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D90634B-12F8-4B5C-B585-131B911C6361}" xr6:coauthVersionLast="36" xr6:coauthVersionMax="36" xr10:uidLastSave="{00000000-0000-0000-0000-000000000000}"/>
  <bookViews>
    <workbookView xWindow="0" yWindow="0" windowWidth="20490" windowHeight="7245" activeTab="1" xr2:uid="{00000000-000D-0000-FFFF-FFFF00000000}"/>
  </bookViews>
  <sheets>
    <sheet name="Summary" sheetId="6" r:id="rId1"/>
    <sheet name="LV LOGFRAME" sheetId="1" r:id="rId2"/>
    <sheet name="ActivityInfo indicators" sheetId="8" r:id="rId3"/>
    <sheet name="Econimical Sectors Breakdown" sheetId="9" r:id="rId4"/>
    <sheet name="LV FUNDING" sheetId="3" r:id="rId5"/>
    <sheet name="Lh Budgetting-2019" sheetId="5" r:id="rId6"/>
    <sheet name="Lh Budgetting 2018" sheetId="7" state="hidden" r:id="rId7"/>
  </sheets>
  <externalReferences>
    <externalReference r:id="rId8"/>
    <externalReference r:id="rId9"/>
  </externalReferences>
  <definedNames>
    <definedName name="_xlnm._FilterDatabase" localSheetId="4" hidden="1">'LV FUNDING'!$A$3:$J$10</definedName>
    <definedName name="_xlnm.Print_Area" localSheetId="1">'LV LOGFRAME'!$A$1:$Q$174</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7" i="5" l="1"/>
  <c r="P7" i="5"/>
  <c r="K8" i="5"/>
  <c r="N8" i="5"/>
  <c r="P8" i="5"/>
  <c r="K9" i="5"/>
  <c r="N9" i="5"/>
  <c r="P9" i="5"/>
  <c r="P10" i="5"/>
  <c r="K11" i="5"/>
  <c r="N11" i="5"/>
  <c r="P11" i="5"/>
  <c r="K12" i="5"/>
  <c r="N12" i="5"/>
  <c r="P12" i="5"/>
  <c r="P14" i="5"/>
  <c r="N18" i="5"/>
  <c r="P18" i="5"/>
  <c r="P4" i="5"/>
  <c r="D14" i="6"/>
  <c r="B14" i="6"/>
  <c r="N6" i="5"/>
  <c r="O6" i="5"/>
  <c r="O7" i="5"/>
  <c r="O8" i="5"/>
  <c r="O9" i="5"/>
  <c r="O10" i="5"/>
  <c r="O11" i="5"/>
  <c r="O12" i="5"/>
  <c r="O14" i="5"/>
  <c r="O18" i="5"/>
  <c r="O4" i="5"/>
  <c r="D15" i="6"/>
  <c r="B15" i="6"/>
  <c r="R7" i="5"/>
  <c r="R8" i="5"/>
  <c r="R9" i="5"/>
  <c r="R10" i="5"/>
  <c r="R11" i="5"/>
  <c r="R12" i="5"/>
  <c r="R14" i="5"/>
  <c r="R18" i="5"/>
  <c r="R4" i="5"/>
  <c r="D16" i="6"/>
  <c r="B16" i="6"/>
  <c r="Q7" i="5"/>
  <c r="Q8" i="5"/>
  <c r="Q9" i="5"/>
  <c r="Q10" i="5"/>
  <c r="Q11" i="5"/>
  <c r="Q12" i="5"/>
  <c r="Q14" i="5"/>
  <c r="Q18" i="5"/>
  <c r="Q4" i="5"/>
  <c r="D17" i="6"/>
  <c r="B17" i="6"/>
  <c r="B13" i="6"/>
  <c r="Q24" i="7"/>
  <c r="P24" i="7"/>
  <c r="O24" i="7"/>
  <c r="Q23" i="7"/>
  <c r="Q21" i="7"/>
  <c r="P23" i="7"/>
  <c r="P21" i="7"/>
  <c r="O23" i="7"/>
  <c r="M21" i="7"/>
  <c r="AJ18" i="7"/>
  <c r="AI18" i="7"/>
  <c r="AH18" i="7"/>
  <c r="AG18" i="7"/>
  <c r="AD18" i="7"/>
  <c r="AC18" i="7"/>
  <c r="AB18" i="7"/>
  <c r="AA18" i="7"/>
  <c r="V18" i="7"/>
  <c r="U18" i="7"/>
  <c r="T18" i="7"/>
  <c r="S18" i="7"/>
  <c r="Q18" i="7"/>
  <c r="Q16" i="7"/>
  <c r="P18" i="7"/>
  <c r="P16" i="7"/>
  <c r="M18" i="7"/>
  <c r="G18" i="7"/>
  <c r="L18" i="7"/>
  <c r="AJ14" i="7"/>
  <c r="AI14" i="7"/>
  <c r="AH14" i="7"/>
  <c r="AG14" i="7"/>
  <c r="AF14" i="7"/>
  <c r="V14" i="7"/>
  <c r="U14" i="7"/>
  <c r="T14" i="7"/>
  <c r="S14" i="7"/>
  <c r="M14" i="7"/>
  <c r="L14" i="7"/>
  <c r="J14" i="7"/>
  <c r="P14" i="7"/>
  <c r="M13" i="7"/>
  <c r="AK12" i="7"/>
  <c r="AE12" i="7"/>
  <c r="W12" i="7"/>
  <c r="W11" i="7"/>
  <c r="N12" i="7"/>
  <c r="P12" i="7"/>
  <c r="O12" i="7"/>
  <c r="N11" i="7"/>
  <c r="Q11" i="7"/>
  <c r="P11" i="7"/>
  <c r="AF9" i="7"/>
  <c r="AJ9" i="7"/>
  <c r="Z9" i="7"/>
  <c r="U9" i="7"/>
  <c r="Q9" i="7"/>
  <c r="P9" i="7"/>
  <c r="O9" i="7"/>
  <c r="M9" i="7"/>
  <c r="T9" i="7"/>
  <c r="AF8" i="7"/>
  <c r="Z8" i="7"/>
  <c r="Y8" i="7"/>
  <c r="Q8" i="7"/>
  <c r="P8" i="7"/>
  <c r="O8" i="7"/>
  <c r="M8" i="7"/>
  <c r="T8" i="7"/>
  <c r="AB8" i="7"/>
  <c r="AF7" i="7"/>
  <c r="Z7" i="7"/>
  <c r="Q7" i="7"/>
  <c r="P7" i="7"/>
  <c r="O7" i="7"/>
  <c r="N7" i="7"/>
  <c r="M7" i="7"/>
  <c r="V7" i="7"/>
  <c r="AJ6" i="7"/>
  <c r="AI6" i="7"/>
  <c r="AF6" i="7"/>
  <c r="AG6" i="7"/>
  <c r="Z6" i="7"/>
  <c r="Z10" i="7"/>
  <c r="Q6" i="7"/>
  <c r="P6" i="7"/>
  <c r="O6" i="7"/>
  <c r="N6" i="7"/>
  <c r="M6" i="7"/>
  <c r="AJ5" i="7"/>
  <c r="AI5" i="7"/>
  <c r="AH5" i="7"/>
  <c r="AG5" i="7"/>
  <c r="Y3" i="7"/>
  <c r="Y2" i="7"/>
  <c r="O18" i="7"/>
  <c r="O16" i="7"/>
  <c r="Z18" i="7"/>
  <c r="N9" i="7"/>
  <c r="L12" i="7"/>
  <c r="M12" i="7"/>
  <c r="U12" i="7"/>
  <c r="N8" i="7"/>
  <c r="R14" i="7"/>
  <c r="AI9" i="7"/>
  <c r="N18" i="7"/>
  <c r="S7" i="7"/>
  <c r="AG7" i="7"/>
  <c r="S8" i="7"/>
  <c r="AA8" i="7"/>
  <c r="L11" i="7"/>
  <c r="M11" i="7"/>
  <c r="S11" i="7"/>
  <c r="Q12" i="7"/>
  <c r="Q14" i="7"/>
  <c r="O14" i="7"/>
  <c r="N14" i="7"/>
  <c r="T7" i="7"/>
  <c r="AH7" i="7"/>
  <c r="S9" i="7"/>
  <c r="AG9" i="7"/>
  <c r="O11" i="7"/>
  <c r="O4" i="7"/>
  <c r="AF18" i="7"/>
  <c r="AF10" i="7"/>
  <c r="R18" i="7"/>
  <c r="O21" i="7"/>
  <c r="N23" i="7"/>
  <c r="N24" i="7"/>
  <c r="V12" i="7"/>
  <c r="P4" i="7"/>
  <c r="P3" i="7"/>
  <c r="T11" i="7"/>
  <c r="U11" i="7"/>
  <c r="V11" i="7"/>
  <c r="AH9" i="7"/>
  <c r="AB9" i="7"/>
  <c r="AJ7" i="7"/>
  <c r="AD7" i="7"/>
  <c r="U8" i="7"/>
  <c r="V8" i="7"/>
  <c r="AC9" i="7"/>
  <c r="AH8" i="7"/>
  <c r="AD9" i="7"/>
  <c r="AA6" i="7"/>
  <c r="S6" i="7"/>
  <c r="U7" i="7"/>
  <c r="N21" i="7"/>
  <c r="Q4" i="7"/>
  <c r="Q3" i="7"/>
  <c r="S10" i="7"/>
  <c r="S12" i="7"/>
  <c r="AA9" i="7"/>
  <c r="AA7" i="7"/>
  <c r="AA10" i="7"/>
  <c r="T12" i="7"/>
  <c r="Y6" i="7"/>
  <c r="R9" i="7"/>
  <c r="O3" i="7"/>
  <c r="AH10" i="7"/>
  <c r="AB7" i="7"/>
  <c r="R6" i="7"/>
  <c r="T10" i="7"/>
  <c r="T4" i="7"/>
  <c r="AG8" i="7"/>
  <c r="AG10" i="7"/>
  <c r="AG3" i="7"/>
  <c r="R7" i="7"/>
  <c r="AH4" i="7"/>
  <c r="AH3" i="7"/>
  <c r="AD8" i="7"/>
  <c r="AJ8" i="7"/>
  <c r="AJ10" i="7"/>
  <c r="S3" i="7"/>
  <c r="S4" i="7"/>
  <c r="AI8" i="7"/>
  <c r="AC8" i="7"/>
  <c r="AB10" i="7"/>
  <c r="U10" i="7"/>
  <c r="AC7" i="7"/>
  <c r="AI7" i="7"/>
  <c r="AI10" i="7"/>
  <c r="R8" i="7"/>
  <c r="AD10" i="7"/>
  <c r="V10" i="7"/>
  <c r="AA4" i="7"/>
  <c r="AA3" i="7"/>
  <c r="T3" i="7"/>
  <c r="W10" i="7"/>
  <c r="AC10" i="7"/>
  <c r="AG4" i="7"/>
  <c r="AJ3" i="7"/>
  <c r="AJ4" i="7"/>
  <c r="AD4" i="7"/>
  <c r="AD3" i="7"/>
  <c r="AB4" i="7"/>
  <c r="AB3" i="7"/>
  <c r="AC3" i="7"/>
  <c r="AC4" i="7"/>
  <c r="V4" i="7"/>
  <c r="V3" i="7"/>
  <c r="AI3" i="7"/>
  <c r="AI4" i="7"/>
  <c r="U4" i="7"/>
  <c r="U3" i="7"/>
  <c r="S2" i="7"/>
  <c r="AA2" i="7"/>
  <c r="AG2" i="7"/>
  <c r="W1" i="7"/>
  <c r="V1" i="7"/>
  <c r="P55" i="1"/>
  <c r="N91" i="1"/>
  <c r="N4" i="1"/>
  <c r="L19" i="5"/>
  <c r="E8" i="3"/>
  <c r="L18" i="5"/>
  <c r="L16" i="5"/>
  <c r="E7" i="3"/>
  <c r="L9" i="1"/>
  <c r="F34" i="6"/>
  <c r="F33" i="6"/>
  <c r="F32" i="6"/>
  <c r="F31" i="6"/>
  <c r="F30" i="6"/>
  <c r="K18" i="5"/>
  <c r="K14" i="5"/>
  <c r="L12" i="5"/>
  <c r="L11" i="5"/>
  <c r="L9" i="5"/>
  <c r="L8" i="5"/>
  <c r="K6" i="5"/>
  <c r="K7" i="5"/>
  <c r="E5" i="3"/>
  <c r="F27" i="6"/>
  <c r="N13" i="5"/>
  <c r="F29" i="6"/>
  <c r="M9" i="1"/>
  <c r="N9" i="1"/>
  <c r="O9" i="1"/>
  <c r="P9" i="1"/>
  <c r="Q9" i="1"/>
  <c r="L22" i="1"/>
  <c r="M22" i="1"/>
  <c r="N22" i="1"/>
  <c r="O22" i="1"/>
  <c r="P22" i="1"/>
  <c r="Q22" i="1"/>
  <c r="L17" i="1"/>
  <c r="M17" i="1"/>
  <c r="N17" i="1"/>
  <c r="O17" i="1"/>
  <c r="P17" i="1"/>
  <c r="Q17" i="1"/>
  <c r="M4" i="1"/>
  <c r="O4" i="1"/>
  <c r="P4" i="1"/>
  <c r="Q4" i="1"/>
  <c r="L4" i="1"/>
  <c r="G29" i="6"/>
  <c r="G32" i="6"/>
  <c r="H32" i="6"/>
  <c r="L6" i="5"/>
  <c r="L7" i="5"/>
  <c r="L23" i="5"/>
  <c r="K21" i="5"/>
  <c r="L112" i="1"/>
  <c r="M112" i="1"/>
  <c r="O112" i="1"/>
  <c r="P112" i="1"/>
  <c r="Q112" i="1"/>
  <c r="J112" i="1"/>
  <c r="K107" i="1"/>
  <c r="L107" i="1"/>
  <c r="M107" i="1"/>
  <c r="O107" i="1"/>
  <c r="P107" i="1"/>
  <c r="Q107" i="1"/>
  <c r="J107" i="1"/>
  <c r="Q102" i="1"/>
  <c r="K102" i="1"/>
  <c r="L102" i="1"/>
  <c r="M102" i="1"/>
  <c r="O102" i="1"/>
  <c r="P102" i="1"/>
  <c r="L91" i="1"/>
  <c r="M91" i="1"/>
  <c r="O91" i="1"/>
  <c r="P91" i="1"/>
  <c r="Q91" i="1"/>
  <c r="L83" i="1"/>
  <c r="M83" i="1"/>
  <c r="O83" i="1"/>
  <c r="P83" i="1"/>
  <c r="Q83" i="1"/>
  <c r="L78" i="1"/>
  <c r="M78" i="1"/>
  <c r="O78" i="1"/>
  <c r="P78" i="1"/>
  <c r="Q78" i="1"/>
  <c r="J60" i="1"/>
  <c r="M60" i="1"/>
  <c r="O60" i="1"/>
  <c r="P60" i="1"/>
  <c r="Q60" i="1"/>
  <c r="L60" i="1"/>
  <c r="M55" i="1"/>
  <c r="O55" i="1"/>
  <c r="Q55" i="1"/>
  <c r="L55" i="1"/>
  <c r="I42" i="1"/>
  <c r="M42" i="1"/>
  <c r="N42" i="1"/>
  <c r="O42" i="1"/>
  <c r="P42" i="1"/>
  <c r="Q42" i="1"/>
  <c r="L42" i="1"/>
  <c r="O13" i="5"/>
  <c r="E4" i="3"/>
  <c r="F26" i="6"/>
  <c r="P13" i="5"/>
  <c r="Q13" i="5"/>
  <c r="R13" i="5"/>
  <c r="H29" i="6"/>
  <c r="L21" i="5"/>
  <c r="L14" i="5"/>
  <c r="E6" i="3"/>
  <c r="F28" i="6"/>
  <c r="N10" i="5"/>
  <c r="F25" i="6"/>
  <c r="D8" i="6"/>
  <c r="G25" i="6"/>
  <c r="L4" i="5"/>
  <c r="L3" i="5"/>
  <c r="D10" i="6"/>
  <c r="H25" i="6"/>
  <c r="O3" i="5"/>
  <c r="Q3" i="5"/>
  <c r="P3" i="5"/>
  <c r="R3" i="5"/>
  <c r="O2" i="5"/>
  <c r="D13" i="6"/>
  <c r="N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Jean-Charles Rouge</author>
  </authors>
  <commentList>
    <comment ref="I55" authorId="0" shapeId="0" xr:uid="{00000000-0006-0000-0100-000001000000}">
      <text>
        <r>
          <rPr>
            <b/>
            <sz val="9"/>
            <color indexed="81"/>
            <rFont val="Tahoma"/>
            <family val="2"/>
          </rPr>
          <t>Jean-Charles Rouge:</t>
        </r>
        <r>
          <rPr>
            <sz val="9"/>
            <color indexed="81"/>
            <rFont val="Tahoma"/>
            <family val="2"/>
          </rPr>
          <t xml:space="preserve">
14% women
</t>
        </r>
      </text>
    </comment>
    <comment ref="I91" authorId="0" shapeId="0" xr:uid="{00000000-0006-0000-0100-000002000000}">
      <text>
        <r>
          <rPr>
            <b/>
            <sz val="9"/>
            <color indexed="81"/>
            <rFont val="Tahoma"/>
            <family val="2"/>
          </rPr>
          <t>Jean-Charles Rouge:</t>
        </r>
        <r>
          <rPr>
            <sz val="9"/>
            <color indexed="81"/>
            <rFont val="Tahoma"/>
            <family val="2"/>
          </rPr>
          <t xml:space="preserve">
68% women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Bastien Revel</author>
  </authors>
  <commentList>
    <comment ref="H6" authorId="0" shapeId="0" xr:uid="{00000000-0006-0000-0400-000001000000}">
      <text>
        <r>
          <rPr>
            <b/>
            <sz val="9"/>
            <color indexed="81"/>
            <rFont val="Tahoma"/>
            <family val="2"/>
          </rPr>
          <t>Bastien Revel:</t>
        </r>
        <r>
          <rPr>
            <sz val="9"/>
            <color indexed="81"/>
            <rFont val="Tahoma"/>
            <family val="2"/>
          </rPr>
          <t xml:space="preserve">
AlMajmoua &amp; IRC</t>
        </r>
      </text>
    </comment>
    <comment ref="H7" authorId="0" shapeId="0" xr:uid="{00000000-0006-0000-0400-000002000000}">
      <text>
        <r>
          <rPr>
            <b/>
            <sz val="9"/>
            <color indexed="81"/>
            <rFont val="Tahoma"/>
            <family val="2"/>
          </rPr>
          <t>Bastien Revel:</t>
        </r>
        <r>
          <rPr>
            <sz val="9"/>
            <color indexed="81"/>
            <rFont val="Tahoma"/>
            <family val="2"/>
          </rPr>
          <t xml:space="preserve">
Mercy Corps, UNDP</t>
        </r>
      </text>
    </comment>
    <comment ref="K7" authorId="0" shapeId="0" xr:uid="{00000000-0006-0000-0400-000003000000}">
      <text>
        <r>
          <rPr>
            <b/>
            <sz val="9"/>
            <color indexed="81"/>
            <rFont val="Tahoma"/>
            <family val="2"/>
          </rPr>
          <t>Bastien Revel:</t>
        </r>
        <r>
          <rPr>
            <sz val="9"/>
            <color indexed="81"/>
            <rFont val="Tahoma"/>
            <family val="2"/>
          </rPr>
          <t xml:space="preserve">
70/30</t>
        </r>
      </text>
    </comment>
    <comment ref="K8" authorId="0" shapeId="0" xr:uid="{00000000-0006-0000-0400-000004000000}">
      <text>
        <r>
          <rPr>
            <b/>
            <sz val="9"/>
            <color indexed="81"/>
            <rFont val="Tahoma"/>
            <family val="2"/>
          </rPr>
          <t>Bastien Revel:</t>
        </r>
      </text>
    </comment>
    <comment ref="H9" authorId="0" shapeId="0" xr:uid="{00000000-0006-0000-0400-000005000000}">
      <text>
        <r>
          <rPr>
            <b/>
            <sz val="9"/>
            <color indexed="81"/>
            <rFont val="Tahoma"/>
            <family val="2"/>
          </rPr>
          <t>Bastien Revel:</t>
        </r>
        <r>
          <rPr>
            <sz val="9"/>
            <color indexed="81"/>
            <rFont val="Tahoma"/>
            <family val="2"/>
          </rPr>
          <t xml:space="preserve">
Mercy Corps, UNDP</t>
        </r>
      </text>
    </comment>
    <comment ref="K9" authorId="0" shapeId="0" xr:uid="{00000000-0006-0000-0400-000006000000}">
      <text>
        <r>
          <rPr>
            <b/>
            <sz val="9"/>
            <color indexed="81"/>
            <rFont val="Tahoma"/>
            <family val="2"/>
          </rPr>
          <t>Bastien Revel:</t>
        </r>
        <r>
          <rPr>
            <sz val="9"/>
            <color indexed="81"/>
            <rFont val="Tahoma"/>
            <family val="2"/>
          </rPr>
          <t xml:space="preserve">
50-50</t>
        </r>
      </text>
    </comment>
    <comment ref="H11" authorId="0" shapeId="0" xr:uid="{00000000-0006-0000-0400-000007000000}">
      <text>
        <r>
          <rPr>
            <b/>
            <sz val="9"/>
            <color indexed="81"/>
            <rFont val="Tahoma"/>
            <family val="2"/>
          </rPr>
          <t>Bastien Revel:</t>
        </r>
        <r>
          <rPr>
            <sz val="9"/>
            <color indexed="81"/>
            <rFont val="Tahoma"/>
            <family val="2"/>
          </rPr>
          <t xml:space="preserve">
ILO</t>
        </r>
      </text>
    </comment>
    <comment ref="K11" authorId="0" shapeId="0" xr:uid="{00000000-0006-0000-0400-000008000000}">
      <text>
        <r>
          <rPr>
            <b/>
            <sz val="9"/>
            <color indexed="81"/>
            <rFont val="Tahoma"/>
            <family val="2"/>
          </rPr>
          <t>Bastien Revel:</t>
        </r>
        <r>
          <rPr>
            <sz val="9"/>
            <color indexed="81"/>
            <rFont val="Tahoma"/>
            <family val="2"/>
          </rPr>
          <t xml:space="preserve">
50/50</t>
        </r>
      </text>
    </comment>
    <comment ref="K12" authorId="0" shapeId="0" xr:uid="{00000000-0006-0000-0400-000009000000}">
      <text>
        <r>
          <rPr>
            <b/>
            <sz val="9"/>
            <color indexed="81"/>
            <rFont val="Tahoma"/>
            <family val="2"/>
          </rPr>
          <t>Bastien Revel:</t>
        </r>
        <r>
          <rPr>
            <sz val="9"/>
            <color indexed="81"/>
            <rFont val="Tahoma"/>
            <family val="2"/>
          </rPr>
          <t xml:space="preserve">
70/30</t>
        </r>
      </text>
    </comment>
    <comment ref="H14" authorId="0" shapeId="0" xr:uid="{00000000-0006-0000-0400-00000A000000}">
      <text>
        <r>
          <rPr>
            <b/>
            <sz val="9"/>
            <color indexed="81"/>
            <rFont val="Tahoma"/>
            <family val="2"/>
          </rPr>
          <t>Bastien Revel:</t>
        </r>
        <r>
          <rPr>
            <sz val="9"/>
            <color indexed="81"/>
            <rFont val="Tahoma"/>
            <family val="2"/>
          </rPr>
          <t xml:space="preserve">
all to check. </t>
        </r>
      </text>
    </comment>
    <comment ref="K14" authorId="0" shapeId="0" xr:uid="{00000000-0006-0000-0400-00000B000000}">
      <text>
        <r>
          <rPr>
            <b/>
            <sz val="9"/>
            <color indexed="81"/>
            <rFont val="Tahoma"/>
            <family val="2"/>
          </rPr>
          <t>Bastien Revel:</t>
        </r>
        <r>
          <rPr>
            <sz val="9"/>
            <color indexed="81"/>
            <rFont val="Tahoma"/>
            <family val="2"/>
          </rPr>
          <t xml:space="preserve">
50-50
workmen days</t>
        </r>
      </text>
    </comment>
    <comment ref="F16" authorId="0" shapeId="0" xr:uid="{00000000-0006-0000-0400-00000C000000}">
      <text>
        <r>
          <rPr>
            <b/>
            <sz val="9"/>
            <color indexed="81"/>
            <rFont val="Tahoma"/>
            <family val="2"/>
          </rPr>
          <t>Bastien Revel:</t>
        </r>
        <r>
          <rPr>
            <sz val="9"/>
            <color indexed="81"/>
            <rFont val="Tahoma"/>
            <family val="2"/>
          </rPr>
          <t xml:space="preserve">
70/30</t>
        </r>
      </text>
    </comment>
    <comment ref="H18" authorId="0" shapeId="0" xr:uid="{00000000-0006-0000-0400-00000D000000}">
      <text>
        <r>
          <rPr>
            <b/>
            <sz val="9"/>
            <color indexed="81"/>
            <rFont val="Tahoma"/>
            <family val="2"/>
          </rPr>
          <t>Bastien Revel:</t>
        </r>
        <r>
          <rPr>
            <sz val="9"/>
            <color indexed="81"/>
            <rFont val="Tahoma"/>
            <family val="2"/>
          </rPr>
          <t xml:space="preserve">
70/30</t>
        </r>
      </text>
    </comment>
    <comment ref="H21" authorId="0" shapeId="0" xr:uid="{00000000-0006-0000-0400-00000E000000}">
      <text>
        <r>
          <rPr>
            <b/>
            <sz val="9"/>
            <color indexed="81"/>
            <rFont val="Tahoma"/>
            <family val="2"/>
          </rPr>
          <t>Bastien Revel:</t>
        </r>
        <r>
          <rPr>
            <sz val="9"/>
            <color indexed="81"/>
            <rFont val="Tahoma"/>
            <family val="2"/>
          </rPr>
          <t xml:space="preserve">
ILO</t>
        </r>
      </text>
    </comment>
    <comment ref="K24" authorId="0" shapeId="0" xr:uid="{00000000-0006-0000-0400-00000F000000}">
      <text>
        <r>
          <rPr>
            <b/>
            <sz val="9"/>
            <color indexed="81"/>
            <rFont val="Tahoma"/>
            <family val="2"/>
          </rPr>
          <t>Bastien Revel:</t>
        </r>
        <r>
          <rPr>
            <sz val="9"/>
            <color indexed="81"/>
            <rFont val="Tahoma"/>
            <family val="2"/>
          </rPr>
          <t xml:space="preserve">
from last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Bastien Revel</author>
  </authors>
  <commentList>
    <comment ref="J6" authorId="0" shapeId="0" xr:uid="{00000000-0006-0000-0500-000001000000}">
      <text>
        <r>
          <rPr>
            <b/>
            <sz val="9"/>
            <color indexed="81"/>
            <rFont val="Tahoma"/>
            <family val="2"/>
          </rPr>
          <t>Bastien Revel:</t>
        </r>
        <r>
          <rPr>
            <sz val="9"/>
            <color indexed="81"/>
            <rFont val="Tahoma"/>
            <family val="2"/>
          </rPr>
          <t xml:space="preserve">
AlMajmoua &amp; IRC</t>
        </r>
      </text>
    </comment>
    <comment ref="J7" authorId="0" shapeId="0" xr:uid="{00000000-0006-0000-0500-000002000000}">
      <text>
        <r>
          <rPr>
            <b/>
            <sz val="9"/>
            <color indexed="81"/>
            <rFont val="Tahoma"/>
            <family val="2"/>
          </rPr>
          <t>Bastien Revel:</t>
        </r>
        <r>
          <rPr>
            <sz val="9"/>
            <color indexed="81"/>
            <rFont val="Tahoma"/>
            <family val="2"/>
          </rPr>
          <t xml:space="preserve">
Mercy Corps, UNDP</t>
        </r>
      </text>
    </comment>
    <comment ref="M7" authorId="0" shapeId="0" xr:uid="{00000000-0006-0000-0500-000003000000}">
      <text>
        <r>
          <rPr>
            <b/>
            <sz val="9"/>
            <color indexed="81"/>
            <rFont val="Tahoma"/>
            <family val="2"/>
          </rPr>
          <t>Bastien Revel:</t>
        </r>
        <r>
          <rPr>
            <sz val="9"/>
            <color indexed="81"/>
            <rFont val="Tahoma"/>
            <family val="2"/>
          </rPr>
          <t xml:space="preserve">
70/30</t>
        </r>
      </text>
    </comment>
    <comment ref="M8" authorId="0" shapeId="0" xr:uid="{00000000-0006-0000-0500-000004000000}">
      <text>
        <r>
          <rPr>
            <b/>
            <sz val="9"/>
            <color indexed="81"/>
            <rFont val="Tahoma"/>
            <family val="2"/>
          </rPr>
          <t>Bastien Revel:</t>
        </r>
        <r>
          <rPr>
            <sz val="9"/>
            <color indexed="81"/>
            <rFont val="Tahoma"/>
            <family val="2"/>
          </rPr>
          <t xml:space="preserve">
70/30</t>
        </r>
      </text>
    </comment>
    <comment ref="J9" authorId="0" shapeId="0" xr:uid="{00000000-0006-0000-0500-000005000000}">
      <text>
        <r>
          <rPr>
            <b/>
            <sz val="9"/>
            <color indexed="81"/>
            <rFont val="Tahoma"/>
            <family val="2"/>
          </rPr>
          <t>Bastien Revel:</t>
        </r>
        <r>
          <rPr>
            <sz val="9"/>
            <color indexed="81"/>
            <rFont val="Tahoma"/>
            <family val="2"/>
          </rPr>
          <t xml:space="preserve">
Mercy Corps, UNDP</t>
        </r>
      </text>
    </comment>
    <comment ref="M9" authorId="0" shapeId="0" xr:uid="{00000000-0006-0000-0500-000006000000}">
      <text>
        <r>
          <rPr>
            <b/>
            <sz val="9"/>
            <color indexed="81"/>
            <rFont val="Tahoma"/>
            <family val="2"/>
          </rPr>
          <t>Bastien Revel:</t>
        </r>
        <r>
          <rPr>
            <sz val="9"/>
            <color indexed="81"/>
            <rFont val="Tahoma"/>
            <family val="2"/>
          </rPr>
          <t xml:space="preserve">
50-50</t>
        </r>
      </text>
    </comment>
    <comment ref="J11" authorId="0" shapeId="0" xr:uid="{00000000-0006-0000-0500-000007000000}">
      <text>
        <r>
          <rPr>
            <b/>
            <sz val="9"/>
            <color indexed="81"/>
            <rFont val="Tahoma"/>
            <family val="2"/>
          </rPr>
          <t>Bastien Revel:</t>
        </r>
        <r>
          <rPr>
            <sz val="9"/>
            <color indexed="81"/>
            <rFont val="Tahoma"/>
            <family val="2"/>
          </rPr>
          <t xml:space="preserve">
ILO</t>
        </r>
      </text>
    </comment>
    <comment ref="M11" authorId="0" shapeId="0" xr:uid="{00000000-0006-0000-0500-000008000000}">
      <text>
        <r>
          <rPr>
            <b/>
            <sz val="9"/>
            <color indexed="81"/>
            <rFont val="Tahoma"/>
            <family val="2"/>
          </rPr>
          <t>Bastien Revel:</t>
        </r>
        <r>
          <rPr>
            <sz val="9"/>
            <color indexed="81"/>
            <rFont val="Tahoma"/>
            <family val="2"/>
          </rPr>
          <t xml:space="preserve">
50/50</t>
        </r>
      </text>
    </comment>
    <comment ref="M12" authorId="0" shapeId="0" xr:uid="{00000000-0006-0000-0500-000009000000}">
      <text>
        <r>
          <rPr>
            <b/>
            <sz val="9"/>
            <color indexed="81"/>
            <rFont val="Tahoma"/>
            <family val="2"/>
          </rPr>
          <t>Bastien Revel:</t>
        </r>
        <r>
          <rPr>
            <sz val="9"/>
            <color indexed="81"/>
            <rFont val="Tahoma"/>
            <family val="2"/>
          </rPr>
          <t xml:space="preserve">
70/30</t>
        </r>
      </text>
    </comment>
    <comment ref="J14" authorId="0" shapeId="0" xr:uid="{00000000-0006-0000-0500-00000A000000}">
      <text>
        <r>
          <rPr>
            <b/>
            <sz val="9"/>
            <color indexed="81"/>
            <rFont val="Tahoma"/>
            <family val="2"/>
          </rPr>
          <t>Bastien Revel:</t>
        </r>
        <r>
          <rPr>
            <sz val="9"/>
            <color indexed="81"/>
            <rFont val="Tahoma"/>
            <family val="2"/>
          </rPr>
          <t xml:space="preserve">
all to check. </t>
        </r>
      </text>
    </comment>
    <comment ref="M14" authorId="0" shapeId="0" xr:uid="{00000000-0006-0000-0500-00000B000000}">
      <text>
        <r>
          <rPr>
            <b/>
            <sz val="9"/>
            <color indexed="81"/>
            <rFont val="Tahoma"/>
            <family val="2"/>
          </rPr>
          <t>Bastien Revel:</t>
        </r>
        <r>
          <rPr>
            <sz val="9"/>
            <color indexed="81"/>
            <rFont val="Tahoma"/>
            <family val="2"/>
          </rPr>
          <t xml:space="preserve">
50-50
workmen days</t>
        </r>
      </text>
    </comment>
    <comment ref="F16" authorId="0" shapeId="0" xr:uid="{00000000-0006-0000-0500-00000C000000}">
      <text>
        <r>
          <rPr>
            <b/>
            <sz val="9"/>
            <color indexed="81"/>
            <rFont val="Tahoma"/>
            <family val="2"/>
          </rPr>
          <t>Bastien Revel:</t>
        </r>
        <r>
          <rPr>
            <sz val="9"/>
            <color indexed="81"/>
            <rFont val="Tahoma"/>
            <family val="2"/>
          </rPr>
          <t xml:space="preserve">
70/30</t>
        </r>
      </text>
    </comment>
    <comment ref="I16" authorId="0" shapeId="0" xr:uid="{00000000-0006-0000-0500-00000D000000}">
      <text>
        <r>
          <rPr>
            <b/>
            <sz val="9"/>
            <color indexed="81"/>
            <rFont val="Tahoma"/>
            <family val="2"/>
          </rPr>
          <t>Bastien Revel:</t>
        </r>
        <r>
          <rPr>
            <sz val="9"/>
            <color indexed="81"/>
            <rFont val="Tahoma"/>
            <family val="2"/>
          </rPr>
          <t xml:space="preserve">
IRC, UNDP</t>
        </r>
      </text>
    </comment>
    <comment ref="F18" authorId="0" shapeId="0" xr:uid="{00000000-0006-0000-0500-00000E000000}">
      <text>
        <r>
          <rPr>
            <b/>
            <sz val="9"/>
            <color indexed="81"/>
            <rFont val="Tahoma"/>
            <family val="2"/>
          </rPr>
          <t>Bastien Revel:</t>
        </r>
        <r>
          <rPr>
            <sz val="9"/>
            <color indexed="81"/>
            <rFont val="Tahoma"/>
            <family val="2"/>
          </rPr>
          <t xml:space="preserve">
70/30</t>
        </r>
      </text>
    </comment>
    <comment ref="I18" authorId="0" shapeId="0" xr:uid="{00000000-0006-0000-0500-00000F000000}">
      <text>
        <r>
          <rPr>
            <b/>
            <sz val="9"/>
            <color indexed="81"/>
            <rFont val="Tahoma"/>
            <family val="2"/>
          </rPr>
          <t>Bastien Revel:</t>
        </r>
        <r>
          <rPr>
            <sz val="9"/>
            <color indexed="81"/>
            <rFont val="Tahoma"/>
            <family val="2"/>
          </rPr>
          <t xml:space="preserve">
IRC, UNDP</t>
        </r>
      </text>
    </comment>
    <comment ref="J21" authorId="0" shapeId="0" xr:uid="{00000000-0006-0000-0500-000010000000}">
      <text>
        <r>
          <rPr>
            <b/>
            <sz val="9"/>
            <color indexed="81"/>
            <rFont val="Tahoma"/>
            <family val="2"/>
          </rPr>
          <t>Bastien Revel:</t>
        </r>
        <r>
          <rPr>
            <sz val="9"/>
            <color indexed="81"/>
            <rFont val="Tahoma"/>
            <family val="2"/>
          </rPr>
          <t xml:space="preserve">
ILO</t>
        </r>
      </text>
    </comment>
    <comment ref="M24" authorId="0" shapeId="0" xr:uid="{00000000-0006-0000-0500-000011000000}">
      <text>
        <r>
          <rPr>
            <b/>
            <sz val="9"/>
            <color indexed="81"/>
            <rFont val="Tahoma"/>
            <family val="2"/>
          </rPr>
          <t>Bastien Revel:</t>
        </r>
        <r>
          <rPr>
            <sz val="9"/>
            <color indexed="81"/>
            <rFont val="Tahoma"/>
            <family val="2"/>
          </rPr>
          <t xml:space="preserve">
from last year</t>
        </r>
      </text>
    </comment>
    <comment ref="N24" authorId="0" shapeId="0" xr:uid="{00000000-0006-0000-0500-000012000000}">
      <text>
        <r>
          <rPr>
            <b/>
            <sz val="9"/>
            <color indexed="81"/>
            <rFont val="Tahoma"/>
            <family val="2"/>
          </rPr>
          <t>Bastien Revel:</t>
        </r>
        <r>
          <rPr>
            <sz val="9"/>
            <color indexed="81"/>
            <rFont val="Tahoma"/>
            <family val="2"/>
          </rPr>
          <t xml:space="preserve">
from last year</t>
        </r>
      </text>
    </comment>
  </commentList>
</comments>
</file>

<file path=xl/sharedStrings.xml><?xml version="1.0" encoding="utf-8"?>
<sst xmlns="http://schemas.openxmlformats.org/spreadsheetml/2006/main" count="1565" uniqueCount="684">
  <si>
    <t>PRS</t>
  </si>
  <si>
    <t>PRL</t>
  </si>
  <si>
    <t>Result</t>
  </si>
  <si>
    <t>ID</t>
  </si>
  <si>
    <t>Indicators</t>
  </si>
  <si>
    <t>Baseline</t>
  </si>
  <si>
    <t>A</t>
  </si>
  <si>
    <t>B</t>
  </si>
  <si>
    <t>C</t>
  </si>
  <si>
    <t>Indicator</t>
  </si>
  <si>
    <t>Description/ definition</t>
  </si>
  <si>
    <t>MoV / Responsible</t>
  </si>
  <si>
    <t>Unit</t>
  </si>
  <si>
    <t>Frequency</t>
  </si>
  <si>
    <t>Bi-yearly</t>
  </si>
  <si>
    <t>Quarterly</t>
  </si>
  <si>
    <t>List Activities under this output 1.1</t>
  </si>
  <si>
    <t>SYR</t>
  </si>
  <si>
    <t>LEB</t>
  </si>
  <si>
    <t>List Activities under this output 1.2</t>
  </si>
  <si>
    <t>List Activities under this output 1.3</t>
  </si>
  <si>
    <t>INSTIT</t>
  </si>
  <si>
    <t>Beneficiary</t>
  </si>
  <si>
    <t>Indiv</t>
  </si>
  <si>
    <t>Doc</t>
  </si>
  <si>
    <t>Target</t>
  </si>
  <si>
    <t>Achieved</t>
  </si>
  <si>
    <t>List Activities under this output 2.1</t>
  </si>
  <si>
    <t>List Activities under this output 2.2</t>
  </si>
  <si>
    <t>List Activities under this output 3.1</t>
  </si>
  <si>
    <t>List Activities under this output 3.2</t>
  </si>
  <si>
    <t>Annually</t>
  </si>
  <si>
    <t>Monthly</t>
  </si>
  <si>
    <t>n/a</t>
  </si>
  <si>
    <t>Protection Output</t>
  </si>
  <si>
    <t>Budget 2018</t>
  </si>
  <si>
    <t>Budget 2019</t>
  </si>
  <si>
    <t>Budget 2020</t>
  </si>
  <si>
    <t>%Hum 2018</t>
  </si>
  <si>
    <t>%Stab 2018</t>
  </si>
  <si>
    <t>%Hum 2019</t>
  </si>
  <si>
    <t>%Stab 2019</t>
  </si>
  <si>
    <t>%Hum 2020</t>
  </si>
  <si>
    <t>%Stab 2020</t>
  </si>
  <si>
    <t>PROTECTION SECTOR BUDGET AT OUTPUT LEVEL - 2017-2020</t>
  </si>
  <si>
    <t>LIVELIHOODS SECTOR LOGFRAME - 2017-2020</t>
  </si>
  <si>
    <r>
      <rPr>
        <b/>
        <sz val="12"/>
        <color rgb="FFFFFFFF"/>
        <rFont val="Calibri"/>
        <family val="2"/>
      </rPr>
      <t>Outcome 1</t>
    </r>
    <r>
      <rPr>
        <sz val="12"/>
        <color rgb="FFFFFFFF"/>
        <rFont val="Calibri"/>
        <family val="2"/>
      </rPr>
      <t xml:space="preserve">: </t>
    </r>
    <r>
      <rPr>
        <sz val="10"/>
        <color rgb="FFFFFFFF"/>
        <rFont val="Calibri"/>
        <family val="2"/>
      </rPr>
      <t xml:space="preserve">
Stimulate local economic development and market systems to create income generating opportunities and employment</t>
    </r>
  </si>
  <si>
    <t># total number of job created / maintained</t>
  </si>
  <si>
    <t>Project reports from partners based on follow up individually (by phone or through visit) with all supported businesses after the support (grant, training) has been provided , 3 to 6 months after the support to the business ended.</t>
  </si>
  <si>
    <t>job</t>
  </si>
  <si>
    <t>Supported Lebanese  MSMEs and cooperatives who report increasing profitability / production / expanded market access (new contracts, clients, market) 6 months after receiving support</t>
  </si>
  <si>
    <t>Project reports from partners based on follow up monitoring to supported Lebanese MSMEs, activity info</t>
  </si>
  <si>
    <t>Microbusn</t>
  </si>
  <si>
    <t>SME</t>
  </si>
  <si>
    <t>Startup</t>
  </si>
  <si>
    <t>Coop</t>
  </si>
  <si>
    <t xml:space="preserve"># of MSMEs &amp; cooperatives supported through business management trainings, financial/non-financial services or technology transfer.  </t>
  </si>
  <si>
    <t xml:space="preserve">Micro-enterprises, start-ups, SMEs &amp; cooperatives benefiting from one or all of the following services: entrepreneurial training, access to financial/non-financial  services or technology transfer.  </t>
  </si>
  <si>
    <t>project reports from partners based on follow up monitoring to supported Lebanese MSMEs, activity info</t>
  </si>
  <si>
    <t>busn</t>
  </si>
  <si>
    <t># of new Lebanese MSMEs established (functional after 6 months)</t>
  </si>
  <si>
    <t xml:space="preserve">As per MoET SME strategy: Micro-entreprises are below 10 employees, below LBP 500mn annual turn over. SMEs are between 10 and 100 employees, LBP 500Mn to 25Bn annual turnover.
Established means operational with income being accrued. </t>
  </si>
  <si>
    <t>project reports from partners based on follow up individually (by phone or through visit) with all supported businesses after the support (grant, training) has been provided , 3 to 6 months after the support to the business ended</t>
  </si>
  <si>
    <t xml:space="preserve">Activity 1: Provision of business management training and business development services including marketing, book keeping, working conditions, accounting, legal support, community based management training, procurement support etc.  </t>
  </si>
  <si>
    <t>Activity 2: Expansion of financial services programs targeting vulnerable micro-enterprises</t>
  </si>
  <si>
    <t>Activity 3: Provision of (start-up) grants (cash / in-kind)</t>
  </si>
  <si>
    <t xml:space="preserve">Activity 4: Provide (green) technology transfers to MSMEs/cooperatives, where possible involving research centers and universities to support innovation </t>
  </si>
  <si>
    <t>Activity 5: Provide incubation services to start up and MSMEs</t>
  </si>
  <si>
    <t>Activity 6: Support social enterprise projects</t>
  </si>
  <si>
    <t>Activity 7: Fill identified financing gaps by supporting development of financing alternatives (debt, equity, grants) at the growth stage of SMEs</t>
  </si>
  <si>
    <r>
      <rPr>
        <b/>
        <sz val="10"/>
        <color rgb="FF000000"/>
        <rFont val="Calibri"/>
        <family val="2"/>
      </rPr>
      <t>Output 1.2:</t>
    </r>
    <r>
      <rPr>
        <sz val="10"/>
        <color rgb="FF000000"/>
        <rFont val="Calibri"/>
        <family val="2"/>
      </rPr>
      <t xml:space="preserve"> Competitive integrated value chains (VC) strengthened and upgraded</t>
    </r>
  </si>
  <si>
    <t># of VCs valorized and/or being upgraded</t>
  </si>
  <si>
    <t>One value chain is considered upgraded when all the prioritized interventions identified in the assessment are addressed</t>
  </si>
  <si>
    <t>partners project report</t>
  </si>
  <si>
    <t>VC</t>
  </si>
  <si>
    <t>National VC</t>
  </si>
  <si>
    <t>Local VC</t>
  </si>
  <si>
    <t># of jobs created/maintained in targeted value chains</t>
  </si>
  <si>
    <t>See above</t>
  </si>
  <si>
    <t>TOTAL</t>
  </si>
  <si>
    <t xml:space="preserve">Activity 1: Assessments to identify value chains in need of support at the territorial level, focusing on strategic pro-poor value chains / sectors and to identify gaps or constraints in the value chains. </t>
  </si>
  <si>
    <t>Activity 2: Implement  value chain interventions addressing main gaps in value chains</t>
  </si>
  <si>
    <t>Activity 3: Support for activities pertaining to support for foreign market access (particularly the EU,GCC, Eastern European countries, MERCOSUR, Iran and Russia)</t>
  </si>
  <si>
    <r>
      <rPr>
        <b/>
        <sz val="10"/>
        <rFont val="Calibri"/>
        <family val="2"/>
      </rPr>
      <t>Output 1.3:</t>
    </r>
    <r>
      <rPr>
        <sz val="10"/>
        <rFont val="Calibri"/>
        <family val="2"/>
      </rPr>
      <t xml:space="preserve"> Job creation in vulnerable areas fostered through labour-intensive investments in productive public infrastructure and environmental assets</t>
    </r>
  </si>
  <si>
    <t># of workmen days generated</t>
  </si>
  <si>
    <t>Total value of capital investment contracted through private sector</t>
  </si>
  <si>
    <t># of days during which public work beneficiaries are mobilized through municipal infrastructure and environmental assets improvement</t>
  </si>
  <si>
    <t>value of investment (equipment, material, labour)</t>
  </si>
  <si>
    <t>Activity info</t>
  </si>
  <si>
    <t>monthly</t>
  </si>
  <si>
    <t>WMD</t>
  </si>
  <si>
    <t>USD</t>
  </si>
  <si>
    <t>Activity 1: Upgrade public and municipal infrastructure  (irrigation canals, agricultural roads, road rehabilitation, public infrastructure upgrading including painting, repair, public space rehabilitation, garbage collection and cleaning services…)</t>
  </si>
  <si>
    <t>Activity 2: Improve environmental assets (rainwater harvesting, forestation, reforestation, cleaning, pruning, felling, Cleaning of drainage, replenishment of nurseries,  canals and rivers for flood prevention, construction of flood mitigation reservoirs and structures such as contour walls, check dams, and plant green areas in order to reduce flood risk, etc...).</t>
  </si>
  <si>
    <t>Activity 3: Total value of capital investment contracted through private sector</t>
  </si>
  <si>
    <t>Activty 4: # of targeted villages benefiting from improved infrastructure and environmental assets</t>
  </si>
  <si>
    <r>
      <rPr>
        <b/>
        <sz val="12"/>
        <color rgb="FFFFFFFF"/>
        <rFont val="Calibri"/>
        <family val="2"/>
      </rPr>
      <t xml:space="preserve">Outcome 2: </t>
    </r>
    <r>
      <rPr>
        <b/>
        <sz val="10"/>
        <color rgb="FFFFFFFF"/>
        <rFont val="Calibri"/>
        <family val="2"/>
      </rPr>
      <t xml:space="preserve">
</t>
    </r>
    <r>
      <rPr>
        <sz val="10"/>
        <color rgb="FFFFFFFF"/>
        <rFont val="Calibri"/>
        <family val="2"/>
      </rPr>
      <t>Improve workforce employability</t>
    </r>
  </si>
  <si>
    <t># of job seekers placed into jobs (at least 50% women)</t>
  </si>
  <si>
    <t># targeted vulnerable persons engaged in home-based income generation (at least 50% women)</t>
  </si>
  <si>
    <t>Individuals using the skills gained in trainings for activities at home</t>
  </si>
  <si>
    <t>partners report in activity info</t>
  </si>
  <si>
    <r>
      <rPr>
        <b/>
        <sz val="10"/>
        <color rgb="FF000000"/>
        <rFont val="Calibri"/>
        <family val="2"/>
      </rPr>
      <t>Output 2.1:</t>
    </r>
    <r>
      <rPr>
        <sz val="10"/>
        <color rgb="FF000000"/>
        <rFont val="Calibri"/>
        <family val="2"/>
      </rPr>
      <t xml:space="preserve"> Technical support to vulnerable people in marketable skills provided </t>
    </r>
  </si>
  <si>
    <t>Job seekers supported through market-based skills trainings</t>
  </si>
  <si>
    <t>Activity 1: Provision of market based skills (re-) training programmes, in particular for women and youth, based on market demand and supply.</t>
  </si>
  <si>
    <r>
      <rPr>
        <b/>
        <sz val="10"/>
        <color rgb="FF000000"/>
        <rFont val="Calibri"/>
        <family val="2"/>
      </rPr>
      <t>Output 2.2:</t>
    </r>
    <r>
      <rPr>
        <sz val="10"/>
        <color rgb="FF000000"/>
        <rFont val="Calibri"/>
        <family val="2"/>
      </rPr>
      <t xml:space="preserve"> Career guidance, job matching and apprentice/internship schemes offered to job seekers</t>
    </r>
  </si>
  <si>
    <t>Job seekers supported through internships, apprenticeships, on-the-job schemes</t>
  </si>
  <si>
    <t># of targeted job seekers supported to access employment through career guidance, coaching or individual follow-up services (at least 50% women)</t>
  </si>
  <si>
    <t>Individuals supported to access employment after receiving employment services and trainings</t>
  </si>
  <si>
    <t>partners report in activity info based on percentage of beneficiaries</t>
  </si>
  <si>
    <t># of targeted job seekers supported to start their own business (at least 50% women)</t>
  </si>
  <si>
    <t>Individuals receiving entrepreneurship support (through start-up grants, incubation services…)</t>
  </si>
  <si>
    <t>Activity 1: Implementation of (paid) internship, on-the-job training or apprenticeship programmes for youth within Lebanese entities</t>
  </si>
  <si>
    <t xml:space="preserve">Activity 2: Support the activities (including access to labour market information; career guidance; counseling; job matching; etc) and strengthen the capacity of employment services centers and the establishment of new centers where needed. </t>
  </si>
  <si>
    <t>Activity 3: Provision of entrepreneurship services to job seekers (including the provision of financial / technical support, etc.)</t>
  </si>
  <si>
    <r>
      <rPr>
        <b/>
        <sz val="12"/>
        <color rgb="FFFFFFFF"/>
        <rFont val="Calibri"/>
        <family val="2"/>
      </rPr>
      <t>Outcome 3</t>
    </r>
    <r>
      <rPr>
        <sz val="12"/>
        <color rgb="FFFFFFFF"/>
        <rFont val="Calibri"/>
        <family val="2"/>
      </rPr>
      <t xml:space="preserve">: </t>
    </r>
    <r>
      <rPr>
        <sz val="10"/>
        <color rgb="FFFFFFFF"/>
        <rFont val="Calibri"/>
        <family val="2"/>
      </rPr>
      <t xml:space="preserve">
Strengthen policy development and enabling environment for job creation</t>
    </r>
  </si>
  <si>
    <t># of policies, regulations and strategies amended and/or proposed approved by the Government</t>
  </si>
  <si>
    <t>Increase in ranking of Doing Business (World Bank)</t>
  </si>
  <si>
    <t>Decree, regulation,  policy and strategy in place to support livelihoods, job creation, MSMEs or business eco-system</t>
  </si>
  <si>
    <t>Doing Business provides objective measures of business regulations (and their enforcement) and enables investors and entrepreneurs to assess the quality of a country's business environment</t>
  </si>
  <si>
    <t>Official Gazettes &amp; Official document from GoL and partners report</t>
  </si>
  <si>
    <t>World Bank Doing business ranking</t>
  </si>
  <si>
    <t>126th</t>
  </si>
  <si>
    <t xml:space="preserve"> (including 4 related to decent work - child labour, informality, monitoring of SMEs, Labour Inspection capacity - 3 related to advocacy /awareness-raising - and 12 related to the enabling environment)</t>
  </si>
  <si>
    <r>
      <t xml:space="preserve">Output 3.1: </t>
    </r>
    <r>
      <rPr>
        <sz val="10"/>
        <rFont val="Calibri"/>
        <family val="2"/>
      </rPr>
      <t>Decrees/regulations/awareness-raising material on decent work conditions developed and or/approved</t>
    </r>
  </si>
  <si>
    <t># awareness-raising/advocacy material on labour regulations and decent work developed</t>
  </si>
  <si>
    <t xml:space="preserve">Decree, regulation, administrative instruction related to decent work defined by the International Labour Organization and endorsed by the international community as being productive work in conditions of freedom, equity, security and human dignity. </t>
  </si>
  <si>
    <t>Awareness-raising/advocacy tools and material developed by partners to build the capacity of all relevant stakeholders and promote/improve decent work conditions in Lebanon.</t>
  </si>
  <si>
    <t>Official Gazettes</t>
  </si>
  <si>
    <t>Partners reporting on Activity Info</t>
  </si>
  <si>
    <t>Decrees</t>
  </si>
  <si>
    <t>Material</t>
  </si>
  <si>
    <t>child labour, informality, monitoring of SMEs, Labour Inspection capacity</t>
  </si>
  <si>
    <t>awareness-raising material developed for MSMEs/partners on labour regulations, decent work, child labour…</t>
  </si>
  <si>
    <t>Activity 1: Address decent work deficits such as lack of regulations and enforcement that safeguard informal work, decreasing working conditions, child labour through capacity support to and policy development with the Ministry of Labour</t>
  </si>
  <si>
    <t>Activity 2: Support selected responses aiming at improving working conditions and to address child labor and growing informality (with child protection partners)</t>
  </si>
  <si>
    <t>Activity 3: Strengthen vulnerable enterprises through provision of measures to counter child-labor</t>
  </si>
  <si>
    <t>Activity 4: Support the MoL in areas of labor administration, implementation of the decent work country programme, and labour inspection capacity</t>
  </si>
  <si>
    <t>Activity 5: Conduct research and surveys on decent work</t>
  </si>
  <si>
    <t>Activity 6: Develop advocacy/awareness-raising campaigns and material on labor standards and regulations</t>
  </si>
  <si>
    <r>
      <t>Output 3.2:</t>
    </r>
    <r>
      <rPr>
        <sz val="10"/>
        <color rgb="FF000000"/>
        <rFont val="Calibri"/>
        <family val="2"/>
      </rPr>
      <t xml:space="preserve"> Policies, strategies and plans supporting job creation, MSMEs and livelihoods developed to improve the business eco-system</t>
    </r>
  </si>
  <si>
    <t xml:space="preserve"># of policies, strategies and plans amended, formulated and/or proposed to the Government </t>
  </si>
  <si>
    <t>Policy, strategy, plan in place to support livelihoods, job creations, MSMEs or business eco-system</t>
  </si>
  <si>
    <t>Official document from GoL and partners report</t>
  </si>
  <si>
    <t>(support to MoET SME strategy, MEHE TVET strategy, national livelihoods assessments (Mind the gap, value  chain assessments…), industrial zones</t>
  </si>
  <si>
    <t>Development of Labour Market Strategy, Establish SME Observatory, Develop National Livelihoods Plan, 2 LED, NEO Database, Work with MEHE and other relevant ministries on TVET coordination and reform, 2 National Survey (labour market needs, value chain assessments...). 3 Industrial Zones</t>
  </si>
  <si>
    <t>Activity 1: Support employment policy and labour market strategy</t>
  </si>
  <si>
    <t>Activity 2: Establish SME observatory</t>
  </si>
  <si>
    <t>Activity 3: Development of National Liveilhoods Plan</t>
  </si>
  <si>
    <t>Activity 4: Development of participatory local economic development plans with public and private actors.</t>
  </si>
  <si>
    <t>Activity 5: Support MOL and NEO in the development of in-house automation and database management to allow for the efficiency of work process and the analysis &amp; control of labor data.</t>
  </si>
  <si>
    <t>Activity 6: Support to strengthen the Technical and Vocational Education and Training (TVET) and improve quality of skills training curricula to reflect market needs (together with Education Sector and relevant ministries)</t>
  </si>
  <si>
    <t>Activity 7 : Conduct livelihoods sector surveys and set up data collection systems for knowledge management in the Livelihoods sector</t>
  </si>
  <si>
    <t>Activity 8: Support/expand current effective institutions that support the existing ecosystem for MSME (Business Development Centers, LEDAs, MFI, Equity Financers ect….)</t>
  </si>
  <si>
    <t>Activity 9: Support MoET in the implementation of its SME Strategy</t>
  </si>
  <si>
    <t>Activity 10: Support MoL in development of Industrial Zones</t>
  </si>
  <si>
    <t>Support to the creation of industrial zones, defined by UNIDO as an area of land developed and subdivided into plots according to a comprehensive plan with or without built-up factories, sometimes with common facilities for the use of a group of industries and clusters, which aim at reducing production costs, attracting investments, fostering skilled manpower, facilitating industrial innovation and economic development.</t>
  </si>
  <si>
    <t>Agreements</t>
  </si>
  <si>
    <t>3.2.8.3: # of agreements signed</t>
  </si>
  <si>
    <t>Workshops / trainings</t>
  </si>
  <si>
    <t>3.2.8.2: # of workshops/ trainings conducted</t>
  </si>
  <si>
    <t>It refers to government agencies or economic/business development entities which create a conducive environment for the sustainable economic growth of local companies.</t>
  </si>
  <si>
    <t>Institutions</t>
  </si>
  <si>
    <t>3.2.8.1: # of institutions supported</t>
  </si>
  <si>
    <t>Surveys</t>
  </si>
  <si>
    <t>3.2.7.1: # of sector surveys conducted</t>
  </si>
  <si>
    <t>Support in the acquisition of practical skills, attitudes, understanding and knowledge which address labour market needs and gaps.</t>
  </si>
  <si>
    <t>3.2.6.1: # of interventions to strengthen the formal and non-formal TVET or to improve quality of training</t>
  </si>
  <si>
    <t>Relevant hardware and software are available and installed based on jointly agreed specifications</t>
  </si>
  <si>
    <t>Activities ensuring that LED plans (which aim at enhancing competitiveness and sustainable/inclusive growth), are formulated and readily available</t>
  </si>
  <si>
    <t>Plans</t>
  </si>
  <si>
    <t>3.2.4.1: # of LED plans</t>
  </si>
  <si>
    <t>Support MoSA in the organization of a national workshop to initiate the development of a livelihoods plan with all relevant line ministries</t>
  </si>
  <si>
    <t>Plan</t>
  </si>
  <si>
    <t>3.2.3.1: National Livelihoods Plan developed</t>
  </si>
  <si>
    <t>Activities involving notably the setting up of the SME database &amp; IT system (to be linked with MoI, MoF, MoL, CDR, ALI, Chambers of Commerce).</t>
  </si>
  <si>
    <t>SME observatory</t>
  </si>
  <si>
    <t>3.2.2.1: SME observatory established</t>
  </si>
  <si>
    <t>Programmatic interventions (including technical workshops) implemented to strengthen the employment policy and job market strategy.</t>
  </si>
  <si>
    <t>3.2.1.1: # of technical workshops / trainings to support national employment policy and/ or labor market strategy</t>
  </si>
  <si>
    <t>Campaigns</t>
  </si>
  <si>
    <t>Interventions</t>
  </si>
  <si>
    <t>3.1.4.3: # of interventions aiming at enhancing labour administration &amp; inspection</t>
  </si>
  <si>
    <t>Officials</t>
  </si>
  <si>
    <t>3.1.4.2: # of officials trained</t>
  </si>
  <si>
    <t>Inspectors</t>
  </si>
  <si>
    <t>3.1.4.1: # of additional inspectors supported</t>
  </si>
  <si>
    <t xml:space="preserve">Support provided to enhance the capacities of the labour administration/inspection services including, but not limited to: 1) secure the enforcement of the legal provisions relating to working conditions; 2) supply technical information and advice to employers and workers, and; 3) bring to the notice of the relevant authority defects or abuses not specifically covered by existing legal provisions. </t>
  </si>
  <si>
    <t>MSMEs</t>
  </si>
  <si>
    <t>3.1.3.1: # of MSMES strengthened with measures/mechanisms aimed at improving working conditions/countering child-labour</t>
  </si>
  <si>
    <t>Vulnerable companies refer to businesses which are at risk of /or already engaged in child labor and /or are struggling to ensure satisfactory working conditions to their employees (either because of their size, lack of resources and/or lack of awareness).
These companies will be supported to introduce concrete measures/mechanisms to improve working conditions and/or counter child-labour practices.</t>
  </si>
  <si>
    <t>3.1.2.1: # of interventions aiming at improving working conditions and at addressing child labour and informality</t>
  </si>
  <si>
    <t>Response refers to strategy/project implemented by livelihoods/child protection partners on behalf of the sectors in one of the three areas identified above (working conditions, WFCL, informality).</t>
  </si>
  <si>
    <t>Regulations</t>
  </si>
  <si>
    <t>Provide additional details in the comments section</t>
  </si>
  <si>
    <t>Individuals</t>
  </si>
  <si>
    <t>Centers</t>
  </si>
  <si>
    <t>2.2.2.2:# of employment / livelihoods centers created</t>
  </si>
  <si>
    <t>Includes access to labour market information, career guidance, counseling and job matching</t>
  </si>
  <si>
    <t>Hectares</t>
  </si>
  <si>
    <t>It should be understood as the value of investment (including equipment, material and labour – contracted to public/private sector).</t>
  </si>
  <si>
    <t>Total number of workmen days (i.e. sum of all days of all workers)</t>
  </si>
  <si>
    <t>Workmen days</t>
  </si>
  <si>
    <t>Activity-1.3.2: Improve environmental assets</t>
  </si>
  <si>
    <t>Retaining walls</t>
  </si>
  <si>
    <t>Sewage systems</t>
  </si>
  <si>
    <t>Square kms</t>
  </si>
  <si>
    <t>Irrigation canals, agricultural roads, streets/roads rehabilitation, public infrastructure upgrading, cleaning services and garbage collection.</t>
  </si>
  <si>
    <t>We refer to the number of vulerable people hired for the project (disaggregated by cohorts and gender).</t>
  </si>
  <si>
    <t>Villages</t>
  </si>
  <si>
    <t>1.2.2.1: # of VC interventions implemented (by type)</t>
  </si>
  <si>
    <t>Description</t>
  </si>
  <si>
    <t>1.2.1.1: # of assessments carried out</t>
  </si>
  <si>
    <t>SMEs</t>
  </si>
  <si>
    <t xml:space="preserve">Social entreprises are entreprise whose primary purpose is to drive social change. They aim at having a lasting, transformational benefit to society, which sets this business model and its practitioners apart from more traditional corporate entities. They are different from NGOs as they do generate income and profits. </t>
  </si>
  <si>
    <t>Activity-1.1.6: Support social enterprise projects</t>
  </si>
  <si>
    <t>Provision of business support resources and services designed to accelerate the growth and success of new/start-up companies (including physical space coaching, networking connection…).</t>
  </si>
  <si>
    <t>Start-ups</t>
  </si>
  <si>
    <t>1.1.5.1: # of new/start-up businesses supported through incubation services</t>
  </si>
  <si>
    <t>Cooperatives</t>
  </si>
  <si>
    <t>1.1.4.2: # of  Cooperatives with increased green energy efficiency</t>
  </si>
  <si>
    <t>1.1.4.2: # of SMEs with increased green energy efficiency</t>
  </si>
  <si>
    <t>1.1.4.2: # of micro-enterprises with increased green energy efficiency</t>
  </si>
  <si>
    <t>1.1.4.2: # of nano-enterprises with increased green energy efficiency</t>
  </si>
  <si>
    <t>1.1.4.1: # of Cooperatives upgraded through technology transfers</t>
  </si>
  <si>
    <t>1.1.4.1: # of SMEs upgraded through technology transfers</t>
  </si>
  <si>
    <t>1.1.4.1: # of micro-enterprises upgraded through technology transfers</t>
  </si>
  <si>
    <t>1.1.4.1: # of nano-enterprises upgraded through technology transfers</t>
  </si>
  <si>
    <t>1.1.3.1: # of nano-enterprises supported through in-kind grants</t>
  </si>
  <si>
    <t>1.1.3.1: # of nano-enterprises supported through cash grants</t>
  </si>
  <si>
    <t>1.1.2.1: USD value of loans disbursed</t>
  </si>
  <si>
    <t>1.1.2.1:: # of Lebanese MSMEs accessing financial services</t>
  </si>
  <si>
    <t>OUTCOME 1: Stimulate local economic development and market systems to create income generating opportunities and employment</t>
  </si>
  <si>
    <t>Output 2.2: # of female targeted job seekers supported to start their own businesses</t>
  </si>
  <si>
    <t>Output 2.2: # of male targeted job seekers supported to start their own businesses</t>
  </si>
  <si>
    <t>Outcome 2: # of male beneficiaries engaged in home-based income generation</t>
  </si>
  <si>
    <t>Outcome 2: # of female beneficiaries engaged in home-based income generation</t>
  </si>
  <si>
    <t>Output 1.2 (optional): # of new male-headed business start-ups in the target sectors and area</t>
  </si>
  <si>
    <t>Output 1.2 (optional): # of new female-headed business start-ups in the target sectors and area</t>
  </si>
  <si>
    <t>Output 1.2 (optional): USD value of additional sales in the target sectors and area</t>
  </si>
  <si>
    <t>Value Chains</t>
  </si>
  <si>
    <t>Output 1.2: # of VCs valorized and/or being upgraded</t>
  </si>
  <si>
    <t>“Established” means businesses that did not exist previously, were established because of the support provided by partners and are operational after 6 months (with income being accrued).</t>
  </si>
  <si>
    <t>Output 1.1 # of new Lebanese MSMEs/cooperatives established</t>
  </si>
  <si>
    <t>Linkages</t>
  </si>
  <si>
    <t>Jobs</t>
  </si>
  <si>
    <t>350,000 per LED
1mUSD SME observatory
1.5m USD NEO support
1.5m USD TVET support
1.5m USD assessments
1mUSD per industrial zones</t>
  </si>
  <si>
    <t>Support employment policy and labour market strategy, support MoET on implementation SME Strategy, Establish SME observatory, Development of National Liveilhoods Plan, Development of LED Plans, Support MOL in labour market database &amp; analysis, support MEHE in review of TVET, Livelihoods Sector Surveys, Support MSMEs ecosystem, Industrial Zones</t>
  </si>
  <si>
    <t>OUTPUT Policies, strategies and plans supporting job creation, MSMEs and livelihoods developed to improve the business eco-system</t>
  </si>
  <si>
    <t xml:space="preserve">4
3
</t>
  </si>
  <si>
    <t># of decent work regulations amended and/or proposed approved by the Government
# awareness-raising/advocacy material on labour regulations and decent work developed</t>
  </si>
  <si>
    <t xml:space="preserve"># of decent work regulations amended and/or proposed approved by the Government
# awareness-raising/advocacy material on labour regulations and decent work developed
</t>
  </si>
  <si>
    <t>OUTPUT Decrees/regulations/awareness-raising material on decent work conditions developed and or/approved</t>
  </si>
  <si>
    <t>Total budget</t>
  </si>
  <si>
    <t>Job created or maintained / year</t>
  </si>
  <si>
    <t>Job creation impact</t>
  </si>
  <si>
    <t>Length of programmes to reach target (year)</t>
  </si>
  <si>
    <t>Unit cost</t>
  </si>
  <si>
    <t>Target 2020</t>
  </si>
  <si>
    <t>Target 2019</t>
  </si>
  <si>
    <t>Target 2018</t>
  </si>
  <si>
    <t>Units/Targets</t>
  </si>
  <si>
    <t>Appeal Indicators</t>
  </si>
  <si>
    <t>Result Statement</t>
  </si>
  <si>
    <t>Results Structure</t>
  </si>
  <si>
    <t xml:space="preserve"># of policies, regulations and strategies amended and/or proposed approved by the Government
Increase in ranking of Doing Business (World Bank)
</t>
  </si>
  <si>
    <t>OUTCOME 3: Strengthen policy development and enabling environment for job creation
In activity info: Decent work &amp; policy and strategies supporting job creation</t>
  </si>
  <si>
    <t>Indicative activities: Employment services, Accelerated skills training, internship/apprenticeship
Additions: Market research, curriculum design (incl. #hours)</t>
  </si>
  <si>
    <t># number of  individuals  benefiting from internships/apprenticeships/on-the-job trainings
# of targeted job seekers supported to access employment through career guidance, coaching or individual follow-up services (at least 30% women)
# of targeted job seekers supported to start their own business (at least 30% women)</t>
  </si>
  <si>
    <t xml:space="preserve"> OUTPUT Career guidance, job matching and apprentice/internship schemes offered to job seekers</t>
  </si>
  <si>
    <t xml:space="preserve"># number of training beneficiaries (50% women) 
</t>
  </si>
  <si>
    <r>
      <t xml:space="preserve"> OUTPUT  </t>
    </r>
    <r>
      <rPr>
        <b/>
        <sz val="12"/>
        <rFont val="Times New Roman"/>
        <family val="1"/>
      </rPr>
      <t>Technical support to vulnerable people in marketable skills provided</t>
    </r>
  </si>
  <si>
    <t>Syr</t>
  </si>
  <si>
    <t>Leb</t>
  </si>
  <si>
    <t>Total</t>
  </si>
  <si>
    <t>individual beneficiaries (all in skills training, benefitting from either internship or employment services as well)</t>
  </si>
  <si>
    <t># number of jobseekers placed into jobs (at least 30% women)
# targeted vulnerable persons engaged in home-based income generation (at least 50% women)</t>
  </si>
  <si>
    <t>OUTCOME 2: Improve workforce employability</t>
  </si>
  <si>
    <t>In 2020: 251 cadasters - 37,650 beneficiaries</t>
  </si>
  <si>
    <t>In 2019: 251 cadasters - 37,650 beneficiaries</t>
  </si>
  <si>
    <t>In 2018: 251 cadasters - 37,650 beneficiaries</t>
  </si>
  <si>
    <t>full time equivalent (60k beneficiaries total)</t>
  </si>
  <si>
    <t>temporary</t>
  </si>
  <si>
    <t>1500 / worker</t>
  </si>
  <si>
    <t>Indicative activities: Municipal infrastructure, environmental assets rehabilitation</t>
  </si>
  <si>
    <r>
      <rPr>
        <b/>
        <sz val="12"/>
        <rFont val="Times New Roman"/>
        <family val="1"/>
      </rPr>
      <t>cadaster</t>
    </r>
    <r>
      <rPr>
        <sz val="12"/>
        <rFont val="Times New Roman"/>
        <family val="2"/>
      </rPr>
      <t xml:space="preserve"> (in each 251 vulnerable cadastre average of 4 cycles of 3 months of 50 beneficiaries for 10 days average/months @ 20$ per day, 40% total cost going to labour) - 37,650 beneficiaries total</t>
    </r>
  </si>
  <si>
    <t>37,650 individual benefitting indirectly through 251 projects - one per vulnerable cadastre</t>
  </si>
  <si>
    <t># of targeted vulnerable persons employed through public infrastructure and environmental assets improvement (30% women)
# of workmen days generated</t>
  </si>
  <si>
    <r>
      <t>OUTPUT Job creation in vulnerable areas fostered through labour-intensive investments in productive public infrastructure and environmental assets</t>
    </r>
    <r>
      <rPr>
        <b/>
        <sz val="12"/>
        <rFont val="Times New Roman"/>
        <family val="1"/>
      </rPr>
      <t xml:space="preserve">
In Activity Info: Job creation through investment in infrastructures and assets</t>
    </r>
  </si>
  <si>
    <t xml:space="preserve"> </t>
  </si>
  <si>
    <t>14 VCs upgraded</t>
  </si>
  <si>
    <t>20 VCs upgraded</t>
  </si>
  <si>
    <t>25 VCs upgraded</t>
  </si>
  <si>
    <t>13,000/job created</t>
  </si>
  <si>
    <t>Indicative activities: 
VC assessment, identification of priority interventions, intervention</t>
  </si>
  <si>
    <t>Total 2020</t>
  </si>
  <si>
    <t>Total 2019</t>
  </si>
  <si>
    <t>Total 2018</t>
  </si>
  <si>
    <t xml:space="preserve">National value chain </t>
  </si>
  <si>
    <t>Average VC job creation 2018-2020</t>
  </si>
  <si>
    <t>Local value chain</t>
  </si>
  <si>
    <t>25 Value Chains (average 3 per govenorate)
500 direct beneficiaries per value chain intervention
50 MSME benefitting</t>
  </si>
  <si>
    <t xml:space="preserve"># of VCs valorized and/or being upgraded
# of jobs created/maintained in targeted value chains
</t>
  </si>
  <si>
    <t>OUTPUT Competitive integrated value chains (VC) strengthened and upgraded</t>
  </si>
  <si>
    <t>2,770 businesses</t>
  </si>
  <si>
    <t>3,090 businesses</t>
  </si>
  <si>
    <t>per business</t>
  </si>
  <si>
    <t>Indicative activities (current): 
Business management trainings, Micro-finance, Grants, Technology transfer
additions: 
STEP (SMEs receiveing matching grants to job creation?), Sensitization on child labour</t>
  </si>
  <si>
    <t>Start up</t>
  </si>
  <si>
    <t>Micro entreprises</t>
  </si>
  <si>
    <t>3,090 MSMEs (programmes are expected to last more than one yar)
3 jobs per MSME
4,935 direct beneficiaries</t>
  </si>
  <si>
    <r>
      <t># new commercial linkages for existing Lebanese MSMEs</t>
    </r>
    <r>
      <rPr>
        <sz val="11"/>
        <rFont val="Calibri"/>
        <family val="2"/>
        <scheme val="minor"/>
      </rPr>
      <t xml:space="preserve"> (new contract, client, market accessed)
</t>
    </r>
    <r>
      <rPr>
        <b/>
        <sz val="11"/>
        <rFont val="Calibri"/>
        <family val="2"/>
        <scheme val="minor"/>
      </rPr>
      <t># target Lebanese MSMEs that report increased profitability, improved production</t>
    </r>
    <r>
      <rPr>
        <sz val="11"/>
        <rFont val="Calibri"/>
        <family val="2"/>
        <scheme val="minor"/>
      </rPr>
      <t xml:space="preserve"> as a result of programme activities
# </t>
    </r>
    <r>
      <rPr>
        <b/>
        <sz val="11"/>
        <rFont val="Calibri"/>
        <family val="2"/>
        <scheme val="minor"/>
      </rPr>
      <t>of MSMEs &amp; cooperatives supported through business management trainings, financial/non-financial services or technology transfer.</t>
    </r>
    <r>
      <rPr>
        <sz val="11"/>
        <rFont val="Calibri"/>
        <family val="2"/>
        <scheme val="minor"/>
      </rPr>
      <t xml:space="preserve">
</t>
    </r>
    <r>
      <rPr>
        <b/>
        <sz val="11"/>
        <rFont val="Calibri"/>
        <family val="2"/>
        <scheme val="minor"/>
      </rPr>
      <t># of new Lebanese MSMEs established</t>
    </r>
    <r>
      <rPr>
        <sz val="11"/>
        <rFont val="Calibri"/>
        <family val="2"/>
        <scheme val="minor"/>
      </rPr>
      <t xml:space="preserve"> (functional after 6 months)</t>
    </r>
  </si>
  <si>
    <t>Definition: The immediate results achieved at the program level through the execution of activities.</t>
  </si>
  <si>
    <t>OUTPUT Series of technical and financial support to MSME sector to enable growth and job creation provided
In Activity Info : MSME/Cooperatives Support and Value Chains</t>
  </si>
  <si>
    <t>check</t>
  </si>
  <si>
    <t>all benef</t>
  </si>
  <si>
    <t>Job creation impact 2019</t>
  </si>
  <si>
    <t>In 2018, 8,012 jobs created/maintained
1,129,500 workmen days
3,000 job seekers access employment</t>
  </si>
  <si>
    <t>Jobs 2020</t>
  </si>
  <si>
    <t>Jobs 2019</t>
  </si>
  <si>
    <t>Jobs 2018</t>
  </si>
  <si>
    <t>Sector: Livelihoods</t>
  </si>
  <si>
    <t>Average Job creation annually (2018-2020)</t>
  </si>
  <si>
    <t>LCRP 2018 - Results Framework</t>
  </si>
  <si>
    <t>Output 3.2: Policies, strategies and plans supporting job creation, MSMEs and livelihoods developed to improve the business eco-system</t>
  </si>
  <si>
    <t>Output 3.1:  Decrees/regulations/awareness-raising material on decent work conditions developed and or/approved</t>
  </si>
  <si>
    <t>Outcome 3: Strengthen policy development and enabling environment for job creation</t>
  </si>
  <si>
    <t>Output 2.2: Career guidance, job matching and apprentice/internship schemes offered to job seekers</t>
  </si>
  <si>
    <t>Output 2.1:  Technical support to vulnerable people in marketable skills provided</t>
  </si>
  <si>
    <t>Outcome 2: Improve workforce employability</t>
  </si>
  <si>
    <t>Output 1.3: Job creation in vulnerable areas fostered through labour-intensive investments in productive public infrastructure and environmental assets</t>
  </si>
  <si>
    <t>Output 1.2:  Competitive integrated value chains (VC) strengthened and upgraded</t>
  </si>
  <si>
    <t>Output 1.1:  Series of technical and financial support to MSME sector to enable growth and job creation provided</t>
  </si>
  <si>
    <t>Outcome 1: Stimulate local economic development and market systems to create income generating opportunities and employment</t>
  </si>
  <si>
    <t>% Stabilization</t>
  </si>
  <si>
    <t>% Humanitarian</t>
  </si>
  <si>
    <t xml:space="preserve">Budget </t>
  </si>
  <si>
    <t>Budget</t>
  </si>
  <si>
    <t>Outputs</t>
  </si>
  <si>
    <t>Outcomes</t>
  </si>
  <si>
    <t>6 Ministries (MOSA, MOET, MOL, MOInd, MOAg, MEHE)</t>
  </si>
  <si>
    <t>244 municipalities</t>
  </si>
  <si>
    <t>2,770 MSMEs</t>
  </si>
  <si>
    <t>3,090 MSMEs</t>
  </si>
  <si>
    <t>Institutions (List them)</t>
  </si>
  <si>
    <t>Vulnerable Lebanese</t>
  </si>
  <si>
    <t>Persons Displaced from Syria</t>
  </si>
  <si>
    <t>All Population</t>
  </si>
  <si>
    <t>Indicative target 2020</t>
  </si>
  <si>
    <t>Indicative Target 2019</t>
  </si>
  <si>
    <t>Targeted 2018</t>
  </si>
  <si>
    <t>In Need (persons)</t>
  </si>
  <si>
    <t>Livelihoods: Total budget (USD)</t>
  </si>
  <si>
    <t>Contact Information</t>
  </si>
  <si>
    <t>UNDP</t>
  </si>
  <si>
    <t>Coordinating Agency</t>
  </si>
  <si>
    <t>MOSA, MoET</t>
  </si>
  <si>
    <t>Lead Ministries</t>
  </si>
  <si>
    <t>Version 12</t>
  </si>
  <si>
    <t>Livelihoods</t>
  </si>
  <si>
    <t>Output 1.1 Series of technical and financial support to MSME sector to enable growth and job creation provided</t>
  </si>
  <si>
    <t>Output 1.2: Competitive integrated value chains (VC) strengthened and upgraded</t>
  </si>
  <si>
    <t>Output 2.1: Technical support to vulnerable people in marketable skills provided</t>
  </si>
  <si>
    <t>Output 3.1: Decrees/regulations/awareness-raising material on decent work conditions developed and or/approved</t>
  </si>
  <si>
    <t>support to decent work country programme &amp; national action plan on worst forms of child labour</t>
  </si>
  <si>
    <t>These skills trainings are typically of short‐term, accelerated nature, and are therefore not labelled ‘vocational training’ as they do not fall within the formal technical education system, aiming to target precisely beneficiaries who are unable or unwilling to engage in longer terms curricula and yet need support to become employable. Moreover, as their aim is to foster access to income opportunities and jobs for beneficiaries from vulnerable groups, they also differ from life‐skills training or other skills training aiming at empowering beneficiaries without necessarily aiming at increasing their access to employment (for example from protection partners). Finally, as the denomination indicates, market based skills training are based on a market analysis and are therefore addressing a skill gap in the labour market.</t>
  </si>
  <si>
    <t>3,670 businesses</t>
  </si>
  <si>
    <t xml:space="preserve">3
1
4
</t>
  </si>
  <si>
    <t>1,437 job created/year</t>
  </si>
  <si>
    <t>In 2019, 5,777 lomg term jobs created/maintained; 7,530 short-term jobs created and 
1,000,000 workmen days;
2,000 job seekers access employment</t>
  </si>
  <si>
    <t>3,670 MSMEs</t>
  </si>
  <si>
    <t>251 municipalities</t>
  </si>
  <si>
    <t>Hiba Douaihy, hibadou.mosa@gmail.com; Johnny Matta, jmatta@economy.gov.lb; Gloria De Marchi, gloria.de-marchi@undp.org;</t>
  </si>
  <si>
    <t xml:space="preserve"> (including 3 related to decent work, 4 to awareness raising/advocacy, and 6 related to the enabling environment)</t>
  </si>
  <si>
    <t># of decent work regulations approved by the Government</t>
  </si>
  <si>
    <t>LCRP 2019 - Results Framework</t>
  </si>
  <si>
    <t>3,670 Businesses (some programmes are expected to last more than one yar)</t>
  </si>
  <si>
    <t>4,340 direct beneficiaries</t>
  </si>
  <si>
    <t>7,530 direct beneficiaries
33,885 total beneficiaries (both direct and indirect: 7,530 * 4.5 HHs size)</t>
  </si>
  <si>
    <t>cadaster (in each 251 vulnerable cadastre average of 30 workers working for at least 40 worker days-which may consist of several shorter placements)</t>
  </si>
  <si>
    <t>In 2019: 251 cadasters - 33,885 beneficiaries</t>
  </si>
  <si>
    <t>Job seekers placed into jobs (at least 50% women)</t>
  </si>
  <si>
    <t xml:space="preserve">20 Value Chains 
</t>
  </si>
  <si>
    <t># number of jobseekers placed into jobs (at least 50% women)
# targeted vulnerable persons engaged in home-based income generation (at least 50% women)</t>
  </si>
  <si>
    <t># number of  individuals  benefiting from work-based learning opportunities
# of targeted job seekers supported to access employment through career guidance, coaching or individual follow-up services (at least 30% women)
# of targeted job seekers supported to start their own business (at least 30% women)</t>
  </si>
  <si>
    <t xml:space="preserve"> OUTPUT Career guidance, job matching and work based learning opportunities offered to job seekers</t>
  </si>
  <si>
    <t>Indicative activities: Employment services, Accelerated skills training, 
Work based learning opportunities
Additions: Market research, curriculum design (incl. #hours)</t>
  </si>
  <si>
    <t xml:space="preserve"># of decent work regulations amended and/or proposed to the Government
# of decent work regulations approved by the Government
# awareness-raising/advocacy material on labour regulations and decent work developed
</t>
  </si>
  <si>
    <t># of decent work regulations amended and/or proposed to the Government
# of decent work regulations approved by the Government
# awareness-raising/advocacy material on labour regulations and decent work developed</t>
  </si>
  <si>
    <t>2,955 businesses</t>
  </si>
  <si>
    <r>
      <t>OUTPUT Job creation in vulnerable areas fostered through labour-intensive investments in productive public infrastructure and environmental assets</t>
    </r>
    <r>
      <rPr>
        <b/>
        <sz val="12"/>
        <rFont val="Times New Roman"/>
        <family val="2"/>
      </rPr>
      <t xml:space="preserve">
In Activity Info: Job creation through investment in infrastructures and assets</t>
    </r>
  </si>
  <si>
    <t>Outcome</t>
  </si>
  <si>
    <t>Output</t>
  </si>
  <si>
    <t>Activity</t>
  </si>
  <si>
    <t>geographical reporting level</t>
  </si>
  <si>
    <t>Outcome 1: Stimulate local economic development to create income generating opportunities and employment</t>
  </si>
  <si>
    <t>Outcome &amp; Output Indicators 1</t>
  </si>
  <si>
    <t>Outcome &amp; Output Indicators for outcome 1</t>
  </si>
  <si>
    <t>Outcome 1 - # of decent jobs created in supported MSMEs/cooperatives &amp;value chains</t>
  </si>
  <si>
    <t>Governorate</t>
  </si>
  <si>
    <t>Outcome 1 - # of decent jobs maintained in supported MSMEs/cooperatives &amp;value chains</t>
  </si>
  <si>
    <t>Outcome 1 - # of decent jobs improved in supported MSMEs/cooperatives &amp;value chains</t>
  </si>
  <si>
    <t>Outcome 1- # of MSMEs with increased revenues / improved production</t>
  </si>
  <si>
    <t xml:space="preserve">"Indicator for all partners supporting MSMEs. It includes, but is not limited to, businesses directly supported by Value Chain interventions. 
Supported Lebanese MSMEs &amp; cooperatives who report increasing profits and improving production or services as a result of support, 6 &amp; 12 months after start of support.
Partners who are unable to report against this outcome indicator 6 months after providing support will be able to do so in a 12 months period instead.
Profitability is understood either as increasing profits and savings and/or decreasing production costs thanks to efficiency gain: It could be return on sales that measures the operating profit margin, calculated by Net income / Sales. If some partners target Medium enterprises, other indicators could be Return on Equity or Return on Assets. "
</t>
  </si>
  <si>
    <t>Outcome 1 - # of new commercial linkages for MSMEs</t>
  </si>
  <si>
    <t xml:space="preserve">"Supported Lebanese MSMEs, cooperatives who report accessing new contract(s), client(s), market(s), 6 and 12  months after receiving support. 
Indicator for all partners supporting MSMEs. It includes, but is not limited to, businesses directly supported by Value Chain interventions. 
Partners who are unable to report against this outcome indicator 6 months after providing support will be able to do so in a 12 months period instead.
Supported businesses include: 
MSMEs: As per MoET SME strategy:
*Nano enterprises are below 4 employees, below LBP 50mn annual turnover.
*Micro-enterprises are below 10 employees, below LBP 500mn annual turnover.
*SMEs are between 10 and 100 employees, LBP 500Mn to 25Bn annual turnover (Small: less than LBP 5 billion and less than 50 employees. Medium: less than LBP 25 billion and less than 100 employees).
Cooperatives: an enterprise or organization owned by, controlled and operated for the benefit of those using its services. Typically, agricultural but can be related to handicraft or other types of products. 
Start up: early stage in the life cycle of a company (first year of existence)  where the entrepreneur moves from the idea stage to securing financing, laying down the basis structure of the business, and initiating operations or trading (Business dictionary).
</t>
  </si>
  <si>
    <t xml:space="preserve">"*Value chains are defined by ILO as the full range of activities, restricted or not to the local market, that are required to bring a product or service from its conception to the final consumers (including design, production, marketing, distribution, support and export services). 
*Upgraded: One value chain is considered upgraded when all the prioritized interventions identified in the assessment are addressed. As per the M4P approach, interventions may address constraints in supporting functions and rules and regulations in addition to the value chain."
</t>
  </si>
  <si>
    <t>Output 1.2 :USD value of investment to support VC development</t>
  </si>
  <si>
    <t xml:space="preserve">Additional optional indicators: partners are only advised to track these and to report here if they do.
</t>
  </si>
  <si>
    <t>Output 1.2 (optional): USD Value of additional public and private investment in the target sectors and areas leveraged as a result of VC investment</t>
  </si>
  <si>
    <t>Output-1.1 &amp; 1.2: MSME/Cooperatives Support and Value Chains</t>
  </si>
  <si>
    <t>Activity-1.1.1: Business management trainings</t>
  </si>
  <si>
    <t>--------Activity-1.1.1: Business management trainings--------</t>
  </si>
  <si>
    <t>-----</t>
  </si>
  <si>
    <t>Cadastre/Governorate</t>
  </si>
  <si>
    <t>Put '1' for each month for which Activity-1.1.1 will be ongoing in this location</t>
  </si>
  <si>
    <t>1.1.1.1_Male_age&gt;24: # of non youth entrepreneurs &amp; employees who benefitted from business management training</t>
  </si>
  <si>
    <t xml:space="preserve">It includes marketing, book keeping, working conditions, accounting, legal support, community-based management training, procurement support, team management, project management, planning, finance management or decision making.  
</t>
  </si>
  <si>
    <t>1.1.1.1_Female_age&gt;24: # of non youth entrepreneurs &amp; employees who benefitted from business management training</t>
  </si>
  <si>
    <t>1.1.1.1_Male_15-24: # of youth entrepreneurs &amp; employees who benefitted from business management training</t>
  </si>
  <si>
    <t>1.1.1.1_Female_15-24: # of youth entrepreneurs &amp; employees who benefitted from business management training</t>
  </si>
  <si>
    <t>Activity-1.1.2: Financial Services for MSMEs</t>
  </si>
  <si>
    <t>--------Activity-1.1.2: Financial Services for MSMEs--------</t>
  </si>
  <si>
    <t>Put '1' for each month for which Activity-1.1.2 will be ongoing in this location</t>
  </si>
  <si>
    <t xml:space="preserve">Support to enhance the access of Lebanese businesses to services and products provided by financial institutions (such as banks, microfinance institutions, investment or insurance companies), including deposit-taking, loans and investment services.
</t>
  </si>
  <si>
    <t>Activity-1.1.3: Cash/in-kind grants to MSMEs/Coope</t>
  </si>
  <si>
    <t>--------Activity-1.1.3: Cash/in-kind grants to MSMEs/Cooperatives--------</t>
  </si>
  <si>
    <t>Put '1' for each month for which Activity-1.1.3 will be ongoing in this location</t>
  </si>
  <si>
    <t>Nano-enterprise</t>
  </si>
  <si>
    <t xml:space="preserve">Please find definition of nano -SMEs above.
*In-kind grants: provision of goods, commodities or services to support newly established MSMEs.
*Cash grants: provision of financial support (non-repayable funds or products) to identified start-ups. 
We refer to start-ups/cooperatives which are still operational after 6 months."
</t>
  </si>
  <si>
    <t>1.1.3.1: # Micro-entreprise supported through cash grants</t>
  </si>
  <si>
    <t>Micro-enterpris</t>
  </si>
  <si>
    <t>1.1.3.1: # Micro-entreprise supported through in-kind grants</t>
  </si>
  <si>
    <t>1.1.3.1: # SME supported through cash grants</t>
  </si>
  <si>
    <t>1.1.3.1: # SME supported through in-kind grants</t>
  </si>
  <si>
    <t>1.1.3.1: # cooperatives supported through cash grants</t>
  </si>
  <si>
    <t>1.1.3.1: # cooperatives supported through in-kind grants</t>
  </si>
  <si>
    <t>1.1.3.2: # USD value of grant(s) disbursed to businesses</t>
  </si>
  <si>
    <t>Activity-1.1.4:  MSMEs technology transfer</t>
  </si>
  <si>
    <t>--------Activity-1.1.4:  MSMEs technology transfer--------</t>
  </si>
  <si>
    <t>Put '1' for each month for which Activity-1.1.4 will be ongoing in this location</t>
  </si>
  <si>
    <t xml:space="preserve">Activities aimed at converting scientific and technological advances into marketable goods or services to support economic development and environmental protection.
</t>
  </si>
  <si>
    <t xml:space="preserve">We also refer here to increased environmentally friendly practices or processes.
</t>
  </si>
  <si>
    <t>Activity-1.1.5: MSMEs incubation services</t>
  </si>
  <si>
    <t>--------Activity-1.1.5: MSMEs incubation services--------</t>
  </si>
  <si>
    <t>Put '1' for each month for which Activity-1.1.5 will be ongoing in this location</t>
  </si>
  <si>
    <t>--------Activity-1.1.6: Support social enterprise projects--------</t>
  </si>
  <si>
    <t>Put '1' for each month for which Activity-1.1.6 will be ongoing in this location</t>
  </si>
  <si>
    <t>1.1.6.1: # of social enterprises supported.</t>
  </si>
  <si>
    <t>Social entrepri</t>
  </si>
  <si>
    <t>Activity 1.1.7: financing alternatives (debt, equi</t>
  </si>
  <si>
    <t>--------Activity 1.1.7: financing alternatives (debt, equity, grants) at the growth stage of SMEs--------</t>
  </si>
  <si>
    <t>Put '1' for each month for which Activity-1.1.7 will be ongoing in this location</t>
  </si>
  <si>
    <t>1.1.7.1: # SMEs accessing financing alternatives at growth stage</t>
  </si>
  <si>
    <t>Debts, equity, grants</t>
  </si>
  <si>
    <t>Activity-1.2.1: VC assessment &amp; gap identification</t>
  </si>
  <si>
    <t>--------Activity-1.2.1: VC assessment &amp; gap identification--------</t>
  </si>
  <si>
    <t>Put '1' for each month for which Activity-1.2.1 will be ongoing in this location</t>
  </si>
  <si>
    <t>Assessments</t>
  </si>
  <si>
    <t>1.2.1.2: # value chains “prioritized interventions” identified</t>
  </si>
  <si>
    <t>VC intervention</t>
  </si>
  <si>
    <t>Activity-1.2.2: Value Chain interventions</t>
  </si>
  <si>
    <t>--------Activity-1.2.2: Value Chain interventions--------</t>
  </si>
  <si>
    <t>Put '1' for each month for which Activity-1.2.2 will be ongoing in this location</t>
  </si>
  <si>
    <t>VC Intervention</t>
  </si>
  <si>
    <t xml:space="preserve">"Targeted interventions are aimed at supporting the formation of groups/legal entities, providing business development support &amp; training, strengthening connection/networking throughout the VC cycle, providing policy development support, infrastructure/equipment and technical expertise to scale up production and expand market opportunities, support to organizations providing supporting functions (i.e. extension, business development or financial services), or support to influence change in formal or informal rules and regulations. 
Please detail the intervention in comments section."
</t>
  </si>
  <si>
    <t>Output-1.3: Labour intensive projects</t>
  </si>
  <si>
    <t>Activity-1.3.1: Upgrade public and municipal infra</t>
  </si>
  <si>
    <t>--------Activity-1.3.1: Upgrade public and municipal infrastructure--------</t>
  </si>
  <si>
    <t>Cadastre</t>
  </si>
  <si>
    <t>Put '1' for each month for which Activity-1.3.1 will be ongoing in this location</t>
  </si>
  <si>
    <t>1.3.1.1: # of targeted villages benefiting from improved infrastructure</t>
  </si>
  <si>
    <t>1.3.1.2_LEB_Female:  # of individuals employed through public infrastructure improvement</t>
  </si>
  <si>
    <t>1.3.1.2_LEB_Male:  # of individuals employed through public infrastructure improvement</t>
  </si>
  <si>
    <t>1.3.1.2_SYR_Female:  # of individuals employed through public infrastructure improvement</t>
  </si>
  <si>
    <t>1.3.1.2_SYR_Male:  # of individuals employed through public infrastructure improvement</t>
  </si>
  <si>
    <t>1.3.1.2_PRL_Female:  # of individuals employed through public infrastructure improvement</t>
  </si>
  <si>
    <t>1.3.1.2_PRL_Male:  # of individuals employed through public infrastructure improvement</t>
  </si>
  <si>
    <t>1.3.1.2_PRS_Female:  # of individuals employed through public infrastructure improvement</t>
  </si>
  <si>
    <t>1.3.1.2_PRS_Male:  # of individuals employed through public infrastructure improvement</t>
  </si>
  <si>
    <t>1.3.1.3: # workmen day created (infrastructure)</t>
  </si>
  <si>
    <t xml:space="preserve">Total number of workmen days (i.e. sum of all days of all workers)
</t>
  </si>
  <si>
    <t>1.3.1.4: USD value invested in infrastructure rehabilitation</t>
  </si>
  <si>
    <t>1.3.1.5: # of kilometers of canals/networks rehabilitated and /or maintained</t>
  </si>
  <si>
    <t>KMs</t>
  </si>
  <si>
    <t xml:space="preserve">
*Vulnerable areas refer to the cadastres such as the ones identified as most vulnerable cadasters through the inter-agency vulnerability map (i.e. concentration of poverty and refugees). 
*Labor intensive investments require a large amount of labor to produce goods or services and are typically measured in proportion to the amount of capital required to produce them - the higher the proportion of labor costs required, the more labor intensive the business (i.e. the agriculture or construction sectors).
*Productive infrastructure is infrastructure considered as critical for public and private production which encourages investments and contributes to economic development (i.e. transport, communication and energy).
*An asset is a resource with economic value that an entity owns, benefits from or has use of in generating income
Additional indicators (if relevant to partners interventions) – these indicators will help inform relevant sector on the nature of such interventions (i.e. Water on irrigation, etc…) but should only be reported against by livelihoods partners implementing labour-intensive projects</t>
  </si>
  <si>
    <t>1.3.1.6: # of water catchment systems constructed</t>
  </si>
  <si>
    <t>Water Systems</t>
  </si>
  <si>
    <t>1.3.1.7: # of square kilometers or arable land reclaimed AND slopes protected created by terracing</t>
  </si>
  <si>
    <t>1.3.1.8: # of sewage systems established or rehabilitated</t>
  </si>
  <si>
    <t>1.3.1.9: # of public parks, playgrounds and other public social infrastructure created</t>
  </si>
  <si>
    <t>Public social infrastructures</t>
  </si>
  <si>
    <t>1.3.1.10: # of public buildings constructed, rehabilitated and/or maintained</t>
  </si>
  <si>
    <t>Public building</t>
  </si>
  <si>
    <t>1.3.1.11: # of retaining wall constructed, rehabilitated and/or maintained</t>
  </si>
  <si>
    <t>1.3.1.12: # of kilometers of roads cleaned</t>
  </si>
  <si>
    <t>1.3.1.13: # of kilometers of roads paved</t>
  </si>
  <si>
    <t>KMS</t>
  </si>
  <si>
    <t>1.3.1.14 # of kilometers of roads/sidewalks rehabilitated</t>
  </si>
  <si>
    <t>--------Activity-1.3.2: Improve environmental assets--------</t>
  </si>
  <si>
    <t>Put '1' for each month for which Activity-1.3.2 will be ongoing in this location</t>
  </si>
  <si>
    <t>1.3.2.1: # of targeted villages benefiting from improved environmental assets</t>
  </si>
  <si>
    <t>1.3.2.2_LEB_Female:  # of individuals employed through environmental assets improvement</t>
  </si>
  <si>
    <t>1.3.2.2_LEB_Male:  # of individuals employed through environmental assets improvement</t>
  </si>
  <si>
    <t>1.3.2.2_SYR_Female:  # of individuals employed through environmental assets improvement</t>
  </si>
  <si>
    <t>1.3.2.2_SYR_Male:  # of individuals employed through environmental assets improvement</t>
  </si>
  <si>
    <t>1.3.2.2_PRL_Female:  # of individuals employed through environmental assets improvement</t>
  </si>
  <si>
    <t>1.3.2.2_PRL_Male:  # of individuals employed through environmental assets improvement</t>
  </si>
  <si>
    <t>1.3.2.2_PRS_Female:  # of individuals employed through environmental assets improvement</t>
  </si>
  <si>
    <t>1.3.2.2_PRS_Male:  # of individuals employed through environmental assets improvement</t>
  </si>
  <si>
    <t>1.3.2.3: # workmen day created (environmental assets)</t>
  </si>
  <si>
    <t>1.3.2.4: USD value invested in environmental assets</t>
  </si>
  <si>
    <t>1.3.2.5: # of hectares of forest reforested and/or maintained</t>
  </si>
  <si>
    <t xml:space="preserve">Additional indicators (if relevant to partners interventions) – these indicators will help inform relevant sector on the nature of such interventions (i.e. Water on irrigation, etc…) but should only be reported against by livelihoods partners implementing labour-intensive projects
</t>
  </si>
  <si>
    <t>1.3.2.6: # hectares of green areas planted</t>
  </si>
  <si>
    <t>1.3.2.7: # of kilometers of canals constructed /rehabilitated for flood prevention and/or rainwater harvesting</t>
  </si>
  <si>
    <t>1.3.2.8: # of kilometers of canals cleaned</t>
  </si>
  <si>
    <t>1.3.2.9: # of reservoirs or other structures (contour walls, check dams, etc.) constructed/rehabilitated to reduce flood risks</t>
  </si>
  <si>
    <t>Reservoirs/other structures</t>
  </si>
  <si>
    <t>Outcome 2: Workforce employability improved</t>
  </si>
  <si>
    <t>Outcome &amp; Output Indicators 2 - Governorate</t>
  </si>
  <si>
    <t>Outcome &amp; Output Indicators for outcome 2</t>
  </si>
  <si>
    <t>Outcome 2 : # of female job seekers supported who access employment</t>
  </si>
  <si>
    <t>Outcome 2 : # of male job seekers supported who access employment</t>
  </si>
  <si>
    <t>individuals</t>
  </si>
  <si>
    <t>Activity-2.1.1: Market-based skills training</t>
  </si>
  <si>
    <t>--------Activity-2.1.1: Market-based skills training--------</t>
  </si>
  <si>
    <t>Put '1' for each month for which your Activity-2.1.1 programme will be ongoing in this location</t>
  </si>
  <si>
    <t>2.1.1.1: # of market-based skills training programmes developed</t>
  </si>
  <si>
    <t>Training programs</t>
  </si>
  <si>
    <t>2.1.1.2_LEB_Female: # of individuals completing market-based skills training</t>
  </si>
  <si>
    <t>2.1.1.2_LEB_Male: # of individuals completing market-based skills training</t>
  </si>
  <si>
    <t>2.1.1.2_SYR_Female: # of individuals completing market-based skills training</t>
  </si>
  <si>
    <t>2.1.1.2_SYR_Male: # of individuals completing market-based skills training</t>
  </si>
  <si>
    <t>2.1.1.2_PRL_Female: # of individuals completing market-based skills training</t>
  </si>
  <si>
    <t>2.1.1.2_PRL_Male: # of individuals completing market-based skills training</t>
  </si>
  <si>
    <t>2.1.1.2_PRS_Female: # of individuals completing market-based skills training</t>
  </si>
  <si>
    <t>2.1.1.2_PRS_Male: # of individuals completing market-based skills training</t>
  </si>
  <si>
    <t>Activity-2.2.1: Work based learning opportunities</t>
  </si>
  <si>
    <t>--------Activity-2.2.1: Work based learning opportunities --------</t>
  </si>
  <si>
    <t>Put '1' for each month for which your Activity-2.2.1 programme will be ongoing in this location</t>
  </si>
  <si>
    <t>2.2.1.1_LEB_Female:  # of individuals benefitting from Work based learning opportunities</t>
  </si>
  <si>
    <t>Work-based learning refers to learning that occurs when people do real work. This work can be paid or unpaid, but it must be real work that leads to the production of real goods and services. (E.g. Internships, apprenticeships, on the job trainings.)</t>
  </si>
  <si>
    <t>2.2.1.1_LEB_Male:  # of individuals benefitting from Work based learning opportunities</t>
  </si>
  <si>
    <t>2.2.1.1_SYR_Female:  # of individuals benefitting from Work based learning opportunities</t>
  </si>
  <si>
    <t>2.2.1.1_SYR_Male:  # of individuals benefitting from Work based learning opportunities</t>
  </si>
  <si>
    <t>2.2.1.1_PRL_Female:  # of individuals benefitting from Work based learning opportunities</t>
  </si>
  <si>
    <t>2.2.1.1_PRL_Male:  # of individuals benefitting from Work based learning opportunities</t>
  </si>
  <si>
    <t>2.2.1.1_PRS_Female:  # of individuals benefitting from Work based learning opportunities</t>
  </si>
  <si>
    <t>2.2.1.1_PRS_Male:  # of individuals benefitting from Work based learning opportunities</t>
  </si>
  <si>
    <t>Activity-2.2.2: Employment services &amp; career guidance</t>
  </si>
  <si>
    <t>--------Activity-2.2.2: Employment services &amp; career guidance--------</t>
  </si>
  <si>
    <t>Put '1' for each month for which Activity-2.2.2 will be ongoing in this location</t>
  </si>
  <si>
    <t>2.2.2.1_LEB_Female:  # of individuals supported with employment services, counseling services, jobs &amp; employment</t>
  </si>
  <si>
    <t>2.2.2.1_LEB_Male:  # of individuals supported with employment services, counseling services, jobs &amp; employment</t>
  </si>
  <si>
    <t>2.2.2.1_SYR_Female:  # of individuals supported with employment services, counseling services, jobs &amp; employment</t>
  </si>
  <si>
    <t>2.2.2.1_SYR_Male:  # of individuals supported with employment services, counseling services, jobs &amp; employment</t>
  </si>
  <si>
    <t>2.2.2.1_PRL_Female:  # of individuals supported with employment services, counseling services, jobs &amp; employment</t>
  </si>
  <si>
    <t>2.2.2.1_PRL_Male:  # of individuals supported with employment services, counseling services, jobs &amp; employment</t>
  </si>
  <si>
    <t>2.2.2.1_PRS_Female:  # of individuals supported with employment services, counseling services, jobs &amp; employment</t>
  </si>
  <si>
    <t>2.2.2.1_PRS_Male:  # of individuals supported with employment services, counseling services, jobs &amp; employment</t>
  </si>
  <si>
    <t>Activity-2.2.3 - entrepreneurship services</t>
  </si>
  <si>
    <t>--------Activity-2.2.3 - entrepreneurship services--------</t>
  </si>
  <si>
    <t>Put '1' for each month for which Activity-2.2.3 will be ongoing in this location</t>
  </si>
  <si>
    <t>2.2.3.1_LEB_Female:  # of individuals sensitized on decent work, minimum standards, and labour laws and regulations</t>
  </si>
  <si>
    <t xml:space="preserve">
</t>
  </si>
  <si>
    <t>2.2.3.1_LEB_Male:  # of individuals sensitized on decent work, minimum standards, and labour laws and regulations</t>
  </si>
  <si>
    <t>2.2.3.1_SYR_Female:  # of individuals sensitized on decent work, minimum standards, and labour laws and regulations</t>
  </si>
  <si>
    <t>2.2.3.1_SYR_Male:  # of individuals sensitized on decent work, minimum standards, and labour laws and regulations</t>
  </si>
  <si>
    <t>2.2.3.1_PRL_Female:  # of individuals sensitized on decent work, minimum standards, and labour laws and regulations</t>
  </si>
  <si>
    <t>2.2.3.1_PRL_Male:  # of individuals sensitized on decent work, minimum standards, and labour laws and regulations</t>
  </si>
  <si>
    <t>2.2.3.1_PRS_Female:  # of individuals sensitized on decent work, minimum standards, and labour laws and regulations</t>
  </si>
  <si>
    <t>2.2.3.1_PRS_Male:  # of individuals sensitized on decent work, minimum standards, and labour laws and regulations</t>
  </si>
  <si>
    <t>Outcome 3: Decent work &amp; policy and strategies supporting job creation</t>
  </si>
  <si>
    <t>Activity-3.1.1: Address decent work deficits</t>
  </si>
  <si>
    <t>--------Activity-3.1.1: Address decent work deficits--------</t>
  </si>
  <si>
    <t>National</t>
  </si>
  <si>
    <t>Put '1' in THIS LINE for each month for which Activity-3.1.1 will be ongoing in this location</t>
  </si>
  <si>
    <t>3.1.1.1: # of decent work regulations amended, formulated and/or proposed to the Government</t>
  </si>
  <si>
    <t>3.1.1.2: # of decent work regulations approved by the Government</t>
  </si>
  <si>
    <t>Activity-3.1.2: Selected responses improving work</t>
  </si>
  <si>
    <t>--------Activity-3.1.2: Selected responses improving work conditions/countering child labour--------</t>
  </si>
  <si>
    <t>Put '1' in THIS LINE for each month for which Activity-3.1.2 will be ongoing in this location</t>
  </si>
  <si>
    <t>Activity-3.1.3: Strengthen vulnerable enterprises</t>
  </si>
  <si>
    <t>--------Activity-3.1.3: Strengthen vulnerable enterprises through provision of measures to counter child-labor--------</t>
  </si>
  <si>
    <t>Put '1' in THIS LINE for each month for which Activity-3.1.3 will be ongoing in this location</t>
  </si>
  <si>
    <t>Activity-3.1.4: Support MoL on labor administration</t>
  </si>
  <si>
    <t>--------Activity-3.1.4: Support MoL on labor administration and inspection--------</t>
  </si>
  <si>
    <t>Put '1' in THIS LINE for each month for which Activity-3.1.4 will be ongoing in this location</t>
  </si>
  <si>
    <t>Activity-3.1.5: Conduct research and surveys on de</t>
  </si>
  <si>
    <t>--------Activity-3.1.5: Conduct research and surveys on decent work--------</t>
  </si>
  <si>
    <t>Put '1' in THIS LINE for each month for which Activity-3.1.5 will be ongoing in this location</t>
  </si>
  <si>
    <t>3.1.5.1 # of research and surveys conducted</t>
  </si>
  <si>
    <t>Research / Surveys</t>
  </si>
  <si>
    <t>Activity-3.1.6: Develop advocacy/awareness-raising</t>
  </si>
  <si>
    <t>--------Activity-3.1.6: Develop advocacy/awareness-raising campaigns and material on labor standards and regulations--------</t>
  </si>
  <si>
    <t>Put '1' in THIS LINE for each month for which Activity-3.1.6 will be ongoing in this location</t>
  </si>
  <si>
    <t>3.1.6.1: # of advocacy / awareness-raising campaigns conducted</t>
  </si>
  <si>
    <t>3.1.6.2: # of advocacy / awareness-raising material developed</t>
  </si>
  <si>
    <t>Activity-3.2.1: Support employment policy and labo</t>
  </si>
  <si>
    <t>--------Activity-3.2.1: Support employment policy and labour market strategy--------</t>
  </si>
  <si>
    <t>Put '1' in THIS LINE for each month for which Activity-3.2.1 will be ongoing in this location</t>
  </si>
  <si>
    <t>Activity-3.2.2: Establish SME observatory as per M</t>
  </si>
  <si>
    <t>--------Activity-3.2.2: Establish SME observatory as per MoET strategy--------</t>
  </si>
  <si>
    <t>Put '1' in THIS LINE for each month for which Activity-3.2.2 will be ongoing in this location</t>
  </si>
  <si>
    <t>Activity-3.2.3: Development of National Livelihood</t>
  </si>
  <si>
    <t>--------Activity-3.2.3: Development of National Livelihoods Plan--------</t>
  </si>
  <si>
    <t>Put '1' in THIS LINE for each month for which Activity-3.2.3 will be ongoing in this location</t>
  </si>
  <si>
    <t>Activity-3.2.4: Development of participatory local</t>
  </si>
  <si>
    <t>--------Activity-3.2.4: Development of participatory local economic development plans with public and private sector actors--------</t>
  </si>
  <si>
    <t>Put '1' in THIS LINE for each month for which Activity-3.2.4 will be ongoing in this location</t>
  </si>
  <si>
    <t>Activity-3.2.5: Support MoL development of IM syst</t>
  </si>
  <si>
    <t>--------Activity-3.2.5: Support MoL development of IM system--------</t>
  </si>
  <si>
    <t>Put '1' in THIS LINE for each month for which Activity-3.2.5 will be ongoing in this location</t>
  </si>
  <si>
    <t>3.2.5.1:# of hardware and software provided</t>
  </si>
  <si>
    <t>software</t>
  </si>
  <si>
    <t>Activity-3.2.6: Support MEHE development of VT</t>
  </si>
  <si>
    <t>--------Activity-3.2.6: Support MEHE development of VT--------</t>
  </si>
  <si>
    <t>Put '1' in THIS LINE for each month for which Activity-3.2.6 will be ongoing in this location</t>
  </si>
  <si>
    <t>Intervantions</t>
  </si>
  <si>
    <t>Activity-3.2.7: Livelihoods assessments</t>
  </si>
  <si>
    <t>--------Activity-3.2.7: Livelihoods assessments--------</t>
  </si>
  <si>
    <t>Put '1' in THIS LINE for each month for which Activity-3.2.7 will be ongoing in this location</t>
  </si>
  <si>
    <r>
      <rPr>
        <sz val="11"/>
        <color rgb="FF000000"/>
        <rFont val="Calibri"/>
      </rPr>
      <t xml:space="preserve">Surveys aimed at filling the main information gaps of the sector.
</t>
    </r>
    <r>
      <rPr>
        <u/>
        <sz val="11"/>
        <color theme="1"/>
        <rFont val="Calibri"/>
        <family val="2"/>
        <scheme val="minor"/>
      </rPr>
      <t>Specification</t>
    </r>
    <r>
      <rPr>
        <sz val="11"/>
        <color rgb="FF000000"/>
        <rFont val="Calibri"/>
      </rPr>
      <t>: they could be part of a project but shouldn’t specifically focus on informing/guiding the project’s implementation modalities.</t>
    </r>
  </si>
  <si>
    <t>Activity-3.2.8: Support MSMEs ecosystem</t>
  </si>
  <si>
    <t>--------Activity-3.2.8: Support MSMEs ecosystem--------</t>
  </si>
  <si>
    <t>Put '1' in THIS LINE for each month for which Activity-3.2.8 will be ongoing in this location</t>
  </si>
  <si>
    <t>Workshops / tra</t>
  </si>
  <si>
    <t>Activity-3.2.10: Development of Industrial zones</t>
  </si>
  <si>
    <t>--------Activity-3.2.10: Development of Industrial zones--------</t>
  </si>
  <si>
    <t>Put '1' in THIS LINE for each month for which Activity-3.2.10 will be ongoing in this location</t>
  </si>
  <si>
    <t>3.2.10.1: # of feasibility studies and master-plans for industrial zones developed</t>
  </si>
  <si>
    <t>Feasibility studies</t>
  </si>
  <si>
    <t xml:space="preserve">"*Jobs: include seasonal, part-time and full-time jobs.
*New jobs created: businesses who have hired new employees for a minimum duration of three months since the support was provided – this includes individual who works part-time or full-time, formally or informally. 
*Includes businesses directly supported by Value Chain interventions.
*Jobs maintained/improved:  jobs that were maintained through support received by partners. It can also include jobs that were created/maintained in 2018 and are still active in 2019 (for SMEs this should be asked as part of the follow-up underlined below). for micro-businesses, we consider that any support provided helps to maintain/retain jobs. This will include the number of jobs which improved as a result of support, understood as improved employment conditions and status (i.e. from part to full-time jobs, promotion to higher positions or better pay, improved working conditions with higher health and safety standards…).
To be reported on 6 to 12 months after support is provided. Partners who are unable to report against this outcome indicator 6 months after providing support will be able to do so in a 12 months period instead. 
Includes jobs created through Value Chain programmes "
</t>
  </si>
  <si>
    <t xml:space="preserve">"It refers to the assessments conducted to identify key value chains and the main limitations to their effective strengthening and development.
Each VC assessment should identify several priority gaps."
Specification: value chain “prioritized interventions” identified refers to interventions that have been identified as priority interventions and that if carried out would allow partners to report against Output 1.2 # of VCs valorized and/or being upgraded (a value chain is considered upgraded when all the prioritized interventions identified in the assessment are addressed)
</t>
  </si>
  <si>
    <t xml:space="preserve">Individuals receiving entrepreneurship support (through start-up grants, incubation services…) after benefitting from employability support (skills training, work based learning opportunities, etc…) </t>
  </si>
  <si>
    <r>
      <rPr>
        <sz val="11"/>
        <color rgb="FF000000"/>
        <rFont val="Calibri"/>
        <family val="2"/>
      </rPr>
      <t>Total number of job seekers offered employment after receiving employment services and / or work based learning opportunities.</t>
    </r>
    <r>
      <rPr>
        <sz val="11"/>
        <color rgb="FF000000"/>
        <rFont val="Calibri"/>
      </rPr>
      <t xml:space="preserve">
</t>
    </r>
    <r>
      <rPr>
        <u/>
        <sz val="11"/>
        <color theme="1"/>
        <rFont val="Calibri"/>
        <family val="2"/>
        <scheme val="minor"/>
      </rPr>
      <t>Specifications</t>
    </r>
    <r>
      <rPr>
        <sz val="11"/>
        <color rgb="FF000000"/>
        <rFont val="Calibri"/>
      </rPr>
      <t xml:space="preserve">: Partners should report a total number, not a percentage, but they should track only a sample of their trainees / beneficiaries caseloads (both male and female to report by gender) 6 to 12 months maximum after completion of the employability programme and assess how many of them have been offered employment or currently employed, formally or informally, through paid employment or self-employment (the later to be also reported in 1.1 as new business). They should then apply this % of people to their entire caseload: for example a partner who trained 200 people can track 20% of the beneficiaries – i.e. 40 people. If out of this 40, 10 found employment, this is a 25% ratio – which they can apply back to the 200 caseload and report 0.25*200 = 50.  
</t>
    </r>
    <r>
      <rPr>
        <u/>
        <sz val="11"/>
        <color theme="1"/>
        <rFont val="Calibri"/>
        <family val="2"/>
        <scheme val="minor"/>
      </rPr>
      <t>NB:</t>
    </r>
    <r>
      <rPr>
        <sz val="11"/>
        <color rgb="FF000000"/>
        <rFont val="Calibri"/>
      </rPr>
      <t xml:space="preserve"> If projects have shorter life span, partners should report upon the project’s completion. If feasible, they still need to be assessed after 6 months if funding is available. Ideally there needs to be a post assessment cost budgeted in all training projects leading to employment.
</t>
    </r>
    <r>
      <rPr>
        <sz val="11"/>
        <color rgb="FF000000"/>
        <rFont val="Calibri"/>
        <family val="2"/>
      </rPr>
      <t>Tot number of beneficiaries engaged in home based income generation</t>
    </r>
    <r>
      <rPr>
        <sz val="11"/>
        <color rgb="FF000000"/>
        <rFont val="Calibri"/>
      </rPr>
      <t xml:space="preserve"> :  Individuals adopting the skills (and potential start-up kits) gained in trainings to engage in income generating activities at home (at least 50% women beneficiaries).
Specification: it includes full-time and part-time activities which complement the income/substitute expenses of vulnerable HHs.
</t>
    </r>
    <r>
      <rPr>
        <sz val="10"/>
        <color theme="1"/>
        <rFont val="Calibri"/>
        <family val="2"/>
        <scheme val="minor"/>
      </rPr>
      <t xml:space="preserve">
</t>
    </r>
  </si>
  <si>
    <t># total number of decent job created / maintained (30 % created and 70% maintained)</t>
  </si>
  <si>
    <t xml:space="preserve">New jobs created in supported Lebanese nano, MSMEs - Businesses and cooperatives who have hired new employees since the support was provided.
Jobs maintained in supported Lebanese MSMEs - For nano and micro-businesses, it can be considered that any support provided helps the nano and micro-business to maintain the jobs  in this business = the #employees of the micro-businesses they support as well as self-employed individuals (for micro-finance support). For SMEs this should be asked as part of the follow up underlined above. </t>
  </si>
  <si>
    <t># target Lebanese MSMEs and cooperatives that report increased performance and expanded market access (new clients, contracts, market access) as a result of programme activities</t>
  </si>
  <si>
    <r>
      <rPr>
        <b/>
        <sz val="10"/>
        <rFont val="Calibri"/>
        <family val="2"/>
      </rPr>
      <t>Output 1.1</t>
    </r>
    <r>
      <rPr>
        <sz val="10"/>
        <rFont val="Calibri"/>
        <family val="2"/>
      </rPr>
      <t xml:space="preserve"> Series of technical and financial support to MSME and cooperatives  to enable growth and decent job creation provided</t>
    </r>
  </si>
  <si>
    <t># of targeted vulnerable persons employed through public infrastructure and environmental assets improvement (30% women) and of members of HHs who inderectly benefit from interventions</t>
  </si>
  <si>
    <t># people hired by contractors for the project(s) implemented in the 251 most vulnerable cadastres and members of HHs who indarectly benefit from the interventions</t>
  </si>
  <si>
    <t># number of trained beneficiaries (50% women)</t>
  </si>
  <si>
    <t># number of  individuals  benefiting from work based learning opportunities (at least 50% women)</t>
  </si>
  <si>
    <t># of decent work regulations amended and/or proposed to the Government</t>
  </si>
  <si>
    <t>OUTPUT Series of technical and financial support to MSME and cooperatives to enable growth and decent job creation provided
In Activity Info : MSME/Cooperatives Support and Value Chains</t>
  </si>
  <si>
    <t># total number of decent job created / maintained</t>
  </si>
  <si>
    <t xml:space="preserve">Original Sectors </t>
  </si>
  <si>
    <t xml:space="preserve">New Sectors </t>
  </si>
  <si>
    <t xml:space="preserve">Description </t>
  </si>
  <si>
    <t xml:space="preserve">Electricity, gas, steam and air conditioning supply
</t>
  </si>
  <si>
    <t>Utilities</t>
  </si>
  <si>
    <t>Build and maintain the infrastructure needed to provide electricity, gas, and water, or to manage wastewater and sewage; they also provide the related service that utilizes that infrastructure.</t>
  </si>
  <si>
    <t>Water supply; sewerage, waste management and remediation activities</t>
  </si>
  <si>
    <t xml:space="preserve">Hospitality and Tourism </t>
  </si>
  <si>
    <t>Hospitality and Tourism</t>
  </si>
  <si>
    <t>Arts, Entertainment and Recreation</t>
  </si>
  <si>
    <t>Accommodation and Food Services</t>
  </si>
  <si>
    <t>Hairdressing &amp; Other Beauty</t>
  </si>
  <si>
    <t>Home Based and Services</t>
  </si>
  <si>
    <t>Handicraft</t>
  </si>
  <si>
    <t>Home based activities</t>
  </si>
  <si>
    <t>Wholesale and retail trade</t>
  </si>
  <si>
    <t>Administrative and support service activities</t>
  </si>
  <si>
    <t>Other service activities</t>
  </si>
  <si>
    <t>Manufacturing</t>
  </si>
  <si>
    <t>Repair of motor vehicles and motorcycles</t>
  </si>
  <si>
    <t>IT, Information and communication</t>
  </si>
  <si>
    <t>ICT and Finance</t>
  </si>
  <si>
    <t>Entities operating in the complementary sectors which include microfinancing, SMEs funding Support, ICT development and related functions</t>
  </si>
  <si>
    <t>Financial and insurance activities</t>
  </si>
  <si>
    <t>Construction</t>
  </si>
  <si>
    <t>Construction and Transportation</t>
  </si>
  <si>
    <t>Transportation and Storage</t>
  </si>
  <si>
    <t>Agriculture Forestry and Fishing</t>
  </si>
  <si>
    <t xml:space="preserve">Agriculture </t>
  </si>
  <si>
    <r>
      <t>Fields</t>
    </r>
    <r>
      <rPr>
        <b/>
        <sz val="14"/>
        <color rgb="FF222222"/>
        <rFont val="Calibri"/>
        <family val="2"/>
        <scheme val="minor"/>
      </rPr>
      <t xml:space="preserve"> </t>
    </r>
    <r>
      <rPr>
        <sz val="14"/>
        <color rgb="FF222222"/>
        <rFont val="Calibri"/>
        <family val="2"/>
        <scheme val="minor"/>
      </rPr>
      <t xml:space="preserve">that includes lodging, travelling, hotels, media, recreation, tourism, arts, entertainment, and other related activites. </t>
    </r>
    <r>
      <rPr>
        <b/>
        <sz val="14"/>
        <color rgb="FF222222"/>
        <rFont val="Calibri"/>
        <family val="2"/>
        <scheme val="minor"/>
      </rPr>
      <t xml:space="preserve"> </t>
    </r>
  </si>
  <si>
    <t xml:space="preserve">Activities in the sector include, hand based services, administrative, home based activities, retail, communications,  health care and other related activities. </t>
  </si>
  <si>
    <t xml:space="preserve">Manufacture and trade based on the fabrication, processing, or preparation of products from raw materials and commodities. </t>
  </si>
  <si>
    <t xml:space="preserve">Includes activities ranging from mining and quarrying to construction of infrastructure, buildings, transport operation and disposal. </t>
  </si>
  <si>
    <t>Activities relating to planting, the extraction and collection of natural resources, such as copper and timber, and forestry as well as activities such as farming and fishing. </t>
  </si>
  <si>
    <t xml:space="preserve">Food Processing </t>
  </si>
  <si>
    <t>Agro-Industry</t>
  </si>
  <si>
    <t>Preperations of food and food processing, restaurants, catering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</si>
</sst>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quot;$&quot;#,##0"/>
    <numFmt numFmtId="167" formatCode="0.0"/>
    <numFmt numFmtId="168" formatCode="_(&quot;$&quot;* #,##0_);_(&quot;$&quot;* \(#,##0\);_(&quot;$&quot;* &quot;-&quot;??_);_(@_)"/>
    <numFmt numFmtId="169" formatCode="&quot;$&quot;#,##0.00"/>
    <numFmt numFmtId="170" formatCode="0_);\(0\)"/>
  </numFmts>
  <fonts count="48" x14ac:knownFonts="1">
    <font>
      <sz val="11"/>
      <color rgb="FF000000"/>
      <name val="Calibri"/>
    </font>
    <font>
      <sz val="11"/>
      <color theme="1"/>
      <name val="Calibri"/>
      <family val="2"/>
      <scheme val="minor"/>
    </font>
    <font>
      <sz val="11"/>
      <color theme="1"/>
      <name val="Calibri"/>
      <family val="2"/>
      <scheme val="minor"/>
    </font>
    <font>
      <b/>
      <sz val="12"/>
      <color rgb="FF000000"/>
      <name val="Calibri"/>
      <family val="2"/>
    </font>
    <font>
      <sz val="10"/>
      <color rgb="FF000000"/>
      <name val="Calibri"/>
      <family val="2"/>
    </font>
    <font>
      <b/>
      <sz val="10"/>
      <color rgb="FF5B9BD5"/>
      <name val="Calibri"/>
      <family val="2"/>
    </font>
    <font>
      <sz val="11"/>
      <name val="Calibri"/>
      <family val="2"/>
    </font>
    <font>
      <b/>
      <sz val="10"/>
      <name val="Calibri"/>
      <family val="2"/>
    </font>
    <font>
      <b/>
      <sz val="10"/>
      <color rgb="FF000000"/>
      <name val="Calibri"/>
      <family val="2"/>
    </font>
    <font>
      <b/>
      <sz val="10"/>
      <color rgb="FFFFFFFF"/>
      <name val="Calibri"/>
      <family val="2"/>
    </font>
    <font>
      <sz val="10"/>
      <name val="Calibri"/>
      <family val="2"/>
    </font>
    <font>
      <sz val="10"/>
      <color rgb="FF5B9BD5"/>
      <name val="Calibri"/>
      <family val="2"/>
    </font>
    <font>
      <sz val="10"/>
      <color rgb="FFFFFFFF"/>
      <name val="Calibri"/>
      <family val="2"/>
    </font>
    <font>
      <sz val="11"/>
      <color rgb="FF000000"/>
      <name val="Calibri"/>
      <family val="2"/>
    </font>
    <font>
      <b/>
      <sz val="12"/>
      <color rgb="FFFFFFFF"/>
      <name val="Calibri"/>
      <family val="2"/>
    </font>
    <font>
      <sz val="12"/>
      <color rgb="FFFFFFFF"/>
      <name val="Calibri"/>
      <family val="2"/>
    </font>
    <font>
      <sz val="10"/>
      <name val="Calibri"/>
      <family val="2"/>
      <scheme val="minor"/>
    </font>
    <font>
      <sz val="9"/>
      <color indexed="81"/>
      <name val="Tahoma"/>
      <family val="2"/>
    </font>
    <font>
      <b/>
      <sz val="9"/>
      <color indexed="81"/>
      <name val="Tahoma"/>
      <family val="2"/>
    </font>
    <font>
      <sz val="9"/>
      <name val="Calibri"/>
      <family val="2"/>
    </font>
    <font>
      <sz val="12"/>
      <color theme="1"/>
      <name val="Times New Roman"/>
      <family val="2"/>
    </font>
    <font>
      <sz val="12"/>
      <color theme="1"/>
      <name val="Times New Roman"/>
      <family val="1"/>
    </font>
    <font>
      <sz val="11"/>
      <name val="Calibri"/>
      <family val="2"/>
      <scheme val="minor"/>
    </font>
    <font>
      <sz val="12"/>
      <name val="Times New Roman"/>
      <family val="2"/>
    </font>
    <font>
      <sz val="12"/>
      <name val="Times New Roman"/>
      <family val="1"/>
    </font>
    <font>
      <b/>
      <sz val="12"/>
      <name val="Times New Roman"/>
      <family val="2"/>
    </font>
    <font>
      <b/>
      <sz val="12"/>
      <name val="Times New Roman"/>
      <family val="1"/>
    </font>
    <font>
      <b/>
      <sz val="11"/>
      <name val="Calibri"/>
      <family val="2"/>
      <scheme val="minor"/>
    </font>
    <font>
      <b/>
      <sz val="12"/>
      <color theme="1"/>
      <name val="Times New Roman"/>
      <family val="1"/>
    </font>
    <font>
      <i/>
      <sz val="12"/>
      <name val="Times New Roman"/>
      <family val="2"/>
    </font>
    <font>
      <b/>
      <sz val="16"/>
      <name val="Times New Roman"/>
      <family val="1"/>
    </font>
    <font>
      <b/>
      <sz val="14"/>
      <color theme="1"/>
      <name val="Times New Roman"/>
      <family val="1"/>
    </font>
    <font>
      <b/>
      <sz val="16"/>
      <color theme="1"/>
      <name val="Times New Roman"/>
      <family val="1"/>
    </font>
    <font>
      <sz val="10"/>
      <name val="Arial"/>
      <family val="2"/>
    </font>
    <font>
      <sz val="10"/>
      <color theme="1"/>
      <name val="Calibri"/>
      <family val="2"/>
      <scheme val="minor"/>
    </font>
    <font>
      <b/>
      <sz val="10"/>
      <name val="Calibri"/>
      <family val="2"/>
      <scheme val="minor"/>
    </font>
    <font>
      <sz val="10"/>
      <color theme="0"/>
      <name val="Calibri"/>
      <family val="2"/>
      <scheme val="minor"/>
    </font>
    <font>
      <b/>
      <sz val="10"/>
      <color theme="1"/>
      <name val="Calibri"/>
      <family val="2"/>
      <scheme val="minor"/>
    </font>
    <font>
      <b/>
      <sz val="11"/>
      <color theme="1"/>
      <name val="Calibri"/>
      <family val="2"/>
      <scheme val="minor"/>
    </font>
    <font>
      <b/>
      <sz val="16"/>
      <color theme="1"/>
      <name val="Calibri"/>
      <family val="2"/>
      <scheme val="minor"/>
    </font>
    <font>
      <b/>
      <sz val="22"/>
      <color theme="1"/>
      <name val="Calibri"/>
      <family val="2"/>
      <scheme val="minor"/>
    </font>
    <font>
      <b/>
      <sz val="18"/>
      <color theme="1"/>
      <name val="Calibri"/>
      <family val="2"/>
      <scheme val="minor"/>
    </font>
    <font>
      <u/>
      <sz val="11"/>
      <color theme="1"/>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222222"/>
      <name val="Calibri"/>
      <family val="2"/>
      <scheme val="minor"/>
    </font>
    <font>
      <sz val="14"/>
      <color rgb="FF222222"/>
      <name val="Calibri"/>
      <family val="2"/>
      <scheme val="minor"/>
    </font>
  </fonts>
  <fills count="27">
    <fill>
      <patternFill patternType="none"/>
    </fill>
    <fill>
      <patternFill patternType="gray125"/>
    </fill>
    <fill>
      <patternFill patternType="solid">
        <fgColor rgb="FFFFFFFF"/>
        <bgColor rgb="FFFFFFFF"/>
      </patternFill>
    </fill>
    <fill>
      <patternFill patternType="solid">
        <fgColor rgb="FF525252"/>
        <bgColor rgb="FF525252"/>
      </patternFill>
    </fill>
    <fill>
      <patternFill patternType="solid">
        <fgColor rgb="FFD0CECE"/>
        <bgColor rgb="FFD0CECE"/>
      </patternFill>
    </fill>
    <fill>
      <patternFill patternType="solid">
        <fgColor theme="0"/>
        <bgColor rgb="FFFFFFFF"/>
      </patternFill>
    </fill>
    <fill>
      <patternFill patternType="solid">
        <fgColor theme="0"/>
        <bgColor rgb="FFFBE4D5"/>
      </patternFill>
    </fill>
    <fill>
      <patternFill patternType="solid">
        <fgColor theme="0"/>
        <bgColor rgb="FFFFFF00"/>
      </patternFill>
    </fill>
    <fill>
      <patternFill patternType="solid">
        <fgColor theme="0"/>
        <bgColor indexed="64"/>
      </patternFill>
    </fill>
    <fill>
      <patternFill patternType="solid">
        <fgColor theme="6" tint="0.79998168889431442"/>
        <bgColor rgb="FFFFFFFF"/>
      </patternFill>
    </fill>
    <fill>
      <patternFill patternType="solid">
        <fgColor theme="6" tint="0.79998168889431442"/>
        <bgColor rgb="FFFBE4D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78">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diagonal/>
    </border>
    <border>
      <left style="thin">
        <color indexed="64"/>
      </left>
      <right/>
      <top style="thin">
        <color indexed="64"/>
      </top>
      <bottom/>
      <diagonal/>
    </border>
    <border>
      <left style="thin">
        <color rgb="FF000000"/>
      </left>
      <right/>
      <top/>
      <bottom style="thin">
        <color rgb="FF000000"/>
      </bottom>
      <diagonal/>
    </border>
    <border>
      <left/>
      <right/>
      <top style="thin">
        <color indexed="64"/>
      </top>
      <bottom/>
      <diagonal/>
    </border>
    <border>
      <left/>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ck">
        <color theme="0"/>
      </right>
      <top/>
      <bottom style="thin">
        <color auto="1"/>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style="thin">
        <color auto="1"/>
      </top>
      <bottom style="thin">
        <color auto="1"/>
      </bottom>
      <diagonal/>
    </border>
    <border>
      <left/>
      <right style="thick">
        <color theme="0"/>
      </right>
      <top style="thin">
        <color auto="1"/>
      </top>
      <bottom style="thin">
        <color auto="1"/>
      </bottom>
      <diagonal/>
    </border>
    <border>
      <left style="thick">
        <color theme="0"/>
      </left>
      <right style="thick">
        <color theme="0"/>
      </right>
      <top/>
      <bottom style="thin">
        <color auto="1"/>
      </bottom>
      <diagonal/>
    </border>
  </borders>
  <cellStyleXfs count="12">
    <xf numFmtId="0" fontId="0" fillId="0" borderId="0"/>
    <xf numFmtId="9" fontId="13" fillId="0" borderId="0" applyFont="0" applyFill="0" applyBorder="0" applyAlignment="0" applyProtection="0"/>
    <xf numFmtId="43" fontId="13" fillId="0" borderId="0" applyFont="0" applyFill="0" applyBorder="0" applyAlignment="0" applyProtection="0"/>
    <xf numFmtId="0" fontId="2" fillId="0" borderId="3"/>
    <xf numFmtId="0" fontId="20" fillId="0" borderId="3"/>
    <xf numFmtId="44" fontId="20" fillId="0" borderId="3" applyFont="0" applyFill="0" applyBorder="0" applyAlignment="0" applyProtection="0"/>
    <xf numFmtId="9" fontId="20" fillId="0" borderId="3" applyFont="0" applyFill="0" applyBorder="0" applyAlignment="0" applyProtection="0"/>
    <xf numFmtId="44" fontId="2" fillId="0" borderId="3" applyFont="0" applyFill="0" applyBorder="0" applyAlignment="0" applyProtection="0"/>
    <xf numFmtId="0" fontId="33" fillId="0" borderId="3"/>
    <xf numFmtId="43" fontId="33" fillId="0" borderId="3" applyFont="0" applyFill="0" applyBorder="0" applyAlignment="0" applyProtection="0"/>
    <xf numFmtId="43" fontId="2" fillId="0" borderId="3" applyFont="0" applyFill="0" applyBorder="0" applyAlignment="0" applyProtection="0"/>
    <xf numFmtId="9" fontId="2" fillId="0" borderId="3" applyFont="0" applyFill="0" applyBorder="0" applyAlignment="0" applyProtection="0"/>
  </cellStyleXfs>
  <cellXfs count="596">
    <xf numFmtId="0" fontId="0" fillId="0" borderId="0" xfId="0" applyFont="1" applyAlignment="1"/>
    <xf numFmtId="0" fontId="3" fillId="2" borderId="1" xfId="0" applyFont="1" applyFill="1" applyBorder="1"/>
    <xf numFmtId="0" fontId="4" fillId="2" borderId="1" xfId="0" applyFont="1" applyFill="1" applyBorder="1"/>
    <xf numFmtId="0" fontId="4" fillId="2" borderId="1" xfId="0" applyFont="1" applyFill="1" applyBorder="1" applyAlignment="1">
      <alignment horizontal="left"/>
    </xf>
    <xf numFmtId="0" fontId="6" fillId="0" borderId="3" xfId="0" applyFont="1" applyBorder="1"/>
    <xf numFmtId="0" fontId="5"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lef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4" fillId="2" borderId="3" xfId="0" applyFont="1" applyFill="1" applyBorder="1" applyAlignment="1">
      <alignment horizontal="left"/>
    </xf>
    <xf numFmtId="0" fontId="5" fillId="2" borderId="3" xfId="0" applyFont="1" applyFill="1" applyBorder="1" applyAlignment="1">
      <alignment horizontal="left" vertical="center" wrapText="1"/>
    </xf>
    <xf numFmtId="0" fontId="7" fillId="2" borderId="3" xfId="0" applyFont="1" applyFill="1" applyBorder="1" applyAlignment="1">
      <alignment horizontal="left" vertical="center"/>
    </xf>
    <xf numFmtId="0" fontId="10" fillId="2" borderId="3" xfId="0" applyFont="1" applyFill="1" applyBorder="1" applyAlignment="1">
      <alignment horizontal="left" vertical="top" wrapText="1"/>
    </xf>
    <xf numFmtId="0" fontId="4" fillId="2" borderId="3" xfId="0" applyFont="1" applyFill="1" applyBorder="1"/>
    <xf numFmtId="0" fontId="11" fillId="2" borderId="3" xfId="0" applyFont="1" applyFill="1" applyBorder="1" applyAlignment="1">
      <alignment horizontal="left" wrapText="1"/>
    </xf>
    <xf numFmtId="0" fontId="10" fillId="2" borderId="3" xfId="0" applyFont="1" applyFill="1" applyBorder="1" applyAlignment="1">
      <alignment vertical="top" wrapText="1"/>
    </xf>
    <xf numFmtId="0" fontId="4" fillId="5" borderId="3" xfId="0" applyFont="1" applyFill="1" applyBorder="1"/>
    <xf numFmtId="0" fontId="11" fillId="5" borderId="3" xfId="0" applyFont="1" applyFill="1" applyBorder="1" applyAlignment="1">
      <alignment horizontal="left" wrapText="1"/>
    </xf>
    <xf numFmtId="0" fontId="10" fillId="5" borderId="3" xfId="0" applyFont="1" applyFill="1" applyBorder="1" applyAlignment="1">
      <alignment vertical="top" wrapText="1"/>
    </xf>
    <xf numFmtId="0" fontId="0" fillId="8" borderId="3" xfId="0" applyFont="1" applyFill="1" applyBorder="1" applyAlignment="1"/>
    <xf numFmtId="0" fontId="4" fillId="2" borderId="3" xfId="0" applyFont="1" applyFill="1" applyBorder="1" applyAlignment="1">
      <alignment wrapText="1"/>
    </xf>
    <xf numFmtId="0" fontId="6" fillId="8" borderId="3" xfId="0" applyFont="1" applyFill="1" applyBorder="1"/>
    <xf numFmtId="0" fontId="6" fillId="8" borderId="3" xfId="0" applyFont="1" applyFill="1" applyBorder="1"/>
    <xf numFmtId="0" fontId="4" fillId="5" borderId="1" xfId="0" applyFont="1" applyFill="1" applyBorder="1"/>
    <xf numFmtId="9" fontId="10" fillId="2" borderId="3" xfId="0" applyNumberFormat="1" applyFont="1" applyFill="1" applyBorder="1" applyAlignment="1">
      <alignment horizontal="right" vertical="top" wrapText="1"/>
    </xf>
    <xf numFmtId="3" fontId="10" fillId="6" borderId="3" xfId="0" applyNumberFormat="1" applyFont="1" applyFill="1" applyBorder="1" applyAlignment="1">
      <alignment horizontal="right" vertical="top" wrapText="1"/>
    </xf>
    <xf numFmtId="3" fontId="10" fillId="7" borderId="3" xfId="0" applyNumberFormat="1" applyFont="1" applyFill="1" applyBorder="1" applyAlignment="1">
      <alignment horizontal="right" vertical="top" wrapText="1"/>
    </xf>
    <xf numFmtId="0" fontId="10" fillId="2" borderId="3" xfId="0" applyFont="1" applyFill="1" applyBorder="1" applyAlignment="1">
      <alignment horizontal="right" vertical="top" wrapText="1"/>
    </xf>
    <xf numFmtId="0" fontId="10" fillId="2" borderId="11" xfId="0" applyFont="1" applyFill="1" applyBorder="1" applyAlignment="1">
      <alignment horizontal="right" vertical="top" wrapText="1"/>
    </xf>
    <xf numFmtId="0" fontId="10" fillId="2" borderId="11" xfId="0" applyFont="1" applyFill="1" applyBorder="1" applyAlignment="1">
      <alignment horizontal="left" vertical="top" wrapText="1"/>
    </xf>
    <xf numFmtId="0" fontId="10" fillId="7" borderId="11" xfId="0" applyFont="1" applyFill="1" applyBorder="1" applyAlignment="1">
      <alignment horizontal="right" vertical="top" wrapText="1"/>
    </xf>
    <xf numFmtId="0" fontId="0" fillId="0" borderId="0" xfId="0" applyFont="1" applyAlignment="1">
      <alignment horizontal="left"/>
    </xf>
    <xf numFmtId="0" fontId="4" fillId="0" borderId="3" xfId="0" applyFont="1" applyFill="1" applyBorder="1" applyAlignment="1"/>
    <xf numFmtId="0" fontId="4" fillId="0" borderId="1" xfId="0" applyFont="1" applyFill="1" applyBorder="1" applyAlignment="1"/>
    <xf numFmtId="0" fontId="0" fillId="0" borderId="3" xfId="0" applyFont="1" applyBorder="1" applyAlignment="1"/>
    <xf numFmtId="0" fontId="10" fillId="6" borderId="11" xfId="0" applyFont="1" applyFill="1" applyBorder="1" applyAlignment="1">
      <alignment horizontal="right" vertical="top" wrapText="1"/>
    </xf>
    <xf numFmtId="0" fontId="4" fillId="8" borderId="3" xfId="0" applyFont="1" applyFill="1" applyBorder="1" applyAlignment="1"/>
    <xf numFmtId="0" fontId="0" fillId="8" borderId="0" xfId="0" applyFont="1" applyFill="1" applyAlignment="1"/>
    <xf numFmtId="0" fontId="10" fillId="2" borderId="18" xfId="0" applyFont="1" applyFill="1" applyBorder="1" applyAlignment="1">
      <alignment horizontal="left" vertical="top" wrapText="1"/>
    </xf>
    <xf numFmtId="0" fontId="4" fillId="5" borderId="3" xfId="0" applyFont="1" applyFill="1" applyBorder="1" applyAlignment="1">
      <alignment horizontal="left"/>
    </xf>
    <xf numFmtId="1" fontId="10" fillId="7" borderId="11" xfId="0" applyNumberFormat="1" applyFont="1" applyFill="1" applyBorder="1" applyAlignment="1">
      <alignment horizontal="right" vertical="top" wrapText="1"/>
    </xf>
    <xf numFmtId="0" fontId="6" fillId="8" borderId="29" xfId="0" applyFont="1" applyFill="1" applyBorder="1" applyAlignment="1"/>
    <xf numFmtId="0" fontId="8" fillId="9" borderId="8" xfId="0" applyFont="1" applyFill="1" applyBorder="1" applyAlignment="1">
      <alignment horizontal="left" vertical="center"/>
    </xf>
    <xf numFmtId="0" fontId="7" fillId="9" borderId="8" xfId="0" applyFont="1" applyFill="1" applyBorder="1" applyAlignment="1">
      <alignment horizontal="left" vertical="center" wrapText="1"/>
    </xf>
    <xf numFmtId="0" fontId="7" fillId="9" borderId="8" xfId="0" applyFont="1" applyFill="1" applyBorder="1" applyAlignment="1">
      <alignment horizontal="left" vertical="center"/>
    </xf>
    <xf numFmtId="0" fontId="7" fillId="10" borderId="8" xfId="0" applyFont="1" applyFill="1" applyBorder="1" applyAlignment="1">
      <alignment horizontal="left" vertical="center" wrapText="1"/>
    </xf>
    <xf numFmtId="0" fontId="8" fillId="9" borderId="23" xfId="0" applyFont="1" applyFill="1" applyBorder="1" applyAlignment="1">
      <alignment vertical="center"/>
    </xf>
    <xf numFmtId="0" fontId="7" fillId="9" borderId="24" xfId="0" applyFont="1" applyFill="1" applyBorder="1" applyAlignment="1">
      <alignment horizontal="center" vertical="center" wrapText="1"/>
    </xf>
    <xf numFmtId="0" fontId="7" fillId="9" borderId="24" xfId="0" applyFont="1" applyFill="1" applyBorder="1" applyAlignment="1">
      <alignment horizontal="left" vertical="center"/>
    </xf>
    <xf numFmtId="0" fontId="7" fillId="9" borderId="24" xfId="0" applyFont="1" applyFill="1" applyBorder="1" applyAlignment="1">
      <alignment horizontal="left" vertical="center" wrapText="1"/>
    </xf>
    <xf numFmtId="0" fontId="8" fillId="9" borderId="7" xfId="0" applyFont="1" applyFill="1" applyBorder="1" applyAlignment="1">
      <alignment vertical="center"/>
    </xf>
    <xf numFmtId="0" fontId="7" fillId="9" borderId="7" xfId="0" applyFont="1" applyFill="1" applyBorder="1" applyAlignment="1">
      <alignment horizontal="center" vertical="center" wrapText="1"/>
    </xf>
    <xf numFmtId="0" fontId="7" fillId="9" borderId="7" xfId="0" applyFont="1" applyFill="1" applyBorder="1" applyAlignment="1">
      <alignment horizontal="left" vertical="center"/>
    </xf>
    <xf numFmtId="0" fontId="8" fillId="9" borderId="8" xfId="0" applyFont="1" applyFill="1" applyBorder="1" applyAlignment="1">
      <alignment vertical="center"/>
    </xf>
    <xf numFmtId="0" fontId="7" fillId="9" borderId="11"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9" borderId="8" xfId="0" applyFont="1" applyFill="1" applyBorder="1" applyAlignment="1">
      <alignment horizontal="center" vertical="center" wrapText="1"/>
    </xf>
    <xf numFmtId="0" fontId="7" fillId="9" borderId="32" xfId="0" applyFont="1" applyFill="1" applyBorder="1" applyAlignment="1">
      <alignment horizontal="left" vertical="center"/>
    </xf>
    <xf numFmtId="0" fontId="7" fillId="9" borderId="11" xfId="0" applyFont="1" applyFill="1" applyBorder="1" applyAlignment="1">
      <alignment horizontal="left" vertical="center"/>
    </xf>
    <xf numFmtId="0" fontId="10" fillId="2" borderId="11"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8" borderId="11" xfId="0" applyFont="1" applyFill="1" applyBorder="1" applyAlignment="1"/>
    <xf numFmtId="0" fontId="10" fillId="8" borderId="3" xfId="0" applyFont="1" applyFill="1" applyBorder="1" applyAlignment="1">
      <alignment horizontal="left"/>
    </xf>
    <xf numFmtId="0" fontId="4" fillId="0" borderId="3" xfId="0" applyFont="1" applyFill="1" applyBorder="1" applyAlignment="1">
      <alignment horizontal="left"/>
    </xf>
    <xf numFmtId="0" fontId="4" fillId="0" borderId="3" xfId="0" applyFont="1" applyBorder="1" applyAlignment="1"/>
    <xf numFmtId="0" fontId="7" fillId="8" borderId="3" xfId="0" applyFont="1" applyFill="1" applyBorder="1" applyAlignment="1">
      <alignment horizontal="left"/>
    </xf>
    <xf numFmtId="0" fontId="7" fillId="5" borderId="3" xfId="0" applyFont="1" applyFill="1" applyBorder="1" applyAlignment="1"/>
    <xf numFmtId="0" fontId="6" fillId="8" borderId="3" xfId="0" applyFont="1" applyFill="1" applyBorder="1" applyAlignment="1"/>
    <xf numFmtId="0" fontId="7" fillId="9" borderId="38" xfId="0" applyFont="1" applyFill="1" applyBorder="1" applyAlignment="1">
      <alignment horizontal="left" vertical="center"/>
    </xf>
    <xf numFmtId="0" fontId="7" fillId="9" borderId="33" xfId="0" applyFont="1" applyFill="1" applyBorder="1" applyAlignment="1">
      <alignment horizontal="left" vertical="center"/>
    </xf>
    <xf numFmtId="0" fontId="7" fillId="9" borderId="33" xfId="0" applyFont="1" applyFill="1" applyBorder="1" applyAlignment="1">
      <alignment horizontal="left" vertical="center" wrapText="1"/>
    </xf>
    <xf numFmtId="165" fontId="10" fillId="2" borderId="11" xfId="2" applyNumberFormat="1" applyFont="1" applyFill="1" applyBorder="1" applyAlignment="1">
      <alignment horizontal="right" vertical="top" wrapText="1"/>
    </xf>
    <xf numFmtId="165" fontId="10" fillId="7" borderId="7" xfId="2" applyNumberFormat="1" applyFont="1" applyFill="1" applyBorder="1" applyAlignment="1">
      <alignment horizontal="right" vertical="top" wrapText="1"/>
    </xf>
    <xf numFmtId="165" fontId="10" fillId="2" borderId="8" xfId="2" applyNumberFormat="1" applyFont="1" applyFill="1" applyBorder="1" applyAlignment="1">
      <alignment horizontal="right" vertical="top" wrapText="1"/>
    </xf>
    <xf numFmtId="165" fontId="10" fillId="6" borderId="8" xfId="2" applyNumberFormat="1" applyFont="1" applyFill="1" applyBorder="1" applyAlignment="1">
      <alignment horizontal="right" vertical="top" wrapText="1"/>
    </xf>
    <xf numFmtId="165" fontId="10" fillId="7" borderId="8" xfId="2" applyNumberFormat="1" applyFont="1" applyFill="1" applyBorder="1" applyAlignment="1">
      <alignment horizontal="right" vertical="top" wrapText="1"/>
    </xf>
    <xf numFmtId="165" fontId="10" fillId="6" borderId="11" xfId="2" applyNumberFormat="1" applyFont="1" applyFill="1" applyBorder="1" applyAlignment="1">
      <alignment horizontal="right" vertical="top" wrapText="1"/>
    </xf>
    <xf numFmtId="165" fontId="10" fillId="7" borderId="11" xfId="2" applyNumberFormat="1" applyFont="1" applyFill="1" applyBorder="1" applyAlignment="1">
      <alignment horizontal="right" vertical="top" wrapText="1"/>
    </xf>
    <xf numFmtId="164" fontId="10" fillId="2" borderId="11" xfId="2" applyNumberFormat="1" applyFont="1" applyFill="1" applyBorder="1" applyAlignment="1">
      <alignment horizontal="right" vertical="top" wrapText="1"/>
    </xf>
    <xf numFmtId="164" fontId="10" fillId="6" borderId="7" xfId="2" applyNumberFormat="1" applyFont="1" applyFill="1" applyBorder="1" applyAlignment="1">
      <alignment horizontal="right" vertical="top" wrapText="1"/>
    </xf>
    <xf numFmtId="164" fontId="10" fillId="7" borderId="7" xfId="2" applyNumberFormat="1" applyFont="1" applyFill="1" applyBorder="1" applyAlignment="1">
      <alignment horizontal="right" vertical="top" wrapText="1"/>
    </xf>
    <xf numFmtId="164" fontId="10" fillId="7" borderId="26" xfId="2" applyNumberFormat="1" applyFont="1" applyFill="1" applyBorder="1" applyAlignment="1">
      <alignment horizontal="right" vertical="top" wrapText="1"/>
    </xf>
    <xf numFmtId="164" fontId="10" fillId="2" borderId="7" xfId="2" applyNumberFormat="1" applyFont="1" applyFill="1" applyBorder="1" applyAlignment="1">
      <alignment horizontal="right" vertical="top" wrapText="1"/>
    </xf>
    <xf numFmtId="164" fontId="10" fillId="7" borderId="8" xfId="2" applyNumberFormat="1" applyFont="1" applyFill="1" applyBorder="1" applyAlignment="1">
      <alignment horizontal="right" vertical="top" wrapText="1"/>
    </xf>
    <xf numFmtId="164" fontId="10" fillId="7" borderId="20" xfId="2" applyNumberFormat="1" applyFont="1" applyFill="1" applyBorder="1" applyAlignment="1">
      <alignment horizontal="right" vertical="top" wrapText="1"/>
    </xf>
    <xf numFmtId="164" fontId="10" fillId="6" borderId="11" xfId="2" applyNumberFormat="1" applyFont="1" applyFill="1" applyBorder="1" applyAlignment="1">
      <alignment horizontal="right" vertical="top" wrapText="1"/>
    </xf>
    <xf numFmtId="164" fontId="10" fillId="7" borderId="11" xfId="2" applyNumberFormat="1" applyFont="1" applyFill="1" applyBorder="1" applyAlignment="1">
      <alignment horizontal="right" vertical="top" wrapText="1"/>
    </xf>
    <xf numFmtId="164" fontId="10" fillId="7" borderId="9" xfId="2" applyNumberFormat="1" applyFont="1" applyFill="1" applyBorder="1" applyAlignment="1">
      <alignment horizontal="right" vertical="top" wrapText="1"/>
    </xf>
    <xf numFmtId="164" fontId="10" fillId="2" borderId="40" xfId="2" applyNumberFormat="1" applyFont="1" applyFill="1" applyBorder="1" applyAlignment="1">
      <alignment horizontal="right" vertical="top" wrapText="1"/>
    </xf>
    <xf numFmtId="0" fontId="10" fillId="5" borderId="3" xfId="0" applyFont="1" applyFill="1" applyBorder="1" applyAlignment="1">
      <alignment horizontal="right" vertical="top" wrapText="1"/>
    </xf>
    <xf numFmtId="9" fontId="10" fillId="5" borderId="3" xfId="0" applyNumberFormat="1" applyFont="1" applyFill="1" applyBorder="1" applyAlignment="1">
      <alignment horizontal="right" vertical="top" wrapText="1"/>
    </xf>
    <xf numFmtId="0" fontId="4" fillId="0" borderId="1" xfId="0" applyFont="1" applyFill="1" applyBorder="1"/>
    <xf numFmtId="0" fontId="4" fillId="0" borderId="1" xfId="0" applyFont="1" applyFill="1" applyBorder="1" applyAlignment="1">
      <alignment horizontal="left"/>
    </xf>
    <xf numFmtId="0" fontId="4" fillId="0" borderId="3" xfId="0" applyFont="1" applyFill="1" applyBorder="1"/>
    <xf numFmtId="0" fontId="0" fillId="0" borderId="0" xfId="0" applyFont="1" applyFill="1" applyAlignment="1"/>
    <xf numFmtId="0" fontId="0" fillId="0" borderId="3" xfId="0" applyFont="1" applyFill="1" applyBorder="1" applyAlignment="1"/>
    <xf numFmtId="0" fontId="7" fillId="8" borderId="0" xfId="0" applyFont="1" applyFill="1" applyAlignment="1">
      <alignment wrapText="1"/>
    </xf>
    <xf numFmtId="0" fontId="10" fillId="8" borderId="0" xfId="0" applyFont="1" applyFill="1" applyAlignment="1"/>
    <xf numFmtId="0" fontId="7" fillId="12" borderId="0" xfId="0" applyFont="1" applyFill="1" applyAlignment="1">
      <alignment wrapText="1"/>
    </xf>
    <xf numFmtId="3" fontId="16" fillId="12" borderId="11" xfId="0" applyNumberFormat="1" applyFont="1" applyFill="1" applyBorder="1" applyAlignment="1">
      <alignment horizontal="right" wrapText="1"/>
    </xf>
    <xf numFmtId="9" fontId="16" fillId="12" borderId="11" xfId="1" applyFont="1" applyFill="1" applyBorder="1" applyAlignment="1">
      <alignment horizontal="right" wrapText="1"/>
    </xf>
    <xf numFmtId="3" fontId="16" fillId="12" borderId="11" xfId="0" applyNumberFormat="1" applyFont="1" applyFill="1" applyBorder="1" applyAlignment="1">
      <alignment horizontal="right" vertical="center" wrapText="1"/>
    </xf>
    <xf numFmtId="9" fontId="16" fillId="12" borderId="11" xfId="1" applyFont="1" applyFill="1" applyBorder="1" applyAlignment="1">
      <alignment horizontal="right" vertical="center" wrapText="1"/>
    </xf>
    <xf numFmtId="0" fontId="7" fillId="13" borderId="0" xfId="0" applyFont="1" applyFill="1" applyAlignment="1">
      <alignment wrapText="1"/>
    </xf>
    <xf numFmtId="3" fontId="16" fillId="13" borderId="11" xfId="0" applyNumberFormat="1" applyFont="1" applyFill="1" applyBorder="1" applyAlignment="1">
      <alignment horizontal="right" wrapText="1"/>
    </xf>
    <xf numFmtId="9" fontId="16" fillId="13" borderId="11" xfId="1" applyFont="1" applyFill="1" applyBorder="1" applyAlignment="1">
      <alignment horizontal="right" wrapText="1"/>
    </xf>
    <xf numFmtId="3" fontId="16" fillId="13" borderId="11" xfId="0" applyNumberFormat="1" applyFont="1" applyFill="1" applyBorder="1" applyAlignment="1">
      <alignment horizontal="right" vertical="center" wrapText="1"/>
    </xf>
    <xf numFmtId="9" fontId="16" fillId="13" borderId="11" xfId="1" applyFont="1" applyFill="1" applyBorder="1" applyAlignment="1">
      <alignment horizontal="right" vertical="center" wrapText="1"/>
    </xf>
    <xf numFmtId="0" fontId="7" fillId="14" borderId="0" xfId="0" applyFont="1" applyFill="1" applyAlignment="1">
      <alignment wrapText="1"/>
    </xf>
    <xf numFmtId="3" fontId="16" fillId="14" borderId="11" xfId="0" applyNumberFormat="1" applyFont="1" applyFill="1" applyBorder="1" applyAlignment="1">
      <alignment horizontal="right" wrapText="1"/>
    </xf>
    <xf numFmtId="3" fontId="16" fillId="14" borderId="11" xfId="0" applyNumberFormat="1" applyFont="1" applyFill="1" applyBorder="1" applyAlignment="1">
      <alignment horizontal="right" vertical="center" wrapText="1"/>
    </xf>
    <xf numFmtId="0" fontId="3" fillId="2" borderId="3" xfId="0" applyFont="1" applyFill="1" applyBorder="1"/>
    <xf numFmtId="3" fontId="10" fillId="2" borderId="11" xfId="0" applyNumberFormat="1" applyFont="1" applyFill="1" applyBorder="1" applyAlignment="1">
      <alignment horizontal="right" vertical="top" wrapText="1"/>
    </xf>
    <xf numFmtId="3" fontId="10" fillId="7" borderId="11" xfId="0" applyNumberFormat="1" applyFont="1" applyFill="1" applyBorder="1" applyAlignment="1">
      <alignment horizontal="right" vertical="top" wrapText="1"/>
    </xf>
    <xf numFmtId="0" fontId="7" fillId="2" borderId="2" xfId="0" applyFont="1" applyFill="1" applyBorder="1" applyAlignment="1"/>
    <xf numFmtId="0" fontId="6" fillId="0" borderId="3" xfId="0" applyFont="1" applyBorder="1" applyAlignment="1"/>
    <xf numFmtId="0" fontId="7" fillId="2" borderId="11" xfId="0" applyFont="1" applyFill="1" applyBorder="1" applyAlignment="1">
      <alignment horizontal="left" vertical="top" wrapText="1"/>
    </xf>
    <xf numFmtId="164" fontId="7" fillId="2" borderId="11" xfId="2" applyNumberFormat="1" applyFont="1" applyFill="1" applyBorder="1" applyAlignment="1">
      <alignment horizontal="right" vertical="top" wrapText="1"/>
    </xf>
    <xf numFmtId="164" fontId="7" fillId="7" borderId="11" xfId="2" applyNumberFormat="1" applyFont="1" applyFill="1" applyBorder="1" applyAlignment="1">
      <alignment horizontal="right" vertical="top" wrapText="1"/>
    </xf>
    <xf numFmtId="164" fontId="10" fillId="2" borderId="33" xfId="2" applyNumberFormat="1" applyFont="1" applyFill="1" applyBorder="1" applyAlignment="1">
      <alignment horizontal="right" vertical="top" wrapText="1"/>
    </xf>
    <xf numFmtId="164" fontId="7" fillId="2" borderId="40" xfId="2" applyNumberFormat="1" applyFont="1" applyFill="1" applyBorder="1" applyAlignment="1">
      <alignment horizontal="right" vertical="top" wrapText="1"/>
    </xf>
    <xf numFmtId="164" fontId="7" fillId="6" borderId="11" xfId="2" applyNumberFormat="1" applyFont="1" applyFill="1" applyBorder="1" applyAlignment="1">
      <alignment horizontal="right" vertical="top" wrapText="1"/>
    </xf>
    <xf numFmtId="0" fontId="7" fillId="2" borderId="11" xfId="0" applyFont="1" applyFill="1" applyBorder="1" applyAlignment="1">
      <alignment horizontal="right" vertical="top" wrapText="1"/>
    </xf>
    <xf numFmtId="164" fontId="10" fillId="2" borderId="10" xfId="2" applyNumberFormat="1" applyFont="1" applyFill="1" applyBorder="1" applyAlignment="1">
      <alignment horizontal="right" vertical="top" wrapText="1"/>
    </xf>
    <xf numFmtId="165" fontId="10" fillId="6" borderId="12" xfId="2" applyNumberFormat="1" applyFont="1" applyFill="1" applyBorder="1" applyAlignment="1">
      <alignment horizontal="right" vertical="top" wrapText="1"/>
    </xf>
    <xf numFmtId="37" fontId="10" fillId="6" borderId="11" xfId="2" applyNumberFormat="1" applyFont="1" applyFill="1" applyBorder="1" applyAlignment="1">
      <alignment horizontal="right" vertical="top" wrapText="1"/>
    </xf>
    <xf numFmtId="37" fontId="10" fillId="7" borderId="11" xfId="2" applyNumberFormat="1" applyFont="1" applyFill="1" applyBorder="1" applyAlignment="1">
      <alignment horizontal="right" vertical="top" wrapText="1"/>
    </xf>
    <xf numFmtId="0" fontId="2" fillId="0" borderId="3" xfId="3"/>
    <xf numFmtId="0" fontId="20" fillId="0" borderId="3" xfId="4"/>
    <xf numFmtId="0" fontId="20" fillId="0" borderId="3" xfId="4" applyAlignment="1">
      <alignment horizontal="right" vertical="center"/>
    </xf>
    <xf numFmtId="0" fontId="20" fillId="0" borderId="3" xfId="4" applyAlignment="1">
      <alignment vertical="center"/>
    </xf>
    <xf numFmtId="0" fontId="21" fillId="0" borderId="3" xfId="4" applyFont="1" applyAlignment="1">
      <alignment vertical="center"/>
    </xf>
    <xf numFmtId="0" fontId="20" fillId="0" borderId="3" xfId="4" applyAlignment="1">
      <alignment horizontal="center" vertical="center"/>
    </xf>
    <xf numFmtId="0" fontId="20" fillId="8" borderId="3" xfId="4" applyFill="1" applyBorder="1"/>
    <xf numFmtId="0" fontId="20" fillId="8" borderId="43" xfId="4" applyFill="1" applyBorder="1"/>
    <xf numFmtId="1" fontId="20" fillId="8" borderId="44" xfId="4" applyNumberFormat="1" applyFill="1" applyBorder="1"/>
    <xf numFmtId="44" fontId="22" fillId="20" borderId="45" xfId="5" applyFont="1" applyFill="1" applyBorder="1" applyAlignment="1">
      <alignment horizontal="right" vertical="center"/>
    </xf>
    <xf numFmtId="1" fontId="23" fillId="20" borderId="45" xfId="4" applyNumberFormat="1" applyFont="1" applyFill="1" applyBorder="1" applyAlignment="1">
      <alignment horizontal="center" vertical="center"/>
    </xf>
    <xf numFmtId="44" fontId="22" fillId="20" borderId="45" xfId="5" applyFont="1" applyFill="1" applyBorder="1" applyAlignment="1">
      <alignment vertical="center" wrapText="1"/>
    </xf>
    <xf numFmtId="0" fontId="24" fillId="20" borderId="46" xfId="4" applyFont="1" applyFill="1" applyBorder="1" applyAlignment="1">
      <alignment horizontal="left" vertical="center" wrapText="1"/>
    </xf>
    <xf numFmtId="0" fontId="24" fillId="20" borderId="47" xfId="4" applyFont="1" applyFill="1" applyBorder="1" applyAlignment="1">
      <alignment horizontal="left" vertical="center" wrapText="1"/>
    </xf>
    <xf numFmtId="0" fontId="24" fillId="20" borderId="48" xfId="4" applyFont="1" applyFill="1" applyBorder="1" applyAlignment="1">
      <alignment horizontal="left" vertical="center" wrapText="1"/>
    </xf>
    <xf numFmtId="0" fontId="25" fillId="20" borderId="45" xfId="4" applyFont="1" applyFill="1" applyBorder="1" applyAlignment="1">
      <alignment horizontal="center" vertical="center"/>
    </xf>
    <xf numFmtId="0" fontId="20" fillId="8" borderId="49" xfId="4" applyFill="1" applyBorder="1"/>
    <xf numFmtId="1" fontId="20" fillId="8" borderId="3" xfId="4" applyNumberFormat="1" applyFill="1" applyBorder="1"/>
    <xf numFmtId="166" fontId="22" fillId="20" borderId="45" xfId="5" applyNumberFormat="1" applyFont="1" applyFill="1" applyBorder="1" applyAlignment="1">
      <alignment horizontal="right" vertical="center"/>
    </xf>
    <xf numFmtId="1" fontId="23" fillId="20" borderId="50" xfId="4" applyNumberFormat="1" applyFont="1" applyFill="1" applyBorder="1" applyAlignment="1">
      <alignment horizontal="center" vertical="center"/>
    </xf>
    <xf numFmtId="44" fontId="22" fillId="20" borderId="50" xfId="5" applyFont="1" applyFill="1" applyBorder="1" applyAlignment="1">
      <alignment vertical="center"/>
    </xf>
    <xf numFmtId="0" fontId="23" fillId="20" borderId="50" xfId="4" applyFont="1" applyFill="1" applyBorder="1" applyAlignment="1">
      <alignment vertical="center"/>
    </xf>
    <xf numFmtId="0" fontId="24" fillId="20" borderId="45" xfId="4" applyFont="1" applyFill="1" applyBorder="1" applyAlignment="1">
      <alignment vertical="center" wrapText="1"/>
    </xf>
    <xf numFmtId="0" fontId="25" fillId="20" borderId="45" xfId="4" applyFont="1" applyFill="1" applyBorder="1" applyAlignment="1">
      <alignment vertical="center" wrapText="1"/>
    </xf>
    <xf numFmtId="0" fontId="26" fillId="20" borderId="45" xfId="4" applyFont="1" applyFill="1" applyBorder="1" applyAlignment="1">
      <alignment vertical="center" wrapText="1"/>
    </xf>
    <xf numFmtId="1" fontId="23" fillId="20" borderId="46" xfId="4" applyNumberFormat="1" applyFont="1" applyFill="1" applyBorder="1" applyAlignment="1">
      <alignment horizontal="center" vertical="center"/>
    </xf>
    <xf numFmtId="1" fontId="23" fillId="20" borderId="51" xfId="4" applyNumberFormat="1" applyFont="1" applyFill="1" applyBorder="1" applyAlignment="1">
      <alignment horizontal="center" vertical="center"/>
    </xf>
    <xf numFmtId="44" fontId="22" fillId="20" borderId="52" xfId="5" applyFont="1" applyFill="1" applyBorder="1" applyAlignment="1">
      <alignment vertical="center"/>
    </xf>
    <xf numFmtId="0" fontId="24" fillId="20" borderId="53" xfId="4" applyFont="1" applyFill="1" applyBorder="1" applyAlignment="1">
      <alignment horizontal="left" vertical="center" wrapText="1"/>
    </xf>
    <xf numFmtId="0" fontId="24" fillId="20" borderId="54" xfId="4" applyFont="1" applyFill="1" applyBorder="1" applyAlignment="1">
      <alignment horizontal="left" vertical="center" wrapText="1"/>
    </xf>
    <xf numFmtId="0" fontId="24" fillId="20" borderId="55" xfId="4" applyFont="1" applyFill="1" applyBorder="1" applyAlignment="1">
      <alignment horizontal="left" vertical="center" wrapText="1"/>
    </xf>
    <xf numFmtId="0" fontId="24" fillId="20" borderId="45" xfId="4" applyFont="1" applyFill="1" applyBorder="1" applyAlignment="1">
      <alignment horizontal="left" vertical="center" wrapText="1"/>
    </xf>
    <xf numFmtId="0" fontId="26" fillId="20" borderId="48" xfId="4" applyFont="1" applyFill="1" applyBorder="1" applyAlignment="1">
      <alignment horizontal="left" vertical="center" wrapText="1"/>
    </xf>
    <xf numFmtId="0" fontId="20" fillId="17" borderId="3" xfId="4" applyFill="1"/>
    <xf numFmtId="0" fontId="26" fillId="8" borderId="3" xfId="4" applyFont="1" applyFill="1" applyBorder="1" applyAlignment="1">
      <alignment horizontal="left" vertical="center" wrapText="1"/>
    </xf>
    <xf numFmtId="0" fontId="23" fillId="17" borderId="45" xfId="4" applyFont="1" applyFill="1" applyBorder="1" applyAlignment="1">
      <alignment horizontal="left" vertical="center" wrapText="1"/>
    </xf>
    <xf numFmtId="0" fontId="23" fillId="17" borderId="48" xfId="4" applyFont="1" applyFill="1" applyBorder="1" applyAlignment="1">
      <alignment horizontal="left" vertical="center" wrapText="1"/>
    </xf>
    <xf numFmtId="1" fontId="26" fillId="17" borderId="50" xfId="4" applyNumberFormat="1" applyFont="1" applyFill="1" applyBorder="1" applyAlignment="1">
      <alignment horizontal="center" vertical="center" wrapText="1"/>
    </xf>
    <xf numFmtId="1" fontId="23" fillId="17" borderId="46" xfId="4" applyNumberFormat="1" applyFont="1" applyFill="1" applyBorder="1" applyAlignment="1">
      <alignment horizontal="center" vertical="center" wrapText="1"/>
    </xf>
    <xf numFmtId="1" fontId="23" fillId="17" borderId="56" xfId="4" applyNumberFormat="1" applyFont="1" applyFill="1" applyBorder="1" applyAlignment="1">
      <alignment horizontal="center" vertical="center" wrapText="1"/>
    </xf>
    <xf numFmtId="0" fontId="23" fillId="17" borderId="57" xfId="4" applyFont="1" applyFill="1" applyBorder="1" applyAlignment="1">
      <alignment horizontal="left" vertical="center" wrapText="1"/>
    </xf>
    <xf numFmtId="0" fontId="23" fillId="17" borderId="58" xfId="4" applyFont="1" applyFill="1" applyBorder="1" applyAlignment="1">
      <alignment horizontal="left" vertical="center" wrapText="1"/>
    </xf>
    <xf numFmtId="0" fontId="23" fillId="17" borderId="47" xfId="4" applyFont="1" applyFill="1" applyBorder="1" applyAlignment="1">
      <alignment horizontal="left" vertical="center"/>
    </xf>
    <xf numFmtId="0" fontId="23" fillId="17" borderId="45" xfId="4" applyFont="1" applyFill="1" applyBorder="1" applyAlignment="1">
      <alignment horizontal="left" vertical="center"/>
    </xf>
    <xf numFmtId="0" fontId="23" fillId="17" borderId="48" xfId="4" applyFont="1" applyFill="1" applyBorder="1" applyAlignment="1">
      <alignment horizontal="left" vertical="center"/>
    </xf>
    <xf numFmtId="0" fontId="20" fillId="15" borderId="3" xfId="4" applyFill="1"/>
    <xf numFmtId="44" fontId="27" fillId="15" borderId="45" xfId="5" applyFont="1" applyFill="1" applyBorder="1" applyAlignment="1">
      <alignment horizontal="right" vertical="center"/>
    </xf>
    <xf numFmtId="44" fontId="22" fillId="15" borderId="45" xfId="5" applyFont="1" applyFill="1" applyBorder="1" applyAlignment="1">
      <alignment horizontal="right" vertical="center"/>
    </xf>
    <xf numFmtId="1" fontId="23" fillId="15" borderId="45" xfId="4" applyNumberFormat="1" applyFont="1" applyFill="1" applyBorder="1" applyAlignment="1">
      <alignment horizontal="center" vertical="center"/>
    </xf>
    <xf numFmtId="1" fontId="23" fillId="15" borderId="59" xfId="4" applyNumberFormat="1" applyFont="1" applyFill="1" applyBorder="1" applyAlignment="1">
      <alignment horizontal="center" vertical="center"/>
    </xf>
    <xf numFmtId="44" fontId="22" fillId="15" borderId="59" xfId="5" applyFont="1" applyFill="1" applyBorder="1" applyAlignment="1">
      <alignment vertical="center"/>
    </xf>
    <xf numFmtId="0" fontId="23" fillId="15" borderId="59" xfId="4" applyFont="1" applyFill="1" applyBorder="1" applyAlignment="1">
      <alignment vertical="center"/>
    </xf>
    <xf numFmtId="0" fontId="25" fillId="15" borderId="45" xfId="4" applyFont="1" applyFill="1" applyBorder="1" applyAlignment="1">
      <alignment horizontal="left" vertical="center" wrapText="1"/>
    </xf>
    <xf numFmtId="0" fontId="25" fillId="15" borderId="47" xfId="4" applyFont="1" applyFill="1" applyBorder="1" applyAlignment="1">
      <alignment wrapText="1"/>
    </xf>
    <xf numFmtId="0" fontId="25" fillId="15" borderId="45" xfId="4" applyFont="1" applyFill="1" applyBorder="1" applyAlignment="1">
      <alignment vertical="center" wrapText="1"/>
    </xf>
    <xf numFmtId="0" fontId="25" fillId="15" borderId="45" xfId="4" applyFont="1" applyFill="1" applyBorder="1" applyAlignment="1">
      <alignment horizontal="center" vertical="center"/>
    </xf>
    <xf numFmtId="0" fontId="20" fillId="20" borderId="3" xfId="4" applyFill="1"/>
    <xf numFmtId="0" fontId="23" fillId="8" borderId="3" xfId="4" applyFont="1" applyFill="1" applyBorder="1" applyAlignment="1">
      <alignment horizontal="left" vertical="center" wrapText="1"/>
    </xf>
    <xf numFmtId="0" fontId="23" fillId="20" borderId="45" xfId="4" applyFont="1" applyFill="1" applyBorder="1" applyAlignment="1">
      <alignment horizontal="left" vertical="center" wrapText="1"/>
    </xf>
    <xf numFmtId="1" fontId="26" fillId="20" borderId="50" xfId="4" applyNumberFormat="1" applyFont="1" applyFill="1" applyBorder="1" applyAlignment="1">
      <alignment horizontal="center" vertical="center" wrapText="1"/>
    </xf>
    <xf numFmtId="1" fontId="23" fillId="20" borderId="45" xfId="4" applyNumberFormat="1" applyFont="1" applyFill="1" applyBorder="1" applyAlignment="1">
      <alignment horizontal="center" vertical="center" wrapText="1"/>
    </xf>
    <xf numFmtId="0" fontId="23" fillId="20" borderId="48" xfId="4" applyFont="1" applyFill="1" applyBorder="1" applyAlignment="1">
      <alignment horizontal="left" vertical="center"/>
    </xf>
    <xf numFmtId="3" fontId="23" fillId="20" borderId="45" xfId="4" applyNumberFormat="1" applyFont="1" applyFill="1" applyBorder="1" applyAlignment="1">
      <alignment horizontal="left" vertical="center" wrapText="1"/>
    </xf>
    <xf numFmtId="0" fontId="24" fillId="20" borderId="47" xfId="4" applyFont="1" applyFill="1" applyBorder="1" applyAlignment="1">
      <alignment horizontal="left" vertical="center"/>
    </xf>
    <xf numFmtId="0" fontId="26" fillId="20" borderId="48" xfId="4" applyFont="1" applyFill="1" applyBorder="1" applyAlignment="1">
      <alignment horizontal="left" vertical="center"/>
    </xf>
    <xf numFmtId="1" fontId="20" fillId="20" borderId="11" xfId="4" applyNumberFormat="1" applyFill="1" applyBorder="1"/>
    <xf numFmtId="1" fontId="20" fillId="15" borderId="11" xfId="4" applyNumberFormat="1" applyFill="1" applyBorder="1"/>
    <xf numFmtId="44" fontId="22" fillId="20" borderId="48" xfId="5" applyFont="1" applyFill="1" applyBorder="1" applyAlignment="1">
      <alignment horizontal="right" vertical="center"/>
    </xf>
    <xf numFmtId="2" fontId="24" fillId="20" borderId="45" xfId="5" applyNumberFormat="1" applyFont="1" applyFill="1" applyBorder="1" applyAlignment="1">
      <alignment horizontal="center" vertical="center" wrapText="1"/>
    </xf>
    <xf numFmtId="166" fontId="24" fillId="20" borderId="45" xfId="4" applyNumberFormat="1" applyFont="1" applyFill="1" applyBorder="1" applyAlignment="1">
      <alignment horizontal="right" vertical="center" wrapText="1"/>
    </xf>
    <xf numFmtId="43" fontId="24" fillId="20" borderId="45" xfId="5" applyNumberFormat="1" applyFont="1" applyFill="1" applyBorder="1" applyAlignment="1">
      <alignment horizontal="left" vertical="center" wrapText="1"/>
    </xf>
    <xf numFmtId="0" fontId="23" fillId="20" borderId="47" xfId="4" applyFont="1" applyFill="1" applyBorder="1" applyAlignment="1">
      <alignment horizontal="left" vertical="center"/>
    </xf>
    <xf numFmtId="0" fontId="26" fillId="17" borderId="11" xfId="4" applyFont="1" applyFill="1" applyBorder="1" applyAlignment="1">
      <alignment horizontal="left" vertical="center" wrapText="1"/>
    </xf>
    <xf numFmtId="0" fontId="26" fillId="17" borderId="30" xfId="4" applyFont="1" applyFill="1" applyBorder="1" applyAlignment="1">
      <alignment horizontal="left" vertical="center" wrapText="1"/>
    </xf>
    <xf numFmtId="1" fontId="23" fillId="17" borderId="45" xfId="4" applyNumberFormat="1" applyFont="1" applyFill="1" applyBorder="1" applyAlignment="1">
      <alignment horizontal="center" vertical="center" wrapText="1"/>
    </xf>
    <xf numFmtId="0" fontId="20" fillId="16" borderId="3" xfId="4" applyFill="1"/>
    <xf numFmtId="0" fontId="20" fillId="16" borderId="3" xfId="4" applyFill="1" applyBorder="1"/>
    <xf numFmtId="1" fontId="20" fillId="16" borderId="3" xfId="4" applyNumberFormat="1" applyFill="1" applyBorder="1"/>
    <xf numFmtId="44" fontId="27" fillId="16" borderId="45" xfId="5" applyFont="1" applyFill="1" applyBorder="1" applyAlignment="1">
      <alignment horizontal="right" vertical="center"/>
    </xf>
    <xf numFmtId="44" fontId="22" fillId="16" borderId="45" xfId="5" applyFont="1" applyFill="1" applyBorder="1" applyAlignment="1">
      <alignment horizontal="right" vertical="center"/>
    </xf>
    <xf numFmtId="1" fontId="23" fillId="16" borderId="45" xfId="4" applyNumberFormat="1" applyFont="1" applyFill="1" applyBorder="1" applyAlignment="1">
      <alignment horizontal="center" vertical="center" wrapText="1"/>
    </xf>
    <xf numFmtId="2" fontId="24" fillId="16" borderId="45" xfId="5" applyNumberFormat="1" applyFont="1" applyFill="1" applyBorder="1" applyAlignment="1">
      <alignment horizontal="center" vertical="center" wrapText="1"/>
    </xf>
    <xf numFmtId="1" fontId="24" fillId="16" borderId="45" xfId="5" applyNumberFormat="1" applyFont="1" applyFill="1" applyBorder="1" applyAlignment="1">
      <alignment horizontal="center" vertical="center" wrapText="1"/>
    </xf>
    <xf numFmtId="44" fontId="24" fillId="16" borderId="45" xfId="5" applyFont="1" applyFill="1" applyBorder="1" applyAlignment="1">
      <alignment horizontal="left" vertical="center" wrapText="1"/>
    </xf>
    <xf numFmtId="0" fontId="24" fillId="16" borderId="45" xfId="4" applyFont="1" applyFill="1" applyBorder="1" applyAlignment="1">
      <alignment horizontal="right" vertical="center" wrapText="1"/>
    </xf>
    <xf numFmtId="0" fontId="25" fillId="16" borderId="47" xfId="4" applyFont="1" applyFill="1" applyBorder="1" applyAlignment="1">
      <alignment vertical="center" wrapText="1"/>
    </xf>
    <xf numFmtId="0" fontId="25" fillId="16" borderId="48" xfId="4" applyFont="1" applyFill="1" applyBorder="1" applyAlignment="1">
      <alignment vertical="center" wrapText="1"/>
    </xf>
    <xf numFmtId="0" fontId="26" fillId="16" borderId="45" xfId="4" applyFont="1" applyFill="1" applyBorder="1" applyAlignment="1">
      <alignment horizontal="center" vertical="center"/>
    </xf>
    <xf numFmtId="1" fontId="20" fillId="0" borderId="3" xfId="4" applyNumberFormat="1" applyBorder="1"/>
    <xf numFmtId="39" fontId="22" fillId="20" borderId="45" xfId="5" applyNumberFormat="1" applyFont="1" applyFill="1" applyBorder="1" applyAlignment="1">
      <alignment horizontal="left" vertical="center" wrapText="1"/>
    </xf>
    <xf numFmtId="44" fontId="25" fillId="20" borderId="45" xfId="5" applyFont="1" applyFill="1" applyBorder="1" applyAlignment="1">
      <alignment vertical="center" wrapText="1"/>
    </xf>
    <xf numFmtId="1" fontId="20" fillId="0" borderId="11" xfId="4" applyNumberFormat="1" applyBorder="1" applyAlignment="1">
      <alignment horizontal="left"/>
    </xf>
    <xf numFmtId="1" fontId="28" fillId="15" borderId="11" xfId="4" applyNumberFormat="1" applyFont="1" applyFill="1" applyBorder="1" applyAlignment="1">
      <alignment horizontal="left"/>
    </xf>
    <xf numFmtId="44" fontId="20" fillId="0" borderId="3" xfId="4" applyNumberFormat="1"/>
    <xf numFmtId="167" fontId="23" fillId="20" borderId="45" xfId="4" applyNumberFormat="1" applyFont="1" applyFill="1" applyBorder="1" applyAlignment="1">
      <alignment horizontal="center" vertical="center" wrapText="1"/>
    </xf>
    <xf numFmtId="0" fontId="23" fillId="20" borderId="45" xfId="4" applyFont="1" applyFill="1" applyBorder="1" applyAlignment="1">
      <alignment vertical="center" wrapText="1"/>
    </xf>
    <xf numFmtId="0" fontId="25" fillId="20" borderId="45" xfId="4" applyFont="1" applyFill="1" applyBorder="1" applyAlignment="1">
      <alignment horizontal="left" vertical="center" wrapText="1"/>
    </xf>
    <xf numFmtId="0" fontId="25" fillId="20" borderId="47" xfId="4" applyFont="1" applyFill="1" applyBorder="1" applyAlignment="1">
      <alignment wrapText="1"/>
    </xf>
    <xf numFmtId="0" fontId="26" fillId="17" borderId="14" xfId="4" applyFont="1" applyFill="1" applyBorder="1" applyAlignment="1">
      <alignment horizontal="left" vertical="center" wrapText="1"/>
    </xf>
    <xf numFmtId="0" fontId="28" fillId="17" borderId="11" xfId="4" applyFont="1" applyFill="1" applyBorder="1" applyAlignment="1">
      <alignment horizontal="left" vertical="center"/>
    </xf>
    <xf numFmtId="0" fontId="26" fillId="17" borderId="18" xfId="4" applyFont="1" applyFill="1" applyBorder="1" applyAlignment="1">
      <alignment horizontal="left" vertical="center" wrapText="1"/>
    </xf>
    <xf numFmtId="0" fontId="28" fillId="17" borderId="39" xfId="4" applyFont="1" applyFill="1" applyBorder="1" applyAlignment="1">
      <alignment horizontal="left" vertical="center"/>
    </xf>
    <xf numFmtId="0" fontId="28" fillId="17" borderId="31" xfId="4" applyFont="1" applyFill="1" applyBorder="1" applyAlignment="1">
      <alignment horizontal="left" vertical="center"/>
    </xf>
    <xf numFmtId="44" fontId="27" fillId="20" borderId="45" xfId="5" applyFont="1" applyFill="1" applyBorder="1" applyAlignment="1">
      <alignment horizontal="right" vertical="center"/>
    </xf>
    <xf numFmtId="0" fontId="28" fillId="17" borderId="3" xfId="4" applyFont="1" applyFill="1"/>
    <xf numFmtId="1" fontId="28" fillId="17" borderId="3" xfId="4" applyNumberFormat="1" applyFont="1" applyFill="1"/>
    <xf numFmtId="1" fontId="23" fillId="20" borderId="11" xfId="4" applyNumberFormat="1" applyFont="1" applyFill="1" applyBorder="1"/>
    <xf numFmtId="0" fontId="28" fillId="17" borderId="60" xfId="4" applyFont="1" applyFill="1" applyBorder="1"/>
    <xf numFmtId="1" fontId="23" fillId="15" borderId="61" xfId="4" applyNumberFormat="1" applyFont="1" applyFill="1" applyBorder="1"/>
    <xf numFmtId="1" fontId="23" fillId="15" borderId="62" xfId="4" applyNumberFormat="1" applyFont="1" applyFill="1" applyBorder="1"/>
    <xf numFmtId="168" fontId="22" fillId="20" borderId="45" xfId="5" applyNumberFormat="1" applyFont="1" applyFill="1" applyBorder="1" applyAlignment="1">
      <alignment vertical="center" wrapText="1"/>
    </xf>
    <xf numFmtId="1" fontId="20" fillId="0" borderId="3" xfId="4" applyNumberFormat="1"/>
    <xf numFmtId="43" fontId="20" fillId="0" borderId="3" xfId="4" applyNumberFormat="1"/>
    <xf numFmtId="1" fontId="23" fillId="15" borderId="54" xfId="4" applyNumberFormat="1" applyFont="1" applyFill="1" applyBorder="1"/>
    <xf numFmtId="1" fontId="23" fillId="15" borderId="64" xfId="4" applyNumberFormat="1" applyFont="1" applyFill="1" applyBorder="1"/>
    <xf numFmtId="1" fontId="28" fillId="16" borderId="11" xfId="4" applyNumberFormat="1" applyFont="1" applyFill="1" applyBorder="1"/>
    <xf numFmtId="1" fontId="28" fillId="16" borderId="14" xfId="4" applyNumberFormat="1" applyFont="1" applyFill="1" applyBorder="1"/>
    <xf numFmtId="0" fontId="20" fillId="0" borderId="3" xfId="4" applyBorder="1"/>
    <xf numFmtId="1" fontId="28" fillId="16" borderId="60" xfId="4" applyNumberFormat="1" applyFont="1" applyFill="1" applyBorder="1"/>
    <xf numFmtId="1" fontId="28" fillId="16" borderId="37" xfId="4" applyNumberFormat="1" applyFont="1" applyFill="1" applyBorder="1"/>
    <xf numFmtId="44" fontId="25" fillId="20" borderId="46" xfId="5" applyFont="1" applyFill="1" applyBorder="1" applyAlignment="1">
      <alignment vertical="center" wrapText="1"/>
    </xf>
    <xf numFmtId="1" fontId="25" fillId="20" borderId="46" xfId="4" applyNumberFormat="1" applyFont="1" applyFill="1" applyBorder="1" applyAlignment="1">
      <alignment horizontal="center" vertical="center" wrapText="1"/>
    </xf>
    <xf numFmtId="1" fontId="25" fillId="20" borderId="45" xfId="4" applyNumberFormat="1" applyFont="1" applyFill="1" applyBorder="1" applyAlignment="1">
      <alignment horizontal="center" vertical="center" wrapText="1"/>
    </xf>
    <xf numFmtId="0" fontId="25" fillId="20" borderId="47" xfId="4" applyFont="1" applyFill="1" applyBorder="1" applyAlignment="1">
      <alignment vertical="center" wrapText="1"/>
    </xf>
    <xf numFmtId="0" fontId="23" fillId="20" borderId="50" xfId="4" applyFont="1" applyFill="1" applyBorder="1" applyAlignment="1">
      <alignment horizontal="center" vertical="center"/>
    </xf>
    <xf numFmtId="1" fontId="20" fillId="0" borderId="11" xfId="4" applyNumberFormat="1" applyBorder="1"/>
    <xf numFmtId="1" fontId="20" fillId="0" borderId="30" xfId="4" applyNumberFormat="1" applyBorder="1"/>
    <xf numFmtId="0" fontId="23" fillId="20" borderId="50" xfId="4" applyFont="1" applyFill="1" applyBorder="1" applyAlignment="1">
      <alignment horizontal="left" vertical="center" wrapText="1"/>
    </xf>
    <xf numFmtId="0" fontId="23" fillId="20" borderId="69" xfId="4" applyFont="1" applyFill="1" applyBorder="1" applyAlignment="1">
      <alignment horizontal="left" vertical="center" wrapText="1"/>
    </xf>
    <xf numFmtId="0" fontId="23" fillId="20" borderId="59" xfId="4" applyFont="1" applyFill="1" applyBorder="1" applyAlignment="1">
      <alignment horizontal="left" vertical="center" wrapText="1"/>
    </xf>
    <xf numFmtId="169" fontId="20" fillId="0" borderId="3" xfId="4" applyNumberFormat="1"/>
    <xf numFmtId="0" fontId="28" fillId="17" borderId="11" xfId="4" applyFont="1" applyFill="1" applyBorder="1" applyAlignment="1">
      <alignment vertical="center"/>
    </xf>
    <xf numFmtId="3" fontId="20" fillId="0" borderId="3" xfId="4" applyNumberFormat="1"/>
    <xf numFmtId="1" fontId="23" fillId="17" borderId="50" xfId="4" applyNumberFormat="1" applyFont="1" applyFill="1" applyBorder="1" applyAlignment="1">
      <alignment horizontal="center" vertical="center" wrapText="1"/>
    </xf>
    <xf numFmtId="0" fontId="23" fillId="17" borderId="50" xfId="4" applyFont="1" applyFill="1" applyBorder="1" applyAlignment="1">
      <alignment horizontal="left" vertical="center" wrapText="1"/>
    </xf>
    <xf numFmtId="3" fontId="28" fillId="16" borderId="11" xfId="4" applyNumberFormat="1" applyFont="1" applyFill="1" applyBorder="1" applyAlignment="1"/>
    <xf numFmtId="0" fontId="28" fillId="16" borderId="11" xfId="4" applyFont="1" applyFill="1" applyBorder="1"/>
    <xf numFmtId="166" fontId="25" fillId="15" borderId="48" xfId="5" applyNumberFormat="1" applyFont="1" applyFill="1" applyBorder="1" applyAlignment="1">
      <alignment horizontal="left" vertical="center" wrapText="1"/>
    </xf>
    <xf numFmtId="166" fontId="25" fillId="15" borderId="45" xfId="5" applyNumberFormat="1" applyFont="1" applyFill="1" applyBorder="1" applyAlignment="1">
      <alignment horizontal="left" vertical="center" wrapText="1"/>
    </xf>
    <xf numFmtId="169" fontId="25" fillId="15" borderId="45" xfId="5" applyNumberFormat="1" applyFont="1" applyFill="1" applyBorder="1" applyAlignment="1">
      <alignment horizontal="left" vertical="center" wrapText="1"/>
    </xf>
    <xf numFmtId="0" fontId="25" fillId="15" borderId="70" xfId="4" applyFont="1" applyFill="1" applyBorder="1" applyAlignment="1">
      <alignment horizontal="left" vertical="center" wrapText="1"/>
    </xf>
    <xf numFmtId="0" fontId="25" fillId="15" borderId="47" xfId="4" applyFont="1" applyFill="1" applyBorder="1" applyAlignment="1">
      <alignment horizontal="left" vertical="center" wrapText="1"/>
    </xf>
    <xf numFmtId="0" fontId="25" fillId="15" borderId="47" xfId="4" applyFont="1" applyFill="1" applyBorder="1" applyAlignment="1">
      <alignment vertical="center" wrapText="1"/>
    </xf>
    <xf numFmtId="0" fontId="25" fillId="15" borderId="48" xfId="4" applyFont="1" applyFill="1" applyBorder="1" applyAlignment="1">
      <alignment vertical="center" wrapText="1"/>
    </xf>
    <xf numFmtId="0" fontId="26" fillId="15" borderId="45" xfId="4" applyFont="1" applyFill="1" applyBorder="1" applyAlignment="1">
      <alignment horizontal="center" vertical="center"/>
    </xf>
    <xf numFmtId="1" fontId="28" fillId="17" borderId="11" xfId="4" applyNumberFormat="1" applyFont="1" applyFill="1" applyBorder="1"/>
    <xf numFmtId="0" fontId="28" fillId="17" borderId="11" xfId="4" applyFont="1" applyFill="1" applyBorder="1"/>
    <xf numFmtId="2" fontId="20" fillId="0" borderId="3" xfId="4" applyNumberFormat="1"/>
    <xf numFmtId="169" fontId="30" fillId="21" borderId="45" xfId="4" applyNumberFormat="1" applyFont="1" applyFill="1" applyBorder="1" applyAlignment="1">
      <alignment horizontal="right" vertical="center"/>
    </xf>
    <xf numFmtId="169" fontId="30" fillId="21" borderId="47" xfId="4" applyNumberFormat="1" applyFont="1" applyFill="1" applyBorder="1" applyAlignment="1">
      <alignment horizontal="right" vertical="center"/>
    </xf>
    <xf numFmtId="0" fontId="30" fillId="21" borderId="45" xfId="4" applyFont="1" applyFill="1" applyBorder="1" applyAlignment="1">
      <alignment horizontal="right" vertical="center"/>
    </xf>
    <xf numFmtId="0" fontId="23" fillId="0" borderId="3" xfId="4" applyFont="1" applyBorder="1" applyAlignment="1">
      <alignment vertical="center"/>
    </xf>
    <xf numFmtId="0" fontId="24" fillId="0" borderId="3" xfId="4" applyFont="1" applyBorder="1" applyAlignment="1">
      <alignment vertical="center"/>
    </xf>
    <xf numFmtId="0" fontId="23" fillId="0" borderId="3" xfId="4" applyFont="1" applyBorder="1"/>
    <xf numFmtId="0" fontId="23" fillId="0" borderId="71" xfId="4" applyFont="1" applyBorder="1" applyAlignment="1">
      <alignment horizontal="center" vertical="center"/>
    </xf>
    <xf numFmtId="1" fontId="31" fillId="0" borderId="3" xfId="4" applyNumberFormat="1" applyFont="1"/>
    <xf numFmtId="0" fontId="31" fillId="0" borderId="3" xfId="4" applyFont="1"/>
    <xf numFmtId="1" fontId="31" fillId="0" borderId="3" xfId="4" applyNumberFormat="1" applyFont="1" applyBorder="1"/>
    <xf numFmtId="0" fontId="31" fillId="0" borderId="3" xfId="4" applyFont="1" applyBorder="1"/>
    <xf numFmtId="0" fontId="26" fillId="0" borderId="3" xfId="4" applyFont="1" applyBorder="1" applyAlignment="1">
      <alignment horizontal="right" vertical="center"/>
    </xf>
    <xf numFmtId="0" fontId="23" fillId="0" borderId="3" xfId="4" applyFont="1" applyBorder="1" applyAlignment="1">
      <alignment horizontal="right" vertical="center"/>
    </xf>
    <xf numFmtId="0" fontId="26" fillId="0" borderId="71" xfId="4" applyFont="1" applyBorder="1" applyAlignment="1">
      <alignment horizontal="left" vertical="center"/>
    </xf>
    <xf numFmtId="0" fontId="32" fillId="0" borderId="66" xfId="4" applyFont="1" applyBorder="1"/>
    <xf numFmtId="1" fontId="32" fillId="0" borderId="66" xfId="4" applyNumberFormat="1" applyFont="1" applyBorder="1"/>
    <xf numFmtId="0" fontId="23" fillId="0" borderId="66" xfId="4" applyFont="1" applyBorder="1" applyAlignment="1">
      <alignment horizontal="right" vertical="center"/>
    </xf>
    <xf numFmtId="0" fontId="23" fillId="0" borderId="66" xfId="4" applyFont="1" applyBorder="1" applyAlignment="1">
      <alignment vertical="center"/>
    </xf>
    <xf numFmtId="0" fontId="24" fillId="0" borderId="66" xfId="4" applyFont="1" applyBorder="1" applyAlignment="1">
      <alignment vertical="center"/>
    </xf>
    <xf numFmtId="0" fontId="23" fillId="0" borderId="66" xfId="4" applyFont="1" applyBorder="1"/>
    <xf numFmtId="0" fontId="26" fillId="0" borderId="67" xfId="4" applyFont="1" applyBorder="1" applyAlignment="1">
      <alignment horizontal="left" vertical="center"/>
    </xf>
    <xf numFmtId="0" fontId="2" fillId="0" borderId="3" xfId="3" applyBorder="1"/>
    <xf numFmtId="0" fontId="22" fillId="0" borderId="3" xfId="3" applyFont="1"/>
    <xf numFmtId="0" fontId="22" fillId="0" borderId="3" xfId="3" applyFont="1" applyBorder="1"/>
    <xf numFmtId="164" fontId="34" fillId="22" borderId="74" xfId="10" applyNumberFormat="1" applyFont="1" applyFill="1" applyBorder="1"/>
    <xf numFmtId="164" fontId="34" fillId="19" borderId="74" xfId="10" applyNumberFormat="1" applyFont="1" applyFill="1" applyBorder="1"/>
    <xf numFmtId="9" fontId="16" fillId="14" borderId="11" xfId="1" applyFont="1" applyFill="1" applyBorder="1" applyAlignment="1">
      <alignment horizontal="right" wrapText="1"/>
    </xf>
    <xf numFmtId="9" fontId="16" fillId="14" borderId="11" xfId="1" applyFont="1" applyFill="1" applyBorder="1" applyAlignment="1">
      <alignment horizontal="right" vertical="center" wrapText="1"/>
    </xf>
    <xf numFmtId="3" fontId="7" fillId="2" borderId="11" xfId="0" applyNumberFormat="1" applyFont="1" applyFill="1" applyBorder="1" applyAlignment="1">
      <alignment horizontal="right" vertical="top" wrapText="1"/>
    </xf>
    <xf numFmtId="164" fontId="7" fillId="6" borderId="7" xfId="2" applyNumberFormat="1" applyFont="1" applyFill="1" applyBorder="1" applyAlignment="1">
      <alignment horizontal="right" vertical="top" wrapText="1"/>
    </xf>
    <xf numFmtId="164" fontId="7" fillId="7" borderId="7" xfId="2" applyNumberFormat="1" applyFont="1" applyFill="1" applyBorder="1" applyAlignment="1">
      <alignment horizontal="right" vertical="top" wrapText="1"/>
    </xf>
    <xf numFmtId="164" fontId="7" fillId="2" borderId="9" xfId="2" applyNumberFormat="1" applyFont="1" applyFill="1" applyBorder="1" applyAlignment="1">
      <alignment horizontal="right" vertical="top" wrapText="1"/>
    </xf>
    <xf numFmtId="0" fontId="16" fillId="12" borderId="3" xfId="8" applyFont="1" applyFill="1" applyBorder="1" applyAlignment="1">
      <alignment horizontal="right" vertical="center"/>
    </xf>
    <xf numFmtId="0" fontId="16" fillId="0" borderId="41" xfId="8" applyFont="1" applyBorder="1" applyAlignment="1">
      <alignment horizontal="left" vertical="center"/>
    </xf>
    <xf numFmtId="0" fontId="16" fillId="0" borderId="3" xfId="8" applyFont="1" applyBorder="1" applyAlignment="1">
      <alignment horizontal="left" vertical="center"/>
    </xf>
    <xf numFmtId="0" fontId="16" fillId="12" borderId="29" xfId="8" applyFont="1" applyFill="1" applyBorder="1" applyAlignment="1">
      <alignment vertical="center"/>
    </xf>
    <xf numFmtId="0" fontId="16" fillId="12" borderId="42" xfId="8" applyFont="1" applyFill="1" applyBorder="1" applyAlignment="1">
      <alignment vertical="center"/>
    </xf>
    <xf numFmtId="0" fontId="16" fillId="0" borderId="3" xfId="8" applyFont="1" applyBorder="1" applyAlignment="1">
      <alignment horizontal="right" vertical="center"/>
    </xf>
    <xf numFmtId="0" fontId="16" fillId="12" borderId="3" xfId="8" applyFont="1" applyFill="1" applyBorder="1" applyAlignment="1">
      <alignment horizontal="right" vertical="center" wrapText="1"/>
    </xf>
    <xf numFmtId="164" fontId="35" fillId="12" borderId="42" xfId="9" applyNumberFormat="1" applyFont="1" applyFill="1" applyBorder="1" applyAlignment="1">
      <alignment vertical="center"/>
    </xf>
    <xf numFmtId="164" fontId="35" fillId="18" borderId="76" xfId="9" applyNumberFormat="1" applyFont="1" applyFill="1" applyBorder="1" applyAlignment="1">
      <alignment vertical="center"/>
    </xf>
    <xf numFmtId="164" fontId="35" fillId="19" borderId="75" xfId="9" applyNumberFormat="1" applyFont="1" applyFill="1" applyBorder="1" applyAlignment="1">
      <alignment vertical="center"/>
    </xf>
    <xf numFmtId="41" fontId="35" fillId="22" borderId="75" xfId="9" applyNumberFormat="1" applyFont="1" applyFill="1" applyBorder="1" applyAlignment="1">
      <alignment vertical="center"/>
    </xf>
    <xf numFmtId="164" fontId="35" fillId="12" borderId="3" xfId="9" applyNumberFormat="1" applyFont="1" applyFill="1" applyBorder="1" applyAlignment="1">
      <alignment vertical="center"/>
    </xf>
    <xf numFmtId="164" fontId="16" fillId="18" borderId="73" xfId="9" applyNumberFormat="1" applyFont="1" applyFill="1" applyBorder="1" applyAlignment="1">
      <alignment vertical="center"/>
    </xf>
    <xf numFmtId="164" fontId="16" fillId="12" borderId="3" xfId="9" applyNumberFormat="1" applyFont="1" applyFill="1" applyBorder="1" applyAlignment="1">
      <alignment vertical="center"/>
    </xf>
    <xf numFmtId="164" fontId="16" fillId="19" borderId="73" xfId="9" applyNumberFormat="1" applyFont="1" applyFill="1" applyBorder="1" applyAlignment="1">
      <alignment vertical="center"/>
    </xf>
    <xf numFmtId="164" fontId="16" fillId="22" borderId="73" xfId="9" applyNumberFormat="1" applyFont="1" applyFill="1" applyBorder="1" applyAlignment="1">
      <alignment vertical="center"/>
    </xf>
    <xf numFmtId="164" fontId="16" fillId="18" borderId="3" xfId="9" applyNumberFormat="1" applyFont="1" applyFill="1" applyBorder="1" applyAlignment="1">
      <alignment vertical="center"/>
    </xf>
    <xf numFmtId="164" fontId="16" fillId="22" borderId="3" xfId="9" applyNumberFormat="1" applyFont="1" applyFill="1" applyBorder="1" applyAlignment="1">
      <alignment vertical="center"/>
    </xf>
    <xf numFmtId="164" fontId="16" fillId="18" borderId="3" xfId="9" applyNumberFormat="1" applyFont="1" applyFill="1" applyBorder="1" applyAlignment="1">
      <alignment vertical="center" wrapText="1"/>
    </xf>
    <xf numFmtId="164" fontId="16" fillId="19" borderId="73" xfId="9" applyNumberFormat="1" applyFont="1" applyFill="1" applyBorder="1" applyAlignment="1">
      <alignment vertical="center" wrapText="1"/>
    </xf>
    <xf numFmtId="164" fontId="16" fillId="22" borderId="3" xfId="9" applyNumberFormat="1" applyFont="1" applyFill="1" applyBorder="1" applyAlignment="1">
      <alignment vertical="center" wrapText="1"/>
    </xf>
    <xf numFmtId="0" fontId="16" fillId="0" borderId="3" xfId="8" applyFont="1" applyFill="1" applyBorder="1" applyAlignment="1">
      <alignment vertical="center"/>
    </xf>
    <xf numFmtId="44" fontId="35" fillId="15" borderId="41" xfId="7" applyFont="1" applyFill="1" applyBorder="1" applyAlignment="1">
      <alignment vertical="center" wrapText="1"/>
    </xf>
    <xf numFmtId="0" fontId="35" fillId="15" borderId="3" xfId="8" applyFont="1" applyFill="1" applyBorder="1" applyAlignment="1">
      <alignment vertical="center"/>
    </xf>
    <xf numFmtId="0" fontId="34" fillId="0" borderId="3" xfId="3" applyFont="1"/>
    <xf numFmtId="0" fontId="35" fillId="15" borderId="29" xfId="8" applyFont="1" applyFill="1" applyBorder="1" applyAlignment="1">
      <alignment vertical="center"/>
    </xf>
    <xf numFmtId="0" fontId="35" fillId="15" borderId="42" xfId="8" applyFont="1" applyFill="1" applyBorder="1" applyAlignment="1">
      <alignment vertical="center"/>
    </xf>
    <xf numFmtId="0" fontId="16" fillId="0" borderId="3" xfId="8" applyFont="1" applyBorder="1" applyAlignment="1">
      <alignment vertical="center"/>
    </xf>
    <xf numFmtId="0" fontId="35" fillId="24" borderId="77" xfId="8" applyFont="1" applyFill="1" applyBorder="1" applyAlignment="1">
      <alignment horizontal="right" vertical="center"/>
    </xf>
    <xf numFmtId="0" fontId="35" fillId="19" borderId="77" xfId="8" applyFont="1" applyFill="1" applyBorder="1" applyAlignment="1">
      <alignment horizontal="right" vertical="center"/>
    </xf>
    <xf numFmtId="0" fontId="35" fillId="22" borderId="29" xfId="8" applyFont="1" applyFill="1" applyBorder="1" applyAlignment="1">
      <alignment horizontal="right" vertical="center"/>
    </xf>
    <xf numFmtId="0" fontId="34" fillId="12" borderId="3" xfId="3" applyFont="1" applyFill="1" applyBorder="1"/>
    <xf numFmtId="44" fontId="16" fillId="18" borderId="74" xfId="7" applyFont="1" applyFill="1" applyBorder="1" applyAlignment="1">
      <alignment vertical="center"/>
    </xf>
    <xf numFmtId="44" fontId="16" fillId="11" borderId="74" xfId="7" applyFont="1" applyFill="1" applyBorder="1" applyAlignment="1">
      <alignment vertical="center"/>
    </xf>
    <xf numFmtId="44" fontId="16" fillId="23" borderId="74" xfId="7" applyFont="1" applyFill="1" applyBorder="1" applyAlignment="1">
      <alignment vertical="center"/>
    </xf>
    <xf numFmtId="9" fontId="16" fillId="18" borderId="74" xfId="11" applyFont="1" applyFill="1" applyBorder="1" applyAlignment="1">
      <alignment vertical="center"/>
    </xf>
    <xf numFmtId="9" fontId="16" fillId="11" borderId="74" xfId="11" applyFont="1" applyFill="1" applyBorder="1" applyAlignment="1">
      <alignment vertical="center"/>
    </xf>
    <xf numFmtId="9" fontId="16" fillId="23" borderId="74" xfId="11" applyFont="1" applyFill="1" applyBorder="1" applyAlignment="1">
      <alignment vertical="center"/>
    </xf>
    <xf numFmtId="164" fontId="36" fillId="0" borderId="3" xfId="9" applyNumberFormat="1" applyFont="1" applyFill="1" applyBorder="1" applyAlignment="1">
      <alignment vertical="center"/>
    </xf>
    <xf numFmtId="164" fontId="35" fillId="18" borderId="73" xfId="9" applyNumberFormat="1" applyFont="1" applyFill="1" applyBorder="1" applyAlignment="1">
      <alignment horizontal="right" vertical="center"/>
    </xf>
    <xf numFmtId="164" fontId="35" fillId="19" borderId="77" xfId="9" quotePrefix="1" applyNumberFormat="1" applyFont="1" applyFill="1" applyBorder="1" applyAlignment="1">
      <alignment horizontal="right" vertical="center" wrapText="1"/>
    </xf>
    <xf numFmtId="170" fontId="35" fillId="22" borderId="77" xfId="9" applyNumberFormat="1" applyFont="1" applyFill="1" applyBorder="1" applyAlignment="1">
      <alignment horizontal="right" vertical="center" wrapText="1"/>
    </xf>
    <xf numFmtId="0" fontId="35" fillId="12" borderId="42" xfId="8" applyFont="1" applyFill="1" applyBorder="1" applyAlignment="1">
      <alignment vertical="center"/>
    </xf>
    <xf numFmtId="0" fontId="35" fillId="0" borderId="3" xfId="8" applyFont="1" applyFill="1" applyBorder="1" applyAlignment="1">
      <alignment vertical="center"/>
    </xf>
    <xf numFmtId="0" fontId="37" fillId="15" borderId="29" xfId="3" applyFont="1" applyFill="1" applyBorder="1" applyAlignment="1">
      <alignment horizontal="right"/>
    </xf>
    <xf numFmtId="0" fontId="37" fillId="15" borderId="72" xfId="3" applyFont="1" applyFill="1" applyBorder="1" applyAlignment="1">
      <alignment horizontal="right"/>
    </xf>
    <xf numFmtId="3" fontId="16" fillId="18" borderId="42" xfId="3" applyNumberFormat="1" applyFont="1" applyFill="1" applyBorder="1"/>
    <xf numFmtId="9" fontId="16" fillId="18" borderId="42" xfId="3" applyNumberFormat="1" applyFont="1" applyFill="1" applyBorder="1"/>
    <xf numFmtId="3" fontId="16" fillId="19" borderId="42" xfId="3" applyNumberFormat="1" applyFont="1" applyFill="1" applyBorder="1"/>
    <xf numFmtId="9" fontId="16" fillId="19" borderId="42" xfId="3" applyNumberFormat="1" applyFont="1" applyFill="1" applyBorder="1"/>
    <xf numFmtId="3" fontId="16" fillId="22" borderId="42" xfId="3" applyNumberFormat="1" applyFont="1" applyFill="1" applyBorder="1"/>
    <xf numFmtId="9" fontId="16" fillId="22" borderId="42" xfId="3" applyNumberFormat="1" applyFont="1" applyFill="1" applyBorder="1"/>
    <xf numFmtId="44" fontId="35" fillId="15" borderId="42" xfId="7" applyFont="1" applyFill="1" applyBorder="1"/>
    <xf numFmtId="0" fontId="10" fillId="2" borderId="11" xfId="0" applyFont="1" applyFill="1" applyBorder="1" applyAlignment="1">
      <alignment horizontal="left" vertical="top" wrapText="1"/>
    </xf>
    <xf numFmtId="164" fontId="19" fillId="7" borderId="18" xfId="2" applyNumberFormat="1" applyFont="1" applyFill="1" applyBorder="1" applyAlignment="1">
      <alignment horizontal="left" vertical="top" wrapText="1"/>
    </xf>
    <xf numFmtId="1" fontId="22" fillId="20" borderId="45" xfId="5" applyNumberFormat="1" applyFont="1" applyFill="1" applyBorder="1" applyAlignment="1">
      <alignment horizontal="right" vertical="center"/>
    </xf>
    <xf numFmtId="0" fontId="28" fillId="0" borderId="3" xfId="4" applyFont="1" applyFill="1"/>
    <xf numFmtId="164" fontId="28" fillId="17" borderId="39" xfId="2" applyNumberFormat="1" applyFont="1" applyFill="1" applyBorder="1" applyAlignment="1">
      <alignment horizontal="left" vertical="center"/>
    </xf>
    <xf numFmtId="164" fontId="28" fillId="15" borderId="11" xfId="2" applyNumberFormat="1" applyFont="1" applyFill="1" applyBorder="1" applyAlignment="1">
      <alignment horizontal="left"/>
    </xf>
    <xf numFmtId="164" fontId="23" fillId="20" borderId="11" xfId="2" applyNumberFormat="1" applyFont="1" applyFill="1" applyBorder="1"/>
    <xf numFmtId="164" fontId="20" fillId="0" borderId="11" xfId="2" applyNumberFormat="1" applyFont="1" applyBorder="1"/>
    <xf numFmtId="0" fontId="16" fillId="12" borderId="42" xfId="8" applyFont="1" applyFill="1" applyBorder="1" applyAlignment="1">
      <alignment horizontal="left" vertical="center" wrapText="1"/>
    </xf>
    <xf numFmtId="0" fontId="20" fillId="0" borderId="3" xfId="4" applyFill="1"/>
    <xf numFmtId="0" fontId="20" fillId="0" borderId="3" xfId="4" applyFill="1" applyBorder="1"/>
    <xf numFmtId="0" fontId="10" fillId="2" borderId="11" xfId="0" applyFont="1" applyFill="1" applyBorder="1" applyAlignment="1">
      <alignment horizontal="left" vertical="top" wrapText="1"/>
    </xf>
    <xf numFmtId="0" fontId="10" fillId="2" borderId="14" xfId="0" applyFont="1" applyFill="1" applyBorder="1" applyAlignment="1">
      <alignment horizontal="center" vertical="top" wrapText="1"/>
    </xf>
    <xf numFmtId="1" fontId="10" fillId="2" borderId="11" xfId="0" applyNumberFormat="1" applyFont="1" applyFill="1" applyBorder="1" applyAlignment="1">
      <alignment horizontal="right" vertical="top" wrapText="1"/>
    </xf>
    <xf numFmtId="164" fontId="7" fillId="2" borderId="33" xfId="2" applyNumberFormat="1" applyFont="1" applyFill="1" applyBorder="1" applyAlignment="1">
      <alignment horizontal="right" vertical="top" wrapText="1"/>
    </xf>
    <xf numFmtId="4" fontId="23" fillId="20" borderId="45" xfId="4" applyNumberFormat="1" applyFont="1" applyFill="1" applyBorder="1" applyAlignment="1">
      <alignment horizontal="right" vertical="center" wrapText="1"/>
    </xf>
    <xf numFmtId="164" fontId="7" fillId="0" borderId="11" xfId="2" applyNumberFormat="1" applyFont="1" applyFill="1" applyBorder="1" applyAlignment="1">
      <alignment horizontal="right" vertical="top" wrapText="1"/>
    </xf>
    <xf numFmtId="164" fontId="10" fillId="0" borderId="11" xfId="2" applyNumberFormat="1" applyFont="1" applyFill="1" applyBorder="1" applyAlignment="1">
      <alignment horizontal="right" vertical="top" wrapText="1"/>
    </xf>
    <xf numFmtId="164" fontId="10" fillId="0" borderId="19" xfId="2" applyNumberFormat="1" applyFont="1" applyFill="1" applyBorder="1" applyAlignment="1">
      <alignment horizontal="right" vertical="top" wrapText="1"/>
    </xf>
    <xf numFmtId="164" fontId="10" fillId="0" borderId="7" xfId="2" applyNumberFormat="1" applyFont="1" applyFill="1" applyBorder="1" applyAlignment="1">
      <alignment horizontal="right" vertical="top" wrapText="1"/>
    </xf>
    <xf numFmtId="1" fontId="10" fillId="0" borderId="11" xfId="0" applyNumberFormat="1" applyFont="1" applyFill="1" applyBorder="1" applyAlignment="1">
      <alignment horizontal="right" vertical="top" wrapText="1"/>
    </xf>
    <xf numFmtId="164" fontId="7" fillId="0" borderId="7" xfId="2" applyNumberFormat="1" applyFont="1" applyFill="1" applyBorder="1" applyAlignment="1">
      <alignment horizontal="right" vertical="top" wrapText="1"/>
    </xf>
    <xf numFmtId="168" fontId="23" fillId="0" borderId="45" xfId="4" applyNumberFormat="1" applyFont="1" applyFill="1" applyBorder="1" applyAlignment="1">
      <alignment horizontal="left" vertical="center" wrapText="1"/>
    </xf>
    <xf numFmtId="2" fontId="24" fillId="0" borderId="45" xfId="5" applyNumberFormat="1" applyFont="1" applyFill="1" applyBorder="1" applyAlignment="1">
      <alignment horizontal="center" vertical="center" wrapText="1"/>
    </xf>
    <xf numFmtId="1" fontId="23" fillId="0" borderId="45" xfId="4" applyNumberFormat="1" applyFont="1" applyFill="1" applyBorder="1" applyAlignment="1">
      <alignment horizontal="center" vertical="center" wrapText="1"/>
    </xf>
    <xf numFmtId="1" fontId="26" fillId="0" borderId="50" xfId="4" applyNumberFormat="1" applyFont="1" applyFill="1" applyBorder="1" applyAlignment="1">
      <alignment horizontal="center" vertical="center" wrapText="1"/>
    </xf>
    <xf numFmtId="1" fontId="24" fillId="20" borderId="45" xfId="5" applyNumberFormat="1" applyFont="1" applyFill="1" applyBorder="1" applyAlignment="1">
      <alignment horizontal="center" vertical="center" wrapText="1"/>
    </xf>
    <xf numFmtId="0" fontId="39" fillId="0" borderId="45" xfId="0" applyFont="1" applyBorder="1" applyAlignment="1">
      <alignment horizontal="center" vertical="center"/>
    </xf>
    <xf numFmtId="0" fontId="39" fillId="0" borderId="45" xfId="0" applyFont="1" applyBorder="1" applyAlignment="1">
      <alignment horizontal="center" vertical="center" wrapText="1"/>
    </xf>
    <xf numFmtId="0" fontId="39" fillId="0" borderId="45" xfId="0" applyFont="1" applyBorder="1" applyAlignment="1">
      <alignment vertical="center"/>
    </xf>
    <xf numFmtId="0" fontId="39" fillId="0" borderId="45" xfId="0" applyFont="1" applyFill="1" applyBorder="1" applyAlignment="1">
      <alignment vertical="center"/>
    </xf>
    <xf numFmtId="0" fontId="39" fillId="0" borderId="45" xfId="0" applyFont="1" applyFill="1" applyBorder="1" applyAlignment="1">
      <alignment vertical="center" wrapText="1"/>
    </xf>
    <xf numFmtId="0" fontId="0" fillId="0" borderId="31" xfId="0" applyBorder="1"/>
    <xf numFmtId="0" fontId="0" fillId="0" borderId="28" xfId="0" applyBorder="1"/>
    <xf numFmtId="0" fontId="0" fillId="0" borderId="30" xfId="0" applyBorder="1"/>
    <xf numFmtId="0" fontId="0" fillId="0" borderId="33" xfId="0" applyBorder="1"/>
    <xf numFmtId="0" fontId="0" fillId="0" borderId="11" xfId="0" applyBorder="1" applyAlignment="1">
      <alignment vertical="top" wrapText="1"/>
    </xf>
    <xf numFmtId="0" fontId="0" fillId="0" borderId="11" xfId="0" applyBorder="1" applyAlignment="1">
      <alignment wrapText="1"/>
    </xf>
    <xf numFmtId="0" fontId="0" fillId="26" borderId="30" xfId="0" applyFill="1" applyBorder="1"/>
    <xf numFmtId="0" fontId="0" fillId="26" borderId="33" xfId="0" quotePrefix="1" applyFill="1" applyBorder="1" applyAlignment="1">
      <alignment horizontal="center"/>
    </xf>
    <xf numFmtId="0" fontId="0" fillId="26" borderId="33" xfId="0" applyFill="1" applyBorder="1" applyAlignment="1">
      <alignment horizontal="center"/>
    </xf>
    <xf numFmtId="0" fontId="0" fillId="0" borderId="33" xfId="0" applyBorder="1" applyAlignment="1">
      <alignment horizontal="center"/>
    </xf>
    <xf numFmtId="0" fontId="0" fillId="0" borderId="11" xfId="0" applyBorder="1"/>
    <xf numFmtId="0" fontId="0" fillId="0" borderId="33" xfId="0" applyBorder="1" applyAlignment="1">
      <alignment wrapText="1"/>
    </xf>
    <xf numFmtId="0" fontId="0" fillId="0" borderId="42" xfId="0" applyBorder="1"/>
    <xf numFmtId="0" fontId="0" fillId="26" borderId="42" xfId="0" applyFill="1" applyBorder="1"/>
    <xf numFmtId="0" fontId="0" fillId="26" borderId="11" xfId="0" quotePrefix="1" applyFill="1" applyBorder="1" applyAlignment="1">
      <alignment horizontal="center"/>
    </xf>
    <xf numFmtId="0" fontId="0" fillId="0" borderId="11" xfId="0" applyBorder="1" applyAlignment="1">
      <alignment horizontal="center"/>
    </xf>
    <xf numFmtId="0" fontId="0" fillId="26" borderId="11" xfId="0" quotePrefix="1" applyFill="1" applyBorder="1" applyAlignment="1">
      <alignment horizontal="center" wrapText="1"/>
    </xf>
    <xf numFmtId="0" fontId="0" fillId="26" borderId="11" xfId="0" applyFill="1" applyBorder="1" applyAlignment="1">
      <alignment horizontal="center" wrapText="1"/>
    </xf>
    <xf numFmtId="0" fontId="0" fillId="0" borderId="11" xfId="0" applyBorder="1" applyAlignment="1">
      <alignment horizontal="center" wrapText="1"/>
    </xf>
    <xf numFmtId="0" fontId="0" fillId="0" borderId="11" xfId="8" applyFont="1" applyFill="1" applyBorder="1" applyAlignment="1">
      <alignment vertical="center" wrapText="1"/>
    </xf>
    <xf numFmtId="0" fontId="0" fillId="26" borderId="11" xfId="0" applyFill="1" applyBorder="1" applyAlignment="1">
      <alignment wrapText="1"/>
    </xf>
    <xf numFmtId="0" fontId="0" fillId="0" borderId="11" xfId="0" applyFill="1" applyBorder="1" applyAlignment="1">
      <alignment wrapText="1"/>
    </xf>
    <xf numFmtId="0" fontId="0" fillId="0" borderId="0" xfId="0" applyFont="1" applyAlignment="1">
      <alignment wrapText="1"/>
    </xf>
    <xf numFmtId="0" fontId="10" fillId="2" borderId="11" xfId="0" applyFont="1" applyFill="1" applyBorder="1" applyAlignment="1">
      <alignment horizontal="left" vertical="top" wrapText="1"/>
    </xf>
    <xf numFmtId="0" fontId="0" fillId="0" borderId="11" xfId="0" applyBorder="1" applyAlignment="1">
      <alignment horizontal="left" vertical="top" wrapText="1"/>
    </xf>
    <xf numFmtId="0" fontId="43" fillId="8" borderId="0" xfId="0" applyFont="1" applyFill="1"/>
    <xf numFmtId="0" fontId="44" fillId="19" borderId="48" xfId="0" applyFont="1" applyFill="1" applyBorder="1" applyAlignment="1">
      <alignment horizontal="center"/>
    </xf>
    <xf numFmtId="0" fontId="44" fillId="19" borderId="47" xfId="0" applyFont="1" applyFill="1" applyBorder="1" applyAlignment="1">
      <alignment horizontal="center"/>
    </xf>
    <xf numFmtId="0" fontId="44" fillId="19" borderId="46" xfId="0" applyFont="1" applyFill="1" applyBorder="1" applyAlignment="1">
      <alignment horizontal="center"/>
    </xf>
    <xf numFmtId="0" fontId="45" fillId="0" borderId="59" xfId="0" applyFont="1" applyBorder="1" applyAlignment="1">
      <alignment vertical="center"/>
    </xf>
    <xf numFmtId="0" fontId="45" fillId="0" borderId="69" xfId="0" applyFont="1" applyBorder="1" applyAlignment="1">
      <alignment vertical="center" wrapText="1"/>
    </xf>
    <xf numFmtId="0" fontId="45" fillId="0" borderId="69" xfId="0" applyFont="1" applyBorder="1" applyAlignment="1">
      <alignment vertical="center"/>
    </xf>
    <xf numFmtId="0" fontId="45" fillId="0" borderId="50" xfId="0" applyFont="1" applyBorder="1" applyAlignment="1">
      <alignment vertical="center"/>
    </xf>
    <xf numFmtId="0" fontId="43" fillId="0" borderId="69" xfId="0" applyFont="1" applyBorder="1" applyAlignment="1">
      <alignment horizontal="left" vertical="center"/>
    </xf>
    <xf numFmtId="0" fontId="43" fillId="8" borderId="0" xfId="0" applyFont="1" applyFill="1" applyAlignment="1">
      <alignment horizontal="left"/>
    </xf>
    <xf numFmtId="0" fontId="43" fillId="0" borderId="50" xfId="0" applyFont="1" applyBorder="1" applyAlignment="1">
      <alignment horizontal="left" vertical="center"/>
    </xf>
    <xf numFmtId="0" fontId="45" fillId="0" borderId="50" xfId="0" applyFont="1" applyBorder="1" applyAlignment="1">
      <alignment vertical="center" wrapText="1"/>
    </xf>
    <xf numFmtId="0" fontId="45" fillId="0" borderId="45" xfId="0" applyFont="1" applyBorder="1" applyAlignment="1">
      <alignment vertical="center"/>
    </xf>
    <xf numFmtId="0" fontId="44" fillId="0" borderId="46" xfId="0" applyFont="1" applyBorder="1" applyAlignment="1">
      <alignment horizontal="center" vertical="center"/>
    </xf>
    <xf numFmtId="0" fontId="47" fillId="0" borderId="50" xfId="0" applyFont="1" applyBorder="1" applyAlignment="1">
      <alignment wrapText="1"/>
    </xf>
    <xf numFmtId="0" fontId="37" fillId="22" borderId="3" xfId="3" applyFont="1" applyFill="1" applyAlignment="1">
      <alignment horizontal="center"/>
    </xf>
    <xf numFmtId="0" fontId="35" fillId="15" borderId="28" xfId="8" applyFont="1" applyFill="1" applyBorder="1" applyAlignment="1">
      <alignment vertical="center"/>
    </xf>
    <xf numFmtId="0" fontId="35" fillId="15" borderId="29" xfId="8" applyFont="1" applyFill="1" applyBorder="1" applyAlignment="1">
      <alignment vertical="center"/>
    </xf>
    <xf numFmtId="164" fontId="35" fillId="15" borderId="27" xfId="9" applyNumberFormat="1" applyFont="1" applyFill="1" applyBorder="1" applyAlignment="1">
      <alignment horizontal="left" vertical="center"/>
    </xf>
    <xf numFmtId="164" fontId="35" fillId="15" borderId="3" xfId="9" applyNumberFormat="1" applyFont="1" applyFill="1" applyBorder="1" applyAlignment="1">
      <alignment horizontal="left" vertical="center"/>
    </xf>
    <xf numFmtId="0" fontId="37" fillId="15" borderId="3" xfId="3" applyFont="1" applyFill="1" applyBorder="1" applyAlignment="1">
      <alignment horizontal="right" vertical="center"/>
    </xf>
    <xf numFmtId="0" fontId="37" fillId="15" borderId="29" xfId="3" applyFont="1" applyFill="1" applyBorder="1" applyAlignment="1">
      <alignment horizontal="right" vertical="center"/>
    </xf>
    <xf numFmtId="0" fontId="37" fillId="15" borderId="3" xfId="3" applyFont="1" applyFill="1" applyBorder="1" applyAlignment="1">
      <alignment horizontal="left" vertical="center"/>
    </xf>
    <xf numFmtId="0" fontId="37" fillId="15" borderId="29" xfId="3" applyFont="1" applyFill="1" applyBorder="1" applyAlignment="1">
      <alignment horizontal="left" vertical="center"/>
    </xf>
    <xf numFmtId="0" fontId="37" fillId="19" borderId="3" xfId="3" applyFont="1" applyFill="1" applyAlignment="1">
      <alignment horizontal="center"/>
    </xf>
    <xf numFmtId="0" fontId="16" fillId="12" borderId="42" xfId="3" applyFont="1" applyFill="1" applyBorder="1" applyAlignment="1">
      <alignment wrapText="1"/>
    </xf>
    <xf numFmtId="0" fontId="35" fillId="18" borderId="3" xfId="3" applyFont="1" applyFill="1" applyAlignment="1">
      <alignment horizontal="center"/>
    </xf>
    <xf numFmtId="0" fontId="35" fillId="15" borderId="42" xfId="8" applyFont="1" applyFill="1" applyBorder="1" applyAlignment="1">
      <alignment vertical="center" wrapText="1"/>
    </xf>
    <xf numFmtId="164" fontId="10" fillId="7" borderId="14" xfId="2" applyNumberFormat="1" applyFont="1" applyFill="1" applyBorder="1" applyAlignment="1">
      <alignment horizontal="left" vertical="top" wrapText="1"/>
    </xf>
    <xf numFmtId="164" fontId="10" fillId="7" borderId="17" xfId="2" applyNumberFormat="1" applyFont="1" applyFill="1" applyBorder="1" applyAlignment="1">
      <alignment horizontal="left" vertical="top" wrapText="1"/>
    </xf>
    <xf numFmtId="164" fontId="10" fillId="7" borderId="18" xfId="2" applyNumberFormat="1" applyFont="1" applyFill="1" applyBorder="1" applyAlignment="1">
      <alignment horizontal="left" vertical="top" wrapText="1"/>
    </xf>
    <xf numFmtId="0" fontId="7" fillId="10" borderId="1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165" fontId="19" fillId="7" borderId="15" xfId="2" applyNumberFormat="1" applyFont="1" applyFill="1" applyBorder="1" applyAlignment="1">
      <alignment horizontal="left" vertical="top" wrapText="1"/>
    </xf>
    <xf numFmtId="165" fontId="19" fillId="7" borderId="3" xfId="2" applyNumberFormat="1" applyFont="1" applyFill="1" applyBorder="1" applyAlignment="1">
      <alignment horizontal="left" vertical="top" wrapText="1"/>
    </xf>
    <xf numFmtId="165" fontId="19" fillId="7" borderId="29" xfId="2" applyNumberFormat="1"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18" xfId="0" applyFont="1" applyFill="1" applyBorder="1" applyAlignment="1">
      <alignment horizontal="left" vertical="top" wrapText="1"/>
    </xf>
    <xf numFmtId="1" fontId="19" fillId="7" borderId="14" xfId="0" applyNumberFormat="1" applyFont="1" applyFill="1" applyBorder="1" applyAlignment="1">
      <alignment horizontal="left" vertical="top" wrapText="1"/>
    </xf>
    <xf numFmtId="1" fontId="19" fillId="7" borderId="17" xfId="0" applyNumberFormat="1" applyFont="1" applyFill="1" applyBorder="1" applyAlignment="1">
      <alignment horizontal="left" vertical="top" wrapText="1"/>
    </xf>
    <xf numFmtId="1" fontId="19" fillId="7" borderId="18" xfId="0" applyNumberFormat="1" applyFont="1" applyFill="1" applyBorder="1" applyAlignment="1">
      <alignment horizontal="left" vertical="top" wrapText="1"/>
    </xf>
    <xf numFmtId="0" fontId="19" fillId="7" borderId="14" xfId="0" applyFont="1" applyFill="1" applyBorder="1" applyAlignment="1">
      <alignment horizontal="left" vertical="top" wrapText="1"/>
    </xf>
    <xf numFmtId="0" fontId="19" fillId="7" borderId="17" xfId="0" applyFont="1" applyFill="1" applyBorder="1" applyAlignment="1">
      <alignment horizontal="left" vertical="top" wrapText="1"/>
    </xf>
    <xf numFmtId="0" fontId="19" fillId="7" borderId="1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8" borderId="3" xfId="0" applyFont="1" applyFill="1" applyBorder="1" applyAlignment="1">
      <alignment horizontal="left"/>
    </xf>
    <xf numFmtId="0" fontId="7" fillId="10" borderId="33"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4" fillId="4" borderId="11" xfId="0" applyFont="1" applyFill="1" applyBorder="1" applyAlignment="1">
      <alignment horizontal="left" vertical="top" wrapText="1"/>
    </xf>
    <xf numFmtId="164" fontId="19" fillId="2" borderId="14" xfId="2" applyNumberFormat="1" applyFont="1" applyFill="1" applyBorder="1" applyAlignment="1">
      <alignment horizontal="left" vertical="top" wrapText="1"/>
    </xf>
    <xf numFmtId="164" fontId="19" fillId="2" borderId="17" xfId="2" applyNumberFormat="1" applyFont="1" applyFill="1" applyBorder="1" applyAlignment="1">
      <alignment horizontal="left" vertical="top" wrapText="1"/>
    </xf>
    <xf numFmtId="164" fontId="19" fillId="2" borderId="18" xfId="2" applyNumberFormat="1" applyFont="1" applyFill="1" applyBorder="1" applyAlignment="1">
      <alignment horizontal="left" vertical="top" wrapText="1"/>
    </xf>
    <xf numFmtId="164" fontId="19" fillId="7" borderId="14" xfId="2" applyNumberFormat="1" applyFont="1" applyFill="1" applyBorder="1" applyAlignment="1">
      <alignment horizontal="left" vertical="top" wrapText="1"/>
    </xf>
    <xf numFmtId="164" fontId="19" fillId="7" borderId="17" xfId="2" applyNumberFormat="1" applyFont="1" applyFill="1" applyBorder="1" applyAlignment="1">
      <alignment horizontal="left" vertical="top" wrapText="1"/>
    </xf>
    <xf numFmtId="164" fontId="19" fillId="7" borderId="18" xfId="2" applyNumberFormat="1" applyFont="1" applyFill="1" applyBorder="1" applyAlignment="1">
      <alignment horizontal="left" vertical="top" wrapText="1"/>
    </xf>
    <xf numFmtId="0" fontId="7" fillId="2" borderId="3" xfId="0" applyFont="1" applyFill="1" applyBorder="1" applyAlignment="1">
      <alignment horizontal="center"/>
    </xf>
    <xf numFmtId="0" fontId="6" fillId="0" borderId="3" xfId="0" applyFont="1" applyBorder="1"/>
    <xf numFmtId="0" fontId="6" fillId="0" borderId="29" xfId="0" applyFont="1" applyBorder="1"/>
    <xf numFmtId="0" fontId="7" fillId="10" borderId="32"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10" borderId="14" xfId="0" applyFont="1" applyFill="1" applyBorder="1" applyAlignment="1">
      <alignment horizontal="center" vertical="center" wrapText="1"/>
    </xf>
    <xf numFmtId="164" fontId="19" fillId="7" borderId="15" xfId="2" applyNumberFormat="1" applyFont="1" applyFill="1" applyBorder="1" applyAlignment="1">
      <alignment horizontal="left" vertical="top" wrapText="1"/>
    </xf>
    <xf numFmtId="164" fontId="19" fillId="7" borderId="3" xfId="2" applyNumberFormat="1" applyFont="1" applyFill="1" applyBorder="1" applyAlignment="1">
      <alignment horizontal="left" vertical="top" wrapText="1"/>
    </xf>
    <xf numFmtId="164" fontId="19" fillId="7" borderId="29" xfId="2" applyNumberFormat="1" applyFont="1" applyFill="1" applyBorder="1" applyAlignment="1">
      <alignment horizontal="left" vertical="top" wrapText="1"/>
    </xf>
    <xf numFmtId="0" fontId="8" fillId="4" borderId="11" xfId="0" applyFont="1" applyFill="1" applyBorder="1" applyAlignment="1">
      <alignment horizontal="left" vertical="top" wrapText="1"/>
    </xf>
    <xf numFmtId="0" fontId="7" fillId="4"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10" fillId="2" borderId="11" xfId="0" applyFont="1" applyFill="1" applyBorder="1" applyAlignment="1">
      <alignment horizontal="center" vertical="top" wrapText="1"/>
    </xf>
    <xf numFmtId="0" fontId="10" fillId="2" borderId="8"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35" xfId="0" applyFont="1" applyFill="1" applyBorder="1" applyAlignment="1">
      <alignment horizontal="left" vertical="top" wrapText="1"/>
    </xf>
    <xf numFmtId="0" fontId="10" fillId="2" borderId="36" xfId="0" applyFont="1" applyFill="1" applyBorder="1" applyAlignment="1">
      <alignment horizontal="left" vertical="top" wrapText="1"/>
    </xf>
    <xf numFmtId="0" fontId="4" fillId="2" borderId="3" xfId="0" applyFont="1" applyFill="1" applyBorder="1" applyAlignment="1">
      <alignment horizontal="left"/>
    </xf>
    <xf numFmtId="0" fontId="10" fillId="2" borderId="14"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2" borderId="30"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7" xfId="0" applyFont="1" applyFill="1" applyBorder="1" applyAlignment="1">
      <alignment horizontal="left" vertical="top" wrapText="1"/>
    </xf>
    <xf numFmtId="0" fontId="7" fillId="2" borderId="2" xfId="0" applyFont="1" applyFill="1" applyBorder="1"/>
    <xf numFmtId="0" fontId="7" fillId="5" borderId="3" xfId="0" applyFont="1" applyFill="1" applyBorder="1" applyAlignment="1">
      <alignment horizontal="center"/>
    </xf>
    <xf numFmtId="0" fontId="6" fillId="8" borderId="3" xfId="0" applyFont="1" applyFill="1" applyBorder="1"/>
    <xf numFmtId="0" fontId="6" fillId="8" borderId="29" xfId="0" applyFont="1" applyFill="1" applyBorder="1"/>
    <xf numFmtId="0" fontId="7" fillId="5" borderId="2" xfId="0" applyFont="1" applyFill="1" applyBorder="1"/>
    <xf numFmtId="0" fontId="10" fillId="4" borderId="25" xfId="0"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3" xfId="0" applyFont="1" applyFill="1" applyBorder="1" applyAlignment="1">
      <alignment horizontal="left" vertical="top" wrapText="1"/>
    </xf>
    <xf numFmtId="0" fontId="0" fillId="0" borderId="11" xfId="0" applyBorder="1" applyAlignment="1">
      <alignment horizontal="left" vertical="top" wrapText="1"/>
    </xf>
    <xf numFmtId="0" fontId="38" fillId="0" borderId="59"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50"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50" xfId="0" applyFont="1" applyBorder="1" applyAlignment="1">
      <alignment horizontal="center" vertical="center" wrapText="1"/>
    </xf>
    <xf numFmtId="0" fontId="40" fillId="25" borderId="59" xfId="0" applyFont="1" applyFill="1" applyBorder="1" applyAlignment="1">
      <alignment horizontal="center" vertical="center" textRotation="90" wrapText="1"/>
    </xf>
    <xf numFmtId="0" fontId="40" fillId="25" borderId="69" xfId="0" applyFont="1" applyFill="1" applyBorder="1" applyAlignment="1">
      <alignment horizontal="center" vertical="center" textRotation="90" wrapText="1"/>
    </xf>
    <xf numFmtId="0" fontId="40" fillId="25" borderId="50" xfId="0" applyFont="1" applyFill="1" applyBorder="1" applyAlignment="1">
      <alignment horizontal="center" vertical="center" textRotation="90" wrapText="1"/>
    </xf>
    <xf numFmtId="0" fontId="34" fillId="0" borderId="11" xfId="8" applyFont="1" applyFill="1" applyBorder="1" applyAlignment="1">
      <alignment horizontal="left" vertical="center" wrapText="1"/>
    </xf>
    <xf numFmtId="0" fontId="0" fillId="0" borderId="11" xfId="0" applyBorder="1" applyAlignment="1">
      <alignment horizontal="left" vertical="center" wrapText="1"/>
    </xf>
    <xf numFmtId="0" fontId="0" fillId="0" borderId="11" xfId="8" applyFont="1" applyFill="1" applyBorder="1" applyAlignment="1">
      <alignment horizontal="left" vertical="center" wrapText="1"/>
    </xf>
    <xf numFmtId="0" fontId="1" fillId="0" borderId="11" xfId="8" applyFont="1" applyFill="1" applyBorder="1" applyAlignment="1">
      <alignment horizontal="center" vertical="center" wrapText="1"/>
    </xf>
    <xf numFmtId="0" fontId="38" fillId="8" borderId="59" xfId="0" applyFont="1" applyFill="1" applyBorder="1" applyAlignment="1">
      <alignment horizontal="center" vertical="center" wrapText="1"/>
    </xf>
    <xf numFmtId="0" fontId="38" fillId="8" borderId="69"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34" fillId="8" borderId="11" xfId="8" applyFont="1" applyFill="1" applyBorder="1" applyAlignment="1">
      <alignment horizontal="center"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0" fillId="25" borderId="59" xfId="0" applyFont="1" applyFill="1" applyBorder="1" applyAlignment="1">
      <alignment horizontal="center" vertical="center" textRotation="90"/>
    </xf>
    <xf numFmtId="0" fontId="40" fillId="25" borderId="69" xfId="0" applyFont="1" applyFill="1" applyBorder="1" applyAlignment="1">
      <alignment horizontal="center" vertical="center" textRotation="90"/>
    </xf>
    <xf numFmtId="0" fontId="40" fillId="25" borderId="50" xfId="0" applyFont="1" applyFill="1" applyBorder="1" applyAlignment="1">
      <alignment horizontal="center" vertical="center" textRotation="90"/>
    </xf>
    <xf numFmtId="0" fontId="0" fillId="0" borderId="18" xfId="0" applyBorder="1" applyAlignment="1">
      <alignment horizontal="left" vertical="top" wrapText="1"/>
    </xf>
    <xf numFmtId="0" fontId="38" fillId="0" borderId="11" xfId="0" applyFont="1" applyBorder="1" applyAlignment="1">
      <alignment horizontal="left" wrapText="1"/>
    </xf>
    <xf numFmtId="0" fontId="0" fillId="0" borderId="11" xfId="0" applyBorder="1" applyAlignment="1">
      <alignment horizontal="left" wrapText="1"/>
    </xf>
    <xf numFmtId="0" fontId="44" fillId="0" borderId="65" xfId="0" applyFont="1" applyBorder="1" applyAlignment="1">
      <alignment horizontal="center" vertical="center"/>
    </xf>
    <xf numFmtId="0" fontId="44" fillId="0" borderId="43" xfId="0" applyFont="1" applyBorder="1" applyAlignment="1">
      <alignment horizontal="center" vertical="center"/>
    </xf>
    <xf numFmtId="0" fontId="45" fillId="0" borderId="59" xfId="0" applyFont="1" applyBorder="1" applyAlignment="1">
      <alignment vertical="center" wrapText="1"/>
    </xf>
    <xf numFmtId="0" fontId="45" fillId="0" borderId="69" xfId="0" applyFont="1" applyBorder="1" applyAlignment="1">
      <alignment vertical="center" wrapText="1"/>
    </xf>
    <xf numFmtId="0" fontId="44" fillId="0" borderId="59"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50" xfId="0" applyFont="1" applyBorder="1" applyAlignment="1">
      <alignment horizontal="center" vertical="center" wrapText="1"/>
    </xf>
    <xf numFmtId="0" fontId="45" fillId="0" borderId="50" xfId="0" applyFont="1" applyBorder="1" applyAlignment="1">
      <alignment vertical="center" wrapText="1"/>
    </xf>
    <xf numFmtId="0" fontId="43" fillId="0" borderId="59" xfId="0" applyFont="1" applyBorder="1" applyAlignment="1">
      <alignment vertical="center" wrapText="1"/>
    </xf>
    <xf numFmtId="0" fontId="43" fillId="0" borderId="69" xfId="0" applyFont="1" applyBorder="1" applyAlignment="1">
      <alignment vertical="center" wrapText="1"/>
    </xf>
    <xf numFmtId="0" fontId="43" fillId="0" borderId="50" xfId="0" applyFont="1" applyBorder="1" applyAlignment="1">
      <alignment vertical="center" wrapText="1"/>
    </xf>
    <xf numFmtId="0" fontId="47" fillId="0" borderId="59" xfId="0" applyFont="1" applyBorder="1" applyAlignment="1">
      <alignment horizontal="left" vertical="center" wrapText="1"/>
    </xf>
    <xf numFmtId="0" fontId="47" fillId="0" borderId="69" xfId="0" applyFont="1" applyBorder="1" applyAlignment="1">
      <alignment horizontal="left" vertical="center" wrapText="1"/>
    </xf>
    <xf numFmtId="0" fontId="44" fillId="0" borderId="59" xfId="0" applyFont="1" applyBorder="1" applyAlignment="1">
      <alignment horizontal="center" vertical="center"/>
    </xf>
    <xf numFmtId="0" fontId="44" fillId="0" borderId="50" xfId="0" applyFont="1" applyBorder="1" applyAlignment="1">
      <alignment horizontal="center" vertical="center"/>
    </xf>
    <xf numFmtId="0" fontId="43" fillId="0" borderId="59" xfId="0" applyFont="1" applyBorder="1" applyAlignment="1">
      <alignment horizontal="left" vertical="top" wrapText="1"/>
    </xf>
    <xf numFmtId="0" fontId="43" fillId="0" borderId="50" xfId="0" applyFont="1" applyBorder="1" applyAlignment="1">
      <alignment horizontal="left" vertical="top" wrapText="1"/>
    </xf>
    <xf numFmtId="0" fontId="47" fillId="0" borderId="59" xfId="0" applyFont="1" applyBorder="1" applyAlignment="1">
      <alignment horizontal="left" vertical="top" wrapText="1"/>
    </xf>
    <xf numFmtId="0" fontId="47" fillId="0" borderId="50" xfId="0" applyFont="1" applyBorder="1" applyAlignment="1">
      <alignment horizontal="left" vertical="top" wrapText="1"/>
    </xf>
    <xf numFmtId="0" fontId="25" fillId="20" borderId="66" xfId="4" applyFont="1" applyFill="1" applyBorder="1" applyAlignment="1">
      <alignment horizontal="left" vertical="top" wrapText="1"/>
    </xf>
    <xf numFmtId="0" fontId="25" fillId="20" borderId="44" xfId="4" applyFont="1" applyFill="1" applyBorder="1" applyAlignment="1">
      <alignment horizontal="left" vertical="top" wrapText="1"/>
    </xf>
    <xf numFmtId="0" fontId="23" fillId="20" borderId="65" xfId="4" applyFont="1" applyFill="1" applyBorder="1" applyAlignment="1">
      <alignment horizontal="left" vertical="top" wrapText="1"/>
    </xf>
    <xf numFmtId="0" fontId="23" fillId="20" borderId="43" xfId="4" applyFont="1" applyFill="1" applyBorder="1" applyAlignment="1">
      <alignment horizontal="left" vertical="top" wrapText="1"/>
    </xf>
    <xf numFmtId="0" fontId="25" fillId="20" borderId="59" xfId="4" applyFont="1" applyFill="1" applyBorder="1" applyAlignment="1">
      <alignment horizontal="center" vertical="center"/>
    </xf>
    <xf numFmtId="0" fontId="25" fillId="20" borderId="50" xfId="4" applyFont="1" applyFill="1" applyBorder="1" applyAlignment="1">
      <alignment horizontal="center" vertical="center"/>
    </xf>
    <xf numFmtId="0" fontId="26" fillId="20" borderId="59" xfId="4" applyFont="1" applyFill="1" applyBorder="1" applyAlignment="1">
      <alignment horizontal="center" vertical="center"/>
    </xf>
    <xf numFmtId="0" fontId="26" fillId="20" borderId="69" xfId="4" applyFont="1" applyFill="1" applyBorder="1" applyAlignment="1">
      <alignment horizontal="center" vertical="center"/>
    </xf>
    <xf numFmtId="0" fontId="26" fillId="20" borderId="50" xfId="4" applyFont="1" applyFill="1" applyBorder="1" applyAlignment="1">
      <alignment horizontal="center" vertical="center"/>
    </xf>
    <xf numFmtId="0" fontId="26" fillId="20" borderId="59" xfId="4" applyFont="1" applyFill="1" applyBorder="1" applyAlignment="1">
      <alignment horizontal="left" vertical="center" wrapText="1"/>
    </xf>
    <xf numFmtId="0" fontId="26" fillId="20" borderId="69" xfId="4" applyFont="1" applyFill="1" applyBorder="1" applyAlignment="1">
      <alignment horizontal="left" vertical="center" wrapText="1"/>
    </xf>
    <xf numFmtId="0" fontId="26" fillId="20" borderId="50" xfId="4" applyFont="1" applyFill="1" applyBorder="1" applyAlignment="1">
      <alignment horizontal="left" vertical="center" wrapText="1"/>
    </xf>
    <xf numFmtId="0" fontId="29" fillId="20" borderId="59" xfId="4" applyFont="1" applyFill="1" applyBorder="1" applyAlignment="1">
      <alignment horizontal="left" vertical="center" wrapText="1"/>
    </xf>
    <xf numFmtId="0" fontId="29" fillId="20" borderId="69" xfId="4" applyFont="1" applyFill="1" applyBorder="1" applyAlignment="1">
      <alignment horizontal="left" vertical="center" wrapText="1"/>
    </xf>
    <xf numFmtId="0" fontId="29" fillId="20" borderId="50" xfId="4" applyFont="1" applyFill="1" applyBorder="1" applyAlignment="1">
      <alignment horizontal="left" vertical="center" wrapText="1"/>
    </xf>
    <xf numFmtId="0" fontId="27" fillId="20" borderId="59" xfId="4" applyFont="1" applyFill="1" applyBorder="1" applyAlignment="1">
      <alignment horizontal="left" vertical="center" wrapText="1"/>
    </xf>
    <xf numFmtId="0" fontId="27" fillId="20" borderId="69" xfId="4" applyFont="1" applyFill="1" applyBorder="1" applyAlignment="1">
      <alignment horizontal="left" vertical="center" wrapText="1"/>
    </xf>
    <xf numFmtId="0" fontId="27" fillId="20" borderId="50" xfId="4" applyFont="1" applyFill="1" applyBorder="1" applyAlignment="1">
      <alignment horizontal="left" vertical="center" wrapText="1"/>
    </xf>
    <xf numFmtId="0" fontId="25" fillId="20" borderId="67" xfId="4" applyFont="1" applyFill="1" applyBorder="1" applyAlignment="1">
      <alignment horizontal="left" vertical="center" wrapText="1"/>
    </xf>
    <xf numFmtId="0" fontId="25" fillId="20" borderId="63" xfId="4" applyFont="1" applyFill="1" applyBorder="1" applyAlignment="1">
      <alignment horizontal="left" vertical="center" wrapText="1"/>
    </xf>
    <xf numFmtId="0" fontId="25" fillId="20" borderId="66" xfId="4" applyFont="1" applyFill="1" applyBorder="1" applyAlignment="1">
      <alignment horizontal="center" wrapText="1"/>
    </xf>
    <xf numFmtId="0" fontId="25" fillId="20" borderId="44" xfId="4" applyFont="1" applyFill="1" applyBorder="1" applyAlignment="1">
      <alignment horizontal="center" wrapText="1"/>
    </xf>
    <xf numFmtId="0" fontId="20" fillId="0" borderId="49" xfId="4" applyBorder="1" applyAlignment="1">
      <alignment horizontal="center"/>
    </xf>
    <xf numFmtId="9" fontId="0" fillId="0" borderId="65" xfId="6" applyFont="1" applyFill="1" applyBorder="1" applyAlignment="1">
      <alignment horizontal="center"/>
    </xf>
    <xf numFmtId="9" fontId="0" fillId="0" borderId="49" xfId="6" applyFont="1" applyFill="1" applyBorder="1" applyAlignment="1">
      <alignment horizontal="center"/>
    </xf>
    <xf numFmtId="9" fontId="0" fillId="0" borderId="68" xfId="6" applyFont="1" applyFill="1" applyBorder="1" applyAlignment="1">
      <alignment horizontal="center"/>
    </xf>
  </cellXfs>
  <cellStyles count="12">
    <cellStyle name="Comma" xfId="2" builtinId="3"/>
    <cellStyle name="Comma 2" xfId="9" xr:uid="{00000000-0005-0000-0000-000001000000}"/>
    <cellStyle name="Comma 3" xfId="10" xr:uid="{00000000-0005-0000-0000-000002000000}"/>
    <cellStyle name="Currency 2" xfId="5" xr:uid="{00000000-0005-0000-0000-000003000000}"/>
    <cellStyle name="Currency 3" xfId="7" xr:uid="{00000000-0005-0000-0000-000004000000}"/>
    <cellStyle name="Normal" xfId="0" builtinId="0"/>
    <cellStyle name="Normal 2" xfId="3" xr:uid="{00000000-0005-0000-0000-000006000000}"/>
    <cellStyle name="Normal 2 2" xfId="8" xr:uid="{00000000-0005-0000-0000-000007000000}"/>
    <cellStyle name="Normal 3" xfId="4" xr:uid="{00000000-0005-0000-0000-000008000000}"/>
    <cellStyle name="Percent" xfId="1" builtinId="5"/>
    <cellStyle name="Percent 2" xfId="11"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an-Charles.Rouge/OneDrive/Mission%20UN%20Lebanon/Pro%20UNDP/Sector%20logframes/2018%20logframes/LCRP_2018_Livelihoods_LH_LogFram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NDP/AI/LH/LCRP_2018_Livelihoods_Logframe_7%20Nov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come 1"/>
      <sheetName val="Outcome 2"/>
      <sheetName val="Outcome 3"/>
    </sheetNames>
    <sheetDataSet>
      <sheetData sheetId="0" refreshError="1"/>
      <sheetData sheetId="1" refreshError="1"/>
      <sheetData sheetId="2" refreshError="1"/>
      <sheetData sheetId="3" refreshError="1">
        <row r="11">
          <cell r="C11">
            <v>2500000</v>
          </cell>
          <cell r="D11">
            <v>2500000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Outcome 1"/>
      <sheetName val="Outcome 2"/>
      <sheetName val="Outcome 3"/>
      <sheetName val="ActivityInfo"/>
      <sheetName val="Lh Budgetting"/>
    </sheetNames>
    <sheetDataSet>
      <sheetData sheetId="0"/>
      <sheetData sheetId="1"/>
      <sheetData sheetId="2"/>
      <sheetData sheetId="3"/>
      <sheetData sheetId="4">
        <row r="11">
          <cell r="C11">
            <v>2500000</v>
          </cell>
          <cell r="D11">
            <v>2500000</v>
          </cell>
          <cell r="E11">
            <v>2500000</v>
          </cell>
        </row>
        <row r="31">
          <cell r="C31">
            <v>9000000</v>
          </cell>
          <cell r="D31">
            <v>9000000</v>
          </cell>
          <cell r="E31">
            <v>9000000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zoomScale="80" zoomScaleNormal="80" zoomScalePageLayoutView="80" workbookViewId="0">
      <selection activeCell="E5" sqref="E5"/>
    </sheetView>
  </sheetViews>
  <sheetFormatPr defaultColWidth="8.85546875" defaultRowHeight="15" x14ac:dyDescent="0.25"/>
  <cols>
    <col min="1" max="1" width="25.140625" style="297" customWidth="1"/>
    <col min="2" max="2" width="51.7109375" style="128" customWidth="1"/>
    <col min="3" max="3" width="19.42578125" style="128" customWidth="1"/>
    <col min="4" max="4" width="19.28515625" style="128" customWidth="1"/>
    <col min="5" max="5" width="20.42578125" style="128" customWidth="1"/>
    <col min="6" max="6" width="19.140625" style="128" customWidth="1"/>
    <col min="7" max="7" width="19.85546875" style="128" customWidth="1"/>
    <col min="8" max="8" width="22.42578125" style="128" customWidth="1"/>
    <col min="9" max="9" width="21.28515625" style="128" customWidth="1"/>
    <col min="10" max="10" width="19.140625" style="128" customWidth="1"/>
    <col min="11" max="11" width="20.42578125" style="128" customWidth="1"/>
    <col min="12" max="16384" width="8.85546875" style="128"/>
  </cols>
  <sheetData>
    <row r="1" spans="1:11" x14ac:dyDescent="0.25">
      <c r="A1" s="331" t="s">
        <v>358</v>
      </c>
      <c r="B1" s="308" t="s">
        <v>357</v>
      </c>
      <c r="C1" s="309"/>
      <c r="D1" s="332"/>
      <c r="E1" s="332"/>
      <c r="F1" s="332"/>
      <c r="G1" s="332"/>
      <c r="H1" s="332"/>
      <c r="I1" s="332"/>
      <c r="J1" s="332"/>
      <c r="K1" s="332"/>
    </row>
    <row r="2" spans="1:11" x14ac:dyDescent="0.25">
      <c r="A2" s="331"/>
      <c r="B2" s="308"/>
      <c r="C2" s="310"/>
      <c r="D2" s="332"/>
      <c r="E2" s="332"/>
      <c r="F2" s="332"/>
      <c r="G2" s="332"/>
      <c r="H2" s="332"/>
      <c r="I2" s="332"/>
      <c r="J2" s="332"/>
      <c r="K2" s="332"/>
    </row>
    <row r="3" spans="1:11" x14ac:dyDescent="0.25">
      <c r="A3" s="333" t="s">
        <v>356</v>
      </c>
      <c r="B3" s="311" t="s">
        <v>355</v>
      </c>
      <c r="C3" s="310"/>
      <c r="D3" s="332"/>
      <c r="E3" s="332"/>
      <c r="F3" s="332"/>
      <c r="G3" s="332"/>
      <c r="H3" s="332"/>
      <c r="I3" s="332"/>
      <c r="J3" s="332"/>
      <c r="K3" s="332"/>
    </row>
    <row r="4" spans="1:11" x14ac:dyDescent="0.25">
      <c r="A4" s="334" t="s">
        <v>354</v>
      </c>
      <c r="B4" s="312" t="s">
        <v>353</v>
      </c>
      <c r="C4" s="310"/>
      <c r="D4" s="332"/>
      <c r="E4" s="332"/>
      <c r="F4" s="332"/>
      <c r="G4" s="332"/>
      <c r="H4" s="332"/>
      <c r="I4" s="332"/>
      <c r="J4" s="332"/>
      <c r="K4" s="332"/>
    </row>
    <row r="5" spans="1:11" ht="66.75" customHeight="1" x14ac:dyDescent="0.25">
      <c r="A5" s="334" t="s">
        <v>352</v>
      </c>
      <c r="B5" s="369" t="s">
        <v>371</v>
      </c>
      <c r="C5" s="310"/>
      <c r="D5" s="332"/>
      <c r="E5" s="332"/>
      <c r="F5" s="332"/>
      <c r="G5" s="332"/>
      <c r="H5" s="332"/>
      <c r="I5" s="332"/>
      <c r="J5" s="332"/>
      <c r="K5" s="332"/>
    </row>
    <row r="6" spans="1:11" x14ac:dyDescent="0.25">
      <c r="A6" s="335"/>
      <c r="B6" s="313"/>
      <c r="C6" s="310"/>
      <c r="D6" s="332"/>
      <c r="E6" s="332"/>
      <c r="F6" s="332"/>
      <c r="G6" s="332"/>
      <c r="H6" s="332"/>
      <c r="I6" s="332"/>
      <c r="J6" s="332"/>
      <c r="K6" s="332"/>
    </row>
    <row r="7" spans="1:11" x14ac:dyDescent="0.25">
      <c r="A7" s="434" t="s">
        <v>336</v>
      </c>
      <c r="B7" s="435"/>
      <c r="C7" s="336">
        <v>2018</v>
      </c>
      <c r="D7" s="337">
        <v>2019</v>
      </c>
      <c r="E7" s="338">
        <v>2020</v>
      </c>
      <c r="F7" s="332"/>
      <c r="G7" s="332"/>
      <c r="H7" s="332"/>
      <c r="I7" s="332"/>
      <c r="J7" s="332"/>
      <c r="K7" s="332"/>
    </row>
    <row r="8" spans="1:11" x14ac:dyDescent="0.25">
      <c r="A8" s="339"/>
      <c r="B8" s="314" t="s">
        <v>351</v>
      </c>
      <c r="C8" s="340">
        <v>207875000</v>
      </c>
      <c r="D8" s="341">
        <f>F25+F29+F32</f>
        <v>214362500</v>
      </c>
      <c r="E8" s="342">
        <v>189225000</v>
      </c>
      <c r="F8" s="332"/>
      <c r="G8" s="332"/>
      <c r="H8" s="332"/>
      <c r="I8" s="332"/>
      <c r="J8" s="332"/>
      <c r="K8" s="332"/>
    </row>
    <row r="9" spans="1:11" x14ac:dyDescent="0.25">
      <c r="A9" s="339"/>
      <c r="B9" s="308" t="s">
        <v>334</v>
      </c>
      <c r="C9" s="343">
        <v>0.113072760072159</v>
      </c>
      <c r="D9" s="344">
        <v>0.11</v>
      </c>
      <c r="E9" s="345">
        <v>0.11728101466508099</v>
      </c>
      <c r="F9" s="332"/>
      <c r="G9" s="332"/>
      <c r="H9" s="332"/>
      <c r="I9" s="332"/>
      <c r="J9" s="332"/>
      <c r="K9" s="332"/>
    </row>
    <row r="10" spans="1:11" x14ac:dyDescent="0.25">
      <c r="A10" s="339"/>
      <c r="B10" s="308" t="s">
        <v>333</v>
      </c>
      <c r="C10" s="343">
        <v>0.88692723992784095</v>
      </c>
      <c r="D10" s="344">
        <f>1-D9</f>
        <v>0.89</v>
      </c>
      <c r="E10" s="345">
        <v>0.88271898533491899</v>
      </c>
      <c r="F10" s="332"/>
      <c r="G10" s="332"/>
      <c r="H10" s="332"/>
      <c r="I10" s="332"/>
      <c r="J10" s="332"/>
      <c r="K10" s="332"/>
    </row>
    <row r="11" spans="1:11" x14ac:dyDescent="0.25">
      <c r="A11" s="313"/>
      <c r="B11" s="346"/>
      <c r="C11" s="346"/>
      <c r="D11" s="332"/>
      <c r="E11" s="332"/>
      <c r="F11" s="332"/>
      <c r="G11" s="332"/>
      <c r="H11" s="332"/>
      <c r="I11" s="332"/>
      <c r="J11" s="332"/>
      <c r="K11" s="332"/>
    </row>
    <row r="12" spans="1:11" ht="39" customHeight="1" x14ac:dyDescent="0.25">
      <c r="A12" s="436" t="s">
        <v>350</v>
      </c>
      <c r="B12" s="437"/>
      <c r="C12" s="347" t="s">
        <v>349</v>
      </c>
      <c r="D12" s="348" t="s">
        <v>348</v>
      </c>
      <c r="E12" s="349" t="s">
        <v>347</v>
      </c>
      <c r="F12" s="332"/>
      <c r="G12" s="332"/>
      <c r="H12" s="332"/>
      <c r="I12" s="332"/>
      <c r="J12" s="332"/>
      <c r="K12" s="332"/>
    </row>
    <row r="13" spans="1:11" x14ac:dyDescent="0.25">
      <c r="A13" s="350" t="s">
        <v>346</v>
      </c>
      <c r="B13" s="315">
        <f>SUM(B14:B17)</f>
        <v>171182.34615384616</v>
      </c>
      <c r="C13" s="316">
        <v>60662.923076923071</v>
      </c>
      <c r="D13" s="317">
        <f>SUM(D14:D17)</f>
        <v>49661.5</v>
      </c>
      <c r="E13" s="318">
        <v>60857.923076923078</v>
      </c>
      <c r="F13" s="332"/>
      <c r="G13" s="332"/>
      <c r="H13" s="332"/>
      <c r="I13" s="332"/>
      <c r="J13" s="332"/>
      <c r="K13" s="332"/>
    </row>
    <row r="14" spans="1:11" x14ac:dyDescent="0.25">
      <c r="A14" s="308" t="s">
        <v>345</v>
      </c>
      <c r="B14" s="319">
        <f>C14+D14+E14</f>
        <v>64018.698504273503</v>
      </c>
      <c r="C14" s="320">
        <v>22475.108974358973</v>
      </c>
      <c r="D14" s="301">
        <f>'Lh Budgetting-2019'!P4</f>
        <v>18973.674999999999</v>
      </c>
      <c r="E14" s="300">
        <v>22569.914529914531</v>
      </c>
      <c r="F14" s="332"/>
      <c r="G14" s="332"/>
      <c r="H14" s="332"/>
      <c r="I14" s="332"/>
      <c r="J14" s="332"/>
      <c r="K14" s="332"/>
    </row>
    <row r="15" spans="1:11" x14ac:dyDescent="0.25">
      <c r="A15" s="308" t="s">
        <v>344</v>
      </c>
      <c r="B15" s="319">
        <f>C15+D15+E15</f>
        <v>98910.019230769234</v>
      </c>
      <c r="C15" s="320">
        <v>35259.217948717953</v>
      </c>
      <c r="D15" s="301">
        <f>'Lh Budgetting-2019'!O4</f>
        <v>28314.75</v>
      </c>
      <c r="E15" s="300">
        <v>35336.051282051281</v>
      </c>
      <c r="F15" s="332"/>
      <c r="G15" s="332"/>
      <c r="H15" s="332"/>
      <c r="I15" s="332"/>
      <c r="J15" s="332"/>
      <c r="K15" s="332"/>
    </row>
    <row r="16" spans="1:11" x14ac:dyDescent="0.25">
      <c r="A16" s="308" t="s">
        <v>0</v>
      </c>
      <c r="B16" s="319">
        <f>C16+D16+E16</f>
        <v>2472.9107478632482</v>
      </c>
      <c r="C16" s="320">
        <v>876.77884615384619</v>
      </c>
      <c r="D16" s="301">
        <f>'Lh Budgetting-2019'!R4</f>
        <v>711.92250000000001</v>
      </c>
      <c r="E16" s="300">
        <v>884.20940170940173</v>
      </c>
      <c r="F16" s="332"/>
      <c r="G16" s="332"/>
      <c r="H16" s="332"/>
      <c r="I16" s="332"/>
      <c r="J16" s="332"/>
      <c r="K16" s="332"/>
    </row>
    <row r="17" spans="1:11" x14ac:dyDescent="0.25">
      <c r="A17" s="308" t="s">
        <v>1</v>
      </c>
      <c r="B17" s="319">
        <f>C17+D17+E17</f>
        <v>5780.717670940171</v>
      </c>
      <c r="C17" s="320">
        <v>2051.8173076923076</v>
      </c>
      <c r="D17" s="301">
        <f>'Lh Budgetting-2019'!Q4</f>
        <v>1661.1525000000001</v>
      </c>
      <c r="E17" s="300">
        <v>2067.7478632478633</v>
      </c>
      <c r="F17" s="332"/>
      <c r="G17" s="332"/>
      <c r="H17" s="332"/>
      <c r="I17" s="332"/>
      <c r="J17" s="332"/>
      <c r="K17" s="332"/>
    </row>
    <row r="18" spans="1:11" x14ac:dyDescent="0.25">
      <c r="A18" s="308" t="s">
        <v>343</v>
      </c>
      <c r="B18" s="321">
        <v>0</v>
      </c>
      <c r="C18" s="320" t="s">
        <v>342</v>
      </c>
      <c r="D18" s="322" t="s">
        <v>369</v>
      </c>
      <c r="E18" s="323" t="s">
        <v>341</v>
      </c>
      <c r="F18" s="332"/>
      <c r="G18" s="332"/>
      <c r="H18" s="332"/>
      <c r="I18" s="332"/>
      <c r="J18" s="332"/>
      <c r="K18" s="332"/>
    </row>
    <row r="19" spans="1:11" x14ac:dyDescent="0.25">
      <c r="A19" s="308"/>
      <c r="B19" s="321"/>
      <c r="C19" s="324" t="s">
        <v>340</v>
      </c>
      <c r="D19" s="322" t="s">
        <v>370</v>
      </c>
      <c r="E19" s="325" t="s">
        <v>340</v>
      </c>
      <c r="F19" s="332"/>
      <c r="G19" s="332"/>
      <c r="H19" s="332"/>
      <c r="I19" s="332"/>
      <c r="J19" s="332"/>
      <c r="K19" s="332"/>
    </row>
    <row r="20" spans="1:11" ht="38.25" x14ac:dyDescent="0.25">
      <c r="A20" s="308"/>
      <c r="B20" s="321"/>
      <c r="C20" s="326" t="s">
        <v>339</v>
      </c>
      <c r="D20" s="327" t="s">
        <v>339</v>
      </c>
      <c r="E20" s="328" t="s">
        <v>339</v>
      </c>
      <c r="F20" s="332"/>
      <c r="G20" s="332"/>
      <c r="H20" s="332"/>
      <c r="I20" s="332"/>
      <c r="J20" s="332"/>
      <c r="K20" s="332"/>
    </row>
    <row r="21" spans="1:11" x14ac:dyDescent="0.25">
      <c r="A21" s="351"/>
      <c r="B21" s="329"/>
      <c r="C21" s="332"/>
      <c r="D21" s="332"/>
      <c r="E21" s="332"/>
      <c r="F21" s="332"/>
      <c r="G21" s="332"/>
      <c r="H21" s="332"/>
      <c r="I21" s="332"/>
      <c r="J21" s="332"/>
      <c r="K21" s="332"/>
    </row>
    <row r="22" spans="1:11" x14ac:dyDescent="0.25">
      <c r="A22" s="351"/>
      <c r="B22" s="329"/>
      <c r="C22" s="332"/>
      <c r="D22" s="332"/>
      <c r="E22" s="332"/>
      <c r="F22" s="332"/>
      <c r="G22" s="332"/>
      <c r="H22" s="332"/>
      <c r="I22" s="332"/>
      <c r="J22" s="332"/>
      <c r="K22" s="332"/>
    </row>
    <row r="23" spans="1:11" ht="15.6" customHeight="1" x14ac:dyDescent="0.25">
      <c r="A23" s="440" t="s">
        <v>338</v>
      </c>
      <c r="B23" s="438" t="s">
        <v>337</v>
      </c>
      <c r="C23" s="444">
        <v>2018</v>
      </c>
      <c r="D23" s="444"/>
      <c r="E23" s="444"/>
      <c r="F23" s="442">
        <v>2019</v>
      </c>
      <c r="G23" s="442"/>
      <c r="H23" s="442"/>
      <c r="I23" s="433">
        <v>2020</v>
      </c>
      <c r="J23" s="433"/>
      <c r="K23" s="433"/>
    </row>
    <row r="24" spans="1:11" x14ac:dyDescent="0.25">
      <c r="A24" s="441"/>
      <c r="B24" s="439"/>
      <c r="C24" s="352" t="s">
        <v>336</v>
      </c>
      <c r="D24" s="352" t="s">
        <v>334</v>
      </c>
      <c r="E24" s="353" t="s">
        <v>333</v>
      </c>
      <c r="F24" s="352" t="s">
        <v>335</v>
      </c>
      <c r="G24" s="352" t="s">
        <v>334</v>
      </c>
      <c r="H24" s="352" t="s">
        <v>333</v>
      </c>
      <c r="I24" s="352" t="s">
        <v>335</v>
      </c>
      <c r="J24" s="352" t="s">
        <v>334</v>
      </c>
      <c r="K24" s="352" t="s">
        <v>333</v>
      </c>
    </row>
    <row r="25" spans="1:11" ht="49.5" customHeight="1" x14ac:dyDescent="0.25">
      <c r="A25" s="445" t="s">
        <v>332</v>
      </c>
      <c r="B25" s="445"/>
      <c r="C25" s="330">
        <v>170125000</v>
      </c>
      <c r="D25" s="330">
        <v>16942500</v>
      </c>
      <c r="E25" s="330">
        <v>153182500</v>
      </c>
      <c r="F25" s="330">
        <f>SUM(F26:F28)</f>
        <v>189862500</v>
      </c>
      <c r="G25" s="330">
        <f>G26*F26+G27*F27+G28*F28</f>
        <v>25413750</v>
      </c>
      <c r="H25" s="330">
        <f>F25-G25</f>
        <v>164448750</v>
      </c>
      <c r="I25" s="330">
        <v>151475000</v>
      </c>
      <c r="J25" s="330">
        <v>16942500</v>
      </c>
      <c r="K25" s="330">
        <v>134532500</v>
      </c>
    </row>
    <row r="26" spans="1:11" ht="28.5" customHeight="1" x14ac:dyDescent="0.25">
      <c r="A26" s="443" t="s">
        <v>331</v>
      </c>
      <c r="B26" s="443"/>
      <c r="C26" s="354">
        <v>63250000</v>
      </c>
      <c r="D26" s="355">
        <v>0</v>
      </c>
      <c r="E26" s="355">
        <v>1</v>
      </c>
      <c r="F26" s="356">
        <f>'LV FUNDING'!E4</f>
        <v>71550000</v>
      </c>
      <c r="G26" s="357">
        <v>0</v>
      </c>
      <c r="H26" s="357">
        <v>1</v>
      </c>
      <c r="I26" s="358">
        <v>68000000</v>
      </c>
      <c r="J26" s="359">
        <v>0</v>
      </c>
      <c r="K26" s="359">
        <v>1</v>
      </c>
    </row>
    <row r="27" spans="1:11" ht="29.25" customHeight="1" x14ac:dyDescent="0.25">
      <c r="A27" s="443" t="s">
        <v>330</v>
      </c>
      <c r="B27" s="443"/>
      <c r="C27" s="354">
        <v>50400000</v>
      </c>
      <c r="D27" s="355">
        <v>0</v>
      </c>
      <c r="E27" s="355">
        <v>1</v>
      </c>
      <c r="F27" s="356">
        <f>'LV FUNDING'!E5</f>
        <v>33600000</v>
      </c>
      <c r="G27" s="357">
        <v>0</v>
      </c>
      <c r="H27" s="357">
        <v>1</v>
      </c>
      <c r="I27" s="358">
        <v>27000000</v>
      </c>
      <c r="J27" s="359">
        <v>0</v>
      </c>
      <c r="K27" s="359">
        <v>1</v>
      </c>
    </row>
    <row r="28" spans="1:11" ht="39" customHeight="1" x14ac:dyDescent="0.25">
      <c r="A28" s="443" t="s">
        <v>329</v>
      </c>
      <c r="B28" s="443"/>
      <c r="C28" s="354">
        <v>56475000</v>
      </c>
      <c r="D28" s="355">
        <v>0.3</v>
      </c>
      <c r="E28" s="355">
        <v>0.7</v>
      </c>
      <c r="F28" s="356">
        <f>'LV FUNDING'!E6</f>
        <v>84712500</v>
      </c>
      <c r="G28" s="357">
        <v>0.3</v>
      </c>
      <c r="H28" s="357">
        <v>0.7</v>
      </c>
      <c r="I28" s="358">
        <v>56475000</v>
      </c>
      <c r="J28" s="359">
        <v>0.3</v>
      </c>
      <c r="K28" s="359">
        <v>0.7</v>
      </c>
    </row>
    <row r="29" spans="1:11" ht="36" customHeight="1" x14ac:dyDescent="0.25">
      <c r="A29" s="445" t="s">
        <v>328</v>
      </c>
      <c r="B29" s="445"/>
      <c r="C29" s="360">
        <v>26250000</v>
      </c>
      <c r="D29" s="360">
        <v>6562500</v>
      </c>
      <c r="E29" s="360">
        <v>19687500</v>
      </c>
      <c r="F29" s="360">
        <f>F30+F31</f>
        <v>17500000</v>
      </c>
      <c r="G29" s="360">
        <f>G30*F30+G31*F31</f>
        <v>4375000</v>
      </c>
      <c r="H29" s="360">
        <f>F29-G29</f>
        <v>13125000</v>
      </c>
      <c r="I29" s="360">
        <v>26250000</v>
      </c>
      <c r="J29" s="360">
        <v>5250000</v>
      </c>
      <c r="K29" s="360">
        <v>21000000</v>
      </c>
    </row>
    <row r="30" spans="1:11" ht="36.75" customHeight="1" x14ac:dyDescent="0.25">
      <c r="A30" s="443" t="s">
        <v>327</v>
      </c>
      <c r="B30" s="443"/>
      <c r="C30" s="354">
        <v>17500000</v>
      </c>
      <c r="D30" s="355">
        <v>0.25</v>
      </c>
      <c r="E30" s="355">
        <v>0.75</v>
      </c>
      <c r="F30" s="356">
        <f>'LV FUNDING'!E7</f>
        <v>12250000</v>
      </c>
      <c r="G30" s="357">
        <v>0.25</v>
      </c>
      <c r="H30" s="357">
        <v>0.75</v>
      </c>
      <c r="I30" s="358">
        <v>17500000</v>
      </c>
      <c r="J30" s="359">
        <v>0.2</v>
      </c>
      <c r="K30" s="359">
        <v>0.8</v>
      </c>
    </row>
    <row r="31" spans="1:11" ht="27" customHeight="1" x14ac:dyDescent="0.25">
      <c r="A31" s="443" t="s">
        <v>326</v>
      </c>
      <c r="B31" s="443"/>
      <c r="C31" s="354">
        <v>8750000</v>
      </c>
      <c r="D31" s="355">
        <v>0.25</v>
      </c>
      <c r="E31" s="355">
        <v>0.75</v>
      </c>
      <c r="F31" s="356">
        <f>'LV FUNDING'!E8</f>
        <v>5250000</v>
      </c>
      <c r="G31" s="357">
        <v>0.25</v>
      </c>
      <c r="H31" s="357">
        <v>0.75</v>
      </c>
      <c r="I31" s="358">
        <v>8750000</v>
      </c>
      <c r="J31" s="359">
        <v>0.2</v>
      </c>
      <c r="K31" s="359">
        <v>0.8</v>
      </c>
    </row>
    <row r="32" spans="1:11" ht="36" customHeight="1" x14ac:dyDescent="0.25">
      <c r="A32" s="445" t="s">
        <v>325</v>
      </c>
      <c r="B32" s="445"/>
      <c r="C32" s="360">
        <v>11500000</v>
      </c>
      <c r="D32" s="360">
        <v>0</v>
      </c>
      <c r="E32" s="360">
        <v>11500000</v>
      </c>
      <c r="F32" s="360">
        <f>F33+F34</f>
        <v>7000000</v>
      </c>
      <c r="G32" s="360">
        <f>G33*F33+G34*F34</f>
        <v>0</v>
      </c>
      <c r="H32" s="360">
        <f>F32-G32</f>
        <v>7000000</v>
      </c>
      <c r="I32" s="360">
        <v>11500000</v>
      </c>
      <c r="J32" s="360">
        <v>0</v>
      </c>
      <c r="K32" s="360">
        <v>11500000</v>
      </c>
    </row>
    <row r="33" spans="1:11" ht="33" customHeight="1" x14ac:dyDescent="0.25">
      <c r="A33" s="443" t="s">
        <v>324</v>
      </c>
      <c r="B33" s="443"/>
      <c r="C33" s="354">
        <v>2500000</v>
      </c>
      <c r="D33" s="355">
        <v>0</v>
      </c>
      <c r="E33" s="355">
        <v>1</v>
      </c>
      <c r="F33" s="356">
        <f>'LV FUNDING'!E9</f>
        <v>2500000</v>
      </c>
      <c r="G33" s="357">
        <v>0</v>
      </c>
      <c r="H33" s="357">
        <v>1</v>
      </c>
      <c r="I33" s="358">
        <v>2500000</v>
      </c>
      <c r="J33" s="359">
        <v>0</v>
      </c>
      <c r="K33" s="359">
        <v>1</v>
      </c>
    </row>
    <row r="34" spans="1:11" ht="40.5" customHeight="1" x14ac:dyDescent="0.25">
      <c r="A34" s="443" t="s">
        <v>323</v>
      </c>
      <c r="B34" s="443"/>
      <c r="C34" s="354">
        <v>9000000</v>
      </c>
      <c r="D34" s="355">
        <v>0</v>
      </c>
      <c r="E34" s="355">
        <v>1</v>
      </c>
      <c r="F34" s="356">
        <f>'LV FUNDING'!E10</f>
        <v>4500000</v>
      </c>
      <c r="G34" s="357">
        <v>0</v>
      </c>
      <c r="H34" s="357">
        <v>1</v>
      </c>
      <c r="I34" s="358">
        <v>9000000</v>
      </c>
      <c r="J34" s="359">
        <v>0</v>
      </c>
      <c r="K34" s="359">
        <v>1</v>
      </c>
    </row>
    <row r="35" spans="1:11" x14ac:dyDescent="0.25">
      <c r="A35" s="299"/>
      <c r="B35" s="298"/>
    </row>
    <row r="36" spans="1:11" x14ac:dyDescent="0.25">
      <c r="A36" s="299"/>
      <c r="B36" s="298"/>
    </row>
    <row r="37" spans="1:11" x14ac:dyDescent="0.25">
      <c r="A37" s="299"/>
      <c r="B37" s="298"/>
    </row>
    <row r="38" spans="1:11" x14ac:dyDescent="0.25">
      <c r="A38" s="299"/>
      <c r="B38" s="298"/>
    </row>
  </sheetData>
  <mergeCells count="17">
    <mergeCell ref="A30:B30"/>
    <mergeCell ref="A33:B33"/>
    <mergeCell ref="A34:B34"/>
    <mergeCell ref="C23:E23"/>
    <mergeCell ref="A26:B26"/>
    <mergeCell ref="A28:B28"/>
    <mergeCell ref="A27:B27"/>
    <mergeCell ref="A29:B29"/>
    <mergeCell ref="A31:B31"/>
    <mergeCell ref="A32:B32"/>
    <mergeCell ref="A25:B25"/>
    <mergeCell ref="I23:K23"/>
    <mergeCell ref="A7:B7"/>
    <mergeCell ref="A12:B12"/>
    <mergeCell ref="B23:B24"/>
    <mergeCell ref="A23:A24"/>
    <mergeCell ref="F23:H23"/>
  </mergeCells>
  <pageMargins left="0.7" right="0.7" top="0.75" bottom="0.75" header="0.3" footer="0.3"/>
  <pageSetup paperSize="9" scale="5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820"/>
  <sheetViews>
    <sheetView tabSelected="1" zoomScale="70" zoomScaleNormal="70" zoomScaleSheetLayoutView="100" workbookViewId="0">
      <selection activeCell="F17" sqref="F17:F21"/>
    </sheetView>
  </sheetViews>
  <sheetFormatPr defaultColWidth="14.42578125" defaultRowHeight="15" customHeight="1" x14ac:dyDescent="0.25"/>
  <cols>
    <col min="1" max="1" width="23.7109375" customWidth="1"/>
    <col min="2" max="2" width="2.42578125" bestFit="1" customWidth="1"/>
    <col min="3" max="3" width="38.140625" customWidth="1"/>
    <col min="4" max="4" width="5.7109375" bestFit="1" customWidth="1"/>
    <col min="5" max="6" width="45.5703125" customWidth="1"/>
    <col min="7" max="7" width="12.42578125" bestFit="1" customWidth="1"/>
    <col min="8" max="8" width="13.42578125" bestFit="1" customWidth="1"/>
    <col min="9" max="9" width="16.5703125" customWidth="1"/>
    <col min="10" max="10" width="15.5703125" style="20" customWidth="1"/>
    <col min="11" max="11" width="12.140625" style="20" customWidth="1"/>
    <col min="12" max="12" width="14.140625" style="20" customWidth="1"/>
    <col min="13" max="13" width="12.140625" style="20" customWidth="1"/>
    <col min="14" max="14" width="15" style="20" customWidth="1"/>
    <col min="15" max="16" width="12.140625" style="20" customWidth="1"/>
    <col min="17" max="17" width="10.7109375" style="20" customWidth="1"/>
    <col min="18" max="20" width="9.140625" style="34" customWidth="1"/>
    <col min="21" max="44" width="14.42578125" style="34"/>
  </cols>
  <sheetData>
    <row r="1" spans="1:44" ht="12.75" customHeight="1" x14ac:dyDescent="0.25">
      <c r="A1" s="1" t="s">
        <v>45</v>
      </c>
      <c r="B1" s="2"/>
      <c r="C1" s="3"/>
      <c r="D1" s="10"/>
      <c r="E1" s="10"/>
      <c r="F1" s="10"/>
      <c r="G1" s="10"/>
      <c r="H1" s="10"/>
      <c r="I1" s="2"/>
      <c r="J1" s="17"/>
      <c r="K1" s="17"/>
      <c r="L1" s="17"/>
      <c r="M1" s="17"/>
      <c r="N1" s="17"/>
      <c r="O1" s="17"/>
      <c r="P1" s="17"/>
      <c r="Q1" s="17"/>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4" ht="12.75" customHeight="1" x14ac:dyDescent="0.25">
      <c r="A2" s="2"/>
      <c r="B2" s="5"/>
      <c r="C2" s="5"/>
      <c r="D2" s="11"/>
      <c r="E2" s="11"/>
      <c r="F2" s="11"/>
      <c r="G2" s="11"/>
      <c r="H2" s="11"/>
      <c r="I2" s="5"/>
      <c r="J2" s="452">
        <v>2017</v>
      </c>
      <c r="K2" s="451"/>
      <c r="L2" s="452">
        <v>2018</v>
      </c>
      <c r="M2" s="451"/>
      <c r="N2" s="452">
        <v>2019</v>
      </c>
      <c r="O2" s="451"/>
      <c r="P2" s="452">
        <v>2020</v>
      </c>
      <c r="Q2" s="451"/>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s="32" customFormat="1" ht="25.5" x14ac:dyDescent="0.25">
      <c r="A3" s="43" t="s">
        <v>2</v>
      </c>
      <c r="B3" s="44" t="s">
        <v>3</v>
      </c>
      <c r="C3" s="45" t="s">
        <v>4</v>
      </c>
      <c r="D3" s="45" t="s">
        <v>12</v>
      </c>
      <c r="E3" s="45" t="s">
        <v>10</v>
      </c>
      <c r="F3" s="45" t="s">
        <v>11</v>
      </c>
      <c r="G3" s="45" t="s">
        <v>13</v>
      </c>
      <c r="H3" s="45" t="s">
        <v>22</v>
      </c>
      <c r="I3" s="44" t="s">
        <v>5</v>
      </c>
      <c r="J3" s="46" t="s">
        <v>25</v>
      </c>
      <c r="K3" s="46" t="s">
        <v>26</v>
      </c>
      <c r="L3" s="46" t="s">
        <v>25</v>
      </c>
      <c r="M3" s="46" t="s">
        <v>26</v>
      </c>
      <c r="N3" s="46" t="s">
        <v>25</v>
      </c>
      <c r="O3" s="46" t="s">
        <v>26</v>
      </c>
      <c r="P3" s="46" t="s">
        <v>25</v>
      </c>
      <c r="Q3" s="46" t="s">
        <v>26</v>
      </c>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12.75" customHeight="1" x14ac:dyDescent="0.25">
      <c r="A4" s="491" t="s">
        <v>46</v>
      </c>
      <c r="B4" s="465" t="s">
        <v>6</v>
      </c>
      <c r="C4" s="465" t="s">
        <v>636</v>
      </c>
      <c r="D4" s="465" t="s">
        <v>49</v>
      </c>
      <c r="E4" s="465" t="s">
        <v>637</v>
      </c>
      <c r="F4" s="465" t="s">
        <v>48</v>
      </c>
      <c r="G4" s="465" t="s">
        <v>15</v>
      </c>
      <c r="H4" s="117" t="s">
        <v>79</v>
      </c>
      <c r="I4" s="304">
        <v>494</v>
      </c>
      <c r="J4" s="306">
        <v>7908</v>
      </c>
      <c r="K4" s="306">
        <v>2305</v>
      </c>
      <c r="L4" s="306">
        <f>SUM(L5:L8)</f>
        <v>8012</v>
      </c>
      <c r="M4" s="306">
        <f t="shared" ref="M4:Q4" si="0">SUM(M5:M8)</f>
        <v>0</v>
      </c>
      <c r="N4" s="306">
        <f t="shared" si="0"/>
        <v>5777</v>
      </c>
      <c r="O4" s="306">
        <f t="shared" si="0"/>
        <v>0</v>
      </c>
      <c r="P4" s="306">
        <f t="shared" si="0"/>
        <v>8207</v>
      </c>
      <c r="Q4" s="306">
        <f t="shared" si="0"/>
        <v>0</v>
      </c>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12.75" customHeight="1" x14ac:dyDescent="0.25">
      <c r="A5" s="491"/>
      <c r="B5" s="465"/>
      <c r="C5" s="465"/>
      <c r="D5" s="465"/>
      <c r="E5" s="465"/>
      <c r="F5" s="465"/>
      <c r="G5" s="465"/>
      <c r="H5" s="60" t="s">
        <v>17</v>
      </c>
      <c r="I5" s="113" t="s">
        <v>33</v>
      </c>
      <c r="J5" s="113" t="s">
        <v>33</v>
      </c>
      <c r="K5" s="113" t="s">
        <v>33</v>
      </c>
      <c r="L5" s="114">
        <v>1782</v>
      </c>
      <c r="M5" s="114"/>
      <c r="N5" s="114">
        <v>1225</v>
      </c>
      <c r="O5" s="114"/>
      <c r="P5" s="114">
        <v>1877</v>
      </c>
      <c r="Q5" s="114"/>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4" ht="12.75" customHeight="1" x14ac:dyDescent="0.25">
      <c r="A6" s="491"/>
      <c r="B6" s="465"/>
      <c r="C6" s="465"/>
      <c r="D6" s="465"/>
      <c r="E6" s="465"/>
      <c r="F6" s="465"/>
      <c r="G6" s="465"/>
      <c r="H6" s="30" t="s">
        <v>0</v>
      </c>
      <c r="I6" s="113" t="s">
        <v>33</v>
      </c>
      <c r="J6" s="113" t="s">
        <v>33</v>
      </c>
      <c r="K6" s="113" t="s">
        <v>33</v>
      </c>
      <c r="L6" s="114">
        <v>87</v>
      </c>
      <c r="M6" s="114"/>
      <c r="N6" s="114">
        <v>55</v>
      </c>
      <c r="O6" s="114"/>
      <c r="P6" s="114">
        <v>94</v>
      </c>
      <c r="Q6" s="114"/>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4" ht="12.75" customHeight="1" x14ac:dyDescent="0.25">
      <c r="A7" s="491"/>
      <c r="B7" s="465"/>
      <c r="C7" s="465"/>
      <c r="D7" s="465"/>
      <c r="E7" s="465"/>
      <c r="F7" s="465"/>
      <c r="G7" s="465"/>
      <c r="H7" s="30" t="s">
        <v>1</v>
      </c>
      <c r="I7" s="113" t="s">
        <v>33</v>
      </c>
      <c r="J7" s="113" t="s">
        <v>33</v>
      </c>
      <c r="K7" s="113" t="s">
        <v>33</v>
      </c>
      <c r="L7" s="114">
        <v>209</v>
      </c>
      <c r="M7" s="114"/>
      <c r="N7" s="114">
        <v>125</v>
      </c>
      <c r="O7" s="114"/>
      <c r="P7" s="114">
        <v>225</v>
      </c>
      <c r="Q7" s="114"/>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ht="12.75" customHeight="1" x14ac:dyDescent="0.25">
      <c r="A8" s="491"/>
      <c r="B8" s="465"/>
      <c r="C8" s="465"/>
      <c r="D8" s="465"/>
      <c r="E8" s="465"/>
      <c r="F8" s="465"/>
      <c r="G8" s="465"/>
      <c r="H8" s="30" t="s">
        <v>18</v>
      </c>
      <c r="I8" s="113" t="s">
        <v>33</v>
      </c>
      <c r="J8" s="113" t="s">
        <v>33</v>
      </c>
      <c r="K8" s="113" t="s">
        <v>33</v>
      </c>
      <c r="L8" s="114">
        <v>5934</v>
      </c>
      <c r="M8" s="114"/>
      <c r="N8" s="114">
        <v>4372</v>
      </c>
      <c r="O8" s="114"/>
      <c r="P8" s="114">
        <v>6011</v>
      </c>
      <c r="Q8" s="114"/>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4" ht="12.75" customHeight="1" x14ac:dyDescent="0.25">
      <c r="A9" s="491"/>
      <c r="B9" s="465" t="s">
        <v>7</v>
      </c>
      <c r="C9" s="465" t="s">
        <v>638</v>
      </c>
      <c r="D9" s="465" t="s">
        <v>49</v>
      </c>
      <c r="E9" s="465" t="s">
        <v>50</v>
      </c>
      <c r="F9" s="465" t="s">
        <v>51</v>
      </c>
      <c r="G9" s="465" t="s">
        <v>14</v>
      </c>
      <c r="H9" s="117" t="s">
        <v>79</v>
      </c>
      <c r="I9" s="304" t="s">
        <v>33</v>
      </c>
      <c r="J9" s="382">
        <v>2750</v>
      </c>
      <c r="K9" s="382">
        <v>1440</v>
      </c>
      <c r="L9" s="306">
        <f>SUM(L10:L13)</f>
        <v>2469</v>
      </c>
      <c r="M9" s="306">
        <f t="shared" ref="M9:Q9" si="1">SUM(M10:M13)</f>
        <v>0</v>
      </c>
      <c r="N9" s="306">
        <f t="shared" si="1"/>
        <v>2899.3</v>
      </c>
      <c r="O9" s="306">
        <f t="shared" si="1"/>
        <v>0</v>
      </c>
      <c r="P9" s="306">
        <f t="shared" si="1"/>
        <v>2564</v>
      </c>
      <c r="Q9" s="306">
        <f t="shared" si="1"/>
        <v>0</v>
      </c>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ht="12.75" customHeight="1" x14ac:dyDescent="0.25">
      <c r="A10" s="491"/>
      <c r="B10" s="465"/>
      <c r="C10" s="465"/>
      <c r="D10" s="465"/>
      <c r="E10" s="465"/>
      <c r="F10" s="465"/>
      <c r="G10" s="465"/>
      <c r="H10" s="60" t="s">
        <v>52</v>
      </c>
      <c r="I10" s="113" t="s">
        <v>33</v>
      </c>
      <c r="J10" s="113" t="s">
        <v>33</v>
      </c>
      <c r="K10" s="113" t="s">
        <v>33</v>
      </c>
      <c r="L10" s="114">
        <v>1598</v>
      </c>
      <c r="M10" s="114"/>
      <c r="N10" s="114">
        <v>1738</v>
      </c>
      <c r="O10" s="114"/>
      <c r="P10" s="114">
        <v>1486</v>
      </c>
      <c r="Q10" s="114"/>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2.75" customHeight="1" x14ac:dyDescent="0.25">
      <c r="A11" s="491"/>
      <c r="B11" s="465"/>
      <c r="C11" s="465"/>
      <c r="D11" s="465"/>
      <c r="E11" s="465"/>
      <c r="F11" s="465"/>
      <c r="G11" s="465"/>
      <c r="H11" s="60" t="s">
        <v>53</v>
      </c>
      <c r="I11" s="113" t="s">
        <v>33</v>
      </c>
      <c r="J11" s="113" t="s">
        <v>33</v>
      </c>
      <c r="K11" s="113" t="s">
        <v>33</v>
      </c>
      <c r="L11" s="114">
        <v>679</v>
      </c>
      <c r="M11" s="114"/>
      <c r="N11" s="114">
        <v>948</v>
      </c>
      <c r="O11" s="114"/>
      <c r="P11" s="114">
        <v>849</v>
      </c>
      <c r="Q11" s="114"/>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2.75" customHeight="1" x14ac:dyDescent="0.25">
      <c r="A12" s="491"/>
      <c r="B12" s="465"/>
      <c r="C12" s="465"/>
      <c r="D12" s="465"/>
      <c r="E12" s="465"/>
      <c r="F12" s="465"/>
      <c r="G12" s="465"/>
      <c r="H12" s="60" t="s">
        <v>54</v>
      </c>
      <c r="I12" s="113" t="s">
        <v>33</v>
      </c>
      <c r="J12" s="113" t="s">
        <v>33</v>
      </c>
      <c r="K12" s="113" t="s">
        <v>33</v>
      </c>
      <c r="L12" s="114">
        <v>120</v>
      </c>
      <c r="M12" s="114"/>
      <c r="N12" s="114">
        <v>126.4</v>
      </c>
      <c r="O12" s="114"/>
      <c r="P12" s="114">
        <v>170</v>
      </c>
      <c r="Q12" s="114"/>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ht="12.75" customHeight="1" x14ac:dyDescent="0.25">
      <c r="A13" s="491"/>
      <c r="B13" s="465"/>
      <c r="C13" s="465"/>
      <c r="D13" s="465"/>
      <c r="E13" s="465"/>
      <c r="F13" s="465"/>
      <c r="G13" s="465"/>
      <c r="H13" s="60" t="s">
        <v>55</v>
      </c>
      <c r="I13" s="113" t="s">
        <v>33</v>
      </c>
      <c r="J13" s="113" t="s">
        <v>33</v>
      </c>
      <c r="K13" s="113" t="s">
        <v>33</v>
      </c>
      <c r="L13" s="114">
        <v>72</v>
      </c>
      <c r="M13" s="114"/>
      <c r="N13" s="114">
        <v>86.9</v>
      </c>
      <c r="O13" s="114"/>
      <c r="P13" s="114">
        <v>59</v>
      </c>
      <c r="Q13" s="114"/>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s="35" customFormat="1" ht="12.75" customHeight="1" x14ac:dyDescent="0.25">
      <c r="A14" s="21"/>
      <c r="B14" s="14"/>
      <c r="C14" s="10"/>
      <c r="D14" s="10"/>
      <c r="E14" s="10"/>
      <c r="F14" s="10"/>
      <c r="G14" s="10"/>
      <c r="H14" s="10"/>
      <c r="I14" s="484"/>
      <c r="J14" s="477"/>
      <c r="K14" s="477"/>
      <c r="L14" s="477"/>
      <c r="M14" s="477"/>
      <c r="N14" s="477"/>
      <c r="O14" s="477"/>
      <c r="P14" s="477"/>
      <c r="Q14" s="477"/>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ht="12.75" customHeight="1" x14ac:dyDescent="0.25">
      <c r="A15" s="2"/>
      <c r="B15" s="5"/>
      <c r="C15" s="5"/>
      <c r="D15" s="11"/>
      <c r="E15" s="11"/>
      <c r="F15" s="11"/>
      <c r="G15" s="11"/>
      <c r="H15" s="11"/>
      <c r="I15" s="5"/>
      <c r="J15" s="452">
        <v>2017</v>
      </c>
      <c r="K15" s="451"/>
      <c r="L15" s="452">
        <v>2018</v>
      </c>
      <c r="M15" s="451"/>
      <c r="N15" s="452">
        <v>2019</v>
      </c>
      <c r="O15" s="451"/>
      <c r="P15" s="452">
        <v>2020</v>
      </c>
      <c r="Q15" s="451"/>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s="35" customFormat="1" ht="25.5" x14ac:dyDescent="0.25">
      <c r="A16" s="47" t="s">
        <v>2</v>
      </c>
      <c r="B16" s="48" t="s">
        <v>3</v>
      </c>
      <c r="C16" s="49" t="s">
        <v>4</v>
      </c>
      <c r="D16" s="49" t="s">
        <v>12</v>
      </c>
      <c r="E16" s="49" t="s">
        <v>10</v>
      </c>
      <c r="F16" s="49" t="s">
        <v>11</v>
      </c>
      <c r="G16" s="49" t="s">
        <v>13</v>
      </c>
      <c r="H16" s="45" t="s">
        <v>22</v>
      </c>
      <c r="I16" s="50" t="s">
        <v>5</v>
      </c>
      <c r="J16" s="46" t="s">
        <v>25</v>
      </c>
      <c r="K16" s="46" t="s">
        <v>26</v>
      </c>
      <c r="L16" s="46" t="s">
        <v>25</v>
      </c>
      <c r="M16" s="46" t="s">
        <v>26</v>
      </c>
      <c r="N16" s="46" t="s">
        <v>25</v>
      </c>
      <c r="O16" s="46" t="s">
        <v>26</v>
      </c>
      <c r="P16" s="46" t="s">
        <v>25</v>
      </c>
      <c r="Q16" s="46" t="s">
        <v>26</v>
      </c>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ht="12.75" customHeight="1" x14ac:dyDescent="0.25">
      <c r="A17" s="519" t="s">
        <v>639</v>
      </c>
      <c r="B17" s="493" t="s">
        <v>6</v>
      </c>
      <c r="C17" s="493" t="s">
        <v>56</v>
      </c>
      <c r="D17" s="465" t="s">
        <v>59</v>
      </c>
      <c r="E17" s="493" t="s">
        <v>57</v>
      </c>
      <c r="F17" s="493" t="s">
        <v>58</v>
      </c>
      <c r="G17" s="493" t="s">
        <v>32</v>
      </c>
      <c r="H17" s="117" t="s">
        <v>79</v>
      </c>
      <c r="I17" s="118">
        <v>648</v>
      </c>
      <c r="J17" s="306">
        <v>2750</v>
      </c>
      <c r="K17" s="306">
        <v>1688</v>
      </c>
      <c r="L17" s="306">
        <f t="shared" ref="L17:Q17" si="2">SUM(L18:L21)</f>
        <v>3090</v>
      </c>
      <c r="M17" s="306">
        <f t="shared" si="2"/>
        <v>0</v>
      </c>
      <c r="N17" s="306">
        <f t="shared" si="2"/>
        <v>3670</v>
      </c>
      <c r="O17" s="306">
        <f t="shared" si="2"/>
        <v>0</v>
      </c>
      <c r="P17" s="306">
        <f t="shared" si="2"/>
        <v>3020</v>
      </c>
      <c r="Q17" s="306">
        <f t="shared" si="2"/>
        <v>0</v>
      </c>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12.75" customHeight="1" x14ac:dyDescent="0.25">
      <c r="A18" s="520"/>
      <c r="B18" s="494"/>
      <c r="C18" s="494"/>
      <c r="D18" s="465"/>
      <c r="E18" s="494"/>
      <c r="F18" s="494"/>
      <c r="G18" s="494"/>
      <c r="H18" s="60" t="s">
        <v>52</v>
      </c>
      <c r="I18" s="79" t="s">
        <v>33</v>
      </c>
      <c r="J18" s="113" t="s">
        <v>33</v>
      </c>
      <c r="K18" s="113" t="s">
        <v>33</v>
      </c>
      <c r="L18" s="81">
        <v>2000</v>
      </c>
      <c r="M18" s="81"/>
      <c r="N18" s="81">
        <v>2200</v>
      </c>
      <c r="O18" s="81"/>
      <c r="P18" s="81">
        <v>1750</v>
      </c>
      <c r="Q18" s="82"/>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ht="12.75" customHeight="1" x14ac:dyDescent="0.25">
      <c r="A19" s="520"/>
      <c r="B19" s="494"/>
      <c r="C19" s="494"/>
      <c r="D19" s="465"/>
      <c r="E19" s="494"/>
      <c r="F19" s="494"/>
      <c r="G19" s="494"/>
      <c r="H19" s="60" t="s">
        <v>53</v>
      </c>
      <c r="I19" s="79" t="s">
        <v>33</v>
      </c>
      <c r="J19" s="113" t="s">
        <v>33</v>
      </c>
      <c r="K19" s="113" t="s">
        <v>33</v>
      </c>
      <c r="L19" s="81">
        <v>850</v>
      </c>
      <c r="M19" s="81"/>
      <c r="N19" s="81">
        <v>1200</v>
      </c>
      <c r="O19" s="81"/>
      <c r="P19" s="81">
        <v>1000</v>
      </c>
      <c r="Q19" s="82"/>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ht="12.75" customHeight="1" x14ac:dyDescent="0.25">
      <c r="A20" s="520"/>
      <c r="B20" s="494"/>
      <c r="C20" s="494"/>
      <c r="D20" s="465"/>
      <c r="E20" s="494"/>
      <c r="F20" s="494"/>
      <c r="G20" s="494"/>
      <c r="H20" s="60" t="s">
        <v>54</v>
      </c>
      <c r="I20" s="79" t="s">
        <v>33</v>
      </c>
      <c r="J20" s="113" t="s">
        <v>33</v>
      </c>
      <c r="K20" s="113" t="s">
        <v>33</v>
      </c>
      <c r="L20" s="81">
        <v>150</v>
      </c>
      <c r="M20" s="81"/>
      <c r="N20" s="81">
        <v>160</v>
      </c>
      <c r="O20" s="81"/>
      <c r="P20" s="81">
        <v>200</v>
      </c>
      <c r="Q20" s="82"/>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ht="12.75" customHeight="1" x14ac:dyDescent="0.25">
      <c r="A21" s="520"/>
      <c r="B21" s="509"/>
      <c r="C21" s="509"/>
      <c r="D21" s="465"/>
      <c r="E21" s="509"/>
      <c r="F21" s="509"/>
      <c r="G21" s="509"/>
      <c r="H21" s="60" t="s">
        <v>55</v>
      </c>
      <c r="I21" s="79" t="s">
        <v>33</v>
      </c>
      <c r="J21" s="113" t="s">
        <v>33</v>
      </c>
      <c r="K21" s="113" t="s">
        <v>33</v>
      </c>
      <c r="L21" s="84">
        <v>90</v>
      </c>
      <c r="M21" s="84"/>
      <c r="N21" s="81">
        <v>110</v>
      </c>
      <c r="O21" s="84"/>
      <c r="P21" s="84">
        <v>70</v>
      </c>
      <c r="Q21" s="85"/>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ht="12.75" customHeight="1" x14ac:dyDescent="0.25">
      <c r="A22" s="520"/>
      <c r="B22" s="506" t="s">
        <v>7</v>
      </c>
      <c r="C22" s="506" t="s">
        <v>60</v>
      </c>
      <c r="D22" s="465" t="s">
        <v>59</v>
      </c>
      <c r="E22" s="506" t="s">
        <v>61</v>
      </c>
      <c r="F22" s="506" t="s">
        <v>62</v>
      </c>
      <c r="G22" s="506" t="s">
        <v>15</v>
      </c>
      <c r="H22" s="117" t="s">
        <v>79</v>
      </c>
      <c r="I22" s="118">
        <v>87</v>
      </c>
      <c r="J22" s="306">
        <v>1215</v>
      </c>
      <c r="K22" s="306">
        <v>81</v>
      </c>
      <c r="L22" s="306">
        <f t="shared" ref="L22:Q22" si="3">SUM(L23:L26)</f>
        <v>1091</v>
      </c>
      <c r="M22" s="306">
        <f t="shared" si="3"/>
        <v>0</v>
      </c>
      <c r="N22" s="306">
        <f t="shared" si="3"/>
        <v>1295.5099999999998</v>
      </c>
      <c r="O22" s="306">
        <f t="shared" si="3"/>
        <v>0</v>
      </c>
      <c r="P22" s="306">
        <f t="shared" si="3"/>
        <v>1133</v>
      </c>
      <c r="Q22" s="306">
        <f t="shared" si="3"/>
        <v>0</v>
      </c>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ht="12.75" customHeight="1" x14ac:dyDescent="0.25">
      <c r="A23" s="520"/>
      <c r="B23" s="507"/>
      <c r="C23" s="507"/>
      <c r="D23" s="465"/>
      <c r="E23" s="507"/>
      <c r="F23" s="507"/>
      <c r="G23" s="507"/>
      <c r="H23" s="60" t="s">
        <v>52</v>
      </c>
      <c r="I23" s="79" t="s">
        <v>33</v>
      </c>
      <c r="J23" s="113" t="s">
        <v>33</v>
      </c>
      <c r="K23" s="113" t="s">
        <v>33</v>
      </c>
      <c r="L23" s="87">
        <v>706</v>
      </c>
      <c r="M23" s="87"/>
      <c r="N23" s="87">
        <v>776.59999999999991</v>
      </c>
      <c r="O23" s="87"/>
      <c r="P23" s="87">
        <v>657</v>
      </c>
      <c r="Q23" s="87"/>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12.75" customHeight="1" x14ac:dyDescent="0.25">
      <c r="A24" s="520"/>
      <c r="B24" s="507"/>
      <c r="C24" s="507"/>
      <c r="D24" s="465"/>
      <c r="E24" s="507"/>
      <c r="F24" s="507"/>
      <c r="G24" s="507"/>
      <c r="H24" s="60" t="s">
        <v>53</v>
      </c>
      <c r="I24" s="79" t="s">
        <v>33</v>
      </c>
      <c r="J24" s="113" t="s">
        <v>33</v>
      </c>
      <c r="K24" s="113" t="s">
        <v>33</v>
      </c>
      <c r="L24" s="87">
        <v>300</v>
      </c>
      <c r="M24" s="87"/>
      <c r="N24" s="87">
        <v>423.59999999999997</v>
      </c>
      <c r="O24" s="87"/>
      <c r="P24" s="87">
        <v>375</v>
      </c>
      <c r="Q24" s="87"/>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ht="12.75" customHeight="1" x14ac:dyDescent="0.25">
      <c r="A25" s="520"/>
      <c r="B25" s="507"/>
      <c r="C25" s="507"/>
      <c r="D25" s="465"/>
      <c r="E25" s="507"/>
      <c r="F25" s="507"/>
      <c r="G25" s="507"/>
      <c r="H25" s="60" t="s">
        <v>54</v>
      </c>
      <c r="I25" s="79" t="s">
        <v>33</v>
      </c>
      <c r="J25" s="113" t="s">
        <v>33</v>
      </c>
      <c r="K25" s="113" t="s">
        <v>33</v>
      </c>
      <c r="L25" s="87">
        <v>53</v>
      </c>
      <c r="M25" s="87"/>
      <c r="N25" s="87">
        <v>56.48</v>
      </c>
      <c r="O25" s="87"/>
      <c r="P25" s="87">
        <v>75</v>
      </c>
      <c r="Q25" s="87"/>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ht="12.75" customHeight="1" x14ac:dyDescent="0.25">
      <c r="A26" s="521"/>
      <c r="B26" s="508"/>
      <c r="C26" s="508"/>
      <c r="D26" s="465"/>
      <c r="E26" s="508"/>
      <c r="F26" s="508"/>
      <c r="G26" s="508"/>
      <c r="H26" s="60" t="s">
        <v>55</v>
      </c>
      <c r="I26" s="79" t="s">
        <v>33</v>
      </c>
      <c r="J26" s="113" t="s">
        <v>33</v>
      </c>
      <c r="K26" s="113" t="s">
        <v>33</v>
      </c>
      <c r="L26" s="87">
        <v>32</v>
      </c>
      <c r="M26" s="87"/>
      <c r="N26" s="87">
        <v>38.83</v>
      </c>
      <c r="O26" s="87"/>
      <c r="P26" s="87">
        <v>26</v>
      </c>
      <c r="Q26" s="87"/>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ht="12.75" customHeight="1" x14ac:dyDescent="0.25">
      <c r="A27" s="4"/>
      <c r="B27" s="16"/>
      <c r="C27" s="13"/>
      <c r="D27" s="13"/>
      <c r="E27" s="13"/>
      <c r="F27" s="13"/>
      <c r="G27" s="13"/>
      <c r="H27" s="13"/>
      <c r="I27" s="25"/>
      <c r="J27" s="26"/>
      <c r="K27" s="26"/>
      <c r="L27" s="27"/>
      <c r="M27" s="27"/>
      <c r="N27" s="27"/>
      <c r="O27" s="27"/>
      <c r="P27" s="27"/>
      <c r="Q27" s="27"/>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s="65" customFormat="1" ht="12.75" customHeight="1" x14ac:dyDescent="0.2">
      <c r="A28" s="66" t="s">
        <v>16</v>
      </c>
      <c r="B28" s="28"/>
      <c r="C28" s="28"/>
      <c r="D28" s="28"/>
      <c r="E28" s="28"/>
      <c r="F28" s="28"/>
      <c r="G28" s="25"/>
      <c r="H28" s="26"/>
      <c r="I28" s="26"/>
      <c r="J28" s="27"/>
      <c r="K28" s="27"/>
      <c r="L28" s="27"/>
      <c r="M28" s="27"/>
      <c r="N28" s="27"/>
      <c r="O28" s="27"/>
      <c r="P28" s="37"/>
      <c r="Q28" s="37"/>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1:44" s="65" customFormat="1" ht="12.75" customHeight="1" x14ac:dyDescent="0.2">
      <c r="A29" s="63" t="s">
        <v>63</v>
      </c>
      <c r="B29" s="28"/>
      <c r="C29" s="28"/>
      <c r="D29" s="28"/>
      <c r="E29" s="28"/>
      <c r="F29" s="28"/>
      <c r="G29" s="25"/>
      <c r="H29" s="26"/>
      <c r="I29" s="26"/>
      <c r="J29" s="27"/>
      <c r="K29" s="27"/>
      <c r="L29" s="27"/>
      <c r="M29" s="27"/>
      <c r="N29" s="27"/>
      <c r="O29" s="27"/>
      <c r="P29" s="37"/>
      <c r="Q29" s="37"/>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1:44" s="65" customFormat="1" ht="12.75" customHeight="1" x14ac:dyDescent="0.2">
      <c r="A30" s="63" t="s">
        <v>64</v>
      </c>
      <c r="B30" s="28"/>
      <c r="C30" s="28"/>
      <c r="D30" s="28"/>
      <c r="E30" s="28"/>
      <c r="F30" s="28"/>
      <c r="G30" s="25"/>
      <c r="H30" s="26"/>
      <c r="I30" s="26"/>
      <c r="J30" s="27"/>
      <c r="K30" s="27"/>
      <c r="L30" s="27"/>
      <c r="M30" s="27"/>
      <c r="N30" s="27"/>
      <c r="O30" s="27"/>
      <c r="P30" s="37"/>
      <c r="Q30" s="37"/>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1:44" s="65" customFormat="1" ht="12.75" customHeight="1" x14ac:dyDescent="0.2">
      <c r="A31" s="63" t="s">
        <v>65</v>
      </c>
      <c r="B31" s="28"/>
      <c r="C31" s="28"/>
      <c r="D31" s="28"/>
      <c r="E31" s="28"/>
      <c r="F31" s="28"/>
      <c r="G31" s="25"/>
      <c r="H31" s="26"/>
      <c r="I31" s="26"/>
      <c r="J31" s="27"/>
      <c r="K31" s="27"/>
      <c r="L31" s="27"/>
      <c r="M31" s="27"/>
      <c r="N31" s="27"/>
      <c r="O31" s="27"/>
      <c r="P31" s="37"/>
      <c r="Q31" s="37"/>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1:44" s="65" customFormat="1" ht="12.75" customHeight="1" x14ac:dyDescent="0.2">
      <c r="A32" s="63" t="s">
        <v>66</v>
      </c>
      <c r="B32" s="28"/>
      <c r="C32" s="28"/>
      <c r="D32" s="28"/>
      <c r="E32" s="28"/>
      <c r="F32" s="28"/>
      <c r="G32" s="25"/>
      <c r="H32" s="26"/>
      <c r="I32" s="26"/>
      <c r="J32" s="27"/>
      <c r="K32" s="27"/>
      <c r="L32" s="27"/>
      <c r="M32" s="27"/>
      <c r="N32" s="27"/>
      <c r="O32" s="27"/>
      <c r="P32" s="37"/>
      <c r="Q32" s="37"/>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1:44" s="65" customFormat="1" ht="12.75" customHeight="1" x14ac:dyDescent="0.2">
      <c r="A33" s="466" t="s">
        <v>67</v>
      </c>
      <c r="B33" s="466"/>
      <c r="C33" s="466"/>
      <c r="D33" s="466"/>
      <c r="E33" s="466"/>
      <c r="F33" s="466"/>
      <c r="G33" s="466"/>
      <c r="H33" s="466"/>
      <c r="I33" s="466"/>
      <c r="J33" s="466"/>
      <c r="K33" s="466"/>
      <c r="L33" s="466"/>
      <c r="M33" s="466"/>
      <c r="N33" s="466"/>
      <c r="O33" s="466"/>
      <c r="P33" s="466"/>
      <c r="Q33" s="466"/>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row>
    <row r="34" spans="1:44" s="35" customFormat="1" ht="12.75" customHeight="1" x14ac:dyDescent="0.25">
      <c r="A34" s="505" t="s">
        <v>68</v>
      </c>
      <c r="B34" s="505"/>
      <c r="C34" s="505"/>
      <c r="D34" s="505"/>
      <c r="E34" s="505"/>
      <c r="F34" s="505"/>
      <c r="G34" s="505"/>
      <c r="H34" s="505"/>
      <c r="I34" s="505"/>
      <c r="J34" s="505"/>
      <c r="K34" s="505"/>
      <c r="L34" s="505"/>
      <c r="M34" s="505"/>
      <c r="N34" s="505"/>
      <c r="O34" s="505"/>
      <c r="P34" s="505"/>
      <c r="Q34" s="505"/>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row>
    <row r="35" spans="1:44" ht="12.75" customHeight="1" x14ac:dyDescent="0.25">
      <c r="A35" s="2" t="s">
        <v>69</v>
      </c>
      <c r="B35" s="115"/>
      <c r="C35" s="116"/>
      <c r="D35" s="22"/>
      <c r="E35" s="22"/>
      <c r="F35" s="22"/>
      <c r="G35" s="22"/>
      <c r="H35" s="23"/>
      <c r="I35" s="476"/>
      <c r="J35" s="477"/>
      <c r="K35" s="477"/>
      <c r="L35" s="478"/>
      <c r="M35" s="478"/>
      <c r="N35" s="478"/>
      <c r="O35" s="478"/>
      <c r="P35" s="478"/>
      <c r="Q35" s="478"/>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ht="12.75" customHeight="1" x14ac:dyDescent="0.25">
      <c r="A36" s="2"/>
      <c r="B36" s="5"/>
      <c r="C36" s="5"/>
      <c r="D36" s="11"/>
      <c r="E36" s="11"/>
      <c r="F36" s="11"/>
      <c r="G36" s="11"/>
      <c r="H36" s="11"/>
      <c r="I36" s="11"/>
      <c r="J36" s="467">
        <v>2017</v>
      </c>
      <c r="K36" s="468"/>
      <c r="L36" s="450">
        <v>2018</v>
      </c>
      <c r="M36" s="451"/>
      <c r="N36" s="452">
        <v>2019</v>
      </c>
      <c r="O36" s="451"/>
      <c r="P36" s="452">
        <v>2020</v>
      </c>
      <c r="Q36" s="451"/>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44" ht="25.5" x14ac:dyDescent="0.25">
      <c r="A37" s="54" t="s">
        <v>2</v>
      </c>
      <c r="B37" s="52" t="s">
        <v>3</v>
      </c>
      <c r="C37" s="53" t="s">
        <v>9</v>
      </c>
      <c r="D37" s="53" t="s">
        <v>12</v>
      </c>
      <c r="E37" s="53" t="s">
        <v>10</v>
      </c>
      <c r="F37" s="53" t="s">
        <v>11</v>
      </c>
      <c r="G37" s="53" t="s">
        <v>13</v>
      </c>
      <c r="H37" s="58" t="s">
        <v>22</v>
      </c>
      <c r="I37" s="55" t="s">
        <v>5</v>
      </c>
      <c r="J37" s="46" t="s">
        <v>25</v>
      </c>
      <c r="K37" s="46" t="s">
        <v>26</v>
      </c>
      <c r="L37" s="46" t="s">
        <v>25</v>
      </c>
      <c r="M37" s="46" t="s">
        <v>26</v>
      </c>
      <c r="N37" s="46" t="s">
        <v>25</v>
      </c>
      <c r="O37" s="46" t="s">
        <v>26</v>
      </c>
      <c r="P37" s="46" t="s">
        <v>25</v>
      </c>
      <c r="Q37" s="46" t="s">
        <v>26</v>
      </c>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ht="12.75" customHeight="1" x14ac:dyDescent="0.25">
      <c r="A38" s="512" t="s">
        <v>70</v>
      </c>
      <c r="B38" s="496" t="s">
        <v>6</v>
      </c>
      <c r="C38" s="493" t="s">
        <v>71</v>
      </c>
      <c r="D38" s="465" t="s">
        <v>74</v>
      </c>
      <c r="E38" s="502" t="s">
        <v>72</v>
      </c>
      <c r="F38" s="493" t="s">
        <v>73</v>
      </c>
      <c r="G38" s="499" t="s">
        <v>14</v>
      </c>
      <c r="H38" s="117" t="s">
        <v>79</v>
      </c>
      <c r="I38" s="307">
        <v>6</v>
      </c>
      <c r="J38" s="305">
        <v>25</v>
      </c>
      <c r="K38" s="305">
        <v>9</v>
      </c>
      <c r="L38" s="306">
        <v>25</v>
      </c>
      <c r="M38" s="306"/>
      <c r="N38" s="306">
        <v>20</v>
      </c>
      <c r="O38" s="306"/>
      <c r="P38" s="306">
        <v>14</v>
      </c>
      <c r="Q38" s="306"/>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ht="12.75" customHeight="1" x14ac:dyDescent="0.25">
      <c r="A39" s="513"/>
      <c r="B39" s="497"/>
      <c r="C39" s="494"/>
      <c r="D39" s="465"/>
      <c r="E39" s="503"/>
      <c r="F39" s="494"/>
      <c r="G39" s="500"/>
      <c r="H39" s="30" t="s">
        <v>75</v>
      </c>
      <c r="I39" s="79" t="s">
        <v>33</v>
      </c>
      <c r="J39" s="113">
        <v>20</v>
      </c>
      <c r="K39" s="79" t="s">
        <v>33</v>
      </c>
      <c r="L39" s="81">
        <v>5</v>
      </c>
      <c r="M39" s="81"/>
      <c r="N39" s="81">
        <v>4</v>
      </c>
      <c r="O39" s="81"/>
      <c r="P39" s="81">
        <v>3</v>
      </c>
      <c r="Q39" s="81"/>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ht="12.75" customHeight="1" x14ac:dyDescent="0.25">
      <c r="A40" s="513"/>
      <c r="B40" s="497"/>
      <c r="C40" s="494"/>
      <c r="D40" s="465"/>
      <c r="E40" s="503"/>
      <c r="F40" s="494"/>
      <c r="G40" s="500"/>
      <c r="H40" s="30" t="s">
        <v>76</v>
      </c>
      <c r="I40" s="79" t="s">
        <v>33</v>
      </c>
      <c r="J40" s="113">
        <v>5</v>
      </c>
      <c r="K40" s="79" t="s">
        <v>33</v>
      </c>
      <c r="L40" s="81">
        <v>20</v>
      </c>
      <c r="M40" s="81"/>
      <c r="N40" s="81">
        <v>16</v>
      </c>
      <c r="O40" s="81"/>
      <c r="P40" s="81">
        <v>11</v>
      </c>
      <c r="Q40" s="81"/>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ht="12.75" customHeight="1" x14ac:dyDescent="0.25">
      <c r="A41" s="513"/>
      <c r="B41" s="498"/>
      <c r="C41" s="495"/>
      <c r="D41" s="465"/>
      <c r="E41" s="504"/>
      <c r="F41" s="495"/>
      <c r="G41" s="501"/>
      <c r="H41" s="30"/>
      <c r="I41" s="83"/>
      <c r="J41" s="80"/>
      <c r="K41" s="80"/>
      <c r="L41" s="81"/>
      <c r="M41" s="81"/>
      <c r="N41" s="81"/>
      <c r="O41" s="81"/>
      <c r="P41" s="81"/>
      <c r="Q41" s="81"/>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ht="12.75" customHeight="1" x14ac:dyDescent="0.25">
      <c r="A42" s="513"/>
      <c r="B42" s="496" t="s">
        <v>7</v>
      </c>
      <c r="C42" s="493" t="s">
        <v>77</v>
      </c>
      <c r="D42" s="465" t="s">
        <v>23</v>
      </c>
      <c r="E42" s="493" t="s">
        <v>78</v>
      </c>
      <c r="F42" s="493" t="s">
        <v>78</v>
      </c>
      <c r="G42" s="499" t="s">
        <v>14</v>
      </c>
      <c r="H42" s="117" t="s">
        <v>79</v>
      </c>
      <c r="I42" s="306">
        <f>SUM(I43:I46)</f>
        <v>0</v>
      </c>
      <c r="J42" s="79" t="s">
        <v>33</v>
      </c>
      <c r="K42" s="79" t="s">
        <v>33</v>
      </c>
      <c r="L42" s="306">
        <f>SUM(L43:L46)</f>
        <v>3077</v>
      </c>
      <c r="M42" s="306">
        <f t="shared" ref="M42:Q42" si="4">SUM(M43:M46)</f>
        <v>0</v>
      </c>
      <c r="N42" s="306">
        <f t="shared" si="4"/>
        <v>1437</v>
      </c>
      <c r="O42" s="306">
        <f t="shared" si="4"/>
        <v>0</v>
      </c>
      <c r="P42" s="382">
        <f t="shared" si="4"/>
        <v>3077</v>
      </c>
      <c r="Q42" s="306">
        <f t="shared" si="4"/>
        <v>0</v>
      </c>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ht="12.75" customHeight="1" x14ac:dyDescent="0.25">
      <c r="A43" s="513"/>
      <c r="B43" s="497"/>
      <c r="C43" s="494"/>
      <c r="D43" s="465"/>
      <c r="E43" s="494"/>
      <c r="F43" s="494"/>
      <c r="G43" s="500"/>
      <c r="H43" s="30" t="s">
        <v>17</v>
      </c>
      <c r="I43" s="83"/>
      <c r="J43" s="79" t="s">
        <v>33</v>
      </c>
      <c r="K43" s="79" t="s">
        <v>33</v>
      </c>
      <c r="L43" s="81">
        <v>974</v>
      </c>
      <c r="M43" s="81"/>
      <c r="N43" s="81">
        <v>646</v>
      </c>
      <c r="O43" s="81"/>
      <c r="P43" s="380">
        <v>974</v>
      </c>
      <c r="Q43" s="81"/>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ht="12.75" customHeight="1" x14ac:dyDescent="0.25">
      <c r="A44" s="513"/>
      <c r="B44" s="497"/>
      <c r="C44" s="494"/>
      <c r="D44" s="465"/>
      <c r="E44" s="494"/>
      <c r="F44" s="494"/>
      <c r="G44" s="500"/>
      <c r="H44" s="60" t="s">
        <v>0</v>
      </c>
      <c r="I44" s="83"/>
      <c r="J44" s="80"/>
      <c r="K44" s="80"/>
      <c r="L44" s="81">
        <v>46</v>
      </c>
      <c r="M44" s="81"/>
      <c r="N44" s="81">
        <v>23</v>
      </c>
      <c r="O44" s="81"/>
      <c r="P44" s="380">
        <v>46</v>
      </c>
      <c r="Q44" s="81"/>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ht="12.75" customHeight="1" x14ac:dyDescent="0.25">
      <c r="A45" s="513"/>
      <c r="B45" s="497"/>
      <c r="C45" s="494"/>
      <c r="D45" s="465"/>
      <c r="E45" s="494"/>
      <c r="F45" s="494"/>
      <c r="G45" s="500"/>
      <c r="H45" s="60" t="s">
        <v>1</v>
      </c>
      <c r="I45" s="83"/>
      <c r="J45" s="80"/>
      <c r="K45" s="80"/>
      <c r="L45" s="81">
        <v>108</v>
      </c>
      <c r="M45" s="81"/>
      <c r="N45" s="81">
        <v>50</v>
      </c>
      <c r="O45" s="81"/>
      <c r="P45" s="380">
        <v>108</v>
      </c>
      <c r="Q45" s="81"/>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ht="12.75" customHeight="1" x14ac:dyDescent="0.25">
      <c r="A46" s="513"/>
      <c r="B46" s="498"/>
      <c r="C46" s="495"/>
      <c r="D46" s="465"/>
      <c r="E46" s="495"/>
      <c r="F46" s="495"/>
      <c r="G46" s="501"/>
      <c r="H46" s="30" t="s">
        <v>18</v>
      </c>
      <c r="I46" s="83"/>
      <c r="J46" s="80"/>
      <c r="K46" s="80"/>
      <c r="L46" s="81">
        <v>1949</v>
      </c>
      <c r="M46" s="81"/>
      <c r="N46" s="81">
        <v>718</v>
      </c>
      <c r="O46" s="81"/>
      <c r="P46" s="380">
        <v>1949</v>
      </c>
      <c r="Q46" s="81"/>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ht="12.75" customHeight="1" x14ac:dyDescent="0.25">
      <c r="A47" s="2"/>
      <c r="B47" s="8"/>
      <c r="C47" s="9"/>
      <c r="D47" s="13"/>
      <c r="E47" s="13"/>
      <c r="F47" s="13"/>
      <c r="G47" s="13"/>
      <c r="H47" s="13"/>
      <c r="I47" s="8"/>
      <c r="J47" s="19"/>
      <c r="K47" s="19"/>
      <c r="L47" s="19"/>
      <c r="M47" s="19"/>
      <c r="N47" s="19"/>
      <c r="O47" s="19"/>
      <c r="P47" s="19"/>
      <c r="Q47" s="19"/>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s="65" customFormat="1" ht="12.75" customHeight="1" x14ac:dyDescent="0.2">
      <c r="A48" s="66" t="s">
        <v>19</v>
      </c>
      <c r="B48" s="28"/>
      <c r="C48" s="28"/>
      <c r="D48" s="28"/>
      <c r="E48" s="28"/>
      <c r="F48" s="28"/>
      <c r="G48" s="25"/>
      <c r="H48" s="26"/>
      <c r="I48" s="26"/>
      <c r="J48" s="27"/>
      <c r="K48" s="27"/>
      <c r="L48" s="27"/>
      <c r="M48" s="27"/>
      <c r="N48" s="27"/>
      <c r="O48" s="27"/>
      <c r="P48" s="37"/>
      <c r="Q48" s="37"/>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4" s="65" customFormat="1" ht="12.75" customHeight="1" x14ac:dyDescent="0.2">
      <c r="A49" s="466" t="s">
        <v>80</v>
      </c>
      <c r="B49" s="466"/>
      <c r="C49" s="466"/>
      <c r="D49" s="466"/>
      <c r="E49" s="466"/>
      <c r="F49" s="466"/>
      <c r="G49" s="466"/>
      <c r="H49" s="466"/>
      <c r="I49" s="466"/>
      <c r="J49" s="466"/>
      <c r="K49" s="466"/>
      <c r="L49" s="466"/>
      <c r="M49" s="466"/>
      <c r="N49" s="466"/>
      <c r="O49" s="466"/>
      <c r="P49" s="466"/>
      <c r="Q49" s="466"/>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4" s="65" customFormat="1" ht="12.75" customHeight="1" x14ac:dyDescent="0.2">
      <c r="A50" s="466" t="s">
        <v>81</v>
      </c>
      <c r="B50" s="466"/>
      <c r="C50" s="466"/>
      <c r="D50" s="466"/>
      <c r="E50" s="466"/>
      <c r="F50" s="466"/>
      <c r="G50" s="466"/>
      <c r="H50" s="466"/>
      <c r="I50" s="466"/>
      <c r="J50" s="466"/>
      <c r="K50" s="466"/>
      <c r="L50" s="466"/>
      <c r="M50" s="466"/>
      <c r="N50" s="466"/>
      <c r="O50" s="466"/>
      <c r="P50" s="466"/>
      <c r="Q50" s="466"/>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4" s="65" customFormat="1" ht="12.75" customHeight="1" x14ac:dyDescent="0.2">
      <c r="A51" s="466" t="s">
        <v>82</v>
      </c>
      <c r="B51" s="466"/>
      <c r="C51" s="466"/>
      <c r="D51" s="466"/>
      <c r="E51" s="466"/>
      <c r="F51" s="466"/>
      <c r="G51" s="466"/>
      <c r="H51" s="466"/>
      <c r="I51" s="466"/>
      <c r="J51" s="466"/>
      <c r="K51" s="466"/>
      <c r="L51" s="466"/>
      <c r="M51" s="466"/>
      <c r="N51" s="466"/>
      <c r="O51" s="466"/>
      <c r="P51" s="466"/>
      <c r="Q51" s="466"/>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4" ht="12.75" customHeight="1" x14ac:dyDescent="0.25">
      <c r="A52" s="21"/>
      <c r="B52" s="14"/>
      <c r="C52" s="10"/>
      <c r="D52" s="10"/>
      <c r="E52" s="10"/>
      <c r="F52" s="10"/>
      <c r="G52" s="10"/>
      <c r="H52" s="10"/>
      <c r="I52" s="15"/>
      <c r="J52" s="18"/>
      <c r="K52" s="18"/>
      <c r="L52" s="18"/>
      <c r="M52" s="18"/>
      <c r="N52" s="18"/>
      <c r="O52" s="18"/>
      <c r="P52" s="18"/>
      <c r="Q52" s="18"/>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ht="12.75" customHeight="1" x14ac:dyDescent="0.25">
      <c r="A53" s="2"/>
      <c r="B53" s="5"/>
      <c r="C53" s="5"/>
      <c r="D53" s="11"/>
      <c r="E53" s="11"/>
      <c r="F53" s="11"/>
      <c r="G53" s="11"/>
      <c r="H53" s="11"/>
      <c r="I53" s="11"/>
      <c r="J53" s="481">
        <v>2017</v>
      </c>
      <c r="K53" s="482"/>
      <c r="L53" s="483">
        <v>2018</v>
      </c>
      <c r="M53" s="480"/>
      <c r="N53" s="479">
        <v>2019</v>
      </c>
      <c r="O53" s="480"/>
      <c r="P53" s="479">
        <v>2020</v>
      </c>
      <c r="Q53" s="480"/>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ht="25.5" x14ac:dyDescent="0.25">
      <c r="A54" s="54" t="s">
        <v>2</v>
      </c>
      <c r="B54" s="52" t="s">
        <v>3</v>
      </c>
      <c r="C54" s="53" t="s">
        <v>9</v>
      </c>
      <c r="D54" s="53" t="s">
        <v>12</v>
      </c>
      <c r="E54" s="53" t="s">
        <v>10</v>
      </c>
      <c r="F54" s="53" t="s">
        <v>11</v>
      </c>
      <c r="G54" s="53" t="s">
        <v>13</v>
      </c>
      <c r="H54" s="45" t="s">
        <v>22</v>
      </c>
      <c r="I54" s="71" t="s">
        <v>5</v>
      </c>
      <c r="J54" s="56" t="s">
        <v>25</v>
      </c>
      <c r="K54" s="56" t="s">
        <v>26</v>
      </c>
      <c r="L54" s="56" t="s">
        <v>25</v>
      </c>
      <c r="M54" s="56" t="s">
        <v>26</v>
      </c>
      <c r="N54" s="56" t="s">
        <v>25</v>
      </c>
      <c r="O54" s="56" t="s">
        <v>26</v>
      </c>
      <c r="P54" s="56" t="s">
        <v>25</v>
      </c>
      <c r="Q54" s="56" t="s">
        <v>26</v>
      </c>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ht="12.75" customHeight="1" x14ac:dyDescent="0.25">
      <c r="A55" s="510" t="s">
        <v>83</v>
      </c>
      <c r="B55" s="496" t="s">
        <v>6</v>
      </c>
      <c r="C55" s="493" t="s">
        <v>640</v>
      </c>
      <c r="D55" s="465" t="s">
        <v>23</v>
      </c>
      <c r="E55" s="493" t="s">
        <v>641</v>
      </c>
      <c r="F55" s="493" t="s">
        <v>88</v>
      </c>
      <c r="G55" s="499" t="s">
        <v>89</v>
      </c>
      <c r="H55" s="117" t="s">
        <v>79</v>
      </c>
      <c r="I55" s="118">
        <v>7588</v>
      </c>
      <c r="J55" s="119">
        <v>37650</v>
      </c>
      <c r="K55" s="119">
        <v>6529</v>
      </c>
      <c r="L55" s="119">
        <f>SUM(L56:L59)</f>
        <v>37651</v>
      </c>
      <c r="M55" s="119">
        <f t="shared" ref="M55:Q55" si="5">SUM(M56:M59)</f>
        <v>0</v>
      </c>
      <c r="N55" s="119">
        <f t="shared" si="5"/>
        <v>33885</v>
      </c>
      <c r="O55" s="119">
        <f t="shared" si="5"/>
        <v>0</v>
      </c>
      <c r="P55" s="377">
        <f>SUM(P56:P59)</f>
        <v>37651</v>
      </c>
      <c r="Q55" s="119">
        <f t="shared" si="5"/>
        <v>0</v>
      </c>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ht="12.75" customHeight="1" x14ac:dyDescent="0.25">
      <c r="A56" s="510"/>
      <c r="B56" s="497"/>
      <c r="C56" s="494"/>
      <c r="D56" s="465"/>
      <c r="E56" s="494"/>
      <c r="F56" s="494"/>
      <c r="G56" s="500"/>
      <c r="H56" s="60" t="s">
        <v>17</v>
      </c>
      <c r="I56" s="79"/>
      <c r="J56" s="86">
        <v>16943</v>
      </c>
      <c r="K56" s="86">
        <v>3742</v>
      </c>
      <c r="L56" s="87">
        <v>16943</v>
      </c>
      <c r="M56" s="87"/>
      <c r="N56" s="87">
        <v>15248.25</v>
      </c>
      <c r="O56" s="87"/>
      <c r="P56" s="378">
        <v>16943</v>
      </c>
      <c r="Q56" s="87"/>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ht="12.75" customHeight="1" x14ac:dyDescent="0.25">
      <c r="A57" s="510"/>
      <c r="B57" s="497"/>
      <c r="C57" s="494"/>
      <c r="D57" s="465"/>
      <c r="E57" s="494"/>
      <c r="F57" s="494"/>
      <c r="G57" s="500"/>
      <c r="H57" s="30" t="s">
        <v>0</v>
      </c>
      <c r="I57" s="79"/>
      <c r="J57" s="86">
        <v>565</v>
      </c>
      <c r="K57" s="86">
        <v>6</v>
      </c>
      <c r="L57" s="87">
        <v>565</v>
      </c>
      <c r="M57" s="87"/>
      <c r="N57" s="87">
        <v>508.27499999999998</v>
      </c>
      <c r="O57" s="87"/>
      <c r="P57" s="378">
        <v>565</v>
      </c>
      <c r="Q57" s="87"/>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ht="12.75" customHeight="1" x14ac:dyDescent="0.25">
      <c r="A58" s="510"/>
      <c r="B58" s="497"/>
      <c r="C58" s="494"/>
      <c r="D58" s="465"/>
      <c r="E58" s="494"/>
      <c r="F58" s="494"/>
      <c r="G58" s="500"/>
      <c r="H58" s="30" t="s">
        <v>1</v>
      </c>
      <c r="I58" s="79"/>
      <c r="J58" s="86">
        <v>1318</v>
      </c>
      <c r="K58" s="86">
        <v>30</v>
      </c>
      <c r="L58" s="87">
        <v>1318</v>
      </c>
      <c r="M58" s="87"/>
      <c r="N58" s="87">
        <v>1185.9750000000001</v>
      </c>
      <c r="O58" s="87"/>
      <c r="P58" s="378">
        <v>1318</v>
      </c>
      <c r="Q58" s="87"/>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ht="12.75" customHeight="1" x14ac:dyDescent="0.25">
      <c r="A59" s="510"/>
      <c r="B59" s="497"/>
      <c r="C59" s="494"/>
      <c r="D59" s="506"/>
      <c r="E59" s="494"/>
      <c r="F59" s="494"/>
      <c r="G59" s="500"/>
      <c r="H59" s="30" t="s">
        <v>18</v>
      </c>
      <c r="I59" s="79"/>
      <c r="J59" s="86">
        <v>18825</v>
      </c>
      <c r="K59" s="86">
        <v>2751</v>
      </c>
      <c r="L59" s="87">
        <v>18825</v>
      </c>
      <c r="M59" s="87"/>
      <c r="N59" s="87">
        <v>16942.5</v>
      </c>
      <c r="O59" s="87"/>
      <c r="P59" s="378">
        <v>18825</v>
      </c>
      <c r="Q59" s="87"/>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row>
    <row r="60" spans="1:44" ht="12.75" customHeight="1" x14ac:dyDescent="0.25">
      <c r="A60" s="510"/>
      <c r="B60" s="492" t="s">
        <v>7</v>
      </c>
      <c r="C60" s="465" t="s">
        <v>84</v>
      </c>
      <c r="D60" s="465" t="s">
        <v>90</v>
      </c>
      <c r="E60" s="465" t="s">
        <v>86</v>
      </c>
      <c r="F60" s="465" t="s">
        <v>88</v>
      </c>
      <c r="G60" s="465" t="s">
        <v>89</v>
      </c>
      <c r="H60" s="117" t="s">
        <v>79</v>
      </c>
      <c r="I60" s="118">
        <v>83959</v>
      </c>
      <c r="J60" s="119">
        <f>SUM(J61:J64)</f>
        <v>0</v>
      </c>
      <c r="K60" s="119">
        <v>71294</v>
      </c>
      <c r="L60" s="119">
        <f>SUM(L61:L64)</f>
        <v>1129530</v>
      </c>
      <c r="M60" s="119">
        <f t="shared" ref="M60:Q60" si="6">SUM(M61:M64)</f>
        <v>0</v>
      </c>
      <c r="N60" s="119">
        <v>1000000</v>
      </c>
      <c r="O60" s="119">
        <f t="shared" si="6"/>
        <v>0</v>
      </c>
      <c r="P60" s="377">
        <f t="shared" si="6"/>
        <v>1129530</v>
      </c>
      <c r="Q60" s="119">
        <f t="shared" si="6"/>
        <v>0</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row>
    <row r="61" spans="1:44" ht="12.75" customHeight="1" x14ac:dyDescent="0.25">
      <c r="A61" s="510"/>
      <c r="B61" s="492"/>
      <c r="C61" s="465"/>
      <c r="D61" s="465"/>
      <c r="E61" s="465"/>
      <c r="F61" s="465"/>
      <c r="G61" s="465"/>
      <c r="H61" s="60" t="s">
        <v>17</v>
      </c>
      <c r="I61" s="79"/>
      <c r="J61" s="79" t="s">
        <v>33</v>
      </c>
      <c r="K61" s="113" t="s">
        <v>33</v>
      </c>
      <c r="L61" s="87">
        <v>508290</v>
      </c>
      <c r="M61" s="87"/>
      <c r="N61" s="87">
        <v>450000</v>
      </c>
      <c r="O61" s="87"/>
      <c r="P61" s="378">
        <v>508290</v>
      </c>
      <c r="Q61" s="87"/>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row>
    <row r="62" spans="1:44" ht="12.75" customHeight="1" x14ac:dyDescent="0.25">
      <c r="A62" s="510"/>
      <c r="B62" s="492"/>
      <c r="C62" s="465"/>
      <c r="D62" s="465"/>
      <c r="E62" s="465"/>
      <c r="F62" s="465"/>
      <c r="G62" s="465"/>
      <c r="H62" s="60" t="s">
        <v>0</v>
      </c>
      <c r="I62" s="79"/>
      <c r="J62" s="79" t="s">
        <v>33</v>
      </c>
      <c r="K62" s="113" t="s">
        <v>33</v>
      </c>
      <c r="L62" s="87">
        <v>16950</v>
      </c>
      <c r="M62" s="87"/>
      <c r="N62" s="87">
        <v>15000</v>
      </c>
      <c r="O62" s="87"/>
      <c r="P62" s="378">
        <v>16950</v>
      </c>
      <c r="Q62" s="87"/>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row>
    <row r="63" spans="1:44" ht="12.75" customHeight="1" x14ac:dyDescent="0.25">
      <c r="A63" s="510"/>
      <c r="B63" s="492"/>
      <c r="C63" s="465"/>
      <c r="D63" s="465"/>
      <c r="E63" s="465"/>
      <c r="F63" s="465"/>
      <c r="G63" s="465"/>
      <c r="H63" s="60" t="s">
        <v>1</v>
      </c>
      <c r="I63" s="79"/>
      <c r="J63" s="79" t="s">
        <v>33</v>
      </c>
      <c r="K63" s="113" t="s">
        <v>33</v>
      </c>
      <c r="L63" s="87">
        <v>39540</v>
      </c>
      <c r="M63" s="87"/>
      <c r="N63" s="87">
        <v>35000</v>
      </c>
      <c r="O63" s="87"/>
      <c r="P63" s="378">
        <v>39540</v>
      </c>
      <c r="Q63" s="87"/>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ht="12.75" customHeight="1" x14ac:dyDescent="0.25">
      <c r="A64" s="510"/>
      <c r="B64" s="492"/>
      <c r="C64" s="465"/>
      <c r="D64" s="465"/>
      <c r="E64" s="465"/>
      <c r="F64" s="465"/>
      <c r="G64" s="465"/>
      <c r="H64" s="60" t="s">
        <v>18</v>
      </c>
      <c r="I64" s="79"/>
      <c r="J64" s="79" t="s">
        <v>33</v>
      </c>
      <c r="K64" s="113" t="s">
        <v>33</v>
      </c>
      <c r="L64" s="87">
        <v>564750</v>
      </c>
      <c r="M64" s="87"/>
      <c r="N64" s="87">
        <v>500000</v>
      </c>
      <c r="O64" s="87"/>
      <c r="P64" s="378">
        <v>564750</v>
      </c>
      <c r="Q64" s="87"/>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2.75" customHeight="1" x14ac:dyDescent="0.25">
      <c r="A65" s="510"/>
      <c r="B65" s="511" t="s">
        <v>8</v>
      </c>
      <c r="C65" s="465" t="s">
        <v>85</v>
      </c>
      <c r="D65" s="465" t="s">
        <v>91</v>
      </c>
      <c r="E65" s="465" t="s">
        <v>87</v>
      </c>
      <c r="F65" s="465" t="s">
        <v>88</v>
      </c>
      <c r="G65" s="465" t="s">
        <v>89</v>
      </c>
      <c r="H65" s="117" t="s">
        <v>79</v>
      </c>
      <c r="I65" s="118">
        <v>2362127</v>
      </c>
      <c r="J65" s="122">
        <v>37273000</v>
      </c>
      <c r="K65" s="122">
        <v>2943543</v>
      </c>
      <c r="L65" s="119">
        <v>37273500</v>
      </c>
      <c r="M65" s="119"/>
      <c r="N65" s="119">
        <v>29649374.999999996</v>
      </c>
      <c r="O65" s="119"/>
      <c r="P65" s="377">
        <v>37273500</v>
      </c>
      <c r="Q65" s="119"/>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2.75" customHeight="1" x14ac:dyDescent="0.25">
      <c r="A66" s="510"/>
      <c r="B66" s="511"/>
      <c r="C66" s="465"/>
      <c r="D66" s="465"/>
      <c r="E66" s="465"/>
      <c r="F66" s="465"/>
      <c r="G66" s="465"/>
      <c r="H66" s="60"/>
      <c r="I66" s="79"/>
      <c r="J66" s="86"/>
      <c r="K66" s="86"/>
      <c r="L66" s="87"/>
      <c r="M66" s="87"/>
      <c r="N66" s="87"/>
      <c r="O66" s="87"/>
      <c r="P66" s="378"/>
      <c r="Q66" s="87"/>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2.75" customHeight="1" x14ac:dyDescent="0.25">
      <c r="A67" s="510"/>
      <c r="B67" s="511"/>
      <c r="C67" s="465"/>
      <c r="D67" s="465"/>
      <c r="E67" s="465"/>
      <c r="F67" s="465"/>
      <c r="G67" s="465"/>
      <c r="H67" s="30"/>
      <c r="I67" s="79"/>
      <c r="J67" s="86"/>
      <c r="K67" s="86"/>
      <c r="L67" s="87"/>
      <c r="M67" s="87"/>
      <c r="N67" s="87"/>
      <c r="O67" s="87"/>
      <c r="P67" s="87"/>
      <c r="Q67" s="87"/>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2.75" customHeight="1" x14ac:dyDescent="0.25">
      <c r="A68" s="510"/>
      <c r="B68" s="511"/>
      <c r="C68" s="465"/>
      <c r="D68" s="465"/>
      <c r="E68" s="465"/>
      <c r="F68" s="465"/>
      <c r="G68" s="465"/>
      <c r="H68" s="30"/>
      <c r="I68" s="79"/>
      <c r="J68" s="86"/>
      <c r="K68" s="86"/>
      <c r="L68" s="87"/>
      <c r="M68" s="87"/>
      <c r="N68" s="87"/>
      <c r="O68" s="87"/>
      <c r="P68" s="87"/>
      <c r="Q68" s="87"/>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2.75" customHeight="1" x14ac:dyDescent="0.25">
      <c r="A69" s="2"/>
      <c r="B69" s="2"/>
      <c r="C69" s="3"/>
      <c r="D69" s="10"/>
      <c r="E69" s="10"/>
      <c r="F69" s="10"/>
      <c r="G69" s="10"/>
      <c r="H69" s="10"/>
      <c r="I69" s="2"/>
      <c r="J69" s="17"/>
      <c r="K69" s="17"/>
      <c r="L69" s="17"/>
      <c r="M69" s="17"/>
      <c r="N69" s="17"/>
      <c r="O69" s="17"/>
      <c r="P69" s="17"/>
      <c r="Q69" s="17"/>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s="65" customFormat="1" ht="12.75" customHeight="1" x14ac:dyDescent="0.2">
      <c r="A70" s="66" t="s">
        <v>20</v>
      </c>
      <c r="B70" s="28"/>
      <c r="C70" s="28"/>
      <c r="D70" s="28"/>
      <c r="E70" s="28"/>
      <c r="F70" s="28"/>
      <c r="G70" s="25"/>
      <c r="H70" s="26"/>
      <c r="I70" s="26"/>
      <c r="J70" s="27"/>
      <c r="K70" s="27"/>
      <c r="L70" s="27"/>
      <c r="M70" s="27"/>
      <c r="N70" s="27"/>
      <c r="O70" s="27"/>
      <c r="P70" s="37"/>
      <c r="Q70" s="37"/>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row>
    <row r="71" spans="1:44" s="65" customFormat="1" ht="12.75" customHeight="1" x14ac:dyDescent="0.2">
      <c r="A71" s="466" t="s">
        <v>92</v>
      </c>
      <c r="B71" s="466"/>
      <c r="C71" s="466"/>
      <c r="D71" s="466"/>
      <c r="E71" s="466"/>
      <c r="F71" s="466"/>
      <c r="G71" s="466"/>
      <c r="H71" s="466"/>
      <c r="I71" s="466"/>
      <c r="J71" s="466"/>
      <c r="K71" s="466"/>
      <c r="L71" s="466"/>
      <c r="M71" s="466"/>
      <c r="N71" s="466"/>
      <c r="O71" s="466"/>
      <c r="P71" s="466"/>
      <c r="Q71" s="466"/>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row>
    <row r="72" spans="1:44" s="65" customFormat="1" ht="12.75" customHeight="1" x14ac:dyDescent="0.2">
      <c r="A72" s="466" t="s">
        <v>93</v>
      </c>
      <c r="B72" s="466"/>
      <c r="C72" s="466"/>
      <c r="D72" s="466"/>
      <c r="E72" s="466"/>
      <c r="F72" s="466"/>
      <c r="G72" s="466"/>
      <c r="H72" s="466"/>
      <c r="I72" s="466"/>
      <c r="J72" s="466"/>
      <c r="K72" s="466"/>
      <c r="L72" s="466"/>
      <c r="M72" s="466"/>
      <c r="N72" s="466"/>
      <c r="O72" s="466"/>
      <c r="P72" s="466"/>
      <c r="Q72" s="466"/>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row>
    <row r="73" spans="1:44" s="65" customFormat="1" ht="12.75" customHeight="1" x14ac:dyDescent="0.2">
      <c r="A73" s="63" t="s">
        <v>94</v>
      </c>
      <c r="B73" s="63"/>
      <c r="C73" s="63"/>
      <c r="D73" s="63"/>
      <c r="E73" s="63"/>
      <c r="F73" s="63"/>
      <c r="G73" s="63"/>
      <c r="H73" s="63"/>
      <c r="I73" s="63"/>
      <c r="J73" s="63"/>
      <c r="K73" s="63"/>
      <c r="L73" s="63"/>
      <c r="M73" s="63"/>
      <c r="N73" s="63"/>
      <c r="O73" s="63"/>
      <c r="P73" s="63"/>
      <c r="Q73" s="6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row>
    <row r="74" spans="1:44" s="35" customFormat="1" ht="12.75" customHeight="1" x14ac:dyDescent="0.25">
      <c r="A74" s="505" t="s">
        <v>95</v>
      </c>
      <c r="B74" s="505"/>
      <c r="C74" s="505"/>
      <c r="D74" s="505"/>
      <c r="E74" s="505"/>
      <c r="F74" s="505"/>
      <c r="G74" s="505"/>
      <c r="H74" s="505"/>
      <c r="I74" s="505"/>
      <c r="J74" s="505"/>
      <c r="K74" s="505"/>
      <c r="L74" s="505"/>
      <c r="M74" s="505"/>
      <c r="N74" s="505"/>
      <c r="O74" s="505"/>
      <c r="P74" s="505"/>
      <c r="Q74" s="505"/>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row>
    <row r="75" spans="1:44" ht="12.75" customHeight="1" x14ac:dyDescent="0.25">
      <c r="A75" s="2"/>
      <c r="B75" s="514"/>
      <c r="C75" s="477"/>
      <c r="D75" s="22"/>
      <c r="E75" s="22"/>
      <c r="F75" s="22"/>
      <c r="G75" s="22"/>
      <c r="H75" s="23"/>
      <c r="I75" s="476"/>
      <c r="J75" s="477"/>
      <c r="K75" s="477"/>
      <c r="L75" s="478"/>
      <c r="M75" s="478"/>
      <c r="N75" s="478"/>
      <c r="O75" s="478"/>
      <c r="P75" s="478"/>
      <c r="Q75" s="478"/>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2.75" customHeight="1" x14ac:dyDescent="0.25">
      <c r="A76" s="2"/>
      <c r="B76" s="5"/>
      <c r="C76" s="5"/>
      <c r="D76" s="11"/>
      <c r="E76" s="11"/>
      <c r="F76" s="11"/>
      <c r="G76" s="11"/>
      <c r="H76" s="11"/>
      <c r="I76" s="11"/>
      <c r="J76" s="485">
        <v>2017</v>
      </c>
      <c r="K76" s="485"/>
      <c r="L76" s="483">
        <v>2018</v>
      </c>
      <c r="M76" s="480"/>
      <c r="N76" s="479">
        <v>2019</v>
      </c>
      <c r="O76" s="480"/>
      <c r="P76" s="479">
        <v>2020</v>
      </c>
      <c r="Q76" s="480"/>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25.5" x14ac:dyDescent="0.25">
      <c r="A77" s="51" t="s">
        <v>2</v>
      </c>
      <c r="B77" s="52" t="s">
        <v>3</v>
      </c>
      <c r="C77" s="53" t="s">
        <v>4</v>
      </c>
      <c r="D77" s="53" t="s">
        <v>12</v>
      </c>
      <c r="E77" s="53" t="s">
        <v>10</v>
      </c>
      <c r="F77" s="53" t="s">
        <v>11</v>
      </c>
      <c r="G77" s="53" t="s">
        <v>13</v>
      </c>
      <c r="H77" s="69" t="s">
        <v>22</v>
      </c>
      <c r="I77" s="71" t="s">
        <v>5</v>
      </c>
      <c r="J77" s="56" t="s">
        <v>25</v>
      </c>
      <c r="K77" s="56" t="s">
        <v>26</v>
      </c>
      <c r="L77" s="56" t="s">
        <v>25</v>
      </c>
      <c r="M77" s="56" t="s">
        <v>26</v>
      </c>
      <c r="N77" s="56" t="s">
        <v>25</v>
      </c>
      <c r="O77" s="56" t="s">
        <v>26</v>
      </c>
      <c r="P77" s="56" t="s">
        <v>25</v>
      </c>
      <c r="Q77" s="56" t="s">
        <v>26</v>
      </c>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2.75" customHeight="1" x14ac:dyDescent="0.25">
      <c r="A78" s="522" t="s">
        <v>96</v>
      </c>
      <c r="B78" s="493" t="s">
        <v>6</v>
      </c>
      <c r="C78" s="493" t="s">
        <v>97</v>
      </c>
      <c r="D78" s="493" t="s">
        <v>23</v>
      </c>
      <c r="E78" s="493" t="s">
        <v>380</v>
      </c>
      <c r="F78" s="493" t="s">
        <v>100</v>
      </c>
      <c r="G78" s="493" t="s">
        <v>89</v>
      </c>
      <c r="H78" s="117" t="s">
        <v>79</v>
      </c>
      <c r="I78" s="121" t="s">
        <v>33</v>
      </c>
      <c r="J78" s="122">
        <v>8000</v>
      </c>
      <c r="K78" s="122">
        <v>4634</v>
      </c>
      <c r="L78" s="119">
        <f t="shared" ref="L78" si="7">SUM(L79:L82)</f>
        <v>3000</v>
      </c>
      <c r="M78" s="119">
        <f t="shared" ref="M78:Q78" si="8">SUM(M79:M82)</f>
        <v>0</v>
      </c>
      <c r="N78" s="119">
        <v>2000</v>
      </c>
      <c r="O78" s="119">
        <f t="shared" si="8"/>
        <v>0</v>
      </c>
      <c r="P78" s="377">
        <f t="shared" si="8"/>
        <v>3000</v>
      </c>
      <c r="Q78" s="119">
        <f t="shared" si="8"/>
        <v>0</v>
      </c>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2.75" customHeight="1" x14ac:dyDescent="0.25">
      <c r="A79" s="523"/>
      <c r="B79" s="494"/>
      <c r="C79" s="494"/>
      <c r="D79" s="494"/>
      <c r="E79" s="494"/>
      <c r="F79" s="494"/>
      <c r="G79" s="494"/>
      <c r="H79" s="60" t="s">
        <v>17</v>
      </c>
      <c r="I79" s="89" t="s">
        <v>33</v>
      </c>
      <c r="J79" s="79" t="s">
        <v>33</v>
      </c>
      <c r="K79" s="113" t="s">
        <v>33</v>
      </c>
      <c r="L79" s="86">
        <v>750</v>
      </c>
      <c r="M79" s="87"/>
      <c r="N79" s="86">
        <v>500</v>
      </c>
      <c r="O79" s="87"/>
      <c r="P79" s="378">
        <v>750</v>
      </c>
      <c r="Q79" s="87"/>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2.75" customHeight="1" x14ac:dyDescent="0.25">
      <c r="A80" s="523"/>
      <c r="B80" s="494"/>
      <c r="C80" s="494"/>
      <c r="D80" s="494"/>
      <c r="E80" s="494"/>
      <c r="F80" s="494"/>
      <c r="G80" s="494"/>
      <c r="H80" s="60" t="s">
        <v>0</v>
      </c>
      <c r="I80" s="89" t="s">
        <v>33</v>
      </c>
      <c r="J80" s="79" t="s">
        <v>33</v>
      </c>
      <c r="K80" s="113" t="s">
        <v>33</v>
      </c>
      <c r="L80" s="86">
        <v>45</v>
      </c>
      <c r="M80" s="87"/>
      <c r="N80" s="86">
        <v>30</v>
      </c>
      <c r="O80" s="87"/>
      <c r="P80" s="378">
        <v>45</v>
      </c>
      <c r="Q80" s="87"/>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2.75" customHeight="1" x14ac:dyDescent="0.25">
      <c r="A81" s="523"/>
      <c r="B81" s="494"/>
      <c r="C81" s="494"/>
      <c r="D81" s="494"/>
      <c r="E81" s="494"/>
      <c r="F81" s="494"/>
      <c r="G81" s="494"/>
      <c r="H81" s="60" t="s">
        <v>1</v>
      </c>
      <c r="I81" s="89" t="s">
        <v>33</v>
      </c>
      <c r="J81" s="79" t="s">
        <v>33</v>
      </c>
      <c r="K81" s="113" t="s">
        <v>33</v>
      </c>
      <c r="L81" s="86">
        <v>105</v>
      </c>
      <c r="M81" s="87"/>
      <c r="N81" s="86">
        <v>70</v>
      </c>
      <c r="O81" s="87"/>
      <c r="P81" s="378">
        <v>105</v>
      </c>
      <c r="Q81" s="87"/>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ht="12.75" customHeight="1" x14ac:dyDescent="0.25">
      <c r="A82" s="523"/>
      <c r="B82" s="494"/>
      <c r="C82" s="494"/>
      <c r="D82" s="494"/>
      <c r="E82" s="494"/>
      <c r="F82" s="494"/>
      <c r="G82" s="494"/>
      <c r="H82" s="60" t="s">
        <v>18</v>
      </c>
      <c r="I82" s="89" t="s">
        <v>33</v>
      </c>
      <c r="J82" s="79" t="s">
        <v>33</v>
      </c>
      <c r="K82" s="113" t="s">
        <v>33</v>
      </c>
      <c r="L82" s="86">
        <v>2100</v>
      </c>
      <c r="M82" s="87"/>
      <c r="N82" s="86">
        <v>1400</v>
      </c>
      <c r="O82" s="87"/>
      <c r="P82" s="378">
        <v>2100</v>
      </c>
      <c r="Q82" s="87"/>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row>
    <row r="83" spans="1:44" ht="12.75" customHeight="1" x14ac:dyDescent="0.25">
      <c r="A83" s="523"/>
      <c r="B83" s="465" t="s">
        <v>7</v>
      </c>
      <c r="C83" s="465" t="s">
        <v>98</v>
      </c>
      <c r="D83" s="465" t="s">
        <v>23</v>
      </c>
      <c r="E83" s="465" t="s">
        <v>99</v>
      </c>
      <c r="F83" s="465" t="s">
        <v>100</v>
      </c>
      <c r="G83" s="465" t="s">
        <v>89</v>
      </c>
      <c r="H83" s="117" t="s">
        <v>79</v>
      </c>
      <c r="I83" s="375" t="s">
        <v>33</v>
      </c>
      <c r="J83" s="119">
        <v>4000</v>
      </c>
      <c r="K83" s="119">
        <v>2538</v>
      </c>
      <c r="L83" s="119">
        <f t="shared" ref="L83" si="9">SUM(L84:L87)</f>
        <v>3000</v>
      </c>
      <c r="M83" s="119">
        <f t="shared" ref="M83" si="10">SUM(M84:M87)</f>
        <v>0</v>
      </c>
      <c r="N83" s="119">
        <v>2000</v>
      </c>
      <c r="O83" s="119">
        <f t="shared" ref="O83" si="11">SUM(O84:O87)</f>
        <v>0</v>
      </c>
      <c r="P83" s="377">
        <f t="shared" ref="P83" si="12">SUM(P84:P87)</f>
        <v>3000</v>
      </c>
      <c r="Q83" s="119">
        <f t="shared" ref="Q83" si="13">SUM(Q84:Q87)</f>
        <v>0</v>
      </c>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row>
    <row r="84" spans="1:44" ht="12.75" customHeight="1" x14ac:dyDescent="0.25">
      <c r="A84" s="523"/>
      <c r="B84" s="465"/>
      <c r="C84" s="465"/>
      <c r="D84" s="465"/>
      <c r="E84" s="465"/>
      <c r="F84" s="465"/>
      <c r="G84" s="465"/>
      <c r="H84" s="60" t="s">
        <v>17</v>
      </c>
      <c r="I84" s="120" t="s">
        <v>33</v>
      </c>
      <c r="J84" s="79" t="s">
        <v>33</v>
      </c>
      <c r="K84" s="113" t="s">
        <v>33</v>
      </c>
      <c r="L84" s="86">
        <v>750</v>
      </c>
      <c r="M84" s="87"/>
      <c r="N84" s="86">
        <v>500</v>
      </c>
      <c r="O84" s="87"/>
      <c r="P84" s="378">
        <v>750</v>
      </c>
      <c r="Q84" s="87"/>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row>
    <row r="85" spans="1:44" ht="12.75" customHeight="1" x14ac:dyDescent="0.25">
      <c r="A85" s="523"/>
      <c r="B85" s="465"/>
      <c r="C85" s="465"/>
      <c r="D85" s="465"/>
      <c r="E85" s="465"/>
      <c r="F85" s="465"/>
      <c r="G85" s="465"/>
      <c r="H85" s="60" t="s">
        <v>0</v>
      </c>
      <c r="I85" s="120" t="s">
        <v>33</v>
      </c>
      <c r="J85" s="79" t="s">
        <v>33</v>
      </c>
      <c r="K85" s="113" t="s">
        <v>33</v>
      </c>
      <c r="L85" s="86">
        <v>45</v>
      </c>
      <c r="M85" s="87"/>
      <c r="N85" s="86">
        <v>30</v>
      </c>
      <c r="O85" s="87"/>
      <c r="P85" s="378">
        <v>45</v>
      </c>
      <c r="Q85" s="87"/>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row>
    <row r="86" spans="1:44" ht="12.75" customHeight="1" x14ac:dyDescent="0.25">
      <c r="A86" s="523"/>
      <c r="B86" s="465"/>
      <c r="C86" s="465"/>
      <c r="D86" s="465"/>
      <c r="E86" s="465"/>
      <c r="F86" s="465"/>
      <c r="G86" s="465"/>
      <c r="H86" s="60" t="s">
        <v>1</v>
      </c>
      <c r="I86" s="120" t="s">
        <v>33</v>
      </c>
      <c r="J86" s="79" t="s">
        <v>33</v>
      </c>
      <c r="K86" s="113" t="s">
        <v>33</v>
      </c>
      <c r="L86" s="86">
        <v>105</v>
      </c>
      <c r="M86" s="87"/>
      <c r="N86" s="86">
        <v>70</v>
      </c>
      <c r="O86" s="87"/>
      <c r="P86" s="378">
        <v>105</v>
      </c>
      <c r="Q86" s="87"/>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44" ht="12.75" customHeight="1" x14ac:dyDescent="0.25">
      <c r="A87" s="523"/>
      <c r="B87" s="465"/>
      <c r="C87" s="465"/>
      <c r="D87" s="465"/>
      <c r="E87" s="465"/>
      <c r="F87" s="465"/>
      <c r="G87" s="465"/>
      <c r="H87" s="60" t="s">
        <v>18</v>
      </c>
      <c r="I87" s="120" t="s">
        <v>33</v>
      </c>
      <c r="J87" s="79" t="s">
        <v>33</v>
      </c>
      <c r="K87" s="113" t="s">
        <v>33</v>
      </c>
      <c r="L87" s="86">
        <v>2100</v>
      </c>
      <c r="M87" s="87"/>
      <c r="N87" s="86">
        <v>1400</v>
      </c>
      <c r="O87" s="87"/>
      <c r="P87" s="378">
        <v>2100</v>
      </c>
      <c r="Q87" s="87"/>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row>
    <row r="88" spans="1:44" ht="12.75" customHeight="1" x14ac:dyDescent="0.25">
      <c r="A88" s="2"/>
      <c r="B88" s="2"/>
      <c r="C88" s="3"/>
      <c r="D88" s="10"/>
      <c r="E88" s="10"/>
      <c r="F88" s="10"/>
      <c r="G88" s="10"/>
      <c r="H88" s="10"/>
      <c r="I88" s="2"/>
      <c r="J88" s="17"/>
      <c r="K88" s="17"/>
      <c r="L88" s="17"/>
      <c r="M88" s="17"/>
      <c r="N88" s="17"/>
      <c r="O88" s="17"/>
      <c r="P88" s="17"/>
      <c r="Q88" s="17"/>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row>
    <row r="89" spans="1:44" ht="12.75" customHeight="1" x14ac:dyDescent="0.25">
      <c r="A89" s="2"/>
      <c r="B89" s="5"/>
      <c r="C89" s="5"/>
      <c r="D89" s="11"/>
      <c r="E89" s="11"/>
      <c r="F89" s="11"/>
      <c r="G89" s="11"/>
      <c r="H89" s="11"/>
      <c r="I89" s="11"/>
      <c r="J89" s="481">
        <v>2017</v>
      </c>
      <c r="K89" s="482"/>
      <c r="L89" s="483">
        <v>2018</v>
      </c>
      <c r="M89" s="480"/>
      <c r="N89" s="479">
        <v>2019</v>
      </c>
      <c r="O89" s="480"/>
      <c r="P89" s="479">
        <v>2020</v>
      </c>
      <c r="Q89" s="480"/>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row>
    <row r="90" spans="1:44" ht="25.5" x14ac:dyDescent="0.25">
      <c r="A90" s="54" t="s">
        <v>2</v>
      </c>
      <c r="B90" s="57" t="s">
        <v>3</v>
      </c>
      <c r="C90" s="45" t="s">
        <v>9</v>
      </c>
      <c r="D90" s="45" t="s">
        <v>12</v>
      </c>
      <c r="E90" s="45" t="s">
        <v>10</v>
      </c>
      <c r="F90" s="45" t="s">
        <v>11</v>
      </c>
      <c r="G90" s="58" t="s">
        <v>13</v>
      </c>
      <c r="H90" s="59" t="s">
        <v>22</v>
      </c>
      <c r="I90" s="71" t="s">
        <v>5</v>
      </c>
      <c r="J90" s="56" t="s">
        <v>25</v>
      </c>
      <c r="K90" s="56" t="s">
        <v>26</v>
      </c>
      <c r="L90" s="56" t="s">
        <v>25</v>
      </c>
      <c r="M90" s="56" t="s">
        <v>26</v>
      </c>
      <c r="N90" s="56" t="s">
        <v>25</v>
      </c>
      <c r="O90" s="56" t="s">
        <v>26</v>
      </c>
      <c r="P90" s="56" t="s">
        <v>25</v>
      </c>
      <c r="Q90" s="56" t="s">
        <v>26</v>
      </c>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row>
    <row r="91" spans="1:44" ht="12.75" customHeight="1" x14ac:dyDescent="0.25">
      <c r="A91" s="469" t="s">
        <v>101</v>
      </c>
      <c r="B91" s="465" t="s">
        <v>6</v>
      </c>
      <c r="C91" s="465" t="s">
        <v>642</v>
      </c>
      <c r="D91" s="465" t="s">
        <v>23</v>
      </c>
      <c r="E91" s="465" t="s">
        <v>102</v>
      </c>
      <c r="F91" s="465" t="s">
        <v>100</v>
      </c>
      <c r="G91" s="465" t="s">
        <v>89</v>
      </c>
      <c r="H91" s="117" t="s">
        <v>79</v>
      </c>
      <c r="I91" s="118">
        <v>19975</v>
      </c>
      <c r="J91" s="122">
        <v>20000</v>
      </c>
      <c r="K91" s="122">
        <v>36650</v>
      </c>
      <c r="L91" s="122">
        <f t="shared" ref="L91:Q91" si="14">SUM(L92:L95)</f>
        <v>15000</v>
      </c>
      <c r="M91" s="122">
        <f t="shared" si="14"/>
        <v>0</v>
      </c>
      <c r="N91" s="122">
        <f>SUM(N92:N95)</f>
        <v>10000</v>
      </c>
      <c r="O91" s="122">
        <f t="shared" si="14"/>
        <v>0</v>
      </c>
      <c r="P91" s="377">
        <f t="shared" si="14"/>
        <v>15000</v>
      </c>
      <c r="Q91" s="122">
        <f t="shared" si="14"/>
        <v>0</v>
      </c>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row>
    <row r="92" spans="1:44" ht="12.75" customHeight="1" x14ac:dyDescent="0.25">
      <c r="A92" s="469"/>
      <c r="B92" s="465"/>
      <c r="C92" s="465"/>
      <c r="D92" s="465"/>
      <c r="E92" s="465"/>
      <c r="F92" s="465"/>
      <c r="G92" s="465"/>
      <c r="H92" s="60" t="s">
        <v>17</v>
      </c>
      <c r="I92" s="79">
        <v>4993.75</v>
      </c>
      <c r="J92" s="79">
        <v>5000</v>
      </c>
      <c r="K92" s="113">
        <v>14818</v>
      </c>
      <c r="L92" s="87">
        <v>3750</v>
      </c>
      <c r="M92" s="87"/>
      <c r="N92" s="87">
        <v>2500</v>
      </c>
      <c r="O92" s="87"/>
      <c r="P92" s="378">
        <v>3750</v>
      </c>
      <c r="Q92" s="87"/>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row>
    <row r="93" spans="1:44" ht="12.75" customHeight="1" x14ac:dyDescent="0.25">
      <c r="A93" s="469"/>
      <c r="B93" s="465"/>
      <c r="C93" s="465"/>
      <c r="D93" s="465"/>
      <c r="E93" s="465"/>
      <c r="F93" s="465"/>
      <c r="G93" s="465"/>
      <c r="H93" s="60" t="s">
        <v>0</v>
      </c>
      <c r="I93" s="79">
        <v>299.625</v>
      </c>
      <c r="J93" s="79">
        <v>300</v>
      </c>
      <c r="K93" s="113">
        <v>631</v>
      </c>
      <c r="L93" s="87">
        <v>225</v>
      </c>
      <c r="M93" s="87"/>
      <c r="N93" s="87">
        <v>150</v>
      </c>
      <c r="O93" s="87"/>
      <c r="P93" s="378">
        <v>225</v>
      </c>
      <c r="Q93" s="87"/>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row>
    <row r="94" spans="1:44" ht="12.75" customHeight="1" x14ac:dyDescent="0.25">
      <c r="A94" s="469"/>
      <c r="B94" s="465"/>
      <c r="C94" s="465"/>
      <c r="D94" s="465"/>
      <c r="E94" s="465"/>
      <c r="F94" s="465"/>
      <c r="G94" s="465"/>
      <c r="H94" s="60" t="s">
        <v>1</v>
      </c>
      <c r="I94" s="79">
        <v>699.12500000000011</v>
      </c>
      <c r="J94" s="79">
        <v>700</v>
      </c>
      <c r="K94" s="113">
        <v>2188</v>
      </c>
      <c r="L94" s="87">
        <v>525</v>
      </c>
      <c r="M94" s="87"/>
      <c r="N94" s="87">
        <v>350</v>
      </c>
      <c r="O94" s="87"/>
      <c r="P94" s="378">
        <v>525</v>
      </c>
      <c r="Q94" s="87"/>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row>
    <row r="95" spans="1:44" ht="12.75" customHeight="1" x14ac:dyDescent="0.25">
      <c r="A95" s="469"/>
      <c r="B95" s="465"/>
      <c r="C95" s="465"/>
      <c r="D95" s="465"/>
      <c r="E95" s="465"/>
      <c r="F95" s="465"/>
      <c r="G95" s="465"/>
      <c r="H95" s="60" t="s">
        <v>18</v>
      </c>
      <c r="I95" s="79">
        <v>13982.5</v>
      </c>
      <c r="J95" s="79">
        <v>14000</v>
      </c>
      <c r="K95" s="113">
        <v>19013</v>
      </c>
      <c r="L95" s="88">
        <v>10500</v>
      </c>
      <c r="M95" s="88"/>
      <c r="N95" s="88">
        <v>7000</v>
      </c>
      <c r="O95" s="88"/>
      <c r="P95" s="379">
        <v>10500</v>
      </c>
      <c r="Q95" s="88"/>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row>
    <row r="96" spans="1:44" ht="12.75" customHeight="1" x14ac:dyDescent="0.25">
      <c r="A96" s="14"/>
      <c r="B96" s="14"/>
      <c r="C96" s="10"/>
      <c r="D96" s="10"/>
      <c r="E96" s="10"/>
      <c r="F96" s="10"/>
      <c r="G96" s="10"/>
      <c r="H96" s="10"/>
      <c r="I96" s="2"/>
      <c r="J96" s="17"/>
      <c r="K96" s="17"/>
      <c r="L96" s="17"/>
      <c r="M96" s="17"/>
      <c r="N96" s="17"/>
      <c r="O96" s="17"/>
      <c r="P96" s="17"/>
      <c r="Q96" s="17"/>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44" s="65" customFormat="1" ht="12.75" customHeight="1" x14ac:dyDescent="0.2">
      <c r="A97" s="66" t="s">
        <v>27</v>
      </c>
      <c r="B97" s="28"/>
      <c r="C97" s="28"/>
      <c r="D97" s="28"/>
      <c r="E97" s="28"/>
      <c r="F97" s="28"/>
      <c r="G97" s="25"/>
      <c r="H97" s="26"/>
      <c r="I97" s="26"/>
      <c r="J97" s="27"/>
      <c r="K97" s="27"/>
      <c r="L97" s="27"/>
      <c r="M97" s="27"/>
      <c r="N97" s="27"/>
      <c r="O97" s="27"/>
      <c r="P97" s="37"/>
      <c r="Q97" s="37"/>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row>
    <row r="98" spans="1:44" s="65" customFormat="1" ht="12.75" customHeight="1" x14ac:dyDescent="0.2">
      <c r="A98" s="466" t="s">
        <v>103</v>
      </c>
      <c r="B98" s="466"/>
      <c r="C98" s="466"/>
      <c r="D98" s="466"/>
      <c r="E98" s="466"/>
      <c r="F98" s="466"/>
      <c r="G98" s="466"/>
      <c r="H98" s="466"/>
      <c r="I98" s="466"/>
      <c r="J98" s="466"/>
      <c r="K98" s="466"/>
      <c r="L98" s="466"/>
      <c r="M98" s="466"/>
      <c r="N98" s="466"/>
      <c r="O98" s="466"/>
      <c r="P98" s="466"/>
      <c r="Q98" s="466"/>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row>
    <row r="99" spans="1:44" s="38" customFormat="1" ht="12.75" customHeight="1" x14ac:dyDescent="0.25">
      <c r="A99" s="24"/>
      <c r="B99" s="518"/>
      <c r="C99" s="516"/>
      <c r="D99" s="23"/>
      <c r="E99" s="23"/>
      <c r="F99" s="23"/>
      <c r="G99" s="23"/>
      <c r="H99" s="23"/>
      <c r="I99" s="515"/>
      <c r="J99" s="516"/>
      <c r="K99" s="516"/>
      <c r="L99" s="517"/>
      <c r="M99" s="517"/>
      <c r="N99" s="517"/>
      <c r="O99" s="517"/>
      <c r="P99" s="517"/>
      <c r="Q99" s="51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row>
    <row r="100" spans="1:44" ht="12.75" customHeight="1" x14ac:dyDescent="0.25">
      <c r="A100" s="2"/>
      <c r="B100" s="5"/>
      <c r="C100" s="5"/>
      <c r="D100" s="11"/>
      <c r="E100" s="11"/>
      <c r="F100" s="11"/>
      <c r="G100" s="11"/>
      <c r="H100" s="11"/>
      <c r="I100" s="11"/>
      <c r="J100" s="449">
        <v>2017</v>
      </c>
      <c r="K100" s="449"/>
      <c r="L100" s="450">
        <v>2018</v>
      </c>
      <c r="M100" s="451"/>
      <c r="N100" s="452">
        <v>2019</v>
      </c>
      <c r="O100" s="451"/>
      <c r="P100" s="452">
        <v>2020</v>
      </c>
      <c r="Q100" s="451"/>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row>
    <row r="101" spans="1:44" ht="25.5" x14ac:dyDescent="0.25">
      <c r="A101" s="54" t="s">
        <v>2</v>
      </c>
      <c r="B101" s="57" t="s">
        <v>3</v>
      </c>
      <c r="C101" s="45" t="s">
        <v>9</v>
      </c>
      <c r="D101" s="45" t="s">
        <v>12</v>
      </c>
      <c r="E101" s="45" t="s">
        <v>10</v>
      </c>
      <c r="F101" s="45" t="s">
        <v>11</v>
      </c>
      <c r="G101" s="45" t="s">
        <v>13</v>
      </c>
      <c r="H101" s="70" t="s">
        <v>22</v>
      </c>
      <c r="I101" s="55" t="s">
        <v>5</v>
      </c>
      <c r="J101" s="46" t="s">
        <v>25</v>
      </c>
      <c r="K101" s="46" t="s">
        <v>26</v>
      </c>
      <c r="L101" s="46" t="s">
        <v>25</v>
      </c>
      <c r="M101" s="46" t="s">
        <v>26</v>
      </c>
      <c r="N101" s="46" t="s">
        <v>25</v>
      </c>
      <c r="O101" s="46" t="s">
        <v>26</v>
      </c>
      <c r="P101" s="46" t="s">
        <v>25</v>
      </c>
      <c r="Q101" s="46" t="s">
        <v>26</v>
      </c>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row>
    <row r="102" spans="1:44" ht="12.75" customHeight="1" x14ac:dyDescent="0.25">
      <c r="A102" s="469" t="s">
        <v>104</v>
      </c>
      <c r="B102" s="465" t="s">
        <v>6</v>
      </c>
      <c r="C102" s="465" t="s">
        <v>643</v>
      </c>
      <c r="D102" s="465" t="s">
        <v>23</v>
      </c>
      <c r="E102" s="465" t="s">
        <v>105</v>
      </c>
      <c r="F102" s="465" t="s">
        <v>100</v>
      </c>
      <c r="G102" s="465" t="s">
        <v>89</v>
      </c>
      <c r="H102" s="117" t="s">
        <v>79</v>
      </c>
      <c r="I102" s="123">
        <v>3301</v>
      </c>
      <c r="J102" s="122">
        <v>10000</v>
      </c>
      <c r="K102" s="122">
        <f t="shared" ref="K102:P102" si="15">SUM(K103:K106)</f>
        <v>5856</v>
      </c>
      <c r="L102" s="122">
        <f t="shared" si="15"/>
        <v>3000</v>
      </c>
      <c r="M102" s="122">
        <f t="shared" si="15"/>
        <v>0</v>
      </c>
      <c r="N102" s="119">
        <v>2000</v>
      </c>
      <c r="O102" s="122">
        <f t="shared" si="15"/>
        <v>0</v>
      </c>
      <c r="P102" s="122">
        <f t="shared" si="15"/>
        <v>3000</v>
      </c>
      <c r="Q102" s="122">
        <f>SUM(Q103:Q106)</f>
        <v>0</v>
      </c>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2.75" customHeight="1" x14ac:dyDescent="0.25">
      <c r="A103" s="469"/>
      <c r="B103" s="465"/>
      <c r="C103" s="465"/>
      <c r="D103" s="465"/>
      <c r="E103" s="465"/>
      <c r="F103" s="465"/>
      <c r="G103" s="465"/>
      <c r="H103" s="60" t="s">
        <v>17</v>
      </c>
      <c r="I103" s="374">
        <v>825.25</v>
      </c>
      <c r="J103" s="86">
        <v>2000</v>
      </c>
      <c r="K103" s="86">
        <v>2038</v>
      </c>
      <c r="L103" s="87">
        <v>750</v>
      </c>
      <c r="M103" s="87"/>
      <c r="N103" s="86">
        <v>500</v>
      </c>
      <c r="O103" s="87"/>
      <c r="P103" s="87">
        <v>750</v>
      </c>
      <c r="Q103" s="87"/>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2.75" customHeight="1" x14ac:dyDescent="0.25">
      <c r="A104" s="469"/>
      <c r="B104" s="465"/>
      <c r="C104" s="465"/>
      <c r="D104" s="465"/>
      <c r="E104" s="465"/>
      <c r="F104" s="465"/>
      <c r="G104" s="465"/>
      <c r="H104" s="60" t="s">
        <v>0</v>
      </c>
      <c r="I104" s="374">
        <v>49.515000000000001</v>
      </c>
      <c r="J104" s="86">
        <v>300</v>
      </c>
      <c r="K104" s="86">
        <v>102</v>
      </c>
      <c r="L104" s="87">
        <v>45</v>
      </c>
      <c r="M104" s="87"/>
      <c r="N104" s="86">
        <v>30</v>
      </c>
      <c r="O104" s="87"/>
      <c r="P104" s="87">
        <v>45</v>
      </c>
      <c r="Q104" s="87"/>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2.75" customHeight="1" x14ac:dyDescent="0.25">
      <c r="A105" s="469"/>
      <c r="B105" s="465"/>
      <c r="C105" s="465"/>
      <c r="D105" s="465"/>
      <c r="E105" s="465"/>
      <c r="F105" s="465"/>
      <c r="G105" s="465"/>
      <c r="H105" s="60" t="s">
        <v>1</v>
      </c>
      <c r="I105" s="374">
        <v>115.53500000000001</v>
      </c>
      <c r="J105" s="86">
        <v>700</v>
      </c>
      <c r="K105" s="86">
        <v>466</v>
      </c>
      <c r="L105" s="87">
        <v>105</v>
      </c>
      <c r="M105" s="87"/>
      <c r="N105" s="86">
        <v>70</v>
      </c>
      <c r="O105" s="87"/>
      <c r="P105" s="87">
        <v>105</v>
      </c>
      <c r="Q105" s="87"/>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2.75" customHeight="1" x14ac:dyDescent="0.25">
      <c r="A106" s="469"/>
      <c r="B106" s="465"/>
      <c r="C106" s="465"/>
      <c r="D106" s="465"/>
      <c r="E106" s="465"/>
      <c r="F106" s="465"/>
      <c r="G106" s="465"/>
      <c r="H106" s="60" t="s">
        <v>18</v>
      </c>
      <c r="I106" s="374">
        <v>2310.6999999999998</v>
      </c>
      <c r="J106" s="86">
        <v>7000</v>
      </c>
      <c r="K106" s="86">
        <v>3250</v>
      </c>
      <c r="L106" s="87">
        <v>2100</v>
      </c>
      <c r="M106" s="87"/>
      <c r="N106" s="86">
        <v>1400</v>
      </c>
      <c r="O106" s="87"/>
      <c r="P106" s="87">
        <v>2100</v>
      </c>
      <c r="Q106" s="87"/>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2.75" customHeight="1" x14ac:dyDescent="0.25">
      <c r="A107" s="469"/>
      <c r="B107" s="465" t="s">
        <v>7</v>
      </c>
      <c r="C107" s="465" t="s">
        <v>106</v>
      </c>
      <c r="D107" s="465" t="s">
        <v>23</v>
      </c>
      <c r="E107" s="465" t="s">
        <v>107</v>
      </c>
      <c r="F107" s="465" t="s">
        <v>108</v>
      </c>
      <c r="G107" s="465" t="s">
        <v>89</v>
      </c>
      <c r="H107" s="117" t="s">
        <v>79</v>
      </c>
      <c r="I107" s="123">
        <v>5301</v>
      </c>
      <c r="J107" s="122">
        <f>SUM(J108:J111)</f>
        <v>4000</v>
      </c>
      <c r="K107" s="122">
        <f t="shared" ref="K107:Q107" si="16">SUM(K108:K111)</f>
        <v>16274</v>
      </c>
      <c r="L107" s="122">
        <f t="shared" si="16"/>
        <v>10000</v>
      </c>
      <c r="M107" s="122">
        <f t="shared" si="16"/>
        <v>0</v>
      </c>
      <c r="N107" s="122">
        <v>7000</v>
      </c>
      <c r="O107" s="122">
        <f t="shared" si="16"/>
        <v>0</v>
      </c>
      <c r="P107" s="122">
        <f t="shared" si="16"/>
        <v>10000</v>
      </c>
      <c r="Q107" s="122">
        <f t="shared" si="16"/>
        <v>0</v>
      </c>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2.75" customHeight="1" x14ac:dyDescent="0.25">
      <c r="A108" s="469"/>
      <c r="B108" s="465"/>
      <c r="C108" s="465"/>
      <c r="D108" s="465"/>
      <c r="E108" s="465"/>
      <c r="F108" s="465"/>
      <c r="G108" s="465"/>
      <c r="H108" s="60" t="s">
        <v>17</v>
      </c>
      <c r="I108" s="374">
        <v>1325.25</v>
      </c>
      <c r="J108" s="86">
        <v>1000</v>
      </c>
      <c r="K108" s="86">
        <v>6489</v>
      </c>
      <c r="L108" s="87">
        <v>2500</v>
      </c>
      <c r="M108" s="87"/>
      <c r="N108" s="87">
        <v>1750</v>
      </c>
      <c r="O108" s="87"/>
      <c r="P108" s="87">
        <v>2500</v>
      </c>
      <c r="Q108" s="87"/>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2.75" customHeight="1" x14ac:dyDescent="0.25">
      <c r="A109" s="469"/>
      <c r="B109" s="465"/>
      <c r="C109" s="465"/>
      <c r="D109" s="465"/>
      <c r="E109" s="465"/>
      <c r="F109" s="465"/>
      <c r="G109" s="465"/>
      <c r="H109" s="60" t="s">
        <v>0</v>
      </c>
      <c r="I109" s="374">
        <v>79.515000000000001</v>
      </c>
      <c r="J109" s="86">
        <v>60</v>
      </c>
      <c r="K109" s="86">
        <v>62</v>
      </c>
      <c r="L109" s="87">
        <v>150</v>
      </c>
      <c r="M109" s="87"/>
      <c r="N109" s="87">
        <v>105</v>
      </c>
      <c r="O109" s="87"/>
      <c r="P109" s="87">
        <v>150</v>
      </c>
      <c r="Q109" s="87"/>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2.75" customHeight="1" x14ac:dyDescent="0.25">
      <c r="A110" s="469"/>
      <c r="B110" s="465"/>
      <c r="C110" s="465"/>
      <c r="D110" s="465"/>
      <c r="E110" s="465"/>
      <c r="F110" s="465"/>
      <c r="G110" s="465"/>
      <c r="H110" s="60" t="s">
        <v>1</v>
      </c>
      <c r="I110" s="374">
        <v>185.53500000000003</v>
      </c>
      <c r="J110" s="86">
        <v>140</v>
      </c>
      <c r="K110" s="86">
        <v>365</v>
      </c>
      <c r="L110" s="87">
        <v>350</v>
      </c>
      <c r="M110" s="87"/>
      <c r="N110" s="87">
        <v>245.00000000000003</v>
      </c>
      <c r="O110" s="87"/>
      <c r="P110" s="87">
        <v>350</v>
      </c>
      <c r="Q110" s="87"/>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2.75" customHeight="1" x14ac:dyDescent="0.25">
      <c r="A111" s="469"/>
      <c r="B111" s="465"/>
      <c r="C111" s="465"/>
      <c r="D111" s="465"/>
      <c r="E111" s="465"/>
      <c r="F111" s="465"/>
      <c r="G111" s="465"/>
      <c r="H111" s="60" t="s">
        <v>18</v>
      </c>
      <c r="I111" s="374">
        <v>3710.7</v>
      </c>
      <c r="J111" s="86">
        <v>2800</v>
      </c>
      <c r="K111" s="86">
        <v>9358</v>
      </c>
      <c r="L111" s="87">
        <v>7000</v>
      </c>
      <c r="M111" s="87"/>
      <c r="N111" s="87">
        <v>4900</v>
      </c>
      <c r="O111" s="87"/>
      <c r="P111" s="87">
        <v>7000</v>
      </c>
      <c r="Q111" s="87"/>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2.75" customHeight="1" x14ac:dyDescent="0.25">
      <c r="A112" s="469"/>
      <c r="B112" s="465" t="s">
        <v>8</v>
      </c>
      <c r="C112" s="465" t="s">
        <v>109</v>
      </c>
      <c r="D112" s="465" t="s">
        <v>23</v>
      </c>
      <c r="E112" s="465" t="s">
        <v>110</v>
      </c>
      <c r="F112" s="465" t="s">
        <v>108</v>
      </c>
      <c r="G112" s="465" t="s">
        <v>89</v>
      </c>
      <c r="H112" s="117" t="s">
        <v>79</v>
      </c>
      <c r="I112" s="123" t="s">
        <v>33</v>
      </c>
      <c r="J112" s="122">
        <f>SUM(J113:J116)</f>
        <v>4000</v>
      </c>
      <c r="K112" s="122">
        <v>2461</v>
      </c>
      <c r="L112" s="122">
        <f t="shared" ref="L112:Q112" si="17">SUM(L113:L116)</f>
        <v>3000</v>
      </c>
      <c r="M112" s="122">
        <f t="shared" si="17"/>
        <v>0</v>
      </c>
      <c r="N112" s="119">
        <v>2000</v>
      </c>
      <c r="O112" s="122">
        <f t="shared" si="17"/>
        <v>0</v>
      </c>
      <c r="P112" s="122">
        <f t="shared" si="17"/>
        <v>3000</v>
      </c>
      <c r="Q112" s="122">
        <f t="shared" si="17"/>
        <v>0</v>
      </c>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2.75" customHeight="1" x14ac:dyDescent="0.25">
      <c r="A113" s="469"/>
      <c r="B113" s="465"/>
      <c r="C113" s="465"/>
      <c r="D113" s="465"/>
      <c r="E113" s="465"/>
      <c r="F113" s="465"/>
      <c r="G113" s="465"/>
      <c r="H113" s="60" t="s">
        <v>17</v>
      </c>
      <c r="I113" s="29" t="s">
        <v>33</v>
      </c>
      <c r="J113" s="86">
        <v>1000</v>
      </c>
      <c r="K113" s="79" t="s">
        <v>33</v>
      </c>
      <c r="L113" s="87">
        <v>750</v>
      </c>
      <c r="M113" s="87"/>
      <c r="N113" s="86">
        <v>500</v>
      </c>
      <c r="O113" s="87"/>
      <c r="P113" s="87">
        <v>750</v>
      </c>
      <c r="Q113" s="87"/>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row>
    <row r="114" spans="1:44" ht="12.75" customHeight="1" x14ac:dyDescent="0.25">
      <c r="A114" s="469"/>
      <c r="B114" s="465"/>
      <c r="C114" s="465"/>
      <c r="D114" s="465"/>
      <c r="E114" s="465"/>
      <c r="F114" s="465"/>
      <c r="G114" s="465"/>
      <c r="H114" s="60" t="s">
        <v>0</v>
      </c>
      <c r="I114" s="29" t="s">
        <v>33</v>
      </c>
      <c r="J114" s="86">
        <v>60</v>
      </c>
      <c r="K114" s="79" t="s">
        <v>33</v>
      </c>
      <c r="L114" s="87">
        <v>45</v>
      </c>
      <c r="M114" s="87"/>
      <c r="N114" s="86">
        <v>30</v>
      </c>
      <c r="O114" s="87"/>
      <c r="P114" s="87">
        <v>45</v>
      </c>
      <c r="Q114" s="87"/>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row>
    <row r="115" spans="1:44" ht="12.75" customHeight="1" x14ac:dyDescent="0.25">
      <c r="A115" s="469"/>
      <c r="B115" s="465"/>
      <c r="C115" s="465"/>
      <c r="D115" s="465"/>
      <c r="E115" s="465"/>
      <c r="F115" s="465"/>
      <c r="G115" s="465"/>
      <c r="H115" s="60" t="s">
        <v>1</v>
      </c>
      <c r="I115" s="29" t="s">
        <v>33</v>
      </c>
      <c r="J115" s="86">
        <v>140</v>
      </c>
      <c r="K115" s="79" t="s">
        <v>33</v>
      </c>
      <c r="L115" s="87">
        <v>105</v>
      </c>
      <c r="M115" s="87"/>
      <c r="N115" s="86">
        <v>70</v>
      </c>
      <c r="O115" s="87"/>
      <c r="P115" s="87">
        <v>105</v>
      </c>
      <c r="Q115" s="87"/>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row>
    <row r="116" spans="1:44" ht="12.75" customHeight="1" x14ac:dyDescent="0.25">
      <c r="A116" s="469"/>
      <c r="B116" s="465"/>
      <c r="C116" s="465"/>
      <c r="D116" s="465"/>
      <c r="E116" s="465"/>
      <c r="F116" s="465"/>
      <c r="G116" s="465"/>
      <c r="H116" s="60" t="s">
        <v>18</v>
      </c>
      <c r="I116" s="29" t="s">
        <v>33</v>
      </c>
      <c r="J116" s="86">
        <v>2800</v>
      </c>
      <c r="K116" s="79" t="s">
        <v>33</v>
      </c>
      <c r="L116" s="87">
        <v>2100</v>
      </c>
      <c r="M116" s="87"/>
      <c r="N116" s="86">
        <v>1400</v>
      </c>
      <c r="O116" s="87"/>
      <c r="P116" s="87">
        <v>2100</v>
      </c>
      <c r="Q116" s="87"/>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row>
    <row r="117" spans="1:44" ht="12.75" customHeight="1" x14ac:dyDescent="0.25">
      <c r="A117" s="2"/>
      <c r="B117" s="2"/>
      <c r="C117" s="3"/>
      <c r="D117" s="10"/>
      <c r="E117" s="10"/>
      <c r="F117" s="10"/>
      <c r="G117" s="10"/>
      <c r="H117" s="10"/>
      <c r="I117" s="2"/>
      <c r="J117" s="17"/>
      <c r="K117" s="17"/>
      <c r="L117" s="17"/>
      <c r="M117" s="17"/>
      <c r="N117" s="17"/>
      <c r="O117" s="17"/>
      <c r="P117" s="17"/>
      <c r="Q117" s="17"/>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row>
    <row r="118" spans="1:44" s="65" customFormat="1" ht="12.75" customHeight="1" x14ac:dyDescent="0.2">
      <c r="A118" s="66" t="s">
        <v>28</v>
      </c>
      <c r="B118" s="28"/>
      <c r="C118" s="28"/>
      <c r="D118" s="28"/>
      <c r="E118" s="28"/>
      <c r="F118" s="28"/>
      <c r="G118" s="25"/>
      <c r="H118" s="26"/>
      <c r="I118" s="26"/>
      <c r="J118" s="27"/>
      <c r="K118" s="27"/>
      <c r="L118" s="27"/>
      <c r="M118" s="27"/>
      <c r="N118" s="27"/>
      <c r="O118" s="27"/>
      <c r="P118" s="37"/>
      <c r="Q118" s="37"/>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row>
    <row r="119" spans="1:44" s="65" customFormat="1" ht="12.75" customHeight="1" x14ac:dyDescent="0.2">
      <c r="A119" s="466" t="s">
        <v>111</v>
      </c>
      <c r="B119" s="466"/>
      <c r="C119" s="466"/>
      <c r="D119" s="466"/>
      <c r="E119" s="466"/>
      <c r="F119" s="466"/>
      <c r="G119" s="466"/>
      <c r="H119" s="466"/>
      <c r="I119" s="466"/>
      <c r="J119" s="466"/>
      <c r="K119" s="466"/>
      <c r="L119" s="466"/>
      <c r="M119" s="466"/>
      <c r="N119" s="466"/>
      <c r="O119" s="466"/>
      <c r="P119" s="466"/>
      <c r="Q119" s="466"/>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row>
    <row r="120" spans="1:44" s="65" customFormat="1" ht="12.75" customHeight="1" x14ac:dyDescent="0.2">
      <c r="A120" s="466" t="s">
        <v>112</v>
      </c>
      <c r="B120" s="466"/>
      <c r="C120" s="466"/>
      <c r="D120" s="466"/>
      <c r="E120" s="466"/>
      <c r="F120" s="466"/>
      <c r="G120" s="466"/>
      <c r="H120" s="466"/>
      <c r="I120" s="466"/>
      <c r="J120" s="466"/>
      <c r="K120" s="466"/>
      <c r="L120" s="466"/>
      <c r="M120" s="466"/>
      <c r="N120" s="466"/>
      <c r="O120" s="466"/>
      <c r="P120" s="466"/>
      <c r="Q120" s="466"/>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row>
    <row r="121" spans="1:44" s="35" customFormat="1" ht="12.75" customHeight="1" x14ac:dyDescent="0.25">
      <c r="A121" s="505" t="s">
        <v>113</v>
      </c>
      <c r="B121" s="505"/>
      <c r="C121" s="505"/>
      <c r="D121" s="505"/>
      <c r="E121" s="505"/>
      <c r="F121" s="505"/>
      <c r="G121" s="505"/>
      <c r="H121" s="505"/>
      <c r="I121" s="505"/>
      <c r="J121" s="505"/>
      <c r="K121" s="505"/>
      <c r="L121" s="505"/>
      <c r="M121" s="505"/>
      <c r="N121" s="505"/>
      <c r="O121" s="505"/>
      <c r="P121" s="505"/>
      <c r="Q121" s="505"/>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row>
    <row r="122" spans="1:44" ht="12.75" customHeight="1" x14ac:dyDescent="0.25">
      <c r="A122" s="2"/>
      <c r="B122" s="6"/>
      <c r="C122" s="7"/>
      <c r="D122" s="12"/>
      <c r="E122" s="12"/>
      <c r="F122" s="12"/>
      <c r="G122" s="12"/>
      <c r="H122" s="12"/>
      <c r="I122" s="484"/>
      <c r="J122" s="477"/>
      <c r="K122" s="477"/>
      <c r="L122" s="478"/>
      <c r="M122" s="478"/>
      <c r="N122" s="478"/>
      <c r="O122" s="478"/>
      <c r="P122" s="478"/>
      <c r="Q122" s="478"/>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row>
    <row r="123" spans="1:44" ht="12.75" customHeight="1" x14ac:dyDescent="0.25">
      <c r="A123" s="2"/>
      <c r="B123" s="5"/>
      <c r="C123" s="5"/>
      <c r="D123" s="11"/>
      <c r="E123" s="11"/>
      <c r="F123" s="11"/>
      <c r="G123" s="11"/>
      <c r="H123" s="11"/>
      <c r="I123" s="11"/>
      <c r="J123" s="449">
        <v>2017</v>
      </c>
      <c r="K123" s="449"/>
      <c r="L123" s="450">
        <v>2018</v>
      </c>
      <c r="M123" s="451"/>
      <c r="N123" s="452">
        <v>2019</v>
      </c>
      <c r="O123" s="451"/>
      <c r="P123" s="452">
        <v>2020</v>
      </c>
      <c r="Q123" s="451"/>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row>
    <row r="124" spans="1:44" ht="25.5" x14ac:dyDescent="0.25">
      <c r="A124" s="54" t="s">
        <v>2</v>
      </c>
      <c r="B124" s="57" t="s">
        <v>3</v>
      </c>
      <c r="C124" s="45" t="s">
        <v>4</v>
      </c>
      <c r="D124" s="45" t="s">
        <v>12</v>
      </c>
      <c r="E124" s="45" t="s">
        <v>10</v>
      </c>
      <c r="F124" s="45" t="s">
        <v>11</v>
      </c>
      <c r="G124" s="45" t="s">
        <v>13</v>
      </c>
      <c r="H124" s="70" t="s">
        <v>22</v>
      </c>
      <c r="I124" s="55" t="s">
        <v>5</v>
      </c>
      <c r="J124" s="46" t="s">
        <v>25</v>
      </c>
      <c r="K124" s="46" t="s">
        <v>26</v>
      </c>
      <c r="L124" s="46" t="s">
        <v>25</v>
      </c>
      <c r="M124" s="46" t="s">
        <v>26</v>
      </c>
      <c r="N124" s="46" t="s">
        <v>25</v>
      </c>
      <c r="O124" s="46" t="s">
        <v>26</v>
      </c>
      <c r="P124" s="46" t="s">
        <v>25</v>
      </c>
      <c r="Q124" s="46" t="s">
        <v>26</v>
      </c>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row>
    <row r="125" spans="1:44" ht="12.75" customHeight="1" x14ac:dyDescent="0.25">
      <c r="A125" s="491" t="s">
        <v>114</v>
      </c>
      <c r="B125" s="465" t="s">
        <v>6</v>
      </c>
      <c r="C125" s="465" t="s">
        <v>115</v>
      </c>
      <c r="D125" s="465" t="s">
        <v>24</v>
      </c>
      <c r="E125" s="465" t="s">
        <v>117</v>
      </c>
      <c r="F125" s="465" t="s">
        <v>119</v>
      </c>
      <c r="G125" s="465" t="s">
        <v>15</v>
      </c>
      <c r="H125" s="39" t="s">
        <v>21</v>
      </c>
      <c r="I125" s="124">
        <v>7</v>
      </c>
      <c r="J125" s="80">
        <v>4</v>
      </c>
      <c r="K125" s="380">
        <v>10</v>
      </c>
      <c r="L125" s="81">
        <v>19</v>
      </c>
      <c r="M125" s="73"/>
      <c r="N125" s="81">
        <v>13</v>
      </c>
      <c r="O125" s="73"/>
      <c r="P125" s="81">
        <v>13</v>
      </c>
      <c r="Q125" s="7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row>
    <row r="126" spans="1:44" ht="12.75" customHeight="1" x14ac:dyDescent="0.25">
      <c r="A126" s="491"/>
      <c r="B126" s="465"/>
      <c r="C126" s="465"/>
      <c r="D126" s="465"/>
      <c r="E126" s="465"/>
      <c r="F126" s="465"/>
      <c r="G126" s="465"/>
      <c r="H126" s="61"/>
      <c r="I126" s="79"/>
      <c r="J126" s="125"/>
      <c r="K126" s="75"/>
      <c r="L126" s="486" t="s">
        <v>122</v>
      </c>
      <c r="M126" s="76"/>
      <c r="N126" s="453" t="s">
        <v>372</v>
      </c>
      <c r="O126" s="76"/>
      <c r="P126" s="453" t="s">
        <v>372</v>
      </c>
      <c r="Q126" s="76"/>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row>
    <row r="127" spans="1:44" ht="12.75" customHeight="1" x14ac:dyDescent="0.25">
      <c r="A127" s="491"/>
      <c r="B127" s="465"/>
      <c r="C127" s="465"/>
      <c r="D127" s="465"/>
      <c r="E127" s="465"/>
      <c r="F127" s="465"/>
      <c r="G127" s="465"/>
      <c r="H127" s="61"/>
      <c r="I127" s="124"/>
      <c r="J127" s="75"/>
      <c r="K127" s="75"/>
      <c r="L127" s="487"/>
      <c r="M127" s="76"/>
      <c r="N127" s="454"/>
      <c r="O127" s="76"/>
      <c r="P127" s="454"/>
      <c r="Q127" s="76"/>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row>
    <row r="128" spans="1:44" ht="12.75" customHeight="1" x14ac:dyDescent="0.25">
      <c r="A128" s="491"/>
      <c r="B128" s="465"/>
      <c r="C128" s="465"/>
      <c r="D128" s="465"/>
      <c r="E128" s="465"/>
      <c r="F128" s="465"/>
      <c r="G128" s="465"/>
      <c r="H128" s="30"/>
      <c r="I128" s="74"/>
      <c r="J128" s="75"/>
      <c r="K128" s="75"/>
      <c r="L128" s="487"/>
      <c r="M128" s="76"/>
      <c r="N128" s="454"/>
      <c r="O128" s="76"/>
      <c r="P128" s="454"/>
      <c r="Q128" s="76"/>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row>
    <row r="129" spans="1:44" ht="12.75" customHeight="1" x14ac:dyDescent="0.25">
      <c r="A129" s="491"/>
      <c r="B129" s="465"/>
      <c r="C129" s="465"/>
      <c r="D129" s="465"/>
      <c r="E129" s="465"/>
      <c r="F129" s="465"/>
      <c r="G129" s="465"/>
      <c r="H129" s="30"/>
      <c r="I129" s="72"/>
      <c r="J129" s="77"/>
      <c r="K129" s="77"/>
      <c r="L129" s="487"/>
      <c r="M129" s="78"/>
      <c r="N129" s="454"/>
      <c r="O129" s="78"/>
      <c r="P129" s="454"/>
      <c r="Q129" s="78"/>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row>
    <row r="130" spans="1:44" x14ac:dyDescent="0.25">
      <c r="A130" s="491"/>
      <c r="B130" s="465"/>
      <c r="C130" s="465"/>
      <c r="D130" s="465"/>
      <c r="E130" s="465"/>
      <c r="F130" s="465"/>
      <c r="G130" s="465"/>
      <c r="H130" s="30"/>
      <c r="I130" s="72"/>
      <c r="J130" s="77"/>
      <c r="K130" s="77"/>
      <c r="L130" s="488"/>
      <c r="M130" s="78"/>
      <c r="N130" s="455"/>
      <c r="O130" s="78"/>
      <c r="P130" s="455"/>
      <c r="Q130" s="78"/>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row>
    <row r="131" spans="1:44" ht="12.75" customHeight="1" x14ac:dyDescent="0.25">
      <c r="A131" s="491"/>
      <c r="B131" s="465" t="s">
        <v>7</v>
      </c>
      <c r="C131" s="465" t="s">
        <v>116</v>
      </c>
      <c r="D131" s="465"/>
      <c r="E131" s="465" t="s">
        <v>118</v>
      </c>
      <c r="F131" s="465" t="s">
        <v>120</v>
      </c>
      <c r="G131" s="465" t="s">
        <v>31</v>
      </c>
      <c r="H131" s="39" t="s">
        <v>21</v>
      </c>
      <c r="I131" s="72" t="s">
        <v>121</v>
      </c>
      <c r="J131" s="29" t="s">
        <v>33</v>
      </c>
      <c r="K131" s="126">
        <v>133</v>
      </c>
      <c r="L131" s="127">
        <v>124</v>
      </c>
      <c r="M131" s="127"/>
      <c r="N131" s="127">
        <v>122</v>
      </c>
      <c r="O131" s="127"/>
      <c r="P131" s="127">
        <v>120</v>
      </c>
      <c r="Q131" s="127"/>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row>
    <row r="132" spans="1:44" ht="12.75" customHeight="1" x14ac:dyDescent="0.25">
      <c r="A132" s="491"/>
      <c r="B132" s="465"/>
      <c r="C132" s="465"/>
      <c r="D132" s="465"/>
      <c r="E132" s="465"/>
      <c r="F132" s="465"/>
      <c r="G132" s="465"/>
      <c r="H132" s="30"/>
      <c r="I132" s="72"/>
      <c r="J132" s="126"/>
      <c r="K132" s="126"/>
      <c r="L132" s="127"/>
      <c r="M132" s="127"/>
      <c r="N132" s="127"/>
      <c r="O132" s="127"/>
      <c r="P132" s="127"/>
      <c r="Q132" s="127"/>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row>
    <row r="133" spans="1:44" ht="12.75" customHeight="1" x14ac:dyDescent="0.25">
      <c r="A133" s="491"/>
      <c r="B133" s="465"/>
      <c r="C133" s="465"/>
      <c r="D133" s="465"/>
      <c r="E133" s="465"/>
      <c r="F133" s="465"/>
      <c r="G133" s="465"/>
      <c r="H133" s="30"/>
      <c r="I133" s="72"/>
      <c r="J133" s="126"/>
      <c r="K133" s="126"/>
      <c r="L133" s="127"/>
      <c r="M133" s="127"/>
      <c r="N133" s="127"/>
      <c r="O133" s="127"/>
      <c r="P133" s="127"/>
      <c r="Q133" s="127"/>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row>
    <row r="134" spans="1:44" ht="12.75" customHeight="1" x14ac:dyDescent="0.25">
      <c r="A134" s="491"/>
      <c r="B134" s="465"/>
      <c r="C134" s="465"/>
      <c r="D134" s="465"/>
      <c r="E134" s="465"/>
      <c r="F134" s="465"/>
      <c r="G134" s="465"/>
      <c r="H134" s="30"/>
      <c r="I134" s="72"/>
      <c r="J134" s="126"/>
      <c r="K134" s="126"/>
      <c r="L134" s="127"/>
      <c r="M134" s="127"/>
      <c r="N134" s="127"/>
      <c r="O134" s="127"/>
      <c r="P134" s="127"/>
      <c r="Q134" s="127"/>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row>
    <row r="135" spans="1:44" ht="12.75" customHeight="1" x14ac:dyDescent="0.25">
      <c r="A135" s="17"/>
      <c r="B135" s="17"/>
      <c r="C135" s="40"/>
      <c r="D135" s="40"/>
      <c r="E135" s="40"/>
      <c r="F135" s="40"/>
      <c r="G135" s="40"/>
      <c r="H135" s="40"/>
      <c r="I135" s="2"/>
      <c r="J135" s="17"/>
      <c r="K135" s="17"/>
      <c r="L135" s="17"/>
      <c r="M135" s="17"/>
      <c r="N135" s="17"/>
      <c r="O135" s="17"/>
      <c r="P135" s="17"/>
      <c r="Q135" s="17"/>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row>
    <row r="136" spans="1:44" ht="12.75" customHeight="1" x14ac:dyDescent="0.25">
      <c r="A136" s="24"/>
      <c r="B136" s="518"/>
      <c r="C136" s="516"/>
      <c r="D136" s="23"/>
      <c r="E136" s="23"/>
      <c r="F136" s="23"/>
      <c r="G136" s="23"/>
      <c r="H136" s="23"/>
      <c r="I136" s="476"/>
      <c r="J136" s="477"/>
      <c r="K136" s="477"/>
      <c r="L136" s="478"/>
      <c r="M136" s="478"/>
      <c r="N136" s="478"/>
      <c r="O136" s="478"/>
      <c r="P136" s="478"/>
      <c r="Q136" s="478"/>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row>
    <row r="137" spans="1:44" ht="12.75" customHeight="1" x14ac:dyDescent="0.25">
      <c r="A137" s="2"/>
      <c r="B137" s="5"/>
      <c r="C137" s="5"/>
      <c r="D137" s="11"/>
      <c r="E137" s="11"/>
      <c r="F137" s="11"/>
      <c r="G137" s="11"/>
      <c r="H137" s="11"/>
      <c r="I137" s="11"/>
      <c r="J137" s="467">
        <v>2017</v>
      </c>
      <c r="K137" s="468"/>
      <c r="L137" s="450">
        <v>2018</v>
      </c>
      <c r="M137" s="451"/>
      <c r="N137" s="452">
        <v>2019</v>
      </c>
      <c r="O137" s="451"/>
      <c r="P137" s="452">
        <v>2020</v>
      </c>
      <c r="Q137" s="451"/>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row>
    <row r="138" spans="1:44" ht="25.5" x14ac:dyDescent="0.25">
      <c r="A138" s="54" t="s">
        <v>2</v>
      </c>
      <c r="B138" s="57" t="s">
        <v>3</v>
      </c>
      <c r="C138" s="45" t="s">
        <v>4</v>
      </c>
      <c r="D138" s="45" t="s">
        <v>12</v>
      </c>
      <c r="E138" s="45" t="s">
        <v>10</v>
      </c>
      <c r="F138" s="45" t="s">
        <v>11</v>
      </c>
      <c r="G138" s="45" t="s">
        <v>13</v>
      </c>
      <c r="H138" s="70" t="s">
        <v>22</v>
      </c>
      <c r="I138" s="55" t="s">
        <v>5</v>
      </c>
      <c r="J138" s="46" t="s">
        <v>25</v>
      </c>
      <c r="K138" s="46" t="s">
        <v>26</v>
      </c>
      <c r="L138" s="46" t="s">
        <v>25</v>
      </c>
      <c r="M138" s="46" t="s">
        <v>26</v>
      </c>
      <c r="N138" s="46" t="s">
        <v>25</v>
      </c>
      <c r="O138" s="46" t="s">
        <v>26</v>
      </c>
      <c r="P138" s="46" t="s">
        <v>25</v>
      </c>
      <c r="Q138" s="46" t="s">
        <v>26</v>
      </c>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row>
    <row r="139" spans="1:44" ht="12.75" customHeight="1" x14ac:dyDescent="0.25">
      <c r="A139" s="490" t="s">
        <v>123</v>
      </c>
      <c r="B139" s="465" t="s">
        <v>6</v>
      </c>
      <c r="C139" s="465" t="s">
        <v>644</v>
      </c>
      <c r="D139" s="465" t="s">
        <v>129</v>
      </c>
      <c r="E139" s="465" t="s">
        <v>125</v>
      </c>
      <c r="F139" s="465" t="s">
        <v>127</v>
      </c>
      <c r="G139" s="465" t="s">
        <v>15</v>
      </c>
      <c r="H139" s="30" t="s">
        <v>21</v>
      </c>
      <c r="I139" s="79">
        <v>2</v>
      </c>
      <c r="J139" s="29" t="s">
        <v>33</v>
      </c>
      <c r="K139" s="29" t="s">
        <v>33</v>
      </c>
      <c r="L139" s="87">
        <v>4</v>
      </c>
      <c r="M139" s="87"/>
      <c r="N139" s="87">
        <v>3</v>
      </c>
      <c r="O139" s="87"/>
      <c r="P139" s="87">
        <v>3</v>
      </c>
      <c r="Q139" s="87"/>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row>
    <row r="140" spans="1:44" ht="12.75" customHeight="1" x14ac:dyDescent="0.25">
      <c r="A140" s="490"/>
      <c r="B140" s="465"/>
      <c r="C140" s="465"/>
      <c r="D140" s="465"/>
      <c r="E140" s="465"/>
      <c r="F140" s="465"/>
      <c r="G140" s="465"/>
      <c r="H140" s="30"/>
      <c r="I140" s="470" t="s">
        <v>363</v>
      </c>
      <c r="J140" s="86"/>
      <c r="K140" s="86"/>
      <c r="L140" s="473" t="s">
        <v>131</v>
      </c>
      <c r="M140" s="87"/>
      <c r="N140" s="473" t="s">
        <v>131</v>
      </c>
      <c r="O140" s="87"/>
      <c r="P140" s="473" t="s">
        <v>131</v>
      </c>
      <c r="Q140" s="87"/>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row>
    <row r="141" spans="1:44" ht="12.75" customHeight="1" x14ac:dyDescent="0.25">
      <c r="A141" s="490"/>
      <c r="B141" s="465"/>
      <c r="C141" s="465"/>
      <c r="D141" s="465"/>
      <c r="E141" s="465"/>
      <c r="F141" s="465"/>
      <c r="G141" s="465"/>
      <c r="H141" s="30"/>
      <c r="I141" s="471"/>
      <c r="J141" s="86"/>
      <c r="K141" s="86"/>
      <c r="L141" s="474"/>
      <c r="M141" s="87"/>
      <c r="N141" s="474"/>
      <c r="O141" s="87"/>
      <c r="P141" s="474"/>
      <c r="Q141" s="87"/>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row>
    <row r="142" spans="1:44" ht="12.75" customHeight="1" x14ac:dyDescent="0.25">
      <c r="A142" s="490"/>
      <c r="B142" s="465"/>
      <c r="C142" s="465"/>
      <c r="D142" s="465"/>
      <c r="E142" s="465"/>
      <c r="F142" s="465"/>
      <c r="G142" s="465"/>
      <c r="H142" s="30"/>
      <c r="I142" s="472"/>
      <c r="J142" s="86"/>
      <c r="K142" s="86"/>
      <c r="L142" s="475"/>
      <c r="M142" s="87"/>
      <c r="N142" s="475"/>
      <c r="O142" s="87"/>
      <c r="P142" s="475"/>
      <c r="Q142" s="87"/>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row>
    <row r="143" spans="1:44" ht="29.25" customHeight="1" x14ac:dyDescent="0.25">
      <c r="A143" s="490"/>
      <c r="B143" s="373" t="s">
        <v>7</v>
      </c>
      <c r="C143" s="416" t="s">
        <v>373</v>
      </c>
      <c r="D143" s="372" t="s">
        <v>129</v>
      </c>
      <c r="E143" s="373"/>
      <c r="F143" s="373"/>
      <c r="G143" s="372" t="s">
        <v>15</v>
      </c>
      <c r="H143" s="361"/>
      <c r="I143" s="79" t="s">
        <v>33</v>
      </c>
      <c r="J143" s="29" t="s">
        <v>33</v>
      </c>
      <c r="K143" s="29" t="s">
        <v>33</v>
      </c>
      <c r="L143" s="362" t="s">
        <v>33</v>
      </c>
      <c r="M143" s="87"/>
      <c r="N143" s="362">
        <v>1</v>
      </c>
      <c r="O143" s="87"/>
      <c r="P143" s="362">
        <v>1</v>
      </c>
      <c r="Q143" s="87"/>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row>
    <row r="144" spans="1:44" ht="12.75" customHeight="1" x14ac:dyDescent="0.25">
      <c r="A144" s="490"/>
      <c r="B144" s="465" t="s">
        <v>8</v>
      </c>
      <c r="C144" s="465" t="s">
        <v>124</v>
      </c>
      <c r="D144" s="465" t="s">
        <v>130</v>
      </c>
      <c r="E144" s="465" t="s">
        <v>126</v>
      </c>
      <c r="F144" s="465" t="s">
        <v>128</v>
      </c>
      <c r="G144" s="465" t="s">
        <v>15</v>
      </c>
      <c r="H144" s="30" t="s">
        <v>21</v>
      </c>
      <c r="I144" s="79" t="s">
        <v>33</v>
      </c>
      <c r="J144" s="29" t="s">
        <v>33</v>
      </c>
      <c r="K144" s="29" t="s">
        <v>33</v>
      </c>
      <c r="L144" s="87">
        <v>3</v>
      </c>
      <c r="M144" s="87"/>
      <c r="N144" s="87">
        <v>4</v>
      </c>
      <c r="O144" s="87"/>
      <c r="P144" s="87">
        <v>4</v>
      </c>
      <c r="Q144" s="87"/>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row>
    <row r="145" spans="1:44" ht="12.75" customHeight="1" x14ac:dyDescent="0.25">
      <c r="A145" s="490"/>
      <c r="B145" s="465"/>
      <c r="C145" s="465"/>
      <c r="D145" s="465"/>
      <c r="E145" s="465"/>
      <c r="F145" s="465"/>
      <c r="G145" s="465"/>
      <c r="H145" s="30"/>
      <c r="I145" s="79"/>
      <c r="J145" s="86"/>
      <c r="K145" s="86"/>
      <c r="L145" s="446" t="s">
        <v>132</v>
      </c>
      <c r="M145" s="87"/>
      <c r="N145" s="446" t="s">
        <v>132</v>
      </c>
      <c r="O145" s="87"/>
      <c r="P145" s="446" t="s">
        <v>132</v>
      </c>
      <c r="Q145" s="87"/>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row>
    <row r="146" spans="1:44" ht="12.75" customHeight="1" x14ac:dyDescent="0.25">
      <c r="A146" s="490"/>
      <c r="B146" s="465"/>
      <c r="C146" s="465"/>
      <c r="D146" s="465"/>
      <c r="E146" s="465"/>
      <c r="F146" s="465"/>
      <c r="G146" s="465"/>
      <c r="H146" s="30"/>
      <c r="I146" s="79"/>
      <c r="J146" s="86"/>
      <c r="K146" s="86"/>
      <c r="L146" s="447"/>
      <c r="M146" s="87"/>
      <c r="N146" s="447"/>
      <c r="O146" s="87"/>
      <c r="P146" s="447"/>
      <c r="Q146" s="87"/>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row>
    <row r="147" spans="1:44" ht="12.75" customHeight="1" x14ac:dyDescent="0.25">
      <c r="A147" s="490"/>
      <c r="B147" s="465"/>
      <c r="C147" s="465"/>
      <c r="D147" s="465"/>
      <c r="E147" s="465"/>
      <c r="F147" s="465"/>
      <c r="G147" s="465"/>
      <c r="H147" s="30"/>
      <c r="I147" s="79"/>
      <c r="J147" s="86"/>
      <c r="K147" s="86"/>
      <c r="L147" s="448"/>
      <c r="M147" s="87"/>
      <c r="N147" s="448"/>
      <c r="O147" s="87"/>
      <c r="P147" s="448"/>
      <c r="Q147" s="87"/>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row>
    <row r="148" spans="1:44" ht="12.75" customHeight="1" x14ac:dyDescent="0.25">
      <c r="A148" s="2"/>
      <c r="B148" s="2"/>
      <c r="C148" s="3"/>
      <c r="D148" s="10"/>
      <c r="E148" s="10"/>
      <c r="F148" s="10"/>
      <c r="G148" s="10"/>
      <c r="H148" s="10"/>
      <c r="I148" s="2"/>
      <c r="J148" s="17"/>
      <c r="K148" s="17"/>
      <c r="L148" s="17"/>
      <c r="M148" s="17"/>
      <c r="N148" s="17"/>
      <c r="O148" s="17"/>
      <c r="P148" s="17"/>
      <c r="Q148" s="17"/>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row>
    <row r="149" spans="1:44" s="65" customFormat="1" ht="12.75" customHeight="1" x14ac:dyDescent="0.2">
      <c r="A149" s="66" t="s">
        <v>29</v>
      </c>
      <c r="B149" s="90"/>
      <c r="C149" s="90"/>
      <c r="D149" s="90"/>
      <c r="E149" s="90"/>
      <c r="F149" s="90"/>
      <c r="G149" s="91"/>
      <c r="H149" s="26"/>
      <c r="I149" s="26"/>
      <c r="J149" s="27"/>
      <c r="K149" s="27"/>
      <c r="L149" s="27"/>
      <c r="M149" s="27"/>
      <c r="N149" s="27"/>
      <c r="O149" s="27"/>
      <c r="P149" s="37"/>
      <c r="Q149" s="37"/>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row>
    <row r="150" spans="1:44" s="65" customFormat="1" ht="12.75" customHeight="1" x14ac:dyDescent="0.2">
      <c r="A150" s="466" t="s">
        <v>133</v>
      </c>
      <c r="B150" s="466"/>
      <c r="C150" s="466"/>
      <c r="D150" s="466"/>
      <c r="E150" s="466"/>
      <c r="F150" s="466"/>
      <c r="G150" s="466"/>
      <c r="H150" s="466"/>
      <c r="I150" s="466"/>
      <c r="J150" s="466"/>
      <c r="K150" s="466"/>
      <c r="L150" s="466"/>
      <c r="M150" s="466"/>
      <c r="N150" s="466"/>
      <c r="O150" s="466"/>
      <c r="P150" s="466"/>
      <c r="Q150" s="466"/>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row>
    <row r="151" spans="1:44" s="65" customFormat="1" ht="12.75" customHeight="1" x14ac:dyDescent="0.2">
      <c r="A151" s="466" t="s">
        <v>134</v>
      </c>
      <c r="B151" s="466"/>
      <c r="C151" s="466"/>
      <c r="D151" s="466"/>
      <c r="E151" s="466"/>
      <c r="F151" s="466"/>
      <c r="G151" s="466"/>
      <c r="H151" s="466"/>
      <c r="I151" s="466"/>
      <c r="J151" s="466"/>
      <c r="K151" s="466"/>
      <c r="L151" s="466"/>
      <c r="M151" s="466"/>
      <c r="N151" s="466"/>
      <c r="O151" s="466"/>
      <c r="P151" s="466"/>
      <c r="Q151" s="466"/>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row>
    <row r="152" spans="1:44" s="65" customFormat="1" ht="12.75" customHeight="1" x14ac:dyDescent="0.2">
      <c r="A152" s="466" t="s">
        <v>135</v>
      </c>
      <c r="B152" s="466"/>
      <c r="C152" s="466"/>
      <c r="D152" s="466"/>
      <c r="E152" s="466"/>
      <c r="F152" s="466"/>
      <c r="G152" s="466"/>
      <c r="H152" s="466"/>
      <c r="I152" s="466"/>
      <c r="J152" s="466"/>
      <c r="K152" s="466"/>
      <c r="L152" s="466"/>
      <c r="M152" s="466"/>
      <c r="N152" s="466"/>
      <c r="O152" s="466"/>
      <c r="P152" s="466"/>
      <c r="Q152" s="466"/>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row>
    <row r="153" spans="1:44" s="65" customFormat="1" ht="12.75" customHeight="1" x14ac:dyDescent="0.2">
      <c r="A153" s="466" t="s">
        <v>136</v>
      </c>
      <c r="B153" s="466"/>
      <c r="C153" s="466"/>
      <c r="D153" s="466"/>
      <c r="E153" s="466"/>
      <c r="F153" s="466"/>
      <c r="G153" s="466"/>
      <c r="H153" s="466"/>
      <c r="I153" s="466"/>
      <c r="J153" s="466"/>
      <c r="K153" s="466"/>
      <c r="L153" s="466"/>
      <c r="M153" s="466"/>
      <c r="N153" s="466"/>
      <c r="O153" s="466"/>
      <c r="P153" s="466"/>
      <c r="Q153" s="466"/>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row>
    <row r="154" spans="1:44" s="65" customFormat="1" ht="12.75" customHeight="1" x14ac:dyDescent="0.2">
      <c r="A154" s="63" t="s">
        <v>137</v>
      </c>
      <c r="B154" s="63"/>
      <c r="C154" s="63"/>
      <c r="D154" s="63"/>
      <c r="E154" s="63"/>
      <c r="F154" s="63"/>
      <c r="G154" s="63"/>
      <c r="H154" s="63"/>
      <c r="I154" s="63"/>
      <c r="J154" s="63"/>
      <c r="K154" s="63"/>
      <c r="L154" s="63"/>
      <c r="M154" s="63"/>
      <c r="N154" s="63"/>
      <c r="O154" s="63"/>
      <c r="P154" s="63"/>
      <c r="Q154" s="6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row>
    <row r="155" spans="1:44" s="35" customFormat="1" ht="12.75" customHeight="1" x14ac:dyDescent="0.25">
      <c r="A155" s="505" t="s">
        <v>138</v>
      </c>
      <c r="B155" s="505"/>
      <c r="C155" s="505"/>
      <c r="D155" s="505"/>
      <c r="E155" s="505"/>
      <c r="F155" s="505"/>
      <c r="G155" s="505"/>
      <c r="H155" s="505"/>
      <c r="I155" s="505"/>
      <c r="J155" s="505"/>
      <c r="K155" s="505"/>
      <c r="L155" s="505"/>
      <c r="M155" s="505"/>
      <c r="N155" s="505"/>
      <c r="O155" s="505"/>
      <c r="P155" s="505"/>
      <c r="Q155" s="505"/>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row>
    <row r="156" spans="1:44" s="38" customFormat="1" ht="12.75" customHeight="1" x14ac:dyDescent="0.25">
      <c r="A156" s="24"/>
      <c r="B156" s="518"/>
      <c r="C156" s="516"/>
      <c r="D156" s="23"/>
      <c r="E156" s="23"/>
      <c r="F156" s="23"/>
      <c r="G156" s="23"/>
      <c r="H156" s="23"/>
      <c r="I156" s="67"/>
      <c r="J156" s="68"/>
      <c r="K156" s="68"/>
      <c r="L156" s="42"/>
      <c r="M156" s="42"/>
      <c r="N156" s="42"/>
      <c r="O156" s="42"/>
      <c r="P156" s="42"/>
      <c r="Q156" s="42"/>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row>
    <row r="157" spans="1:44" ht="12.75" customHeight="1" x14ac:dyDescent="0.25">
      <c r="A157" s="2"/>
      <c r="B157" s="5"/>
      <c r="C157" s="5"/>
      <c r="D157" s="11"/>
      <c r="E157" s="11"/>
      <c r="F157" s="11"/>
      <c r="G157" s="11"/>
      <c r="H157" s="11"/>
      <c r="I157" s="11"/>
      <c r="J157" s="449">
        <v>2017</v>
      </c>
      <c r="K157" s="449"/>
      <c r="L157" s="450">
        <v>2018</v>
      </c>
      <c r="M157" s="451"/>
      <c r="N157" s="452">
        <v>2019</v>
      </c>
      <c r="O157" s="451"/>
      <c r="P157" s="452">
        <v>2020</v>
      </c>
      <c r="Q157" s="451"/>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row>
    <row r="158" spans="1:44" ht="25.5" x14ac:dyDescent="0.25">
      <c r="A158" s="54" t="s">
        <v>2</v>
      </c>
      <c r="B158" s="57" t="s">
        <v>3</v>
      </c>
      <c r="C158" s="45" t="s">
        <v>9</v>
      </c>
      <c r="D158" s="45" t="s">
        <v>12</v>
      </c>
      <c r="E158" s="45" t="s">
        <v>10</v>
      </c>
      <c r="F158" s="45" t="s">
        <v>11</v>
      </c>
      <c r="G158" s="45" t="s">
        <v>13</v>
      </c>
      <c r="H158" s="70" t="s">
        <v>22</v>
      </c>
      <c r="I158" s="55" t="s">
        <v>5</v>
      </c>
      <c r="J158" s="46" t="s">
        <v>25</v>
      </c>
      <c r="K158" s="46" t="s">
        <v>26</v>
      </c>
      <c r="L158" s="46" t="s">
        <v>25</v>
      </c>
      <c r="M158" s="46" t="s">
        <v>26</v>
      </c>
      <c r="N158" s="46" t="s">
        <v>25</v>
      </c>
      <c r="O158" s="46" t="s">
        <v>26</v>
      </c>
      <c r="P158" s="46" t="s">
        <v>25</v>
      </c>
      <c r="Q158" s="46" t="s">
        <v>26</v>
      </c>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row>
    <row r="159" spans="1:44" ht="12.75" customHeight="1" x14ac:dyDescent="0.25">
      <c r="A159" s="489" t="s">
        <v>139</v>
      </c>
      <c r="B159" s="465" t="s">
        <v>6</v>
      </c>
      <c r="C159" s="465" t="s">
        <v>140</v>
      </c>
      <c r="D159" s="465" t="s">
        <v>24</v>
      </c>
      <c r="E159" s="465" t="s">
        <v>141</v>
      </c>
      <c r="F159" s="465" t="s">
        <v>142</v>
      </c>
      <c r="G159" s="465" t="s">
        <v>14</v>
      </c>
      <c r="H159" s="39" t="s">
        <v>21</v>
      </c>
      <c r="I159" s="29">
        <v>5</v>
      </c>
      <c r="J159" s="36">
        <v>12</v>
      </c>
      <c r="K159" s="29" t="s">
        <v>33</v>
      </c>
      <c r="L159" s="41">
        <v>12</v>
      </c>
      <c r="M159" s="31"/>
      <c r="N159" s="31">
        <v>6</v>
      </c>
      <c r="O159" s="31"/>
      <c r="P159" s="381">
        <v>12</v>
      </c>
      <c r="Q159" s="31"/>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row>
    <row r="160" spans="1:44" ht="12.75" customHeight="1" x14ac:dyDescent="0.25">
      <c r="A160" s="489"/>
      <c r="B160" s="465"/>
      <c r="C160" s="465"/>
      <c r="D160" s="465"/>
      <c r="E160" s="465"/>
      <c r="F160" s="465"/>
      <c r="G160" s="465"/>
      <c r="H160" s="30"/>
      <c r="I160" s="456" t="s">
        <v>143</v>
      </c>
      <c r="J160" s="36"/>
      <c r="K160" s="36"/>
      <c r="L160" s="459" t="s">
        <v>144</v>
      </c>
      <c r="M160" s="31"/>
      <c r="N160" s="462" t="s">
        <v>144</v>
      </c>
      <c r="O160" s="31"/>
      <c r="P160" s="459" t="s">
        <v>144</v>
      </c>
      <c r="Q160" s="31"/>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row>
    <row r="161" spans="1:44" ht="12.75" customHeight="1" x14ac:dyDescent="0.25">
      <c r="A161" s="489"/>
      <c r="B161" s="465"/>
      <c r="C161" s="465"/>
      <c r="D161" s="465"/>
      <c r="E161" s="465"/>
      <c r="F161" s="465"/>
      <c r="G161" s="465"/>
      <c r="H161" s="30"/>
      <c r="I161" s="457"/>
      <c r="J161" s="36"/>
      <c r="K161" s="36"/>
      <c r="L161" s="460"/>
      <c r="M161" s="31"/>
      <c r="N161" s="463"/>
      <c r="O161" s="31"/>
      <c r="P161" s="460"/>
      <c r="Q161" s="31"/>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row>
    <row r="162" spans="1:44" x14ac:dyDescent="0.25">
      <c r="A162" s="489"/>
      <c r="B162" s="465"/>
      <c r="C162" s="465"/>
      <c r="D162" s="465"/>
      <c r="E162" s="465"/>
      <c r="F162" s="465"/>
      <c r="G162" s="465"/>
      <c r="H162" s="30"/>
      <c r="I162" s="458"/>
      <c r="J162" s="36"/>
      <c r="K162" s="36"/>
      <c r="L162" s="461"/>
      <c r="M162" s="31"/>
      <c r="N162" s="464"/>
      <c r="O162" s="31"/>
      <c r="P162" s="461"/>
      <c r="Q162" s="31"/>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row>
    <row r="163" spans="1:44" ht="12.75" customHeight="1" x14ac:dyDescent="0.25">
      <c r="A163" s="2"/>
      <c r="B163" s="2"/>
      <c r="C163" s="3"/>
      <c r="D163" s="10"/>
      <c r="E163" s="10"/>
      <c r="F163" s="16"/>
      <c r="G163" s="10"/>
      <c r="H163" s="10"/>
      <c r="I163" s="2"/>
      <c r="J163" s="17"/>
      <c r="K163" s="17"/>
      <c r="L163" s="17"/>
      <c r="M163" s="17"/>
      <c r="N163" s="17"/>
      <c r="O163" s="17"/>
      <c r="P163" s="17"/>
      <c r="Q163" s="17"/>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row>
    <row r="164" spans="1:44" s="65" customFormat="1" ht="12.75" customHeight="1" x14ac:dyDescent="0.2">
      <c r="A164" s="66" t="s">
        <v>30</v>
      </c>
      <c r="B164" s="28"/>
      <c r="C164" s="28"/>
      <c r="D164" s="28"/>
      <c r="E164" s="28"/>
      <c r="F164" s="28"/>
      <c r="G164" s="25"/>
      <c r="H164" s="26"/>
      <c r="I164" s="26"/>
      <c r="J164" s="27"/>
      <c r="K164" s="27"/>
      <c r="L164" s="27"/>
      <c r="M164" s="27"/>
      <c r="N164" s="27"/>
      <c r="O164" s="27"/>
      <c r="P164" s="37"/>
      <c r="Q164" s="37"/>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row>
    <row r="165" spans="1:44" s="65" customFormat="1" ht="12.75" customHeight="1" x14ac:dyDescent="0.2">
      <c r="A165" s="466" t="s">
        <v>145</v>
      </c>
      <c r="B165" s="466"/>
      <c r="C165" s="466"/>
      <c r="D165" s="466"/>
      <c r="E165" s="466"/>
      <c r="F165" s="466"/>
      <c r="G165" s="466"/>
      <c r="H165" s="466"/>
      <c r="I165" s="466"/>
      <c r="J165" s="466"/>
      <c r="K165" s="466"/>
      <c r="L165" s="466"/>
      <c r="M165" s="466"/>
      <c r="N165" s="466"/>
      <c r="O165" s="466"/>
      <c r="P165" s="466"/>
      <c r="Q165" s="466"/>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row>
    <row r="166" spans="1:44" s="65" customFormat="1" ht="12.75" customHeight="1" x14ac:dyDescent="0.2">
      <c r="A166" s="466" t="s">
        <v>146</v>
      </c>
      <c r="B166" s="466"/>
      <c r="C166" s="466"/>
      <c r="D166" s="466"/>
      <c r="E166" s="466"/>
      <c r="F166" s="466"/>
      <c r="G166" s="466"/>
      <c r="H166" s="466"/>
      <c r="I166" s="466"/>
      <c r="J166" s="466"/>
      <c r="K166" s="466"/>
      <c r="L166" s="466"/>
      <c r="M166" s="466"/>
      <c r="N166" s="466"/>
      <c r="O166" s="466"/>
      <c r="P166" s="466"/>
      <c r="Q166" s="466"/>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row>
    <row r="167" spans="1:44" s="65" customFormat="1" ht="12.75" customHeight="1" x14ac:dyDescent="0.2">
      <c r="A167" s="466" t="s">
        <v>147</v>
      </c>
      <c r="B167" s="466"/>
      <c r="C167" s="466"/>
      <c r="D167" s="466"/>
      <c r="E167" s="466"/>
      <c r="F167" s="466"/>
      <c r="G167" s="466"/>
      <c r="H167" s="466"/>
      <c r="I167" s="466"/>
      <c r="J167" s="466"/>
      <c r="K167" s="466"/>
      <c r="L167" s="466"/>
      <c r="M167" s="466"/>
      <c r="N167" s="466"/>
      <c r="O167" s="466"/>
      <c r="P167" s="466"/>
      <c r="Q167" s="466"/>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row>
    <row r="168" spans="1:44" s="65" customFormat="1" ht="12.75" customHeight="1" x14ac:dyDescent="0.2">
      <c r="A168" s="466" t="s">
        <v>148</v>
      </c>
      <c r="B168" s="466"/>
      <c r="C168" s="466"/>
      <c r="D168" s="466"/>
      <c r="E168" s="466"/>
      <c r="F168" s="466"/>
      <c r="G168" s="466"/>
      <c r="H168" s="466"/>
      <c r="I168" s="466"/>
      <c r="J168" s="466"/>
      <c r="K168" s="466"/>
      <c r="L168" s="466"/>
      <c r="M168" s="466"/>
      <c r="N168" s="466"/>
      <c r="O168" s="466"/>
      <c r="P168" s="466"/>
      <c r="Q168" s="466"/>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row>
    <row r="169" spans="1:44" s="65" customFormat="1" ht="12.75" customHeight="1" x14ac:dyDescent="0.2">
      <c r="A169" s="466" t="s">
        <v>149</v>
      </c>
      <c r="B169" s="466"/>
      <c r="C169" s="466"/>
      <c r="D169" s="466"/>
      <c r="E169" s="466"/>
      <c r="F169" s="466"/>
      <c r="G169" s="466"/>
      <c r="H169" s="466"/>
      <c r="I169" s="466"/>
      <c r="J169" s="466"/>
      <c r="K169" s="466"/>
      <c r="L169" s="466"/>
      <c r="M169" s="466"/>
      <c r="N169" s="466"/>
      <c r="O169" s="466"/>
      <c r="P169" s="466"/>
      <c r="Q169" s="466"/>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row>
    <row r="170" spans="1:44" s="65" customFormat="1" ht="12.75" customHeight="1" x14ac:dyDescent="0.2">
      <c r="A170" s="466" t="s">
        <v>150</v>
      </c>
      <c r="B170" s="466"/>
      <c r="C170" s="466"/>
      <c r="D170" s="466"/>
      <c r="E170" s="466"/>
      <c r="F170" s="466"/>
      <c r="G170" s="466"/>
      <c r="H170" s="466"/>
      <c r="I170" s="466"/>
      <c r="J170" s="466"/>
      <c r="K170" s="466"/>
      <c r="L170" s="466"/>
      <c r="M170" s="466"/>
      <c r="N170" s="466"/>
      <c r="O170" s="466"/>
      <c r="P170" s="466"/>
      <c r="Q170" s="466"/>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row>
    <row r="171" spans="1:44" s="65" customFormat="1" ht="12.75" customHeight="1" x14ac:dyDescent="0.2">
      <c r="A171" s="63" t="s">
        <v>151</v>
      </c>
      <c r="B171" s="63"/>
      <c r="C171" s="63"/>
      <c r="D171" s="63"/>
      <c r="E171" s="63"/>
      <c r="F171" s="63"/>
      <c r="G171" s="63"/>
      <c r="H171" s="63"/>
      <c r="I171" s="63"/>
      <c r="J171" s="63"/>
      <c r="K171" s="63"/>
      <c r="L171" s="63"/>
      <c r="M171" s="63"/>
      <c r="N171" s="63"/>
      <c r="O171" s="63"/>
      <c r="P171" s="63"/>
      <c r="Q171" s="6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row>
    <row r="172" spans="1:44" s="65" customFormat="1" ht="12.75" customHeight="1" x14ac:dyDescent="0.2">
      <c r="A172" s="63" t="s">
        <v>152</v>
      </c>
      <c r="B172" s="63"/>
      <c r="C172" s="63"/>
      <c r="D172" s="63"/>
      <c r="E172" s="63"/>
      <c r="F172" s="63"/>
      <c r="G172" s="63"/>
      <c r="H172" s="63"/>
      <c r="I172" s="63"/>
      <c r="J172" s="63"/>
      <c r="K172" s="63"/>
      <c r="L172" s="63"/>
      <c r="M172" s="63"/>
      <c r="N172" s="63"/>
      <c r="O172" s="63"/>
      <c r="P172" s="63"/>
      <c r="Q172" s="6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row>
    <row r="173" spans="1:44" s="65" customFormat="1" ht="12.75" customHeight="1" x14ac:dyDescent="0.2">
      <c r="A173" s="466" t="s">
        <v>153</v>
      </c>
      <c r="B173" s="466"/>
      <c r="C173" s="466"/>
      <c r="D173" s="466"/>
      <c r="E173" s="466"/>
      <c r="F173" s="466"/>
      <c r="G173" s="466"/>
      <c r="H173" s="466"/>
      <c r="I173" s="466"/>
      <c r="J173" s="466"/>
      <c r="K173" s="466"/>
      <c r="L173" s="466"/>
      <c r="M173" s="466"/>
      <c r="N173" s="466"/>
      <c r="O173" s="466"/>
      <c r="P173" s="466"/>
      <c r="Q173" s="466"/>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row>
    <row r="174" spans="1:44" s="35" customFormat="1" ht="12.75" customHeight="1" x14ac:dyDescent="0.25">
      <c r="A174" s="505" t="s">
        <v>154</v>
      </c>
      <c r="B174" s="505"/>
      <c r="C174" s="505"/>
      <c r="D174" s="505"/>
      <c r="E174" s="505"/>
      <c r="F174" s="505"/>
      <c r="G174" s="505"/>
      <c r="H174" s="505"/>
      <c r="I174" s="505"/>
      <c r="J174" s="505"/>
      <c r="K174" s="505"/>
      <c r="L174" s="505"/>
      <c r="M174" s="505"/>
      <c r="N174" s="505"/>
      <c r="O174" s="505"/>
      <c r="P174" s="505"/>
      <c r="Q174" s="505"/>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row>
    <row r="175" spans="1:44" s="95" customFormat="1" ht="12.75" customHeight="1" x14ac:dyDescent="0.25">
      <c r="A175" s="92"/>
      <c r="B175" s="92"/>
      <c r="C175" s="93"/>
      <c r="D175" s="64"/>
      <c r="E175" s="64"/>
      <c r="F175" s="64"/>
      <c r="G175" s="64"/>
      <c r="H175" s="64"/>
      <c r="I175" s="92"/>
      <c r="J175" s="94"/>
      <c r="K175" s="94"/>
      <c r="L175" s="94"/>
      <c r="M175" s="94"/>
      <c r="N175" s="94"/>
      <c r="O175" s="94"/>
      <c r="P175" s="94"/>
      <c r="Q175" s="94"/>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row>
    <row r="176" spans="1:44" s="95" customFormat="1" ht="12.75" customHeight="1" x14ac:dyDescent="0.25">
      <c r="A176" s="92"/>
      <c r="B176" s="92"/>
      <c r="C176" s="93"/>
      <c r="D176" s="64"/>
      <c r="E176" s="64"/>
      <c r="F176" s="64"/>
      <c r="G176" s="64"/>
      <c r="H176" s="64"/>
      <c r="I176" s="92"/>
      <c r="J176" s="94"/>
      <c r="K176" s="94"/>
      <c r="L176" s="94"/>
      <c r="M176" s="94"/>
      <c r="N176" s="94"/>
      <c r="O176" s="94"/>
      <c r="P176" s="94"/>
      <c r="Q176" s="94"/>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row>
    <row r="177" spans="1:44" s="95" customFormat="1" ht="12.75" customHeight="1" x14ac:dyDescent="0.25">
      <c r="A177" s="92"/>
      <c r="B177" s="92"/>
      <c r="C177" s="93"/>
      <c r="D177" s="64"/>
      <c r="E177" s="64"/>
      <c r="F177" s="64"/>
      <c r="G177" s="64"/>
      <c r="H177" s="64"/>
      <c r="I177" s="92"/>
      <c r="J177" s="94"/>
      <c r="K177" s="94"/>
      <c r="L177" s="94"/>
      <c r="M177" s="94"/>
      <c r="N177" s="94"/>
      <c r="O177" s="94"/>
      <c r="P177" s="94"/>
      <c r="Q177" s="94"/>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row>
    <row r="178" spans="1:44" s="95" customFormat="1" ht="12.75" customHeight="1" x14ac:dyDescent="0.25">
      <c r="A178" s="92"/>
      <c r="B178" s="92"/>
      <c r="C178" s="93"/>
      <c r="D178" s="64"/>
      <c r="E178" s="64"/>
      <c r="F178" s="64"/>
      <c r="G178" s="64"/>
      <c r="H178" s="64"/>
      <c r="I178" s="92"/>
      <c r="J178" s="94"/>
      <c r="K178" s="94"/>
      <c r="L178" s="94"/>
      <c r="M178" s="94"/>
      <c r="N178" s="94"/>
      <c r="O178" s="94"/>
      <c r="P178" s="94"/>
      <c r="Q178" s="94"/>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row>
    <row r="179" spans="1:44" s="95" customFormat="1" ht="12.75" customHeight="1" x14ac:dyDescent="0.25">
      <c r="A179" s="92"/>
      <c r="B179" s="92"/>
      <c r="C179" s="93"/>
      <c r="D179" s="64"/>
      <c r="E179" s="64"/>
      <c r="F179" s="64"/>
      <c r="G179" s="64"/>
      <c r="H179" s="64"/>
      <c r="I179" s="92"/>
      <c r="J179" s="94"/>
      <c r="K179" s="94"/>
      <c r="L179" s="94"/>
      <c r="M179" s="94"/>
      <c r="N179" s="94"/>
      <c r="O179" s="94"/>
      <c r="P179" s="94"/>
      <c r="Q179" s="94"/>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row>
    <row r="180" spans="1:44" s="95" customFormat="1" ht="12.75" customHeight="1" x14ac:dyDescent="0.25">
      <c r="A180" s="92"/>
      <c r="B180" s="92"/>
      <c r="C180" s="93"/>
      <c r="D180" s="64"/>
      <c r="E180" s="64"/>
      <c r="F180" s="64"/>
      <c r="G180" s="64"/>
      <c r="H180" s="64"/>
      <c r="I180" s="92"/>
      <c r="J180" s="94"/>
      <c r="K180" s="94"/>
      <c r="L180" s="94"/>
      <c r="M180" s="94"/>
      <c r="N180" s="94"/>
      <c r="O180" s="94"/>
      <c r="P180" s="94"/>
      <c r="Q180" s="94"/>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row>
    <row r="181" spans="1:44" s="95" customFormat="1" ht="12.75" customHeight="1" x14ac:dyDescent="0.25">
      <c r="A181" s="92"/>
      <c r="B181" s="92"/>
      <c r="C181" s="93"/>
      <c r="D181" s="64"/>
      <c r="E181" s="64"/>
      <c r="F181" s="64"/>
      <c r="G181" s="64"/>
      <c r="H181" s="64"/>
      <c r="I181" s="92"/>
      <c r="J181" s="94"/>
      <c r="K181" s="94"/>
      <c r="L181" s="94"/>
      <c r="M181" s="94"/>
      <c r="N181" s="94"/>
      <c r="O181" s="94"/>
      <c r="P181" s="94"/>
      <c r="Q181" s="94"/>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row>
    <row r="182" spans="1:44" s="95" customFormat="1" ht="12.75" customHeight="1" x14ac:dyDescent="0.25">
      <c r="A182" s="92"/>
      <c r="B182" s="92"/>
      <c r="C182" s="93"/>
      <c r="D182" s="64"/>
      <c r="E182" s="64"/>
      <c r="F182" s="64"/>
      <c r="G182" s="64"/>
      <c r="H182" s="64"/>
      <c r="I182" s="92"/>
      <c r="J182" s="94"/>
      <c r="K182" s="94"/>
      <c r="L182" s="94"/>
      <c r="M182" s="94"/>
      <c r="N182" s="94"/>
      <c r="O182" s="94"/>
      <c r="P182" s="94"/>
      <c r="Q182" s="94"/>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row>
    <row r="183" spans="1:44" s="95" customFormat="1" ht="12.75" customHeight="1" x14ac:dyDescent="0.25">
      <c r="A183" s="92"/>
      <c r="B183" s="92"/>
      <c r="C183" s="93"/>
      <c r="D183" s="64"/>
      <c r="E183" s="64"/>
      <c r="F183" s="64"/>
      <c r="G183" s="64"/>
      <c r="H183" s="64"/>
      <c r="I183" s="92"/>
      <c r="J183" s="94"/>
      <c r="K183" s="94"/>
      <c r="L183" s="94"/>
      <c r="M183" s="94"/>
      <c r="N183" s="94"/>
      <c r="O183" s="94"/>
      <c r="P183" s="94"/>
      <c r="Q183" s="94"/>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row>
    <row r="184" spans="1:44" s="95" customFormat="1" ht="12.75" customHeight="1" x14ac:dyDescent="0.25">
      <c r="A184" s="92"/>
      <c r="B184" s="92"/>
      <c r="C184" s="93"/>
      <c r="D184" s="64"/>
      <c r="E184" s="64"/>
      <c r="F184" s="64"/>
      <c r="G184" s="64"/>
      <c r="H184" s="64"/>
      <c r="I184" s="92"/>
      <c r="J184" s="94"/>
      <c r="K184" s="94"/>
      <c r="L184" s="94"/>
      <c r="M184" s="94"/>
      <c r="N184" s="94"/>
      <c r="O184" s="94"/>
      <c r="P184" s="94"/>
      <c r="Q184" s="94"/>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row>
    <row r="185" spans="1:44" s="95" customFormat="1" ht="12.75" customHeight="1" x14ac:dyDescent="0.25">
      <c r="A185" s="92"/>
      <c r="B185" s="92"/>
      <c r="C185" s="93"/>
      <c r="D185" s="64"/>
      <c r="E185" s="64"/>
      <c r="F185" s="64"/>
      <c r="G185" s="64"/>
      <c r="H185" s="64"/>
      <c r="I185" s="92"/>
      <c r="J185" s="94"/>
      <c r="K185" s="94"/>
      <c r="L185" s="94"/>
      <c r="M185" s="94"/>
      <c r="N185" s="94"/>
      <c r="O185" s="94"/>
      <c r="P185" s="94"/>
      <c r="Q185" s="94"/>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row>
    <row r="186" spans="1:44" s="95" customFormat="1" ht="12.75" customHeight="1" x14ac:dyDescent="0.25">
      <c r="A186" s="92"/>
      <c r="B186" s="92"/>
      <c r="C186" s="93"/>
      <c r="D186" s="64"/>
      <c r="E186" s="64"/>
      <c r="F186" s="64"/>
      <c r="G186" s="64"/>
      <c r="H186" s="64"/>
      <c r="I186" s="92"/>
      <c r="J186" s="94"/>
      <c r="K186" s="94"/>
      <c r="L186" s="94"/>
      <c r="M186" s="94"/>
      <c r="N186" s="94"/>
      <c r="O186" s="94"/>
      <c r="P186" s="94"/>
      <c r="Q186" s="94"/>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row>
    <row r="187" spans="1:44" s="95" customFormat="1" ht="12.75" customHeight="1" x14ac:dyDescent="0.25">
      <c r="A187" s="92"/>
      <c r="B187" s="92"/>
      <c r="C187" s="93"/>
      <c r="D187" s="64"/>
      <c r="E187" s="64"/>
      <c r="F187" s="64"/>
      <c r="G187" s="64"/>
      <c r="H187" s="64"/>
      <c r="I187" s="92"/>
      <c r="J187" s="94"/>
      <c r="K187" s="94"/>
      <c r="L187" s="94"/>
      <c r="M187" s="94"/>
      <c r="N187" s="94"/>
      <c r="O187" s="94"/>
      <c r="P187" s="94"/>
      <c r="Q187" s="94"/>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row>
    <row r="188" spans="1:44" s="95" customFormat="1" ht="12.75" customHeight="1" x14ac:dyDescent="0.25">
      <c r="A188" s="92"/>
      <c r="B188" s="92"/>
      <c r="C188" s="93"/>
      <c r="D188" s="64"/>
      <c r="E188" s="64"/>
      <c r="F188" s="64"/>
      <c r="G188" s="64"/>
      <c r="H188" s="64"/>
      <c r="I188" s="92"/>
      <c r="J188" s="94"/>
      <c r="K188" s="94"/>
      <c r="L188" s="94"/>
      <c r="M188" s="94"/>
      <c r="N188" s="94"/>
      <c r="O188" s="94"/>
      <c r="P188" s="94"/>
      <c r="Q188" s="94"/>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row>
    <row r="189" spans="1:44" s="95" customFormat="1" ht="12.75" customHeight="1" x14ac:dyDescent="0.25">
      <c r="A189" s="92"/>
      <c r="B189" s="92"/>
      <c r="C189" s="93"/>
      <c r="D189" s="64"/>
      <c r="E189" s="64"/>
      <c r="F189" s="64"/>
      <c r="G189" s="64"/>
      <c r="H189" s="64"/>
      <c r="I189" s="92"/>
      <c r="J189" s="94"/>
      <c r="K189" s="94"/>
      <c r="L189" s="94"/>
      <c r="M189" s="94"/>
      <c r="N189" s="94"/>
      <c r="O189" s="94"/>
      <c r="P189" s="94"/>
      <c r="Q189" s="94"/>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row>
    <row r="190" spans="1:44" s="95" customFormat="1" ht="12.75" customHeight="1" x14ac:dyDescent="0.25">
      <c r="A190" s="92"/>
      <c r="B190" s="92"/>
      <c r="C190" s="93"/>
      <c r="D190" s="64"/>
      <c r="E190" s="64"/>
      <c r="F190" s="64"/>
      <c r="G190" s="64"/>
      <c r="H190" s="64"/>
      <c r="I190" s="92"/>
      <c r="J190" s="94"/>
      <c r="K190" s="94"/>
      <c r="L190" s="94"/>
      <c r="M190" s="94"/>
      <c r="N190" s="94"/>
      <c r="O190" s="94"/>
      <c r="P190" s="94"/>
      <c r="Q190" s="94"/>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row>
    <row r="191" spans="1:44" s="95" customFormat="1" ht="12.75" customHeight="1" x14ac:dyDescent="0.25">
      <c r="A191" s="92"/>
      <c r="B191" s="92"/>
      <c r="C191" s="93"/>
      <c r="D191" s="64"/>
      <c r="E191" s="64"/>
      <c r="F191" s="64"/>
      <c r="G191" s="64"/>
      <c r="H191" s="64"/>
      <c r="I191" s="92"/>
      <c r="J191" s="94"/>
      <c r="K191" s="94"/>
      <c r="L191" s="94"/>
      <c r="M191" s="94"/>
      <c r="N191" s="94"/>
      <c r="O191" s="94"/>
      <c r="P191" s="94"/>
      <c r="Q191" s="94"/>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row>
    <row r="192" spans="1:44" s="95" customFormat="1" ht="12.75" customHeight="1" x14ac:dyDescent="0.25">
      <c r="A192" s="92"/>
      <c r="B192" s="92"/>
      <c r="C192" s="93"/>
      <c r="D192" s="64"/>
      <c r="E192" s="64"/>
      <c r="F192" s="64"/>
      <c r="G192" s="64"/>
      <c r="H192" s="64"/>
      <c r="I192" s="92"/>
      <c r="J192" s="94"/>
      <c r="K192" s="94"/>
      <c r="L192" s="94"/>
      <c r="M192" s="94"/>
      <c r="N192" s="94"/>
      <c r="O192" s="94"/>
      <c r="P192" s="94"/>
      <c r="Q192" s="94"/>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row>
    <row r="193" spans="1:44" s="95" customFormat="1" ht="12.75" customHeight="1" x14ac:dyDescent="0.25">
      <c r="A193" s="92"/>
      <c r="B193" s="92"/>
      <c r="C193" s="93"/>
      <c r="D193" s="64"/>
      <c r="E193" s="64"/>
      <c r="F193" s="64"/>
      <c r="G193" s="64"/>
      <c r="H193" s="64"/>
      <c r="I193" s="92"/>
      <c r="J193" s="94"/>
      <c r="K193" s="94"/>
      <c r="L193" s="94"/>
      <c r="M193" s="94"/>
      <c r="N193" s="94"/>
      <c r="O193" s="94"/>
      <c r="P193" s="94"/>
      <c r="Q193" s="94"/>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row>
    <row r="194" spans="1:44" s="95" customFormat="1" ht="12.75" customHeight="1" x14ac:dyDescent="0.25">
      <c r="A194" s="92"/>
      <c r="B194" s="92"/>
      <c r="C194" s="93"/>
      <c r="D194" s="64"/>
      <c r="E194" s="64"/>
      <c r="F194" s="64"/>
      <c r="G194" s="64"/>
      <c r="H194" s="64"/>
      <c r="I194" s="92"/>
      <c r="J194" s="94"/>
      <c r="K194" s="94"/>
      <c r="L194" s="94"/>
      <c r="M194" s="94"/>
      <c r="N194" s="94"/>
      <c r="O194" s="94"/>
      <c r="P194" s="94"/>
      <c r="Q194" s="94"/>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row>
    <row r="195" spans="1:44" s="95" customFormat="1" ht="12.75" customHeight="1" x14ac:dyDescent="0.25">
      <c r="A195" s="92"/>
      <c r="B195" s="92"/>
      <c r="C195" s="93"/>
      <c r="D195" s="64"/>
      <c r="E195" s="64"/>
      <c r="F195" s="64"/>
      <c r="G195" s="64"/>
      <c r="H195" s="64"/>
      <c r="I195" s="92"/>
      <c r="J195" s="94"/>
      <c r="K195" s="94"/>
      <c r="L195" s="94"/>
      <c r="M195" s="94"/>
      <c r="N195" s="94"/>
      <c r="O195" s="94"/>
      <c r="P195" s="94"/>
      <c r="Q195" s="94"/>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row>
    <row r="196" spans="1:44" s="95" customFormat="1" ht="12.75" customHeight="1" x14ac:dyDescent="0.25">
      <c r="A196" s="92"/>
      <c r="B196" s="92"/>
      <c r="C196" s="93"/>
      <c r="D196" s="64"/>
      <c r="E196" s="64"/>
      <c r="F196" s="64"/>
      <c r="G196" s="64"/>
      <c r="H196" s="64"/>
      <c r="I196" s="92"/>
      <c r="J196" s="94"/>
      <c r="K196" s="94"/>
      <c r="L196" s="94"/>
      <c r="M196" s="94"/>
      <c r="N196" s="94"/>
      <c r="O196" s="94"/>
      <c r="P196" s="94"/>
      <c r="Q196" s="94"/>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row>
    <row r="197" spans="1:44" s="95" customFormat="1" ht="12.75" customHeight="1" x14ac:dyDescent="0.25">
      <c r="A197" s="92"/>
      <c r="B197" s="92"/>
      <c r="C197" s="93"/>
      <c r="D197" s="64"/>
      <c r="E197" s="64"/>
      <c r="F197" s="64"/>
      <c r="G197" s="64"/>
      <c r="H197" s="64"/>
      <c r="I197" s="92"/>
      <c r="J197" s="94"/>
      <c r="K197" s="94"/>
      <c r="L197" s="94"/>
      <c r="M197" s="94"/>
      <c r="N197" s="94"/>
      <c r="O197" s="94"/>
      <c r="P197" s="94"/>
      <c r="Q197" s="94"/>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row>
    <row r="198" spans="1:44" s="95" customFormat="1" ht="12.75" customHeight="1" x14ac:dyDescent="0.25">
      <c r="A198" s="92"/>
      <c r="B198" s="92"/>
      <c r="C198" s="93"/>
      <c r="D198" s="64"/>
      <c r="E198" s="64"/>
      <c r="F198" s="64"/>
      <c r="G198" s="64"/>
      <c r="H198" s="64"/>
      <c r="I198" s="92"/>
      <c r="J198" s="94"/>
      <c r="K198" s="94"/>
      <c r="L198" s="94"/>
      <c r="M198" s="94"/>
      <c r="N198" s="94"/>
      <c r="O198" s="94"/>
      <c r="P198" s="94"/>
      <c r="Q198" s="94"/>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row>
    <row r="199" spans="1:44" s="95" customFormat="1" ht="12.75" customHeight="1" x14ac:dyDescent="0.25">
      <c r="A199" s="92"/>
      <c r="B199" s="92"/>
      <c r="C199" s="93"/>
      <c r="D199" s="64"/>
      <c r="E199" s="64"/>
      <c r="F199" s="64"/>
      <c r="G199" s="64"/>
      <c r="H199" s="64"/>
      <c r="I199" s="92"/>
      <c r="J199" s="94"/>
      <c r="K199" s="94"/>
      <c r="L199" s="94"/>
      <c r="M199" s="94"/>
      <c r="N199" s="94"/>
      <c r="O199" s="94"/>
      <c r="P199" s="94"/>
      <c r="Q199" s="94"/>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row>
    <row r="200" spans="1:44" s="95" customFormat="1" ht="12.75" customHeight="1" x14ac:dyDescent="0.25">
      <c r="A200" s="92"/>
      <c r="B200" s="92"/>
      <c r="C200" s="93"/>
      <c r="D200" s="64"/>
      <c r="E200" s="64"/>
      <c r="F200" s="64"/>
      <c r="G200" s="64"/>
      <c r="H200" s="64"/>
      <c r="I200" s="92"/>
      <c r="J200" s="94"/>
      <c r="K200" s="94"/>
      <c r="L200" s="94"/>
      <c r="M200" s="94"/>
      <c r="N200" s="94"/>
      <c r="O200" s="94"/>
      <c r="P200" s="94"/>
      <c r="Q200" s="94"/>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row>
    <row r="201" spans="1:44" s="95" customFormat="1" ht="12.75" customHeight="1" x14ac:dyDescent="0.25">
      <c r="A201" s="92"/>
      <c r="B201" s="92"/>
      <c r="C201" s="93"/>
      <c r="D201" s="64"/>
      <c r="E201" s="64"/>
      <c r="F201" s="64"/>
      <c r="G201" s="64"/>
      <c r="H201" s="64"/>
      <c r="I201" s="92"/>
      <c r="J201" s="94"/>
      <c r="K201" s="94"/>
      <c r="L201" s="94"/>
      <c r="M201" s="94"/>
      <c r="N201" s="94"/>
      <c r="O201" s="94"/>
      <c r="P201" s="94"/>
      <c r="Q201" s="94"/>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row>
    <row r="202" spans="1:44" s="95" customFormat="1" ht="12.75" customHeight="1" x14ac:dyDescent="0.25">
      <c r="A202" s="92"/>
      <c r="B202" s="92"/>
      <c r="C202" s="93"/>
      <c r="D202" s="64"/>
      <c r="E202" s="64"/>
      <c r="F202" s="64"/>
      <c r="G202" s="64"/>
      <c r="H202" s="64"/>
      <c r="I202" s="92"/>
      <c r="J202" s="94"/>
      <c r="K202" s="94"/>
      <c r="L202" s="94"/>
      <c r="M202" s="94"/>
      <c r="N202" s="94"/>
      <c r="O202" s="94"/>
      <c r="P202" s="94"/>
      <c r="Q202" s="94"/>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row>
    <row r="203" spans="1:44" s="95" customFormat="1" ht="12.75" customHeight="1" x14ac:dyDescent="0.25">
      <c r="A203" s="92"/>
      <c r="B203" s="92"/>
      <c r="C203" s="93"/>
      <c r="D203" s="64"/>
      <c r="E203" s="64"/>
      <c r="F203" s="64"/>
      <c r="G203" s="64"/>
      <c r="H203" s="64"/>
      <c r="I203" s="92"/>
      <c r="J203" s="94"/>
      <c r="K203" s="94"/>
      <c r="L203" s="94"/>
      <c r="M203" s="94"/>
      <c r="N203" s="94"/>
      <c r="O203" s="94"/>
      <c r="P203" s="94"/>
      <c r="Q203" s="94"/>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row>
    <row r="204" spans="1:44" s="95" customFormat="1" ht="12.75" customHeight="1" x14ac:dyDescent="0.25">
      <c r="A204" s="92"/>
      <c r="B204" s="92"/>
      <c r="C204" s="93"/>
      <c r="D204" s="64"/>
      <c r="E204" s="64"/>
      <c r="F204" s="64"/>
      <c r="G204" s="64"/>
      <c r="H204" s="64"/>
      <c r="I204" s="92"/>
      <c r="J204" s="94"/>
      <c r="K204" s="94"/>
      <c r="L204" s="94"/>
      <c r="M204" s="94"/>
      <c r="N204" s="94"/>
      <c r="O204" s="94"/>
      <c r="P204" s="94"/>
      <c r="Q204" s="94"/>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row>
    <row r="205" spans="1:44" s="95" customFormat="1" ht="12.75" customHeight="1" x14ac:dyDescent="0.25">
      <c r="A205" s="92"/>
      <c r="B205" s="92"/>
      <c r="C205" s="93"/>
      <c r="D205" s="64"/>
      <c r="E205" s="64"/>
      <c r="F205" s="64"/>
      <c r="G205" s="64"/>
      <c r="H205" s="64"/>
      <c r="I205" s="92"/>
      <c r="J205" s="94"/>
      <c r="K205" s="94"/>
      <c r="L205" s="94"/>
      <c r="M205" s="94"/>
      <c r="N205" s="94"/>
      <c r="O205" s="94"/>
      <c r="P205" s="94"/>
      <c r="Q205" s="94"/>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row>
    <row r="206" spans="1:44" s="95" customFormat="1" ht="12.75" customHeight="1" x14ac:dyDescent="0.25">
      <c r="A206" s="92"/>
      <c r="B206" s="92"/>
      <c r="C206" s="93"/>
      <c r="D206" s="64"/>
      <c r="E206" s="64"/>
      <c r="F206" s="64"/>
      <c r="G206" s="64"/>
      <c r="H206" s="64"/>
      <c r="I206" s="92"/>
      <c r="J206" s="94"/>
      <c r="K206" s="94"/>
      <c r="L206" s="94"/>
      <c r="M206" s="94"/>
      <c r="N206" s="94"/>
      <c r="O206" s="94"/>
      <c r="P206" s="94"/>
      <c r="Q206" s="94"/>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row>
    <row r="207" spans="1:44" s="95" customFormat="1" ht="12.75" customHeight="1" x14ac:dyDescent="0.25">
      <c r="A207" s="92"/>
      <c r="B207" s="92"/>
      <c r="C207" s="93"/>
      <c r="D207" s="64"/>
      <c r="E207" s="64"/>
      <c r="F207" s="64"/>
      <c r="G207" s="64"/>
      <c r="H207" s="64"/>
      <c r="I207" s="92"/>
      <c r="J207" s="94"/>
      <c r="K207" s="94"/>
      <c r="L207" s="94"/>
      <c r="M207" s="94"/>
      <c r="N207" s="94"/>
      <c r="O207" s="94"/>
      <c r="P207" s="94"/>
      <c r="Q207" s="94"/>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row>
    <row r="208" spans="1:44" s="95" customFormat="1" ht="12.75" customHeight="1" x14ac:dyDescent="0.25">
      <c r="A208" s="92"/>
      <c r="B208" s="92"/>
      <c r="C208" s="93"/>
      <c r="D208" s="64"/>
      <c r="E208" s="64"/>
      <c r="F208" s="64"/>
      <c r="G208" s="64"/>
      <c r="H208" s="64"/>
      <c r="I208" s="92"/>
      <c r="J208" s="94"/>
      <c r="K208" s="94"/>
      <c r="L208" s="94"/>
      <c r="M208" s="94"/>
      <c r="N208" s="94"/>
      <c r="O208" s="94"/>
      <c r="P208" s="94"/>
      <c r="Q208" s="94"/>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row>
    <row r="209" spans="1:44" s="95" customFormat="1" ht="12.75" customHeight="1" x14ac:dyDescent="0.25">
      <c r="A209" s="92"/>
      <c r="B209" s="92"/>
      <c r="C209" s="93"/>
      <c r="D209" s="64"/>
      <c r="E209" s="64"/>
      <c r="F209" s="64"/>
      <c r="G209" s="64"/>
      <c r="H209" s="64"/>
      <c r="I209" s="92"/>
      <c r="J209" s="94"/>
      <c r="K209" s="94"/>
      <c r="L209" s="94"/>
      <c r="M209" s="94"/>
      <c r="N209" s="94"/>
      <c r="O209" s="94"/>
      <c r="P209" s="94"/>
      <c r="Q209" s="94"/>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row>
    <row r="210" spans="1:44" s="95" customFormat="1" ht="12.75" customHeight="1" x14ac:dyDescent="0.25">
      <c r="A210" s="92"/>
      <c r="B210" s="92"/>
      <c r="C210" s="93"/>
      <c r="D210" s="64"/>
      <c r="E210" s="64"/>
      <c r="F210" s="64"/>
      <c r="G210" s="64"/>
      <c r="H210" s="64"/>
      <c r="I210" s="92"/>
      <c r="J210" s="94"/>
      <c r="K210" s="94"/>
      <c r="L210" s="94"/>
      <c r="M210" s="94"/>
      <c r="N210" s="94"/>
      <c r="O210" s="94"/>
      <c r="P210" s="94"/>
      <c r="Q210" s="94"/>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row>
    <row r="211" spans="1:44" s="95" customFormat="1" ht="12.75" customHeight="1" x14ac:dyDescent="0.25">
      <c r="A211" s="92"/>
      <c r="B211" s="92"/>
      <c r="C211" s="93"/>
      <c r="D211" s="64"/>
      <c r="E211" s="64"/>
      <c r="F211" s="64"/>
      <c r="G211" s="64"/>
      <c r="H211" s="64"/>
      <c r="I211" s="92"/>
      <c r="J211" s="94"/>
      <c r="K211" s="94"/>
      <c r="L211" s="94"/>
      <c r="M211" s="94"/>
      <c r="N211" s="94"/>
      <c r="O211" s="94"/>
      <c r="P211" s="94"/>
      <c r="Q211" s="94"/>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row>
    <row r="212" spans="1:44" s="95" customFormat="1" ht="12.75" customHeight="1" x14ac:dyDescent="0.25">
      <c r="A212" s="92"/>
      <c r="B212" s="92"/>
      <c r="C212" s="93"/>
      <c r="D212" s="64"/>
      <c r="E212" s="64"/>
      <c r="F212" s="64"/>
      <c r="G212" s="64"/>
      <c r="H212" s="64"/>
      <c r="I212" s="92"/>
      <c r="J212" s="94"/>
      <c r="K212" s="94"/>
      <c r="L212" s="94"/>
      <c r="M212" s="94"/>
      <c r="N212" s="94"/>
      <c r="O212" s="94"/>
      <c r="P212" s="94"/>
      <c r="Q212" s="94"/>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row>
    <row r="213" spans="1:44" s="95" customFormat="1" ht="12.75" customHeight="1" x14ac:dyDescent="0.25">
      <c r="A213" s="92"/>
      <c r="B213" s="92"/>
      <c r="C213" s="93"/>
      <c r="D213" s="64"/>
      <c r="E213" s="64"/>
      <c r="F213" s="64"/>
      <c r="G213" s="64"/>
      <c r="H213" s="64"/>
      <c r="I213" s="92"/>
      <c r="J213" s="94"/>
      <c r="K213" s="94"/>
      <c r="L213" s="94"/>
      <c r="M213" s="94"/>
      <c r="N213" s="94"/>
      <c r="O213" s="94"/>
      <c r="P213" s="94"/>
      <c r="Q213" s="94"/>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row>
    <row r="214" spans="1:44" s="95" customFormat="1" ht="12.75" customHeight="1" x14ac:dyDescent="0.25">
      <c r="A214" s="92"/>
      <c r="B214" s="92"/>
      <c r="C214" s="93"/>
      <c r="D214" s="64"/>
      <c r="E214" s="64"/>
      <c r="F214" s="64"/>
      <c r="G214" s="64"/>
      <c r="H214" s="64"/>
      <c r="I214" s="92"/>
      <c r="J214" s="94"/>
      <c r="K214" s="94"/>
      <c r="L214" s="94"/>
      <c r="M214" s="94"/>
      <c r="N214" s="94"/>
      <c r="O214" s="94"/>
      <c r="P214" s="94"/>
      <c r="Q214" s="94"/>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row>
    <row r="215" spans="1:44" s="95" customFormat="1" ht="12.75" customHeight="1" x14ac:dyDescent="0.25">
      <c r="A215" s="92"/>
      <c r="B215" s="92"/>
      <c r="C215" s="93"/>
      <c r="D215" s="64"/>
      <c r="E215" s="64"/>
      <c r="F215" s="64"/>
      <c r="G215" s="64"/>
      <c r="H215" s="64"/>
      <c r="I215" s="92"/>
      <c r="J215" s="94"/>
      <c r="K215" s="94"/>
      <c r="L215" s="94"/>
      <c r="M215" s="94"/>
      <c r="N215" s="94"/>
      <c r="O215" s="94"/>
      <c r="P215" s="94"/>
      <c r="Q215" s="94"/>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row>
    <row r="216" spans="1:44" s="95" customFormat="1" ht="12.75" customHeight="1" x14ac:dyDescent="0.25">
      <c r="A216" s="92"/>
      <c r="B216" s="92"/>
      <c r="C216" s="93"/>
      <c r="D216" s="64"/>
      <c r="E216" s="64"/>
      <c r="F216" s="64"/>
      <c r="G216" s="64"/>
      <c r="H216" s="64"/>
      <c r="I216" s="92"/>
      <c r="J216" s="94"/>
      <c r="K216" s="94"/>
      <c r="L216" s="94"/>
      <c r="M216" s="94"/>
      <c r="N216" s="94"/>
      <c r="O216" s="94"/>
      <c r="P216" s="94"/>
      <c r="Q216" s="94"/>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row>
    <row r="217" spans="1:44" s="95" customFormat="1" ht="12.75" customHeight="1" x14ac:dyDescent="0.25">
      <c r="A217" s="92"/>
      <c r="B217" s="92"/>
      <c r="C217" s="93"/>
      <c r="D217" s="64"/>
      <c r="E217" s="64"/>
      <c r="F217" s="64"/>
      <c r="G217" s="64"/>
      <c r="H217" s="64"/>
      <c r="I217" s="92"/>
      <c r="J217" s="94"/>
      <c r="K217" s="94"/>
      <c r="L217" s="94"/>
      <c r="M217" s="94"/>
      <c r="N217" s="94"/>
      <c r="O217" s="94"/>
      <c r="P217" s="94"/>
      <c r="Q217" s="94"/>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row>
    <row r="218" spans="1:44" s="95" customFormat="1" ht="12.75" customHeight="1" x14ac:dyDescent="0.25">
      <c r="A218" s="92"/>
      <c r="B218" s="92"/>
      <c r="C218" s="93"/>
      <c r="D218" s="64"/>
      <c r="E218" s="64"/>
      <c r="F218" s="64"/>
      <c r="G218" s="64"/>
      <c r="H218" s="64"/>
      <c r="I218" s="92"/>
      <c r="J218" s="94"/>
      <c r="K218" s="94"/>
      <c r="L218" s="94"/>
      <c r="M218" s="94"/>
      <c r="N218" s="94"/>
      <c r="O218" s="94"/>
      <c r="P218" s="94"/>
      <c r="Q218" s="94"/>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row>
    <row r="219" spans="1:44" s="95" customFormat="1" ht="12.75" customHeight="1" x14ac:dyDescent="0.25">
      <c r="A219" s="92"/>
      <c r="B219" s="92"/>
      <c r="C219" s="93"/>
      <c r="D219" s="64"/>
      <c r="E219" s="64"/>
      <c r="F219" s="64"/>
      <c r="G219" s="64"/>
      <c r="H219" s="64"/>
      <c r="I219" s="92"/>
      <c r="J219" s="94"/>
      <c r="K219" s="94"/>
      <c r="L219" s="94"/>
      <c r="M219" s="94"/>
      <c r="N219" s="94"/>
      <c r="O219" s="94"/>
      <c r="P219" s="94"/>
      <c r="Q219" s="94"/>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row>
    <row r="220" spans="1:44" s="95" customFormat="1" ht="12.75" customHeight="1" x14ac:dyDescent="0.25">
      <c r="A220" s="92"/>
      <c r="B220" s="92"/>
      <c r="C220" s="93"/>
      <c r="D220" s="64"/>
      <c r="E220" s="64"/>
      <c r="F220" s="64"/>
      <c r="G220" s="64"/>
      <c r="H220" s="64"/>
      <c r="I220" s="92"/>
      <c r="J220" s="94"/>
      <c r="K220" s="94"/>
      <c r="L220" s="94"/>
      <c r="M220" s="94"/>
      <c r="N220" s="94"/>
      <c r="O220" s="94"/>
      <c r="P220" s="94"/>
      <c r="Q220" s="94"/>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row>
    <row r="221" spans="1:44" s="95" customFormat="1" ht="12.75" customHeight="1" x14ac:dyDescent="0.25">
      <c r="A221" s="92"/>
      <c r="B221" s="92"/>
      <c r="C221" s="93"/>
      <c r="D221" s="64"/>
      <c r="E221" s="64"/>
      <c r="F221" s="64"/>
      <c r="G221" s="64"/>
      <c r="H221" s="64"/>
      <c r="I221" s="92"/>
      <c r="J221" s="94"/>
      <c r="K221" s="94"/>
      <c r="L221" s="94"/>
      <c r="M221" s="94"/>
      <c r="N221" s="94"/>
      <c r="O221" s="94"/>
      <c r="P221" s="94"/>
      <c r="Q221" s="94"/>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row>
    <row r="222" spans="1:44" s="95" customFormat="1" ht="12.75" customHeight="1" x14ac:dyDescent="0.25">
      <c r="A222" s="92"/>
      <c r="B222" s="92"/>
      <c r="C222" s="93"/>
      <c r="D222" s="64"/>
      <c r="E222" s="64"/>
      <c r="F222" s="64"/>
      <c r="G222" s="64"/>
      <c r="H222" s="64"/>
      <c r="I222" s="92"/>
      <c r="J222" s="94"/>
      <c r="K222" s="94"/>
      <c r="L222" s="94"/>
      <c r="M222" s="94"/>
      <c r="N222" s="94"/>
      <c r="O222" s="94"/>
      <c r="P222" s="94"/>
      <c r="Q222" s="94"/>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row>
    <row r="223" spans="1:44" s="95" customFormat="1" ht="12.75" customHeight="1" x14ac:dyDescent="0.25">
      <c r="A223" s="92"/>
      <c r="B223" s="92"/>
      <c r="C223" s="93"/>
      <c r="D223" s="64"/>
      <c r="E223" s="64"/>
      <c r="F223" s="64"/>
      <c r="G223" s="64"/>
      <c r="H223" s="64"/>
      <c r="I223" s="92"/>
      <c r="J223" s="94"/>
      <c r="K223" s="94"/>
      <c r="L223" s="94"/>
      <c r="M223" s="94"/>
      <c r="N223" s="94"/>
      <c r="O223" s="94"/>
      <c r="P223" s="94"/>
      <c r="Q223" s="94"/>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row>
    <row r="224" spans="1:44" s="95" customFormat="1" ht="12.75" customHeight="1" x14ac:dyDescent="0.25">
      <c r="A224" s="92"/>
      <c r="B224" s="92"/>
      <c r="C224" s="93"/>
      <c r="D224" s="64"/>
      <c r="E224" s="64"/>
      <c r="F224" s="64"/>
      <c r="G224" s="64"/>
      <c r="H224" s="64"/>
      <c r="I224" s="92"/>
      <c r="J224" s="94"/>
      <c r="K224" s="94"/>
      <c r="L224" s="94"/>
      <c r="M224" s="94"/>
      <c r="N224" s="94"/>
      <c r="O224" s="94"/>
      <c r="P224" s="94"/>
      <c r="Q224" s="94"/>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row>
    <row r="225" spans="1:44" s="95" customFormat="1" ht="12.75" customHeight="1" x14ac:dyDescent="0.25">
      <c r="A225" s="92"/>
      <c r="B225" s="92"/>
      <c r="C225" s="93"/>
      <c r="D225" s="64"/>
      <c r="E225" s="64"/>
      <c r="F225" s="64"/>
      <c r="G225" s="64"/>
      <c r="H225" s="64"/>
      <c r="I225" s="92"/>
      <c r="J225" s="94"/>
      <c r="K225" s="94"/>
      <c r="L225" s="94"/>
      <c r="M225" s="94"/>
      <c r="N225" s="94"/>
      <c r="O225" s="94"/>
      <c r="P225" s="94"/>
      <c r="Q225" s="94"/>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row>
    <row r="226" spans="1:44" s="95" customFormat="1" ht="12.75" customHeight="1" x14ac:dyDescent="0.25">
      <c r="A226" s="92"/>
      <c r="B226" s="92"/>
      <c r="C226" s="93"/>
      <c r="D226" s="64"/>
      <c r="E226" s="64"/>
      <c r="F226" s="64"/>
      <c r="G226" s="64"/>
      <c r="H226" s="64"/>
      <c r="I226" s="92"/>
      <c r="J226" s="94"/>
      <c r="K226" s="94"/>
      <c r="L226" s="94"/>
      <c r="M226" s="94"/>
      <c r="N226" s="94"/>
      <c r="O226" s="94"/>
      <c r="P226" s="94"/>
      <c r="Q226" s="94"/>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row>
    <row r="227" spans="1:44" s="95" customFormat="1" ht="12.75" customHeight="1" x14ac:dyDescent="0.25">
      <c r="A227" s="92"/>
      <c r="B227" s="92"/>
      <c r="C227" s="93"/>
      <c r="D227" s="64"/>
      <c r="E227" s="64"/>
      <c r="F227" s="64"/>
      <c r="G227" s="64"/>
      <c r="H227" s="64"/>
      <c r="I227" s="92"/>
      <c r="J227" s="94"/>
      <c r="K227" s="94"/>
      <c r="L227" s="94"/>
      <c r="M227" s="94"/>
      <c r="N227" s="94"/>
      <c r="O227" s="94"/>
      <c r="P227" s="94"/>
      <c r="Q227" s="94"/>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row>
    <row r="228" spans="1:44" s="95" customFormat="1" ht="12.75" customHeight="1" x14ac:dyDescent="0.25">
      <c r="A228" s="92"/>
      <c r="B228" s="92"/>
      <c r="C228" s="93"/>
      <c r="D228" s="64"/>
      <c r="E228" s="64"/>
      <c r="F228" s="64"/>
      <c r="G228" s="64"/>
      <c r="H228" s="64"/>
      <c r="I228" s="92"/>
      <c r="J228" s="94"/>
      <c r="K228" s="94"/>
      <c r="L228" s="94"/>
      <c r="M228" s="94"/>
      <c r="N228" s="94"/>
      <c r="O228" s="94"/>
      <c r="P228" s="94"/>
      <c r="Q228" s="94"/>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row>
    <row r="229" spans="1:44" s="95" customFormat="1" ht="12.75" customHeight="1" x14ac:dyDescent="0.25">
      <c r="A229" s="92"/>
      <c r="B229" s="92"/>
      <c r="C229" s="93"/>
      <c r="D229" s="64"/>
      <c r="E229" s="64"/>
      <c r="F229" s="64"/>
      <c r="G229" s="64"/>
      <c r="H229" s="64"/>
      <c r="I229" s="92"/>
      <c r="J229" s="94"/>
      <c r="K229" s="94"/>
      <c r="L229" s="94"/>
      <c r="M229" s="94"/>
      <c r="N229" s="94"/>
      <c r="O229" s="94"/>
      <c r="P229" s="94"/>
      <c r="Q229" s="94"/>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row>
    <row r="230" spans="1:44" s="95" customFormat="1" ht="12.75" customHeight="1" x14ac:dyDescent="0.25">
      <c r="A230" s="92"/>
      <c r="B230" s="92"/>
      <c r="C230" s="93"/>
      <c r="D230" s="64"/>
      <c r="E230" s="64"/>
      <c r="F230" s="64"/>
      <c r="G230" s="64"/>
      <c r="H230" s="64"/>
      <c r="I230" s="92"/>
      <c r="J230" s="94"/>
      <c r="K230" s="94"/>
      <c r="L230" s="94"/>
      <c r="M230" s="94"/>
      <c r="N230" s="94"/>
      <c r="O230" s="94"/>
      <c r="P230" s="94"/>
      <c r="Q230" s="94"/>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row>
    <row r="231" spans="1:44" s="95" customFormat="1" ht="12.75" customHeight="1" x14ac:dyDescent="0.25">
      <c r="A231" s="92"/>
      <c r="B231" s="92"/>
      <c r="C231" s="93"/>
      <c r="D231" s="64"/>
      <c r="E231" s="64"/>
      <c r="F231" s="64"/>
      <c r="G231" s="64"/>
      <c r="H231" s="64"/>
      <c r="I231" s="92"/>
      <c r="J231" s="94"/>
      <c r="K231" s="94"/>
      <c r="L231" s="94"/>
      <c r="M231" s="94"/>
      <c r="N231" s="94"/>
      <c r="O231" s="94"/>
      <c r="P231" s="94"/>
      <c r="Q231" s="94"/>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row>
    <row r="232" spans="1:44" s="95" customFormat="1" ht="12.75" customHeight="1" x14ac:dyDescent="0.25">
      <c r="A232" s="92"/>
      <c r="B232" s="92"/>
      <c r="C232" s="93"/>
      <c r="D232" s="64"/>
      <c r="E232" s="64"/>
      <c r="F232" s="64"/>
      <c r="G232" s="64"/>
      <c r="H232" s="64"/>
      <c r="I232" s="92"/>
      <c r="J232" s="94"/>
      <c r="K232" s="94"/>
      <c r="L232" s="94"/>
      <c r="M232" s="94"/>
      <c r="N232" s="94"/>
      <c r="O232" s="94"/>
      <c r="P232" s="94"/>
      <c r="Q232" s="94"/>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row>
    <row r="233" spans="1:44" s="95" customFormat="1" ht="12.75" customHeight="1" x14ac:dyDescent="0.25">
      <c r="A233" s="92"/>
      <c r="B233" s="92"/>
      <c r="C233" s="93"/>
      <c r="D233" s="64"/>
      <c r="E233" s="64"/>
      <c r="F233" s="64"/>
      <c r="G233" s="64"/>
      <c r="H233" s="64"/>
      <c r="I233" s="92"/>
      <c r="J233" s="94"/>
      <c r="K233" s="94"/>
      <c r="L233" s="94"/>
      <c r="M233" s="94"/>
      <c r="N233" s="94"/>
      <c r="O233" s="94"/>
      <c r="P233" s="94"/>
      <c r="Q233" s="94"/>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row>
    <row r="234" spans="1:44" s="95" customFormat="1" ht="12.75" customHeight="1" x14ac:dyDescent="0.25">
      <c r="A234" s="92"/>
      <c r="B234" s="92"/>
      <c r="C234" s="93"/>
      <c r="D234" s="64"/>
      <c r="E234" s="64"/>
      <c r="F234" s="64"/>
      <c r="G234" s="64"/>
      <c r="H234" s="64"/>
      <c r="I234" s="92"/>
      <c r="J234" s="94"/>
      <c r="K234" s="94"/>
      <c r="L234" s="94"/>
      <c r="M234" s="94"/>
      <c r="N234" s="94"/>
      <c r="O234" s="94"/>
      <c r="P234" s="94"/>
      <c r="Q234" s="94"/>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row>
    <row r="235" spans="1:44" s="95" customFormat="1" ht="12.75" customHeight="1" x14ac:dyDescent="0.25">
      <c r="A235" s="92"/>
      <c r="B235" s="92"/>
      <c r="C235" s="93"/>
      <c r="D235" s="64"/>
      <c r="E235" s="64"/>
      <c r="F235" s="64"/>
      <c r="G235" s="64"/>
      <c r="H235" s="64"/>
      <c r="I235" s="92"/>
      <c r="J235" s="94"/>
      <c r="K235" s="94"/>
      <c r="L235" s="94"/>
      <c r="M235" s="94"/>
      <c r="N235" s="94"/>
      <c r="O235" s="94"/>
      <c r="P235" s="94"/>
      <c r="Q235" s="94"/>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row>
    <row r="236" spans="1:44" s="95" customFormat="1" ht="12.75" customHeight="1" x14ac:dyDescent="0.25">
      <c r="A236" s="92"/>
      <c r="B236" s="92"/>
      <c r="C236" s="93"/>
      <c r="D236" s="64"/>
      <c r="E236" s="64"/>
      <c r="F236" s="64"/>
      <c r="G236" s="64"/>
      <c r="H236" s="64"/>
      <c r="I236" s="92"/>
      <c r="J236" s="94"/>
      <c r="K236" s="94"/>
      <c r="L236" s="94"/>
      <c r="M236" s="94"/>
      <c r="N236" s="94"/>
      <c r="O236" s="94"/>
      <c r="P236" s="94"/>
      <c r="Q236" s="94"/>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row>
    <row r="237" spans="1:44" s="95" customFormat="1" ht="12.75" customHeight="1" x14ac:dyDescent="0.25">
      <c r="A237" s="92"/>
      <c r="B237" s="92"/>
      <c r="C237" s="93"/>
      <c r="D237" s="64"/>
      <c r="E237" s="64"/>
      <c r="F237" s="64"/>
      <c r="G237" s="64"/>
      <c r="H237" s="64"/>
      <c r="I237" s="92"/>
      <c r="J237" s="94"/>
      <c r="K237" s="94"/>
      <c r="L237" s="94"/>
      <c r="M237" s="94"/>
      <c r="N237" s="94"/>
      <c r="O237" s="94"/>
      <c r="P237" s="94"/>
      <c r="Q237" s="94"/>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row>
    <row r="238" spans="1:44" s="95" customFormat="1" ht="12.75" customHeight="1" x14ac:dyDescent="0.25">
      <c r="A238" s="92"/>
      <c r="B238" s="92"/>
      <c r="C238" s="93"/>
      <c r="D238" s="64"/>
      <c r="E238" s="64"/>
      <c r="F238" s="64"/>
      <c r="G238" s="64"/>
      <c r="H238" s="64"/>
      <c r="I238" s="92"/>
      <c r="J238" s="94"/>
      <c r="K238" s="94"/>
      <c r="L238" s="94"/>
      <c r="M238" s="94"/>
      <c r="N238" s="94"/>
      <c r="O238" s="94"/>
      <c r="P238" s="94"/>
      <c r="Q238" s="94"/>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row>
    <row r="239" spans="1:44" s="95" customFormat="1" ht="12.75" customHeight="1" x14ac:dyDescent="0.25">
      <c r="A239" s="92"/>
      <c r="B239" s="92"/>
      <c r="C239" s="93"/>
      <c r="D239" s="64"/>
      <c r="E239" s="64"/>
      <c r="F239" s="64"/>
      <c r="G239" s="64"/>
      <c r="H239" s="64"/>
      <c r="I239" s="92"/>
      <c r="J239" s="94"/>
      <c r="K239" s="94"/>
      <c r="L239" s="94"/>
      <c r="M239" s="94"/>
      <c r="N239" s="94"/>
      <c r="O239" s="94"/>
      <c r="P239" s="94"/>
      <c r="Q239" s="94"/>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row>
    <row r="240" spans="1:44" s="95" customFormat="1" ht="12.75" customHeight="1" x14ac:dyDescent="0.25">
      <c r="A240" s="92"/>
      <c r="B240" s="92"/>
      <c r="C240" s="93"/>
      <c r="D240" s="64"/>
      <c r="E240" s="64"/>
      <c r="F240" s="64"/>
      <c r="G240" s="64"/>
      <c r="H240" s="64"/>
      <c r="I240" s="92"/>
      <c r="J240" s="94"/>
      <c r="K240" s="94"/>
      <c r="L240" s="94"/>
      <c r="M240" s="94"/>
      <c r="N240" s="94"/>
      <c r="O240" s="94"/>
      <c r="P240" s="94"/>
      <c r="Q240" s="94"/>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row>
    <row r="241" spans="1:44" s="95" customFormat="1" ht="12.75" customHeight="1" x14ac:dyDescent="0.25">
      <c r="A241" s="92"/>
      <c r="B241" s="92"/>
      <c r="C241" s="93"/>
      <c r="D241" s="64"/>
      <c r="E241" s="64"/>
      <c r="F241" s="64"/>
      <c r="G241" s="64"/>
      <c r="H241" s="64"/>
      <c r="I241" s="92"/>
      <c r="J241" s="94"/>
      <c r="K241" s="94"/>
      <c r="L241" s="94"/>
      <c r="M241" s="94"/>
      <c r="N241" s="94"/>
      <c r="O241" s="94"/>
      <c r="P241" s="94"/>
      <c r="Q241" s="94"/>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row>
    <row r="242" spans="1:44" s="95" customFormat="1" ht="12.75" customHeight="1" x14ac:dyDescent="0.25">
      <c r="A242" s="92"/>
      <c r="B242" s="92"/>
      <c r="C242" s="93"/>
      <c r="D242" s="64"/>
      <c r="E242" s="64"/>
      <c r="F242" s="64"/>
      <c r="G242" s="64"/>
      <c r="H242" s="64"/>
      <c r="I242" s="92"/>
      <c r="J242" s="94"/>
      <c r="K242" s="94"/>
      <c r="L242" s="94"/>
      <c r="M242" s="94"/>
      <c r="N242" s="94"/>
      <c r="O242" s="94"/>
      <c r="P242" s="94"/>
      <c r="Q242" s="94"/>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row>
    <row r="243" spans="1:44" s="95" customFormat="1" ht="12.75" customHeight="1" x14ac:dyDescent="0.25">
      <c r="A243" s="92"/>
      <c r="B243" s="92"/>
      <c r="C243" s="93"/>
      <c r="D243" s="64"/>
      <c r="E243" s="64"/>
      <c r="F243" s="64"/>
      <c r="G243" s="64"/>
      <c r="H243" s="64"/>
      <c r="I243" s="92"/>
      <c r="J243" s="94"/>
      <c r="K243" s="94"/>
      <c r="L243" s="94"/>
      <c r="M243" s="94"/>
      <c r="N243" s="94"/>
      <c r="O243" s="94"/>
      <c r="P243" s="94"/>
      <c r="Q243" s="94"/>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row>
    <row r="244" spans="1:44" s="95" customFormat="1" ht="12.75" customHeight="1" x14ac:dyDescent="0.25">
      <c r="A244" s="92"/>
      <c r="B244" s="92"/>
      <c r="C244" s="93"/>
      <c r="D244" s="64"/>
      <c r="E244" s="64"/>
      <c r="F244" s="64"/>
      <c r="G244" s="64"/>
      <c r="H244" s="64"/>
      <c r="I244" s="92"/>
      <c r="J244" s="94"/>
      <c r="K244" s="94"/>
      <c r="L244" s="94"/>
      <c r="M244" s="94"/>
      <c r="N244" s="94"/>
      <c r="O244" s="94"/>
      <c r="P244" s="94"/>
      <c r="Q244" s="94"/>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row>
    <row r="245" spans="1:44" s="95" customFormat="1" ht="12.75" customHeight="1" x14ac:dyDescent="0.25">
      <c r="A245" s="92"/>
      <c r="B245" s="92"/>
      <c r="C245" s="93"/>
      <c r="D245" s="64"/>
      <c r="E245" s="64"/>
      <c r="F245" s="64"/>
      <c r="G245" s="64"/>
      <c r="H245" s="64"/>
      <c r="I245" s="92"/>
      <c r="J245" s="94"/>
      <c r="K245" s="94"/>
      <c r="L245" s="94"/>
      <c r="M245" s="94"/>
      <c r="N245" s="94"/>
      <c r="O245" s="94"/>
      <c r="P245" s="94"/>
      <c r="Q245" s="94"/>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row>
    <row r="246" spans="1:44" s="95" customFormat="1" ht="12.75" customHeight="1" x14ac:dyDescent="0.25">
      <c r="A246" s="92"/>
      <c r="B246" s="92"/>
      <c r="C246" s="93"/>
      <c r="D246" s="64"/>
      <c r="E246" s="64"/>
      <c r="F246" s="64"/>
      <c r="G246" s="64"/>
      <c r="H246" s="64"/>
      <c r="I246" s="92"/>
      <c r="J246" s="94"/>
      <c r="K246" s="94"/>
      <c r="L246" s="94"/>
      <c r="M246" s="94"/>
      <c r="N246" s="94"/>
      <c r="O246" s="94"/>
      <c r="P246" s="94"/>
      <c r="Q246" s="94"/>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row>
    <row r="247" spans="1:44" s="95" customFormat="1" ht="12.75" customHeight="1" x14ac:dyDescent="0.25">
      <c r="A247" s="92"/>
      <c r="B247" s="92"/>
      <c r="C247" s="93"/>
      <c r="D247" s="64"/>
      <c r="E247" s="64"/>
      <c r="F247" s="64"/>
      <c r="G247" s="64"/>
      <c r="H247" s="64"/>
      <c r="I247" s="92"/>
      <c r="J247" s="94"/>
      <c r="K247" s="94"/>
      <c r="L247" s="94"/>
      <c r="M247" s="94"/>
      <c r="N247" s="94"/>
      <c r="O247" s="94"/>
      <c r="P247" s="94"/>
      <c r="Q247" s="94"/>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row>
    <row r="248" spans="1:44" s="95" customFormat="1" ht="12.75" customHeight="1" x14ac:dyDescent="0.25">
      <c r="A248" s="92"/>
      <c r="B248" s="92"/>
      <c r="C248" s="93"/>
      <c r="D248" s="64"/>
      <c r="E248" s="64"/>
      <c r="F248" s="64"/>
      <c r="G248" s="64"/>
      <c r="H248" s="64"/>
      <c r="I248" s="92"/>
      <c r="J248" s="94"/>
      <c r="K248" s="94"/>
      <c r="L248" s="94"/>
      <c r="M248" s="94"/>
      <c r="N248" s="94"/>
      <c r="O248" s="94"/>
      <c r="P248" s="94"/>
      <c r="Q248" s="94"/>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row>
    <row r="249" spans="1:44" s="95" customFormat="1" ht="12.75" customHeight="1" x14ac:dyDescent="0.25">
      <c r="A249" s="92"/>
      <c r="B249" s="92"/>
      <c r="C249" s="93"/>
      <c r="D249" s="64"/>
      <c r="E249" s="64"/>
      <c r="F249" s="64"/>
      <c r="G249" s="64"/>
      <c r="H249" s="64"/>
      <c r="I249" s="92"/>
      <c r="J249" s="94"/>
      <c r="K249" s="94"/>
      <c r="L249" s="94"/>
      <c r="M249" s="94"/>
      <c r="N249" s="94"/>
      <c r="O249" s="94"/>
      <c r="P249" s="94"/>
      <c r="Q249" s="94"/>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row>
    <row r="250" spans="1:44" s="95" customFormat="1" ht="12.75" customHeight="1" x14ac:dyDescent="0.25">
      <c r="A250" s="92"/>
      <c r="B250" s="92"/>
      <c r="C250" s="93"/>
      <c r="D250" s="64"/>
      <c r="E250" s="64"/>
      <c r="F250" s="64"/>
      <c r="G250" s="64"/>
      <c r="H250" s="64"/>
      <c r="I250" s="92"/>
      <c r="J250" s="94"/>
      <c r="K250" s="94"/>
      <c r="L250" s="94"/>
      <c r="M250" s="94"/>
      <c r="N250" s="94"/>
      <c r="O250" s="94"/>
      <c r="P250" s="94"/>
      <c r="Q250" s="94"/>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row>
    <row r="251" spans="1:44" s="95" customFormat="1" ht="12.75" customHeight="1" x14ac:dyDescent="0.25">
      <c r="A251" s="92"/>
      <c r="B251" s="92"/>
      <c r="C251" s="93"/>
      <c r="D251" s="64"/>
      <c r="E251" s="64"/>
      <c r="F251" s="64"/>
      <c r="G251" s="64"/>
      <c r="H251" s="64"/>
      <c r="I251" s="92"/>
      <c r="J251" s="94"/>
      <c r="K251" s="94"/>
      <c r="L251" s="94"/>
      <c r="M251" s="94"/>
      <c r="N251" s="94"/>
      <c r="O251" s="94"/>
      <c r="P251" s="94"/>
      <c r="Q251" s="94"/>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row>
    <row r="252" spans="1:44" s="95" customFormat="1" ht="12.75" customHeight="1" x14ac:dyDescent="0.25">
      <c r="A252" s="92"/>
      <c r="B252" s="92"/>
      <c r="C252" s="93"/>
      <c r="D252" s="64"/>
      <c r="E252" s="64"/>
      <c r="F252" s="64"/>
      <c r="G252" s="64"/>
      <c r="H252" s="64"/>
      <c r="I252" s="92"/>
      <c r="J252" s="94"/>
      <c r="K252" s="94"/>
      <c r="L252" s="94"/>
      <c r="M252" s="94"/>
      <c r="N252" s="94"/>
      <c r="O252" s="94"/>
      <c r="P252" s="94"/>
      <c r="Q252" s="94"/>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row>
    <row r="253" spans="1:44" s="95" customFormat="1" ht="12.75" customHeight="1" x14ac:dyDescent="0.25">
      <c r="A253" s="92"/>
      <c r="B253" s="92"/>
      <c r="C253" s="93"/>
      <c r="D253" s="64"/>
      <c r="E253" s="64"/>
      <c r="F253" s="64"/>
      <c r="G253" s="64"/>
      <c r="H253" s="64"/>
      <c r="I253" s="92"/>
      <c r="J253" s="94"/>
      <c r="K253" s="94"/>
      <c r="L253" s="94"/>
      <c r="M253" s="94"/>
      <c r="N253" s="94"/>
      <c r="O253" s="94"/>
      <c r="P253" s="94"/>
      <c r="Q253" s="94"/>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row>
    <row r="254" spans="1:44" s="95" customFormat="1" ht="12.75" customHeight="1" x14ac:dyDescent="0.25">
      <c r="A254" s="92"/>
      <c r="B254" s="92"/>
      <c r="C254" s="93"/>
      <c r="D254" s="64"/>
      <c r="E254" s="64"/>
      <c r="F254" s="64"/>
      <c r="G254" s="64"/>
      <c r="H254" s="64"/>
      <c r="I254" s="92"/>
      <c r="J254" s="94"/>
      <c r="K254" s="94"/>
      <c r="L254" s="94"/>
      <c r="M254" s="94"/>
      <c r="N254" s="94"/>
      <c r="O254" s="94"/>
      <c r="P254" s="94"/>
      <c r="Q254" s="94"/>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row>
    <row r="255" spans="1:44" s="95" customFormat="1" ht="12.75" customHeight="1" x14ac:dyDescent="0.25">
      <c r="A255" s="92"/>
      <c r="B255" s="92"/>
      <c r="C255" s="93"/>
      <c r="D255" s="64"/>
      <c r="E255" s="64"/>
      <c r="F255" s="64"/>
      <c r="G255" s="64"/>
      <c r="H255" s="64"/>
      <c r="I255" s="92"/>
      <c r="J255" s="94"/>
      <c r="K255" s="94"/>
      <c r="L255" s="94"/>
      <c r="M255" s="94"/>
      <c r="N255" s="94"/>
      <c r="O255" s="94"/>
      <c r="P255" s="94"/>
      <c r="Q255" s="94"/>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row>
    <row r="256" spans="1:44" s="95" customFormat="1" ht="12.75" customHeight="1" x14ac:dyDescent="0.25">
      <c r="A256" s="92"/>
      <c r="B256" s="92"/>
      <c r="C256" s="93"/>
      <c r="D256" s="64"/>
      <c r="E256" s="64"/>
      <c r="F256" s="64"/>
      <c r="G256" s="64"/>
      <c r="H256" s="64"/>
      <c r="I256" s="92"/>
      <c r="J256" s="94"/>
      <c r="K256" s="94"/>
      <c r="L256" s="94"/>
      <c r="M256" s="94"/>
      <c r="N256" s="94"/>
      <c r="O256" s="94"/>
      <c r="P256" s="94"/>
      <c r="Q256" s="94"/>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row>
    <row r="257" spans="1:44" s="95" customFormat="1" ht="12.75" customHeight="1" x14ac:dyDescent="0.25">
      <c r="A257" s="92"/>
      <c r="B257" s="92"/>
      <c r="C257" s="93"/>
      <c r="D257" s="64"/>
      <c r="E257" s="64"/>
      <c r="F257" s="64"/>
      <c r="G257" s="64"/>
      <c r="H257" s="64"/>
      <c r="I257" s="92"/>
      <c r="J257" s="94"/>
      <c r="K257" s="94"/>
      <c r="L257" s="94"/>
      <c r="M257" s="94"/>
      <c r="N257" s="94"/>
      <c r="O257" s="94"/>
      <c r="P257" s="94"/>
      <c r="Q257" s="94"/>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row>
    <row r="258" spans="1:44" s="95" customFormat="1" ht="12.75" customHeight="1" x14ac:dyDescent="0.25">
      <c r="A258" s="92"/>
      <c r="B258" s="92"/>
      <c r="C258" s="93"/>
      <c r="D258" s="64"/>
      <c r="E258" s="64"/>
      <c r="F258" s="64"/>
      <c r="G258" s="64"/>
      <c r="H258" s="64"/>
      <c r="I258" s="92"/>
      <c r="J258" s="94"/>
      <c r="K258" s="94"/>
      <c r="L258" s="94"/>
      <c r="M258" s="94"/>
      <c r="N258" s="94"/>
      <c r="O258" s="94"/>
      <c r="P258" s="94"/>
      <c r="Q258" s="94"/>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row>
    <row r="259" spans="1:44" s="95" customFormat="1" ht="12.75" customHeight="1" x14ac:dyDescent="0.25">
      <c r="A259" s="92"/>
      <c r="B259" s="92"/>
      <c r="C259" s="93"/>
      <c r="D259" s="64"/>
      <c r="E259" s="64"/>
      <c r="F259" s="64"/>
      <c r="G259" s="64"/>
      <c r="H259" s="64"/>
      <c r="I259" s="92"/>
      <c r="J259" s="94"/>
      <c r="K259" s="94"/>
      <c r="L259" s="94"/>
      <c r="M259" s="94"/>
      <c r="N259" s="94"/>
      <c r="O259" s="94"/>
      <c r="P259" s="94"/>
      <c r="Q259" s="94"/>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row>
    <row r="260" spans="1:44" s="95" customFormat="1" ht="12.75" customHeight="1" x14ac:dyDescent="0.25">
      <c r="A260" s="92"/>
      <c r="B260" s="92"/>
      <c r="C260" s="93"/>
      <c r="D260" s="64"/>
      <c r="E260" s="64"/>
      <c r="F260" s="64"/>
      <c r="G260" s="64"/>
      <c r="H260" s="64"/>
      <c r="I260" s="92"/>
      <c r="J260" s="94"/>
      <c r="K260" s="94"/>
      <c r="L260" s="94"/>
      <c r="M260" s="94"/>
      <c r="N260" s="94"/>
      <c r="O260" s="94"/>
      <c r="P260" s="94"/>
      <c r="Q260" s="94"/>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row>
    <row r="261" spans="1:44" s="95" customFormat="1" ht="12.75" customHeight="1" x14ac:dyDescent="0.25">
      <c r="A261" s="92"/>
      <c r="B261" s="92"/>
      <c r="C261" s="93"/>
      <c r="D261" s="64"/>
      <c r="E261" s="64"/>
      <c r="F261" s="64"/>
      <c r="G261" s="64"/>
      <c r="H261" s="64"/>
      <c r="I261" s="92"/>
      <c r="J261" s="94"/>
      <c r="K261" s="94"/>
      <c r="L261" s="94"/>
      <c r="M261" s="94"/>
      <c r="N261" s="94"/>
      <c r="O261" s="94"/>
      <c r="P261" s="94"/>
      <c r="Q261" s="94"/>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row>
    <row r="262" spans="1:44" s="95" customFormat="1" ht="12.75" customHeight="1" x14ac:dyDescent="0.25">
      <c r="A262" s="92"/>
      <c r="B262" s="92"/>
      <c r="C262" s="93"/>
      <c r="D262" s="64"/>
      <c r="E262" s="64"/>
      <c r="F262" s="64"/>
      <c r="G262" s="64"/>
      <c r="H262" s="64"/>
      <c r="I262" s="92"/>
      <c r="J262" s="94"/>
      <c r="K262" s="94"/>
      <c r="L262" s="94"/>
      <c r="M262" s="94"/>
      <c r="N262" s="94"/>
      <c r="O262" s="94"/>
      <c r="P262" s="94"/>
      <c r="Q262" s="94"/>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row>
    <row r="263" spans="1:44" s="95" customFormat="1" ht="12.75" customHeight="1" x14ac:dyDescent="0.25">
      <c r="A263" s="92"/>
      <c r="B263" s="92"/>
      <c r="C263" s="93"/>
      <c r="D263" s="64"/>
      <c r="E263" s="64"/>
      <c r="F263" s="64"/>
      <c r="G263" s="64"/>
      <c r="H263" s="64"/>
      <c r="I263" s="92"/>
      <c r="J263" s="94"/>
      <c r="K263" s="94"/>
      <c r="L263" s="94"/>
      <c r="M263" s="94"/>
      <c r="N263" s="94"/>
      <c r="O263" s="94"/>
      <c r="P263" s="94"/>
      <c r="Q263" s="94"/>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row>
    <row r="264" spans="1:44" s="95" customFormat="1" ht="12.75" customHeight="1" x14ac:dyDescent="0.25">
      <c r="A264" s="92"/>
      <c r="B264" s="92"/>
      <c r="C264" s="93"/>
      <c r="D264" s="64"/>
      <c r="E264" s="64"/>
      <c r="F264" s="64"/>
      <c r="G264" s="64"/>
      <c r="H264" s="64"/>
      <c r="I264" s="92"/>
      <c r="J264" s="94"/>
      <c r="K264" s="94"/>
      <c r="L264" s="94"/>
      <c r="M264" s="94"/>
      <c r="N264" s="94"/>
      <c r="O264" s="94"/>
      <c r="P264" s="94"/>
      <c r="Q264" s="94"/>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row>
    <row r="265" spans="1:44" s="95" customFormat="1" ht="12.75" customHeight="1" x14ac:dyDescent="0.25">
      <c r="A265" s="92"/>
      <c r="B265" s="92"/>
      <c r="C265" s="93"/>
      <c r="D265" s="64"/>
      <c r="E265" s="64"/>
      <c r="F265" s="64"/>
      <c r="G265" s="64"/>
      <c r="H265" s="64"/>
      <c r="I265" s="92"/>
      <c r="J265" s="94"/>
      <c r="K265" s="94"/>
      <c r="L265" s="94"/>
      <c r="M265" s="94"/>
      <c r="N265" s="94"/>
      <c r="O265" s="94"/>
      <c r="P265" s="94"/>
      <c r="Q265" s="94"/>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row>
    <row r="266" spans="1:44" s="95" customFormat="1" ht="12.75" customHeight="1" x14ac:dyDescent="0.25">
      <c r="A266" s="92"/>
      <c r="B266" s="92"/>
      <c r="C266" s="93"/>
      <c r="D266" s="64"/>
      <c r="E266" s="64"/>
      <c r="F266" s="64"/>
      <c r="G266" s="64"/>
      <c r="H266" s="64"/>
      <c r="I266" s="92"/>
      <c r="J266" s="94"/>
      <c r="K266" s="94"/>
      <c r="L266" s="94"/>
      <c r="M266" s="94"/>
      <c r="N266" s="94"/>
      <c r="O266" s="94"/>
      <c r="P266" s="94"/>
      <c r="Q266" s="94"/>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row>
    <row r="267" spans="1:44" s="95" customFormat="1" ht="12.75" customHeight="1" x14ac:dyDescent="0.25">
      <c r="A267" s="92"/>
      <c r="B267" s="92"/>
      <c r="C267" s="93"/>
      <c r="D267" s="64"/>
      <c r="E267" s="64"/>
      <c r="F267" s="64"/>
      <c r="G267" s="64"/>
      <c r="H267" s="64"/>
      <c r="I267" s="92"/>
      <c r="J267" s="94"/>
      <c r="K267" s="94"/>
      <c r="L267" s="94"/>
      <c r="M267" s="94"/>
      <c r="N267" s="94"/>
      <c r="O267" s="94"/>
      <c r="P267" s="94"/>
      <c r="Q267" s="94"/>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row>
    <row r="268" spans="1:44" s="95" customFormat="1" ht="12.75" customHeight="1" x14ac:dyDescent="0.25">
      <c r="A268" s="92"/>
      <c r="B268" s="92"/>
      <c r="C268" s="93"/>
      <c r="D268" s="64"/>
      <c r="E268" s="64"/>
      <c r="F268" s="64"/>
      <c r="G268" s="64"/>
      <c r="H268" s="64"/>
      <c r="I268" s="92"/>
      <c r="J268" s="94"/>
      <c r="K268" s="94"/>
      <c r="L268" s="94"/>
      <c r="M268" s="94"/>
      <c r="N268" s="94"/>
      <c r="O268" s="94"/>
      <c r="P268" s="94"/>
      <c r="Q268" s="94"/>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row>
    <row r="269" spans="1:44" s="95" customFormat="1" ht="12.75" customHeight="1" x14ac:dyDescent="0.25">
      <c r="A269" s="92"/>
      <c r="B269" s="92"/>
      <c r="C269" s="93"/>
      <c r="D269" s="64"/>
      <c r="E269" s="64"/>
      <c r="F269" s="64"/>
      <c r="G269" s="64"/>
      <c r="H269" s="64"/>
      <c r="I269" s="92"/>
      <c r="J269" s="94"/>
      <c r="K269" s="94"/>
      <c r="L269" s="94"/>
      <c r="M269" s="94"/>
      <c r="N269" s="94"/>
      <c r="O269" s="94"/>
      <c r="P269" s="94"/>
      <c r="Q269" s="94"/>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row>
    <row r="270" spans="1:44" s="95" customFormat="1" ht="12.75" customHeight="1" x14ac:dyDescent="0.25">
      <c r="A270" s="92"/>
      <c r="B270" s="92"/>
      <c r="C270" s="93"/>
      <c r="D270" s="64"/>
      <c r="E270" s="64"/>
      <c r="F270" s="64"/>
      <c r="G270" s="64"/>
      <c r="H270" s="64"/>
      <c r="I270" s="92"/>
      <c r="J270" s="94"/>
      <c r="K270" s="94"/>
      <c r="L270" s="94"/>
      <c r="M270" s="94"/>
      <c r="N270" s="94"/>
      <c r="O270" s="94"/>
      <c r="P270" s="94"/>
      <c r="Q270" s="94"/>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row>
    <row r="271" spans="1:44" s="95" customFormat="1" ht="12.75" customHeight="1" x14ac:dyDescent="0.25">
      <c r="A271" s="92"/>
      <c r="B271" s="92"/>
      <c r="C271" s="93"/>
      <c r="D271" s="64"/>
      <c r="E271" s="64"/>
      <c r="F271" s="64"/>
      <c r="G271" s="64"/>
      <c r="H271" s="64"/>
      <c r="I271" s="92"/>
      <c r="J271" s="94"/>
      <c r="K271" s="94"/>
      <c r="L271" s="94"/>
      <c r="M271" s="94"/>
      <c r="N271" s="94"/>
      <c r="O271" s="94"/>
      <c r="P271" s="94"/>
      <c r="Q271" s="94"/>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row>
    <row r="272" spans="1:44" s="95" customFormat="1" ht="12.75" customHeight="1" x14ac:dyDescent="0.25">
      <c r="A272" s="92"/>
      <c r="B272" s="92"/>
      <c r="C272" s="93"/>
      <c r="D272" s="64"/>
      <c r="E272" s="64"/>
      <c r="F272" s="64"/>
      <c r="G272" s="64"/>
      <c r="H272" s="64"/>
      <c r="I272" s="92"/>
      <c r="J272" s="94"/>
      <c r="K272" s="94"/>
      <c r="L272" s="94"/>
      <c r="M272" s="94"/>
      <c r="N272" s="94"/>
      <c r="O272" s="94"/>
      <c r="P272" s="94"/>
      <c r="Q272" s="94"/>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row>
    <row r="273" spans="1:44" s="95" customFormat="1" ht="12.75" customHeight="1" x14ac:dyDescent="0.25">
      <c r="A273" s="92"/>
      <c r="B273" s="92"/>
      <c r="C273" s="93"/>
      <c r="D273" s="64"/>
      <c r="E273" s="64"/>
      <c r="F273" s="64"/>
      <c r="G273" s="64"/>
      <c r="H273" s="64"/>
      <c r="I273" s="92"/>
      <c r="J273" s="94"/>
      <c r="K273" s="94"/>
      <c r="L273" s="94"/>
      <c r="M273" s="94"/>
      <c r="N273" s="94"/>
      <c r="O273" s="94"/>
      <c r="P273" s="94"/>
      <c r="Q273" s="94"/>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row>
    <row r="274" spans="1:44" s="95" customFormat="1" ht="12.75" customHeight="1" x14ac:dyDescent="0.25">
      <c r="A274" s="92"/>
      <c r="B274" s="92"/>
      <c r="C274" s="93"/>
      <c r="D274" s="64"/>
      <c r="E274" s="64"/>
      <c r="F274" s="64"/>
      <c r="G274" s="64"/>
      <c r="H274" s="64"/>
      <c r="I274" s="92"/>
      <c r="J274" s="94"/>
      <c r="K274" s="94"/>
      <c r="L274" s="94"/>
      <c r="M274" s="94"/>
      <c r="N274" s="94"/>
      <c r="O274" s="94"/>
      <c r="P274" s="94"/>
      <c r="Q274" s="94"/>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row>
    <row r="275" spans="1:44" s="95" customFormat="1" ht="12.75" customHeight="1" x14ac:dyDescent="0.25">
      <c r="A275" s="92"/>
      <c r="B275" s="92"/>
      <c r="C275" s="93"/>
      <c r="D275" s="64"/>
      <c r="E275" s="64"/>
      <c r="F275" s="64"/>
      <c r="G275" s="64"/>
      <c r="H275" s="64"/>
      <c r="I275" s="92"/>
      <c r="J275" s="94"/>
      <c r="K275" s="94"/>
      <c r="L275" s="94"/>
      <c r="M275" s="94"/>
      <c r="N275" s="94"/>
      <c r="O275" s="94"/>
      <c r="P275" s="94"/>
      <c r="Q275" s="94"/>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row>
    <row r="276" spans="1:44" s="95" customFormat="1" ht="12.75" customHeight="1" x14ac:dyDescent="0.25">
      <c r="A276" s="92"/>
      <c r="B276" s="92"/>
      <c r="C276" s="93"/>
      <c r="D276" s="64"/>
      <c r="E276" s="64"/>
      <c r="F276" s="64"/>
      <c r="G276" s="64"/>
      <c r="H276" s="64"/>
      <c r="I276" s="92"/>
      <c r="J276" s="94"/>
      <c r="K276" s="94"/>
      <c r="L276" s="94"/>
      <c r="M276" s="94"/>
      <c r="N276" s="94"/>
      <c r="O276" s="94"/>
      <c r="P276" s="94"/>
      <c r="Q276" s="94"/>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row>
    <row r="277" spans="1:44" s="95" customFormat="1" ht="12.75" customHeight="1" x14ac:dyDescent="0.25">
      <c r="A277" s="92"/>
      <c r="B277" s="92"/>
      <c r="C277" s="93"/>
      <c r="D277" s="64"/>
      <c r="E277" s="64"/>
      <c r="F277" s="64"/>
      <c r="G277" s="64"/>
      <c r="H277" s="64"/>
      <c r="I277" s="92"/>
      <c r="J277" s="94"/>
      <c r="K277" s="94"/>
      <c r="L277" s="94"/>
      <c r="M277" s="94"/>
      <c r="N277" s="94"/>
      <c r="O277" s="94"/>
      <c r="P277" s="94"/>
      <c r="Q277" s="94"/>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row>
    <row r="278" spans="1:44" s="95" customFormat="1" ht="12.75" customHeight="1" x14ac:dyDescent="0.25">
      <c r="A278" s="92"/>
      <c r="B278" s="92"/>
      <c r="C278" s="93"/>
      <c r="D278" s="64"/>
      <c r="E278" s="64"/>
      <c r="F278" s="64"/>
      <c r="G278" s="64"/>
      <c r="H278" s="64"/>
      <c r="I278" s="92"/>
      <c r="J278" s="94"/>
      <c r="K278" s="94"/>
      <c r="L278" s="94"/>
      <c r="M278" s="94"/>
      <c r="N278" s="94"/>
      <c r="O278" s="94"/>
      <c r="P278" s="94"/>
      <c r="Q278" s="94"/>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row>
    <row r="279" spans="1:44" s="95" customFormat="1" ht="12.75" customHeight="1" x14ac:dyDescent="0.25">
      <c r="A279" s="92"/>
      <c r="B279" s="92"/>
      <c r="C279" s="93"/>
      <c r="D279" s="64"/>
      <c r="E279" s="64"/>
      <c r="F279" s="64"/>
      <c r="G279" s="64"/>
      <c r="H279" s="64"/>
      <c r="I279" s="92"/>
      <c r="J279" s="94"/>
      <c r="K279" s="94"/>
      <c r="L279" s="94"/>
      <c r="M279" s="94"/>
      <c r="N279" s="94"/>
      <c r="O279" s="94"/>
      <c r="P279" s="94"/>
      <c r="Q279" s="94"/>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row>
    <row r="280" spans="1:44" s="95" customFormat="1" ht="12.75" customHeight="1" x14ac:dyDescent="0.25">
      <c r="A280" s="92"/>
      <c r="B280" s="92"/>
      <c r="C280" s="93"/>
      <c r="D280" s="64"/>
      <c r="E280" s="64"/>
      <c r="F280" s="64"/>
      <c r="G280" s="64"/>
      <c r="H280" s="64"/>
      <c r="I280" s="92"/>
      <c r="J280" s="94"/>
      <c r="K280" s="94"/>
      <c r="L280" s="94"/>
      <c r="M280" s="94"/>
      <c r="N280" s="94"/>
      <c r="O280" s="94"/>
      <c r="P280" s="94"/>
      <c r="Q280" s="94"/>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row>
    <row r="281" spans="1:44" s="95" customFormat="1" ht="12.75" customHeight="1" x14ac:dyDescent="0.25">
      <c r="A281" s="92"/>
      <c r="B281" s="92"/>
      <c r="C281" s="93"/>
      <c r="D281" s="64"/>
      <c r="E281" s="64"/>
      <c r="F281" s="64"/>
      <c r="G281" s="64"/>
      <c r="H281" s="64"/>
      <c r="I281" s="92"/>
      <c r="J281" s="94"/>
      <c r="K281" s="94"/>
      <c r="L281" s="94"/>
      <c r="M281" s="94"/>
      <c r="N281" s="94"/>
      <c r="O281" s="94"/>
      <c r="P281" s="94"/>
      <c r="Q281" s="94"/>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row>
    <row r="282" spans="1:44" s="95" customFormat="1" ht="12.75" customHeight="1" x14ac:dyDescent="0.25">
      <c r="A282" s="92"/>
      <c r="B282" s="92"/>
      <c r="C282" s="93"/>
      <c r="D282" s="64"/>
      <c r="E282" s="64"/>
      <c r="F282" s="64"/>
      <c r="G282" s="64"/>
      <c r="H282" s="64"/>
      <c r="I282" s="92"/>
      <c r="J282" s="94"/>
      <c r="K282" s="94"/>
      <c r="L282" s="94"/>
      <c r="M282" s="94"/>
      <c r="N282" s="94"/>
      <c r="O282" s="94"/>
      <c r="P282" s="94"/>
      <c r="Q282" s="94"/>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row>
    <row r="283" spans="1:44" s="95" customFormat="1" ht="12.75" customHeight="1" x14ac:dyDescent="0.25">
      <c r="A283" s="92"/>
      <c r="B283" s="92"/>
      <c r="C283" s="93"/>
      <c r="D283" s="64"/>
      <c r="E283" s="64"/>
      <c r="F283" s="64"/>
      <c r="G283" s="64"/>
      <c r="H283" s="64"/>
      <c r="I283" s="92"/>
      <c r="J283" s="94"/>
      <c r="K283" s="94"/>
      <c r="L283" s="94"/>
      <c r="M283" s="94"/>
      <c r="N283" s="94"/>
      <c r="O283" s="94"/>
      <c r="P283" s="94"/>
      <c r="Q283" s="94"/>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row>
    <row r="284" spans="1:44" s="95" customFormat="1" ht="12.75" customHeight="1" x14ac:dyDescent="0.25">
      <c r="A284" s="92"/>
      <c r="B284" s="92"/>
      <c r="C284" s="93"/>
      <c r="D284" s="64"/>
      <c r="E284" s="64"/>
      <c r="F284" s="64"/>
      <c r="G284" s="64"/>
      <c r="H284" s="64"/>
      <c r="I284" s="92"/>
      <c r="J284" s="94"/>
      <c r="K284" s="94"/>
      <c r="L284" s="94"/>
      <c r="M284" s="94"/>
      <c r="N284" s="94"/>
      <c r="O284" s="94"/>
      <c r="P284" s="94"/>
      <c r="Q284" s="94"/>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row>
    <row r="285" spans="1:44" s="95" customFormat="1" ht="12.75" customHeight="1" x14ac:dyDescent="0.25">
      <c r="A285" s="92"/>
      <c r="B285" s="92"/>
      <c r="C285" s="93"/>
      <c r="D285" s="64"/>
      <c r="E285" s="64"/>
      <c r="F285" s="64"/>
      <c r="G285" s="64"/>
      <c r="H285" s="64"/>
      <c r="I285" s="92"/>
      <c r="J285" s="94"/>
      <c r="K285" s="94"/>
      <c r="L285" s="94"/>
      <c r="M285" s="94"/>
      <c r="N285" s="94"/>
      <c r="O285" s="94"/>
      <c r="P285" s="94"/>
      <c r="Q285" s="94"/>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row>
    <row r="286" spans="1:44" s="95" customFormat="1" ht="12.75" customHeight="1" x14ac:dyDescent="0.25">
      <c r="A286" s="92"/>
      <c r="B286" s="92"/>
      <c r="C286" s="93"/>
      <c r="D286" s="64"/>
      <c r="E286" s="64"/>
      <c r="F286" s="64"/>
      <c r="G286" s="64"/>
      <c r="H286" s="64"/>
      <c r="I286" s="92"/>
      <c r="J286" s="94"/>
      <c r="K286" s="94"/>
      <c r="L286" s="94"/>
      <c r="M286" s="94"/>
      <c r="N286" s="94"/>
      <c r="O286" s="94"/>
      <c r="P286" s="94"/>
      <c r="Q286" s="94"/>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row>
    <row r="287" spans="1:44" s="95" customFormat="1" ht="12.75" customHeight="1" x14ac:dyDescent="0.25">
      <c r="A287" s="92"/>
      <c r="B287" s="92"/>
      <c r="C287" s="93"/>
      <c r="D287" s="64"/>
      <c r="E287" s="64"/>
      <c r="F287" s="64"/>
      <c r="G287" s="64"/>
      <c r="H287" s="64"/>
      <c r="I287" s="92"/>
      <c r="J287" s="94"/>
      <c r="K287" s="94"/>
      <c r="L287" s="94"/>
      <c r="M287" s="94"/>
      <c r="N287" s="94"/>
      <c r="O287" s="94"/>
      <c r="P287" s="94"/>
      <c r="Q287" s="94"/>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row>
    <row r="288" spans="1:44" s="95" customFormat="1" ht="12.75" customHeight="1" x14ac:dyDescent="0.25">
      <c r="A288" s="92"/>
      <c r="B288" s="92"/>
      <c r="C288" s="93"/>
      <c r="D288" s="64"/>
      <c r="E288" s="64"/>
      <c r="F288" s="64"/>
      <c r="G288" s="64"/>
      <c r="H288" s="64"/>
      <c r="I288" s="92"/>
      <c r="J288" s="94"/>
      <c r="K288" s="94"/>
      <c r="L288" s="94"/>
      <c r="M288" s="94"/>
      <c r="N288" s="94"/>
      <c r="O288" s="94"/>
      <c r="P288" s="94"/>
      <c r="Q288" s="94"/>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row>
    <row r="289" spans="1:44" s="95" customFormat="1" ht="12.75" customHeight="1" x14ac:dyDescent="0.25">
      <c r="A289" s="92"/>
      <c r="B289" s="92"/>
      <c r="C289" s="93"/>
      <c r="D289" s="64"/>
      <c r="E289" s="64"/>
      <c r="F289" s="64"/>
      <c r="G289" s="64"/>
      <c r="H289" s="64"/>
      <c r="I289" s="92"/>
      <c r="J289" s="94"/>
      <c r="K289" s="94"/>
      <c r="L289" s="94"/>
      <c r="M289" s="94"/>
      <c r="N289" s="94"/>
      <c r="O289" s="94"/>
      <c r="P289" s="94"/>
      <c r="Q289" s="94"/>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row>
    <row r="290" spans="1:44" s="95" customFormat="1" ht="12.75" customHeight="1" x14ac:dyDescent="0.25">
      <c r="A290" s="92"/>
      <c r="B290" s="92"/>
      <c r="C290" s="93"/>
      <c r="D290" s="64"/>
      <c r="E290" s="64"/>
      <c r="F290" s="64"/>
      <c r="G290" s="64"/>
      <c r="H290" s="64"/>
      <c r="I290" s="92"/>
      <c r="J290" s="94"/>
      <c r="K290" s="94"/>
      <c r="L290" s="94"/>
      <c r="M290" s="94"/>
      <c r="N290" s="94"/>
      <c r="O290" s="94"/>
      <c r="P290" s="94"/>
      <c r="Q290" s="94"/>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row>
    <row r="291" spans="1:44" s="95" customFormat="1" ht="12.75" customHeight="1" x14ac:dyDescent="0.25">
      <c r="A291" s="92"/>
      <c r="B291" s="92"/>
      <c r="C291" s="93"/>
      <c r="D291" s="64"/>
      <c r="E291" s="64"/>
      <c r="F291" s="64"/>
      <c r="G291" s="64"/>
      <c r="H291" s="64"/>
      <c r="I291" s="92"/>
      <c r="J291" s="94"/>
      <c r="K291" s="94"/>
      <c r="L291" s="94"/>
      <c r="M291" s="94"/>
      <c r="N291" s="94"/>
      <c r="O291" s="94"/>
      <c r="P291" s="94"/>
      <c r="Q291" s="94"/>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row>
    <row r="292" spans="1:44" s="95" customFormat="1" ht="12.75" customHeight="1" x14ac:dyDescent="0.25">
      <c r="A292" s="92"/>
      <c r="B292" s="92"/>
      <c r="C292" s="93"/>
      <c r="D292" s="64"/>
      <c r="E292" s="64"/>
      <c r="F292" s="64"/>
      <c r="G292" s="64"/>
      <c r="H292" s="64"/>
      <c r="I292" s="92"/>
      <c r="J292" s="94"/>
      <c r="K292" s="94"/>
      <c r="L292" s="94"/>
      <c r="M292" s="94"/>
      <c r="N292" s="94"/>
      <c r="O292" s="94"/>
      <c r="P292" s="94"/>
      <c r="Q292" s="94"/>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row>
    <row r="293" spans="1:44" s="95" customFormat="1" ht="12.75" customHeight="1" x14ac:dyDescent="0.25">
      <c r="A293" s="92"/>
      <c r="B293" s="92"/>
      <c r="C293" s="93"/>
      <c r="D293" s="64"/>
      <c r="E293" s="64"/>
      <c r="F293" s="64"/>
      <c r="G293" s="64"/>
      <c r="H293" s="64"/>
      <c r="I293" s="92"/>
      <c r="J293" s="94"/>
      <c r="K293" s="94"/>
      <c r="L293" s="94"/>
      <c r="M293" s="94"/>
      <c r="N293" s="94"/>
      <c r="O293" s="94"/>
      <c r="P293" s="94"/>
      <c r="Q293" s="94"/>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row>
    <row r="294" spans="1:44" s="95" customFormat="1" ht="12.75" customHeight="1" x14ac:dyDescent="0.25">
      <c r="A294" s="92"/>
      <c r="B294" s="92"/>
      <c r="C294" s="93"/>
      <c r="D294" s="64"/>
      <c r="E294" s="64"/>
      <c r="F294" s="64"/>
      <c r="G294" s="64"/>
      <c r="H294" s="64"/>
      <c r="I294" s="92"/>
      <c r="J294" s="94"/>
      <c r="K294" s="94"/>
      <c r="L294" s="94"/>
      <c r="M294" s="94"/>
      <c r="N294" s="94"/>
      <c r="O294" s="94"/>
      <c r="P294" s="94"/>
      <c r="Q294" s="94"/>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row>
    <row r="295" spans="1:44" s="95" customFormat="1" ht="12.75" customHeight="1" x14ac:dyDescent="0.25">
      <c r="A295" s="92"/>
      <c r="B295" s="92"/>
      <c r="C295" s="93"/>
      <c r="D295" s="64"/>
      <c r="E295" s="64"/>
      <c r="F295" s="64"/>
      <c r="G295" s="64"/>
      <c r="H295" s="64"/>
      <c r="I295" s="92"/>
      <c r="J295" s="94"/>
      <c r="K295" s="94"/>
      <c r="L295" s="94"/>
      <c r="M295" s="94"/>
      <c r="N295" s="94"/>
      <c r="O295" s="94"/>
      <c r="P295" s="94"/>
      <c r="Q295" s="94"/>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row>
    <row r="296" spans="1:44" s="95" customFormat="1" ht="12.75" customHeight="1" x14ac:dyDescent="0.25">
      <c r="A296" s="92"/>
      <c r="B296" s="92"/>
      <c r="C296" s="93"/>
      <c r="D296" s="64"/>
      <c r="E296" s="64"/>
      <c r="F296" s="64"/>
      <c r="G296" s="64"/>
      <c r="H296" s="64"/>
      <c r="I296" s="92"/>
      <c r="J296" s="94"/>
      <c r="K296" s="94"/>
      <c r="L296" s="94"/>
      <c r="M296" s="94"/>
      <c r="N296" s="94"/>
      <c r="O296" s="94"/>
      <c r="P296" s="94"/>
      <c r="Q296" s="94"/>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row>
    <row r="297" spans="1:44" s="95" customFormat="1" ht="12.75" customHeight="1" x14ac:dyDescent="0.25">
      <c r="A297" s="92"/>
      <c r="B297" s="92"/>
      <c r="C297" s="93"/>
      <c r="D297" s="64"/>
      <c r="E297" s="64"/>
      <c r="F297" s="64"/>
      <c r="G297" s="64"/>
      <c r="H297" s="64"/>
      <c r="I297" s="92"/>
      <c r="J297" s="94"/>
      <c r="K297" s="94"/>
      <c r="L297" s="94"/>
      <c r="M297" s="94"/>
      <c r="N297" s="94"/>
      <c r="O297" s="94"/>
      <c r="P297" s="94"/>
      <c r="Q297" s="94"/>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row>
    <row r="298" spans="1:44" s="95" customFormat="1" ht="12.75" customHeight="1" x14ac:dyDescent="0.25">
      <c r="A298" s="92"/>
      <c r="B298" s="92"/>
      <c r="C298" s="93"/>
      <c r="D298" s="64"/>
      <c r="E298" s="64"/>
      <c r="F298" s="64"/>
      <c r="G298" s="64"/>
      <c r="H298" s="64"/>
      <c r="I298" s="92"/>
      <c r="J298" s="94"/>
      <c r="K298" s="94"/>
      <c r="L298" s="94"/>
      <c r="M298" s="94"/>
      <c r="N298" s="94"/>
      <c r="O298" s="94"/>
      <c r="P298" s="94"/>
      <c r="Q298" s="94"/>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row>
    <row r="299" spans="1:44" s="95" customFormat="1" ht="12.75" customHeight="1" x14ac:dyDescent="0.25">
      <c r="A299" s="92"/>
      <c r="B299" s="92"/>
      <c r="C299" s="93"/>
      <c r="D299" s="64"/>
      <c r="E299" s="64"/>
      <c r="F299" s="64"/>
      <c r="G299" s="64"/>
      <c r="H299" s="64"/>
      <c r="I299" s="92"/>
      <c r="J299" s="94"/>
      <c r="K299" s="94"/>
      <c r="L299" s="94"/>
      <c r="M299" s="94"/>
      <c r="N299" s="94"/>
      <c r="O299" s="94"/>
      <c r="P299" s="94"/>
      <c r="Q299" s="94"/>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row>
    <row r="300" spans="1:44" s="95" customFormat="1" ht="12.75" customHeight="1" x14ac:dyDescent="0.25">
      <c r="A300" s="92"/>
      <c r="B300" s="92"/>
      <c r="C300" s="93"/>
      <c r="D300" s="64"/>
      <c r="E300" s="64"/>
      <c r="F300" s="64"/>
      <c r="G300" s="64"/>
      <c r="H300" s="64"/>
      <c r="I300" s="92"/>
      <c r="J300" s="94"/>
      <c r="K300" s="94"/>
      <c r="L300" s="94"/>
      <c r="M300" s="94"/>
      <c r="N300" s="94"/>
      <c r="O300" s="94"/>
      <c r="P300" s="94"/>
      <c r="Q300" s="94"/>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row>
    <row r="301" spans="1:44" s="95" customFormat="1" ht="12.75" customHeight="1" x14ac:dyDescent="0.25">
      <c r="A301" s="92"/>
      <c r="B301" s="92"/>
      <c r="C301" s="93"/>
      <c r="D301" s="64"/>
      <c r="E301" s="64"/>
      <c r="F301" s="64"/>
      <c r="G301" s="64"/>
      <c r="H301" s="64"/>
      <c r="I301" s="92"/>
      <c r="J301" s="94"/>
      <c r="K301" s="94"/>
      <c r="L301" s="94"/>
      <c r="M301" s="94"/>
      <c r="N301" s="94"/>
      <c r="O301" s="94"/>
      <c r="P301" s="94"/>
      <c r="Q301" s="94"/>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row>
    <row r="302" spans="1:44" s="95" customFormat="1" ht="12.75" customHeight="1" x14ac:dyDescent="0.25">
      <c r="A302" s="92"/>
      <c r="B302" s="92"/>
      <c r="C302" s="93"/>
      <c r="D302" s="64"/>
      <c r="E302" s="64"/>
      <c r="F302" s="64"/>
      <c r="G302" s="64"/>
      <c r="H302" s="64"/>
      <c r="I302" s="92"/>
      <c r="J302" s="94"/>
      <c r="K302" s="94"/>
      <c r="L302" s="94"/>
      <c r="M302" s="94"/>
      <c r="N302" s="94"/>
      <c r="O302" s="94"/>
      <c r="P302" s="94"/>
      <c r="Q302" s="94"/>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row>
    <row r="303" spans="1:44" s="95" customFormat="1" ht="12.75" customHeight="1" x14ac:dyDescent="0.25">
      <c r="A303" s="92"/>
      <c r="B303" s="92"/>
      <c r="C303" s="93"/>
      <c r="D303" s="64"/>
      <c r="E303" s="64"/>
      <c r="F303" s="64"/>
      <c r="G303" s="64"/>
      <c r="H303" s="64"/>
      <c r="I303" s="92"/>
      <c r="J303" s="94"/>
      <c r="K303" s="94"/>
      <c r="L303" s="94"/>
      <c r="M303" s="94"/>
      <c r="N303" s="94"/>
      <c r="O303" s="94"/>
      <c r="P303" s="94"/>
      <c r="Q303" s="94"/>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row>
    <row r="304" spans="1:44" s="95" customFormat="1" ht="12.75" customHeight="1" x14ac:dyDescent="0.25">
      <c r="A304" s="92"/>
      <c r="B304" s="92"/>
      <c r="C304" s="93"/>
      <c r="D304" s="64"/>
      <c r="E304" s="64"/>
      <c r="F304" s="64"/>
      <c r="G304" s="64"/>
      <c r="H304" s="64"/>
      <c r="I304" s="92"/>
      <c r="J304" s="94"/>
      <c r="K304" s="94"/>
      <c r="L304" s="94"/>
      <c r="M304" s="94"/>
      <c r="N304" s="94"/>
      <c r="O304" s="94"/>
      <c r="P304" s="94"/>
      <c r="Q304" s="94"/>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row>
    <row r="305" spans="1:44" s="95" customFormat="1" ht="12.75" customHeight="1" x14ac:dyDescent="0.25">
      <c r="A305" s="92"/>
      <c r="B305" s="92"/>
      <c r="C305" s="93"/>
      <c r="D305" s="64"/>
      <c r="E305" s="64"/>
      <c r="F305" s="64"/>
      <c r="G305" s="64"/>
      <c r="H305" s="64"/>
      <c r="I305" s="92"/>
      <c r="J305" s="94"/>
      <c r="K305" s="94"/>
      <c r="L305" s="94"/>
      <c r="M305" s="94"/>
      <c r="N305" s="94"/>
      <c r="O305" s="94"/>
      <c r="P305" s="94"/>
      <c r="Q305" s="94"/>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row>
    <row r="306" spans="1:44" s="95" customFormat="1" ht="12.75" customHeight="1" x14ac:dyDescent="0.25">
      <c r="A306" s="92"/>
      <c r="B306" s="92"/>
      <c r="C306" s="93"/>
      <c r="D306" s="64"/>
      <c r="E306" s="64"/>
      <c r="F306" s="64"/>
      <c r="G306" s="64"/>
      <c r="H306" s="64"/>
      <c r="I306" s="92"/>
      <c r="J306" s="94"/>
      <c r="K306" s="94"/>
      <c r="L306" s="94"/>
      <c r="M306" s="94"/>
      <c r="N306" s="94"/>
      <c r="O306" s="94"/>
      <c r="P306" s="94"/>
      <c r="Q306" s="94"/>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row>
    <row r="307" spans="1:44" s="95" customFormat="1" ht="12.75" customHeight="1" x14ac:dyDescent="0.25">
      <c r="A307" s="92"/>
      <c r="B307" s="92"/>
      <c r="C307" s="93"/>
      <c r="D307" s="64"/>
      <c r="E307" s="64"/>
      <c r="F307" s="64"/>
      <c r="G307" s="64"/>
      <c r="H307" s="64"/>
      <c r="I307" s="92"/>
      <c r="J307" s="94"/>
      <c r="K307" s="94"/>
      <c r="L307" s="94"/>
      <c r="M307" s="94"/>
      <c r="N307" s="94"/>
      <c r="O307" s="94"/>
      <c r="P307" s="94"/>
      <c r="Q307" s="94"/>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row>
    <row r="308" spans="1:44" s="95" customFormat="1" ht="12.75" customHeight="1" x14ac:dyDescent="0.25">
      <c r="A308" s="92"/>
      <c r="B308" s="92"/>
      <c r="C308" s="93"/>
      <c r="D308" s="64"/>
      <c r="E308" s="64"/>
      <c r="F308" s="64"/>
      <c r="G308" s="64"/>
      <c r="H308" s="64"/>
      <c r="I308" s="92"/>
      <c r="J308" s="94"/>
      <c r="K308" s="94"/>
      <c r="L308" s="94"/>
      <c r="M308" s="94"/>
      <c r="N308" s="94"/>
      <c r="O308" s="94"/>
      <c r="P308" s="94"/>
      <c r="Q308" s="94"/>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row>
    <row r="309" spans="1:44" s="95" customFormat="1" ht="12.75" customHeight="1" x14ac:dyDescent="0.25">
      <c r="A309" s="92"/>
      <c r="B309" s="92"/>
      <c r="C309" s="93"/>
      <c r="D309" s="64"/>
      <c r="E309" s="64"/>
      <c r="F309" s="64"/>
      <c r="G309" s="64"/>
      <c r="H309" s="64"/>
      <c r="I309" s="92"/>
      <c r="J309" s="94"/>
      <c r="K309" s="94"/>
      <c r="L309" s="94"/>
      <c r="M309" s="94"/>
      <c r="N309" s="94"/>
      <c r="O309" s="94"/>
      <c r="P309" s="94"/>
      <c r="Q309" s="94"/>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row>
    <row r="310" spans="1:44" s="95" customFormat="1" ht="12.75" customHeight="1" x14ac:dyDescent="0.25">
      <c r="A310" s="92"/>
      <c r="B310" s="92"/>
      <c r="C310" s="93"/>
      <c r="D310" s="64"/>
      <c r="E310" s="64"/>
      <c r="F310" s="64"/>
      <c r="G310" s="64"/>
      <c r="H310" s="64"/>
      <c r="I310" s="92"/>
      <c r="J310" s="94"/>
      <c r="K310" s="94"/>
      <c r="L310" s="94"/>
      <c r="M310" s="94"/>
      <c r="N310" s="94"/>
      <c r="O310" s="94"/>
      <c r="P310" s="94"/>
      <c r="Q310" s="94"/>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row>
    <row r="311" spans="1:44" s="95" customFormat="1" ht="12.75" customHeight="1" x14ac:dyDescent="0.25">
      <c r="A311" s="92"/>
      <c r="B311" s="92"/>
      <c r="C311" s="93"/>
      <c r="D311" s="64"/>
      <c r="E311" s="64"/>
      <c r="F311" s="64"/>
      <c r="G311" s="64"/>
      <c r="H311" s="64"/>
      <c r="I311" s="92"/>
      <c r="J311" s="94"/>
      <c r="K311" s="94"/>
      <c r="L311" s="94"/>
      <c r="M311" s="94"/>
      <c r="N311" s="94"/>
      <c r="O311" s="94"/>
      <c r="P311" s="94"/>
      <c r="Q311" s="94"/>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row>
    <row r="312" spans="1:44" s="95" customFormat="1" ht="12.75" customHeight="1" x14ac:dyDescent="0.25">
      <c r="A312" s="92"/>
      <c r="B312" s="92"/>
      <c r="C312" s="93"/>
      <c r="D312" s="64"/>
      <c r="E312" s="64"/>
      <c r="F312" s="64"/>
      <c r="G312" s="64"/>
      <c r="H312" s="64"/>
      <c r="I312" s="92"/>
      <c r="J312" s="94"/>
      <c r="K312" s="94"/>
      <c r="L312" s="94"/>
      <c r="M312" s="94"/>
      <c r="N312" s="94"/>
      <c r="O312" s="94"/>
      <c r="P312" s="94"/>
      <c r="Q312" s="94"/>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row>
    <row r="313" spans="1:44" s="95" customFormat="1" ht="12.75" customHeight="1" x14ac:dyDescent="0.25">
      <c r="A313" s="92"/>
      <c r="B313" s="92"/>
      <c r="C313" s="93"/>
      <c r="D313" s="64"/>
      <c r="E313" s="64"/>
      <c r="F313" s="64"/>
      <c r="G313" s="64"/>
      <c r="H313" s="64"/>
      <c r="I313" s="92"/>
      <c r="J313" s="94"/>
      <c r="K313" s="94"/>
      <c r="L313" s="94"/>
      <c r="M313" s="94"/>
      <c r="N313" s="94"/>
      <c r="O313" s="94"/>
      <c r="P313" s="94"/>
      <c r="Q313" s="94"/>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row>
    <row r="314" spans="1:44" s="95" customFormat="1" ht="12.75" customHeight="1" x14ac:dyDescent="0.25">
      <c r="A314" s="92"/>
      <c r="B314" s="92"/>
      <c r="C314" s="93"/>
      <c r="D314" s="64"/>
      <c r="E314" s="64"/>
      <c r="F314" s="64"/>
      <c r="G314" s="64"/>
      <c r="H314" s="64"/>
      <c r="I314" s="92"/>
      <c r="J314" s="94"/>
      <c r="K314" s="94"/>
      <c r="L314" s="94"/>
      <c r="M314" s="94"/>
      <c r="N314" s="94"/>
      <c r="O314" s="94"/>
      <c r="P314" s="94"/>
      <c r="Q314" s="94"/>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row>
    <row r="315" spans="1:44" s="95" customFormat="1" ht="12.75" customHeight="1" x14ac:dyDescent="0.25">
      <c r="A315" s="92"/>
      <c r="B315" s="92"/>
      <c r="C315" s="93"/>
      <c r="D315" s="64"/>
      <c r="E315" s="64"/>
      <c r="F315" s="64"/>
      <c r="G315" s="64"/>
      <c r="H315" s="64"/>
      <c r="I315" s="92"/>
      <c r="J315" s="94"/>
      <c r="K315" s="94"/>
      <c r="L315" s="94"/>
      <c r="M315" s="94"/>
      <c r="N315" s="94"/>
      <c r="O315" s="94"/>
      <c r="P315" s="94"/>
      <c r="Q315" s="94"/>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row>
    <row r="316" spans="1:44" s="95" customFormat="1" ht="12.75" customHeight="1" x14ac:dyDescent="0.25">
      <c r="A316" s="92"/>
      <c r="B316" s="92"/>
      <c r="C316" s="93"/>
      <c r="D316" s="64"/>
      <c r="E316" s="64"/>
      <c r="F316" s="64"/>
      <c r="G316" s="64"/>
      <c r="H316" s="64"/>
      <c r="I316" s="92"/>
      <c r="J316" s="94"/>
      <c r="K316" s="94"/>
      <c r="L316" s="94"/>
      <c r="M316" s="94"/>
      <c r="N316" s="94"/>
      <c r="O316" s="94"/>
      <c r="P316" s="94"/>
      <c r="Q316" s="94"/>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row>
    <row r="317" spans="1:44" s="95" customFormat="1" ht="12.75" customHeight="1" x14ac:dyDescent="0.25">
      <c r="A317" s="92"/>
      <c r="B317" s="92"/>
      <c r="C317" s="93"/>
      <c r="D317" s="64"/>
      <c r="E317" s="64"/>
      <c r="F317" s="64"/>
      <c r="G317" s="64"/>
      <c r="H317" s="64"/>
      <c r="I317" s="92"/>
      <c r="J317" s="94"/>
      <c r="K317" s="94"/>
      <c r="L317" s="94"/>
      <c r="M317" s="94"/>
      <c r="N317" s="94"/>
      <c r="O317" s="94"/>
      <c r="P317" s="94"/>
      <c r="Q317" s="94"/>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row>
    <row r="318" spans="1:44" s="95" customFormat="1" ht="12.75" customHeight="1" x14ac:dyDescent="0.25">
      <c r="A318" s="92"/>
      <c r="B318" s="92"/>
      <c r="C318" s="93"/>
      <c r="D318" s="64"/>
      <c r="E318" s="64"/>
      <c r="F318" s="64"/>
      <c r="G318" s="64"/>
      <c r="H318" s="64"/>
      <c r="I318" s="92"/>
      <c r="J318" s="94"/>
      <c r="K318" s="94"/>
      <c r="L318" s="94"/>
      <c r="M318" s="94"/>
      <c r="N318" s="94"/>
      <c r="O318" s="94"/>
      <c r="P318" s="94"/>
      <c r="Q318" s="94"/>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row>
    <row r="319" spans="1:44" s="95" customFormat="1" ht="12.75" customHeight="1" x14ac:dyDescent="0.25">
      <c r="A319" s="92"/>
      <c r="B319" s="92"/>
      <c r="C319" s="93"/>
      <c r="D319" s="64"/>
      <c r="E319" s="64"/>
      <c r="F319" s="64"/>
      <c r="G319" s="64"/>
      <c r="H319" s="64"/>
      <c r="I319" s="92"/>
      <c r="J319" s="94"/>
      <c r="K319" s="94"/>
      <c r="L319" s="94"/>
      <c r="M319" s="94"/>
      <c r="N319" s="94"/>
      <c r="O319" s="94"/>
      <c r="P319" s="94"/>
      <c r="Q319" s="94"/>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row>
    <row r="320" spans="1:44" s="95" customFormat="1" ht="12.75" customHeight="1" x14ac:dyDescent="0.25">
      <c r="A320" s="92"/>
      <c r="B320" s="92"/>
      <c r="C320" s="93"/>
      <c r="D320" s="64"/>
      <c r="E320" s="64"/>
      <c r="F320" s="64"/>
      <c r="G320" s="64"/>
      <c r="H320" s="64"/>
      <c r="I320" s="92"/>
      <c r="J320" s="94"/>
      <c r="K320" s="94"/>
      <c r="L320" s="94"/>
      <c r="M320" s="94"/>
      <c r="N320" s="94"/>
      <c r="O320" s="94"/>
      <c r="P320" s="94"/>
      <c r="Q320" s="94"/>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row>
    <row r="321" spans="1:44" s="95" customFormat="1" ht="12.75" customHeight="1" x14ac:dyDescent="0.25">
      <c r="A321" s="92"/>
      <c r="B321" s="92"/>
      <c r="C321" s="93"/>
      <c r="D321" s="64"/>
      <c r="E321" s="64"/>
      <c r="F321" s="64"/>
      <c r="G321" s="64"/>
      <c r="H321" s="64"/>
      <c r="I321" s="92"/>
      <c r="J321" s="94"/>
      <c r="K321" s="94"/>
      <c r="L321" s="94"/>
      <c r="M321" s="94"/>
      <c r="N321" s="94"/>
      <c r="O321" s="94"/>
      <c r="P321" s="94"/>
      <c r="Q321" s="94"/>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row>
    <row r="322" spans="1:44" s="95" customFormat="1" ht="12.75" customHeight="1" x14ac:dyDescent="0.25">
      <c r="A322" s="92"/>
      <c r="B322" s="92"/>
      <c r="C322" s="93"/>
      <c r="D322" s="64"/>
      <c r="E322" s="64"/>
      <c r="F322" s="64"/>
      <c r="G322" s="64"/>
      <c r="H322" s="64"/>
      <c r="I322" s="92"/>
      <c r="J322" s="94"/>
      <c r="K322" s="94"/>
      <c r="L322" s="94"/>
      <c r="M322" s="94"/>
      <c r="N322" s="94"/>
      <c r="O322" s="94"/>
      <c r="P322" s="94"/>
      <c r="Q322" s="94"/>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row>
    <row r="323" spans="1:44" s="95" customFormat="1" ht="12.75" customHeight="1" x14ac:dyDescent="0.25">
      <c r="A323" s="92"/>
      <c r="B323" s="92"/>
      <c r="C323" s="93"/>
      <c r="D323" s="64"/>
      <c r="E323" s="64"/>
      <c r="F323" s="64"/>
      <c r="G323" s="64"/>
      <c r="H323" s="64"/>
      <c r="I323" s="92"/>
      <c r="J323" s="94"/>
      <c r="K323" s="94"/>
      <c r="L323" s="94"/>
      <c r="M323" s="94"/>
      <c r="N323" s="94"/>
      <c r="O323" s="94"/>
      <c r="P323" s="94"/>
      <c r="Q323" s="94"/>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row>
    <row r="324" spans="1:44" s="95" customFormat="1" ht="12.75" customHeight="1" x14ac:dyDescent="0.25">
      <c r="A324" s="92"/>
      <c r="B324" s="92"/>
      <c r="C324" s="93"/>
      <c r="D324" s="64"/>
      <c r="E324" s="64"/>
      <c r="F324" s="64"/>
      <c r="G324" s="64"/>
      <c r="H324" s="64"/>
      <c r="I324" s="92"/>
      <c r="J324" s="94"/>
      <c r="K324" s="94"/>
      <c r="L324" s="94"/>
      <c r="M324" s="94"/>
      <c r="N324" s="94"/>
      <c r="O324" s="94"/>
      <c r="P324" s="94"/>
      <c r="Q324" s="94"/>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row>
    <row r="325" spans="1:44" s="95" customFormat="1" ht="12.75" customHeight="1" x14ac:dyDescent="0.25">
      <c r="A325" s="92"/>
      <c r="B325" s="92"/>
      <c r="C325" s="93"/>
      <c r="D325" s="64"/>
      <c r="E325" s="64"/>
      <c r="F325" s="64"/>
      <c r="G325" s="64"/>
      <c r="H325" s="64"/>
      <c r="I325" s="92"/>
      <c r="J325" s="94"/>
      <c r="K325" s="94"/>
      <c r="L325" s="94"/>
      <c r="M325" s="94"/>
      <c r="N325" s="94"/>
      <c r="O325" s="94"/>
      <c r="P325" s="94"/>
      <c r="Q325" s="94"/>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row>
    <row r="326" spans="1:44" s="95" customFormat="1" ht="12.75" customHeight="1" x14ac:dyDescent="0.25">
      <c r="A326" s="92"/>
      <c r="B326" s="92"/>
      <c r="C326" s="93"/>
      <c r="D326" s="64"/>
      <c r="E326" s="64"/>
      <c r="F326" s="64"/>
      <c r="G326" s="64"/>
      <c r="H326" s="64"/>
      <c r="I326" s="92"/>
      <c r="J326" s="94"/>
      <c r="K326" s="94"/>
      <c r="L326" s="94"/>
      <c r="M326" s="94"/>
      <c r="N326" s="94"/>
      <c r="O326" s="94"/>
      <c r="P326" s="94"/>
      <c r="Q326" s="94"/>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row>
    <row r="327" spans="1:44" s="95" customFormat="1" ht="12.75" customHeight="1" x14ac:dyDescent="0.25">
      <c r="A327" s="92"/>
      <c r="B327" s="92"/>
      <c r="C327" s="93"/>
      <c r="D327" s="64"/>
      <c r="E327" s="64"/>
      <c r="F327" s="64"/>
      <c r="G327" s="64"/>
      <c r="H327" s="64"/>
      <c r="I327" s="92"/>
      <c r="J327" s="94"/>
      <c r="K327" s="94"/>
      <c r="L327" s="94"/>
      <c r="M327" s="94"/>
      <c r="N327" s="94"/>
      <c r="O327" s="94"/>
      <c r="P327" s="94"/>
      <c r="Q327" s="94"/>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row>
    <row r="328" spans="1:44" s="95" customFormat="1" ht="12.75" customHeight="1" x14ac:dyDescent="0.25">
      <c r="A328" s="92"/>
      <c r="B328" s="92"/>
      <c r="C328" s="93"/>
      <c r="D328" s="64"/>
      <c r="E328" s="64"/>
      <c r="F328" s="64"/>
      <c r="G328" s="64"/>
      <c r="H328" s="64"/>
      <c r="I328" s="92"/>
      <c r="J328" s="94"/>
      <c r="K328" s="94"/>
      <c r="L328" s="94"/>
      <c r="M328" s="94"/>
      <c r="N328" s="94"/>
      <c r="O328" s="94"/>
      <c r="P328" s="94"/>
      <c r="Q328" s="94"/>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row>
    <row r="329" spans="1:44" s="95" customFormat="1" ht="12.75" customHeight="1" x14ac:dyDescent="0.25">
      <c r="A329" s="92"/>
      <c r="B329" s="92"/>
      <c r="C329" s="93"/>
      <c r="D329" s="64"/>
      <c r="E329" s="64"/>
      <c r="F329" s="64"/>
      <c r="G329" s="64"/>
      <c r="H329" s="64"/>
      <c r="I329" s="92"/>
      <c r="J329" s="94"/>
      <c r="K329" s="94"/>
      <c r="L329" s="94"/>
      <c r="M329" s="94"/>
      <c r="N329" s="94"/>
      <c r="O329" s="94"/>
      <c r="P329" s="94"/>
      <c r="Q329" s="94"/>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row>
    <row r="330" spans="1:44" s="95" customFormat="1" ht="12.75" customHeight="1" x14ac:dyDescent="0.25">
      <c r="A330" s="92"/>
      <c r="B330" s="92"/>
      <c r="C330" s="93"/>
      <c r="D330" s="64"/>
      <c r="E330" s="64"/>
      <c r="F330" s="64"/>
      <c r="G330" s="64"/>
      <c r="H330" s="64"/>
      <c r="I330" s="92"/>
      <c r="J330" s="94"/>
      <c r="K330" s="94"/>
      <c r="L330" s="94"/>
      <c r="M330" s="94"/>
      <c r="N330" s="94"/>
      <c r="O330" s="94"/>
      <c r="P330" s="94"/>
      <c r="Q330" s="94"/>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row>
    <row r="331" spans="1:44" s="95" customFormat="1" ht="12.75" customHeight="1" x14ac:dyDescent="0.25">
      <c r="A331" s="92"/>
      <c r="B331" s="92"/>
      <c r="C331" s="93"/>
      <c r="D331" s="64"/>
      <c r="E331" s="64"/>
      <c r="F331" s="64"/>
      <c r="G331" s="64"/>
      <c r="H331" s="64"/>
      <c r="I331" s="92"/>
      <c r="J331" s="94"/>
      <c r="K331" s="94"/>
      <c r="L331" s="94"/>
      <c r="M331" s="94"/>
      <c r="N331" s="94"/>
      <c r="O331" s="94"/>
      <c r="P331" s="94"/>
      <c r="Q331" s="94"/>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row>
    <row r="332" spans="1:44" s="95" customFormat="1" ht="12.75" customHeight="1" x14ac:dyDescent="0.25">
      <c r="A332" s="92"/>
      <c r="B332" s="92"/>
      <c r="C332" s="93"/>
      <c r="D332" s="64"/>
      <c r="E332" s="64"/>
      <c r="F332" s="64"/>
      <c r="G332" s="64"/>
      <c r="H332" s="64"/>
      <c r="I332" s="92"/>
      <c r="J332" s="94"/>
      <c r="K332" s="94"/>
      <c r="L332" s="94"/>
      <c r="M332" s="94"/>
      <c r="N332" s="94"/>
      <c r="O332" s="94"/>
      <c r="P332" s="94"/>
      <c r="Q332" s="94"/>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row>
    <row r="333" spans="1:44" s="95" customFormat="1" ht="12.75" customHeight="1" x14ac:dyDescent="0.25">
      <c r="A333" s="92"/>
      <c r="B333" s="92"/>
      <c r="C333" s="93"/>
      <c r="D333" s="64"/>
      <c r="E333" s="64"/>
      <c r="F333" s="64"/>
      <c r="G333" s="64"/>
      <c r="H333" s="64"/>
      <c r="I333" s="92"/>
      <c r="J333" s="94"/>
      <c r="K333" s="94"/>
      <c r="L333" s="94"/>
      <c r="M333" s="94"/>
      <c r="N333" s="94"/>
      <c r="O333" s="94"/>
      <c r="P333" s="94"/>
      <c r="Q333" s="94"/>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row>
    <row r="334" spans="1:44" s="95" customFormat="1" ht="12.75" customHeight="1" x14ac:dyDescent="0.25">
      <c r="A334" s="92"/>
      <c r="B334" s="92"/>
      <c r="C334" s="93"/>
      <c r="D334" s="64"/>
      <c r="E334" s="64"/>
      <c r="F334" s="64"/>
      <c r="G334" s="64"/>
      <c r="H334" s="64"/>
      <c r="I334" s="92"/>
      <c r="J334" s="94"/>
      <c r="K334" s="94"/>
      <c r="L334" s="94"/>
      <c r="M334" s="94"/>
      <c r="N334" s="94"/>
      <c r="O334" s="94"/>
      <c r="P334" s="94"/>
      <c r="Q334" s="94"/>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row>
    <row r="335" spans="1:44" s="95" customFormat="1" ht="12.75" customHeight="1" x14ac:dyDescent="0.25">
      <c r="A335" s="92"/>
      <c r="B335" s="92"/>
      <c r="C335" s="93"/>
      <c r="D335" s="64"/>
      <c r="E335" s="64"/>
      <c r="F335" s="64"/>
      <c r="G335" s="64"/>
      <c r="H335" s="64"/>
      <c r="I335" s="92"/>
      <c r="J335" s="94"/>
      <c r="K335" s="94"/>
      <c r="L335" s="94"/>
      <c r="M335" s="94"/>
      <c r="N335" s="94"/>
      <c r="O335" s="94"/>
      <c r="P335" s="94"/>
      <c r="Q335" s="94"/>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row>
    <row r="336" spans="1:44" s="95" customFormat="1" ht="12.75" customHeight="1" x14ac:dyDescent="0.25">
      <c r="A336" s="92"/>
      <c r="B336" s="92"/>
      <c r="C336" s="93"/>
      <c r="D336" s="64"/>
      <c r="E336" s="64"/>
      <c r="F336" s="64"/>
      <c r="G336" s="64"/>
      <c r="H336" s="64"/>
      <c r="I336" s="92"/>
      <c r="J336" s="94"/>
      <c r="K336" s="94"/>
      <c r="L336" s="94"/>
      <c r="M336" s="94"/>
      <c r="N336" s="94"/>
      <c r="O336" s="94"/>
      <c r="P336" s="94"/>
      <c r="Q336" s="94"/>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row>
    <row r="337" spans="1:44" s="95" customFormat="1" ht="12.75" customHeight="1" x14ac:dyDescent="0.25">
      <c r="A337" s="92"/>
      <c r="B337" s="92"/>
      <c r="C337" s="93"/>
      <c r="D337" s="64"/>
      <c r="E337" s="64"/>
      <c r="F337" s="64"/>
      <c r="G337" s="64"/>
      <c r="H337" s="64"/>
      <c r="I337" s="92"/>
      <c r="J337" s="94"/>
      <c r="K337" s="94"/>
      <c r="L337" s="94"/>
      <c r="M337" s="94"/>
      <c r="N337" s="94"/>
      <c r="O337" s="94"/>
      <c r="P337" s="94"/>
      <c r="Q337" s="94"/>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row>
    <row r="338" spans="1:44" s="95" customFormat="1" ht="12.75" customHeight="1" x14ac:dyDescent="0.25">
      <c r="A338" s="92"/>
      <c r="B338" s="92"/>
      <c r="C338" s="93"/>
      <c r="D338" s="64"/>
      <c r="E338" s="64"/>
      <c r="F338" s="64"/>
      <c r="G338" s="64"/>
      <c r="H338" s="64"/>
      <c r="I338" s="92"/>
      <c r="J338" s="94"/>
      <c r="K338" s="94"/>
      <c r="L338" s="94"/>
      <c r="M338" s="94"/>
      <c r="N338" s="94"/>
      <c r="O338" s="94"/>
      <c r="P338" s="94"/>
      <c r="Q338" s="94"/>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row>
    <row r="339" spans="1:44" s="95" customFormat="1" ht="12.75" customHeight="1" x14ac:dyDescent="0.25">
      <c r="A339" s="92"/>
      <c r="B339" s="92"/>
      <c r="C339" s="93"/>
      <c r="D339" s="64"/>
      <c r="E339" s="64"/>
      <c r="F339" s="64"/>
      <c r="G339" s="64"/>
      <c r="H339" s="64"/>
      <c r="I339" s="92"/>
      <c r="J339" s="94"/>
      <c r="K339" s="94"/>
      <c r="L339" s="94"/>
      <c r="M339" s="94"/>
      <c r="N339" s="94"/>
      <c r="O339" s="94"/>
      <c r="P339" s="94"/>
      <c r="Q339" s="94"/>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row>
    <row r="340" spans="1:44" s="95" customFormat="1" ht="12.75" customHeight="1" x14ac:dyDescent="0.25">
      <c r="A340" s="92"/>
      <c r="B340" s="92"/>
      <c r="C340" s="93"/>
      <c r="D340" s="64"/>
      <c r="E340" s="64"/>
      <c r="F340" s="64"/>
      <c r="G340" s="64"/>
      <c r="H340" s="64"/>
      <c r="I340" s="92"/>
      <c r="J340" s="94"/>
      <c r="K340" s="94"/>
      <c r="L340" s="94"/>
      <c r="M340" s="94"/>
      <c r="N340" s="94"/>
      <c r="O340" s="94"/>
      <c r="P340" s="94"/>
      <c r="Q340" s="94"/>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row>
    <row r="341" spans="1:44" s="95" customFormat="1" ht="12.75" customHeight="1" x14ac:dyDescent="0.25">
      <c r="A341" s="92"/>
      <c r="B341" s="92"/>
      <c r="C341" s="93"/>
      <c r="D341" s="64"/>
      <c r="E341" s="64"/>
      <c r="F341" s="64"/>
      <c r="G341" s="64"/>
      <c r="H341" s="64"/>
      <c r="I341" s="92"/>
      <c r="J341" s="94"/>
      <c r="K341" s="94"/>
      <c r="L341" s="94"/>
      <c r="M341" s="94"/>
      <c r="N341" s="94"/>
      <c r="O341" s="94"/>
      <c r="P341" s="94"/>
      <c r="Q341" s="94"/>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row>
    <row r="342" spans="1:44" s="95" customFormat="1" ht="12.75" customHeight="1" x14ac:dyDescent="0.25">
      <c r="A342" s="92"/>
      <c r="B342" s="92"/>
      <c r="C342" s="93"/>
      <c r="D342" s="64"/>
      <c r="E342" s="64"/>
      <c r="F342" s="64"/>
      <c r="G342" s="64"/>
      <c r="H342" s="64"/>
      <c r="I342" s="92"/>
      <c r="J342" s="94"/>
      <c r="K342" s="94"/>
      <c r="L342" s="94"/>
      <c r="M342" s="94"/>
      <c r="N342" s="94"/>
      <c r="O342" s="94"/>
      <c r="P342" s="94"/>
      <c r="Q342" s="94"/>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row>
    <row r="343" spans="1:44" s="95" customFormat="1" ht="12.75" customHeight="1" x14ac:dyDescent="0.25">
      <c r="A343" s="92"/>
      <c r="B343" s="92"/>
      <c r="C343" s="93"/>
      <c r="D343" s="64"/>
      <c r="E343" s="64"/>
      <c r="F343" s="64"/>
      <c r="G343" s="64"/>
      <c r="H343" s="64"/>
      <c r="I343" s="92"/>
      <c r="J343" s="94"/>
      <c r="K343" s="94"/>
      <c r="L343" s="94"/>
      <c r="M343" s="94"/>
      <c r="N343" s="94"/>
      <c r="O343" s="94"/>
      <c r="P343" s="94"/>
      <c r="Q343" s="94"/>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row>
    <row r="344" spans="1:44" s="95" customFormat="1" ht="12.75" customHeight="1" x14ac:dyDescent="0.25">
      <c r="A344" s="92"/>
      <c r="B344" s="92"/>
      <c r="C344" s="93"/>
      <c r="D344" s="64"/>
      <c r="E344" s="64"/>
      <c r="F344" s="64"/>
      <c r="G344" s="64"/>
      <c r="H344" s="64"/>
      <c r="I344" s="92"/>
      <c r="J344" s="94"/>
      <c r="K344" s="94"/>
      <c r="L344" s="94"/>
      <c r="M344" s="94"/>
      <c r="N344" s="94"/>
      <c r="O344" s="94"/>
      <c r="P344" s="94"/>
      <c r="Q344" s="94"/>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row>
    <row r="345" spans="1:44" s="95" customFormat="1" ht="12.75" customHeight="1" x14ac:dyDescent="0.25">
      <c r="A345" s="92"/>
      <c r="B345" s="92"/>
      <c r="C345" s="93"/>
      <c r="D345" s="64"/>
      <c r="E345" s="64"/>
      <c r="F345" s="64"/>
      <c r="G345" s="64"/>
      <c r="H345" s="64"/>
      <c r="I345" s="92"/>
      <c r="J345" s="94"/>
      <c r="K345" s="94"/>
      <c r="L345" s="94"/>
      <c r="M345" s="94"/>
      <c r="N345" s="94"/>
      <c r="O345" s="94"/>
      <c r="P345" s="94"/>
      <c r="Q345" s="94"/>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row>
    <row r="346" spans="1:44" s="95" customFormat="1" ht="12.75" customHeight="1" x14ac:dyDescent="0.25">
      <c r="A346" s="92"/>
      <c r="B346" s="92"/>
      <c r="C346" s="93"/>
      <c r="D346" s="64"/>
      <c r="E346" s="64"/>
      <c r="F346" s="64"/>
      <c r="G346" s="64"/>
      <c r="H346" s="64"/>
      <c r="I346" s="92"/>
      <c r="J346" s="94"/>
      <c r="K346" s="94"/>
      <c r="L346" s="94"/>
      <c r="M346" s="94"/>
      <c r="N346" s="94"/>
      <c r="O346" s="94"/>
      <c r="P346" s="94"/>
      <c r="Q346" s="94"/>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row>
    <row r="347" spans="1:44" s="95" customFormat="1" ht="12.75" customHeight="1" x14ac:dyDescent="0.25">
      <c r="A347" s="92"/>
      <c r="B347" s="92"/>
      <c r="C347" s="93"/>
      <c r="D347" s="64"/>
      <c r="E347" s="64"/>
      <c r="F347" s="64"/>
      <c r="G347" s="64"/>
      <c r="H347" s="64"/>
      <c r="I347" s="92"/>
      <c r="J347" s="94"/>
      <c r="K347" s="94"/>
      <c r="L347" s="94"/>
      <c r="M347" s="94"/>
      <c r="N347" s="94"/>
      <c r="O347" s="94"/>
      <c r="P347" s="94"/>
      <c r="Q347" s="94"/>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row>
    <row r="348" spans="1:44" s="95" customFormat="1" ht="12.75" customHeight="1" x14ac:dyDescent="0.25">
      <c r="A348" s="92"/>
      <c r="B348" s="92"/>
      <c r="C348" s="93"/>
      <c r="D348" s="64"/>
      <c r="E348" s="64"/>
      <c r="F348" s="64"/>
      <c r="G348" s="64"/>
      <c r="H348" s="64"/>
      <c r="I348" s="92"/>
      <c r="J348" s="94"/>
      <c r="K348" s="94"/>
      <c r="L348" s="94"/>
      <c r="M348" s="94"/>
      <c r="N348" s="94"/>
      <c r="O348" s="94"/>
      <c r="P348" s="94"/>
      <c r="Q348" s="94"/>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row>
    <row r="349" spans="1:44" s="95" customFormat="1" ht="12.75" customHeight="1" x14ac:dyDescent="0.25">
      <c r="A349" s="92"/>
      <c r="B349" s="92"/>
      <c r="C349" s="93"/>
      <c r="D349" s="64"/>
      <c r="E349" s="64"/>
      <c r="F349" s="64"/>
      <c r="G349" s="64"/>
      <c r="H349" s="64"/>
      <c r="I349" s="92"/>
      <c r="J349" s="94"/>
      <c r="K349" s="94"/>
      <c r="L349" s="94"/>
      <c r="M349" s="94"/>
      <c r="N349" s="94"/>
      <c r="O349" s="94"/>
      <c r="P349" s="94"/>
      <c r="Q349" s="94"/>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row>
    <row r="350" spans="1:44" s="95" customFormat="1" ht="12.75" customHeight="1" x14ac:dyDescent="0.25">
      <c r="A350" s="92"/>
      <c r="B350" s="92"/>
      <c r="C350" s="93"/>
      <c r="D350" s="64"/>
      <c r="E350" s="64"/>
      <c r="F350" s="64"/>
      <c r="G350" s="64"/>
      <c r="H350" s="64"/>
      <c r="I350" s="92"/>
      <c r="J350" s="94"/>
      <c r="K350" s="94"/>
      <c r="L350" s="94"/>
      <c r="M350" s="94"/>
      <c r="N350" s="94"/>
      <c r="O350" s="94"/>
      <c r="P350" s="94"/>
      <c r="Q350" s="94"/>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row>
    <row r="351" spans="1:44" s="95" customFormat="1" ht="12.75" customHeight="1" x14ac:dyDescent="0.25">
      <c r="A351" s="92"/>
      <c r="B351" s="92"/>
      <c r="C351" s="93"/>
      <c r="D351" s="64"/>
      <c r="E351" s="64"/>
      <c r="F351" s="64"/>
      <c r="G351" s="64"/>
      <c r="H351" s="64"/>
      <c r="I351" s="92"/>
      <c r="J351" s="94"/>
      <c r="K351" s="94"/>
      <c r="L351" s="94"/>
      <c r="M351" s="94"/>
      <c r="N351" s="94"/>
      <c r="O351" s="94"/>
      <c r="P351" s="94"/>
      <c r="Q351" s="94"/>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row>
    <row r="352" spans="1:44" s="95" customFormat="1" ht="12.75" customHeight="1" x14ac:dyDescent="0.25">
      <c r="A352" s="92"/>
      <c r="B352" s="92"/>
      <c r="C352" s="93"/>
      <c r="D352" s="64"/>
      <c r="E352" s="64"/>
      <c r="F352" s="64"/>
      <c r="G352" s="64"/>
      <c r="H352" s="64"/>
      <c r="I352" s="92"/>
      <c r="J352" s="94"/>
      <c r="K352" s="94"/>
      <c r="L352" s="94"/>
      <c r="M352" s="94"/>
      <c r="N352" s="94"/>
      <c r="O352" s="94"/>
      <c r="P352" s="94"/>
      <c r="Q352" s="94"/>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row>
    <row r="353" spans="1:44" s="95" customFormat="1" ht="12.75" customHeight="1" x14ac:dyDescent="0.25">
      <c r="A353" s="92"/>
      <c r="B353" s="92"/>
      <c r="C353" s="93"/>
      <c r="D353" s="64"/>
      <c r="E353" s="64"/>
      <c r="F353" s="64"/>
      <c r="G353" s="64"/>
      <c r="H353" s="64"/>
      <c r="I353" s="92"/>
      <c r="J353" s="94"/>
      <c r="K353" s="94"/>
      <c r="L353" s="94"/>
      <c r="M353" s="94"/>
      <c r="N353" s="94"/>
      <c r="O353" s="94"/>
      <c r="P353" s="94"/>
      <c r="Q353" s="94"/>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row>
    <row r="354" spans="1:44" s="95" customFormat="1" ht="12.75" customHeight="1" x14ac:dyDescent="0.25">
      <c r="A354" s="92"/>
      <c r="B354" s="92"/>
      <c r="C354" s="93"/>
      <c r="D354" s="64"/>
      <c r="E354" s="64"/>
      <c r="F354" s="64"/>
      <c r="G354" s="64"/>
      <c r="H354" s="64"/>
      <c r="I354" s="92"/>
      <c r="J354" s="94"/>
      <c r="K354" s="94"/>
      <c r="L354" s="94"/>
      <c r="M354" s="94"/>
      <c r="N354" s="94"/>
      <c r="O354" s="94"/>
      <c r="P354" s="94"/>
      <c r="Q354" s="94"/>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row>
    <row r="355" spans="1:44" s="95" customFormat="1" ht="12.75" customHeight="1" x14ac:dyDescent="0.25">
      <c r="A355" s="92"/>
      <c r="B355" s="92"/>
      <c r="C355" s="93"/>
      <c r="D355" s="64"/>
      <c r="E355" s="64"/>
      <c r="F355" s="64"/>
      <c r="G355" s="64"/>
      <c r="H355" s="64"/>
      <c r="I355" s="92"/>
      <c r="J355" s="94"/>
      <c r="K355" s="94"/>
      <c r="L355" s="94"/>
      <c r="M355" s="94"/>
      <c r="N355" s="94"/>
      <c r="O355" s="94"/>
      <c r="P355" s="94"/>
      <c r="Q355" s="94"/>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row>
    <row r="356" spans="1:44" s="95" customFormat="1" ht="12.75" customHeight="1" x14ac:dyDescent="0.25">
      <c r="A356" s="92"/>
      <c r="B356" s="92"/>
      <c r="C356" s="93"/>
      <c r="D356" s="64"/>
      <c r="E356" s="64"/>
      <c r="F356" s="64"/>
      <c r="G356" s="64"/>
      <c r="H356" s="64"/>
      <c r="I356" s="92"/>
      <c r="J356" s="94"/>
      <c r="K356" s="94"/>
      <c r="L356" s="94"/>
      <c r="M356" s="94"/>
      <c r="N356" s="94"/>
      <c r="O356" s="94"/>
      <c r="P356" s="94"/>
      <c r="Q356" s="94"/>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row>
    <row r="357" spans="1:44" s="95" customFormat="1" ht="12.75" customHeight="1" x14ac:dyDescent="0.25">
      <c r="A357" s="92"/>
      <c r="B357" s="92"/>
      <c r="C357" s="93"/>
      <c r="D357" s="64"/>
      <c r="E357" s="64"/>
      <c r="F357" s="64"/>
      <c r="G357" s="64"/>
      <c r="H357" s="64"/>
      <c r="I357" s="92"/>
      <c r="J357" s="94"/>
      <c r="K357" s="94"/>
      <c r="L357" s="94"/>
      <c r="M357" s="94"/>
      <c r="N357" s="94"/>
      <c r="O357" s="94"/>
      <c r="P357" s="94"/>
      <c r="Q357" s="94"/>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row>
    <row r="358" spans="1:44" s="95" customFormat="1" ht="12.75" customHeight="1" x14ac:dyDescent="0.25">
      <c r="A358" s="92"/>
      <c r="B358" s="92"/>
      <c r="C358" s="93"/>
      <c r="D358" s="64"/>
      <c r="E358" s="64"/>
      <c r="F358" s="64"/>
      <c r="G358" s="64"/>
      <c r="H358" s="64"/>
      <c r="I358" s="92"/>
      <c r="J358" s="94"/>
      <c r="K358" s="94"/>
      <c r="L358" s="94"/>
      <c r="M358" s="94"/>
      <c r="N358" s="94"/>
      <c r="O358" s="94"/>
      <c r="P358" s="94"/>
      <c r="Q358" s="94"/>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row>
    <row r="359" spans="1:44" s="95" customFormat="1" ht="12.75" customHeight="1" x14ac:dyDescent="0.25">
      <c r="A359" s="92"/>
      <c r="B359" s="92"/>
      <c r="C359" s="93"/>
      <c r="D359" s="64"/>
      <c r="E359" s="64"/>
      <c r="F359" s="64"/>
      <c r="G359" s="64"/>
      <c r="H359" s="64"/>
      <c r="I359" s="92"/>
      <c r="J359" s="94"/>
      <c r="K359" s="94"/>
      <c r="L359" s="94"/>
      <c r="M359" s="94"/>
      <c r="N359" s="94"/>
      <c r="O359" s="94"/>
      <c r="P359" s="94"/>
      <c r="Q359" s="94"/>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row>
    <row r="360" spans="1:44" s="95" customFormat="1" ht="12.75" customHeight="1" x14ac:dyDescent="0.25">
      <c r="A360" s="92"/>
      <c r="B360" s="92"/>
      <c r="C360" s="93"/>
      <c r="D360" s="64"/>
      <c r="E360" s="64"/>
      <c r="F360" s="64"/>
      <c r="G360" s="64"/>
      <c r="H360" s="64"/>
      <c r="I360" s="92"/>
      <c r="J360" s="94"/>
      <c r="K360" s="94"/>
      <c r="L360" s="94"/>
      <c r="M360" s="94"/>
      <c r="N360" s="94"/>
      <c r="O360" s="94"/>
      <c r="P360" s="94"/>
      <c r="Q360" s="94"/>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row>
    <row r="361" spans="1:44" s="95" customFormat="1" ht="12.75" customHeight="1" x14ac:dyDescent="0.25">
      <c r="A361" s="92"/>
      <c r="B361" s="92"/>
      <c r="C361" s="93"/>
      <c r="D361" s="64"/>
      <c r="E361" s="64"/>
      <c r="F361" s="64"/>
      <c r="G361" s="64"/>
      <c r="H361" s="64"/>
      <c r="I361" s="92"/>
      <c r="J361" s="94"/>
      <c r="K361" s="94"/>
      <c r="L361" s="94"/>
      <c r="M361" s="94"/>
      <c r="N361" s="94"/>
      <c r="O361" s="94"/>
      <c r="P361" s="94"/>
      <c r="Q361" s="94"/>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row>
    <row r="362" spans="1:44" s="95" customFormat="1" ht="12.75" customHeight="1" x14ac:dyDescent="0.25">
      <c r="A362" s="92"/>
      <c r="B362" s="92"/>
      <c r="C362" s="93"/>
      <c r="D362" s="64"/>
      <c r="E362" s="64"/>
      <c r="F362" s="64"/>
      <c r="G362" s="64"/>
      <c r="H362" s="64"/>
      <c r="I362" s="92"/>
      <c r="J362" s="94"/>
      <c r="K362" s="94"/>
      <c r="L362" s="94"/>
      <c r="M362" s="94"/>
      <c r="N362" s="94"/>
      <c r="O362" s="94"/>
      <c r="P362" s="94"/>
      <c r="Q362" s="94"/>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row>
    <row r="363" spans="1:44" s="95" customFormat="1" ht="12.75" customHeight="1" x14ac:dyDescent="0.25">
      <c r="A363" s="92"/>
      <c r="B363" s="92"/>
      <c r="C363" s="93"/>
      <c r="D363" s="64"/>
      <c r="E363" s="64"/>
      <c r="F363" s="64"/>
      <c r="G363" s="64"/>
      <c r="H363" s="64"/>
      <c r="I363" s="92"/>
      <c r="J363" s="94"/>
      <c r="K363" s="94"/>
      <c r="L363" s="94"/>
      <c r="M363" s="94"/>
      <c r="N363" s="94"/>
      <c r="O363" s="94"/>
      <c r="P363" s="94"/>
      <c r="Q363" s="94"/>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row>
    <row r="364" spans="1:44" s="95" customFormat="1" ht="12.75" customHeight="1" x14ac:dyDescent="0.25">
      <c r="A364" s="92"/>
      <c r="B364" s="92"/>
      <c r="C364" s="93"/>
      <c r="D364" s="64"/>
      <c r="E364" s="64"/>
      <c r="F364" s="64"/>
      <c r="G364" s="64"/>
      <c r="H364" s="64"/>
      <c r="I364" s="92"/>
      <c r="J364" s="94"/>
      <c r="K364" s="94"/>
      <c r="L364" s="94"/>
      <c r="M364" s="94"/>
      <c r="N364" s="94"/>
      <c r="O364" s="94"/>
      <c r="P364" s="94"/>
      <c r="Q364" s="94"/>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row>
    <row r="365" spans="1:44" s="95" customFormat="1" ht="12.75" customHeight="1" x14ac:dyDescent="0.25">
      <c r="A365" s="92"/>
      <c r="B365" s="92"/>
      <c r="C365" s="93"/>
      <c r="D365" s="64"/>
      <c r="E365" s="64"/>
      <c r="F365" s="64"/>
      <c r="G365" s="64"/>
      <c r="H365" s="64"/>
      <c r="I365" s="92"/>
      <c r="J365" s="94"/>
      <c r="K365" s="94"/>
      <c r="L365" s="94"/>
      <c r="M365" s="94"/>
      <c r="N365" s="94"/>
      <c r="O365" s="94"/>
      <c r="P365" s="94"/>
      <c r="Q365" s="94"/>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row>
    <row r="366" spans="1:44" s="95" customFormat="1" ht="12.75" customHeight="1" x14ac:dyDescent="0.25">
      <c r="A366" s="92"/>
      <c r="B366" s="92"/>
      <c r="C366" s="93"/>
      <c r="D366" s="64"/>
      <c r="E366" s="64"/>
      <c r="F366" s="64"/>
      <c r="G366" s="64"/>
      <c r="H366" s="64"/>
      <c r="I366" s="92"/>
      <c r="J366" s="94"/>
      <c r="K366" s="94"/>
      <c r="L366" s="94"/>
      <c r="M366" s="94"/>
      <c r="N366" s="94"/>
      <c r="O366" s="94"/>
      <c r="P366" s="94"/>
      <c r="Q366" s="94"/>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row>
    <row r="367" spans="1:44" s="95" customFormat="1" ht="12.75" customHeight="1" x14ac:dyDescent="0.25">
      <c r="A367" s="92"/>
      <c r="B367" s="92"/>
      <c r="C367" s="93"/>
      <c r="D367" s="64"/>
      <c r="E367" s="64"/>
      <c r="F367" s="64"/>
      <c r="G367" s="64"/>
      <c r="H367" s="64"/>
      <c r="I367" s="92"/>
      <c r="J367" s="94"/>
      <c r="K367" s="94"/>
      <c r="L367" s="94"/>
      <c r="M367" s="94"/>
      <c r="N367" s="94"/>
      <c r="O367" s="94"/>
      <c r="P367" s="94"/>
      <c r="Q367" s="94"/>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row>
    <row r="368" spans="1:44" s="95" customFormat="1" ht="12.75" customHeight="1" x14ac:dyDescent="0.25">
      <c r="A368" s="92"/>
      <c r="B368" s="92"/>
      <c r="C368" s="93"/>
      <c r="D368" s="64"/>
      <c r="E368" s="64"/>
      <c r="F368" s="64"/>
      <c r="G368" s="64"/>
      <c r="H368" s="64"/>
      <c r="I368" s="92"/>
      <c r="J368" s="94"/>
      <c r="K368" s="94"/>
      <c r="L368" s="94"/>
      <c r="M368" s="94"/>
      <c r="N368" s="94"/>
      <c r="O368" s="94"/>
      <c r="P368" s="94"/>
      <c r="Q368" s="94"/>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row>
    <row r="369" spans="1:44" s="95" customFormat="1" ht="12.75" customHeight="1" x14ac:dyDescent="0.25">
      <c r="A369" s="92"/>
      <c r="B369" s="92"/>
      <c r="C369" s="93"/>
      <c r="D369" s="64"/>
      <c r="E369" s="64"/>
      <c r="F369" s="64"/>
      <c r="G369" s="64"/>
      <c r="H369" s="64"/>
      <c r="I369" s="92"/>
      <c r="J369" s="94"/>
      <c r="K369" s="94"/>
      <c r="L369" s="94"/>
      <c r="M369" s="94"/>
      <c r="N369" s="94"/>
      <c r="O369" s="94"/>
      <c r="P369" s="94"/>
      <c r="Q369" s="94"/>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row>
    <row r="370" spans="1:44" s="95" customFormat="1" ht="12.75" customHeight="1" x14ac:dyDescent="0.25">
      <c r="A370" s="92"/>
      <c r="B370" s="92"/>
      <c r="C370" s="93"/>
      <c r="D370" s="64"/>
      <c r="E370" s="64"/>
      <c r="F370" s="64"/>
      <c r="G370" s="64"/>
      <c r="H370" s="64"/>
      <c r="I370" s="92"/>
      <c r="J370" s="94"/>
      <c r="K370" s="94"/>
      <c r="L370" s="94"/>
      <c r="M370" s="94"/>
      <c r="N370" s="94"/>
      <c r="O370" s="94"/>
      <c r="P370" s="94"/>
      <c r="Q370" s="94"/>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row>
    <row r="371" spans="1:44" s="95" customFormat="1" ht="12.75" customHeight="1" x14ac:dyDescent="0.25">
      <c r="A371" s="92"/>
      <c r="B371" s="92"/>
      <c r="C371" s="93"/>
      <c r="D371" s="64"/>
      <c r="E371" s="64"/>
      <c r="F371" s="64"/>
      <c r="G371" s="64"/>
      <c r="H371" s="64"/>
      <c r="I371" s="92"/>
      <c r="J371" s="94"/>
      <c r="K371" s="94"/>
      <c r="L371" s="94"/>
      <c r="M371" s="94"/>
      <c r="N371" s="94"/>
      <c r="O371" s="94"/>
      <c r="P371" s="94"/>
      <c r="Q371" s="94"/>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row>
    <row r="372" spans="1:44" s="95" customFormat="1" ht="12.75" customHeight="1" x14ac:dyDescent="0.25">
      <c r="A372" s="92"/>
      <c r="B372" s="92"/>
      <c r="C372" s="93"/>
      <c r="D372" s="64"/>
      <c r="E372" s="64"/>
      <c r="F372" s="64"/>
      <c r="G372" s="64"/>
      <c r="H372" s="64"/>
      <c r="I372" s="92"/>
      <c r="J372" s="94"/>
      <c r="K372" s="94"/>
      <c r="L372" s="94"/>
      <c r="M372" s="94"/>
      <c r="N372" s="94"/>
      <c r="O372" s="94"/>
      <c r="P372" s="94"/>
      <c r="Q372" s="94"/>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row>
    <row r="373" spans="1:44" s="95" customFormat="1" ht="12.75" customHeight="1" x14ac:dyDescent="0.25">
      <c r="A373" s="92"/>
      <c r="B373" s="92"/>
      <c r="C373" s="93"/>
      <c r="D373" s="64"/>
      <c r="E373" s="64"/>
      <c r="F373" s="64"/>
      <c r="G373" s="64"/>
      <c r="H373" s="64"/>
      <c r="I373" s="92"/>
      <c r="J373" s="94"/>
      <c r="K373" s="94"/>
      <c r="L373" s="94"/>
      <c r="M373" s="94"/>
      <c r="N373" s="94"/>
      <c r="O373" s="94"/>
      <c r="P373" s="94"/>
      <c r="Q373" s="94"/>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row>
    <row r="374" spans="1:44" s="95" customFormat="1" ht="12.75" customHeight="1" x14ac:dyDescent="0.25">
      <c r="A374" s="92"/>
      <c r="B374" s="92"/>
      <c r="C374" s="93"/>
      <c r="D374" s="64"/>
      <c r="E374" s="64"/>
      <c r="F374" s="64"/>
      <c r="G374" s="64"/>
      <c r="H374" s="64"/>
      <c r="I374" s="92"/>
      <c r="J374" s="94"/>
      <c r="K374" s="94"/>
      <c r="L374" s="94"/>
      <c r="M374" s="94"/>
      <c r="N374" s="94"/>
      <c r="O374" s="94"/>
      <c r="P374" s="94"/>
      <c r="Q374" s="94"/>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row>
    <row r="375" spans="1:44" s="95" customFormat="1" ht="12.75" customHeight="1" x14ac:dyDescent="0.25">
      <c r="A375" s="92"/>
      <c r="B375" s="92"/>
      <c r="C375" s="93"/>
      <c r="D375" s="64"/>
      <c r="E375" s="64"/>
      <c r="F375" s="64"/>
      <c r="G375" s="64"/>
      <c r="H375" s="64"/>
      <c r="I375" s="92"/>
      <c r="J375" s="94"/>
      <c r="K375" s="94"/>
      <c r="L375" s="94"/>
      <c r="M375" s="94"/>
      <c r="N375" s="94"/>
      <c r="O375" s="94"/>
      <c r="P375" s="94"/>
      <c r="Q375" s="94"/>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row>
    <row r="376" spans="1:44" s="95" customFormat="1" ht="12.75" customHeight="1" x14ac:dyDescent="0.25">
      <c r="A376" s="92"/>
      <c r="B376" s="92"/>
      <c r="C376" s="93"/>
      <c r="D376" s="64"/>
      <c r="E376" s="64"/>
      <c r="F376" s="64"/>
      <c r="G376" s="64"/>
      <c r="H376" s="64"/>
      <c r="I376" s="92"/>
      <c r="J376" s="94"/>
      <c r="K376" s="94"/>
      <c r="L376" s="94"/>
      <c r="M376" s="94"/>
      <c r="N376" s="94"/>
      <c r="O376" s="94"/>
      <c r="P376" s="94"/>
      <c r="Q376" s="94"/>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row>
    <row r="377" spans="1:44" s="95" customFormat="1" ht="12.75" customHeight="1" x14ac:dyDescent="0.25">
      <c r="A377" s="92"/>
      <c r="B377" s="92"/>
      <c r="C377" s="93"/>
      <c r="D377" s="64"/>
      <c r="E377" s="64"/>
      <c r="F377" s="64"/>
      <c r="G377" s="64"/>
      <c r="H377" s="64"/>
      <c r="I377" s="92"/>
      <c r="J377" s="94"/>
      <c r="K377" s="94"/>
      <c r="L377" s="94"/>
      <c r="M377" s="94"/>
      <c r="N377" s="94"/>
      <c r="O377" s="94"/>
      <c r="P377" s="94"/>
      <c r="Q377" s="94"/>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row>
    <row r="378" spans="1:44" s="95" customFormat="1" ht="12.75" customHeight="1" x14ac:dyDescent="0.25">
      <c r="A378" s="92"/>
      <c r="B378" s="92"/>
      <c r="C378" s="93"/>
      <c r="D378" s="64"/>
      <c r="E378" s="64"/>
      <c r="F378" s="64"/>
      <c r="G378" s="64"/>
      <c r="H378" s="64"/>
      <c r="I378" s="92"/>
      <c r="J378" s="94"/>
      <c r="K378" s="94"/>
      <c r="L378" s="94"/>
      <c r="M378" s="94"/>
      <c r="N378" s="94"/>
      <c r="O378" s="94"/>
      <c r="P378" s="94"/>
      <c r="Q378" s="94"/>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row>
    <row r="379" spans="1:44" s="95" customFormat="1" ht="12.75" customHeight="1" x14ac:dyDescent="0.25">
      <c r="A379" s="92"/>
      <c r="B379" s="92"/>
      <c r="C379" s="93"/>
      <c r="D379" s="64"/>
      <c r="E379" s="64"/>
      <c r="F379" s="64"/>
      <c r="G379" s="64"/>
      <c r="H379" s="64"/>
      <c r="I379" s="92"/>
      <c r="J379" s="94"/>
      <c r="K379" s="94"/>
      <c r="L379" s="94"/>
      <c r="M379" s="94"/>
      <c r="N379" s="94"/>
      <c r="O379" s="94"/>
      <c r="P379" s="94"/>
      <c r="Q379" s="94"/>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row>
    <row r="380" spans="1:44" s="95" customFormat="1" ht="12.75" customHeight="1" x14ac:dyDescent="0.25">
      <c r="A380" s="92"/>
      <c r="B380" s="92"/>
      <c r="C380" s="93"/>
      <c r="D380" s="64"/>
      <c r="E380" s="64"/>
      <c r="F380" s="64"/>
      <c r="G380" s="64"/>
      <c r="H380" s="64"/>
      <c r="I380" s="92"/>
      <c r="J380" s="94"/>
      <c r="K380" s="94"/>
      <c r="L380" s="94"/>
      <c r="M380" s="94"/>
      <c r="N380" s="94"/>
      <c r="O380" s="94"/>
      <c r="P380" s="94"/>
      <c r="Q380" s="94"/>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row>
    <row r="381" spans="1:44" s="95" customFormat="1" ht="12.75" customHeight="1" x14ac:dyDescent="0.25">
      <c r="A381" s="92"/>
      <c r="B381" s="92"/>
      <c r="C381" s="93"/>
      <c r="D381" s="64"/>
      <c r="E381" s="64"/>
      <c r="F381" s="64"/>
      <c r="G381" s="64"/>
      <c r="H381" s="64"/>
      <c r="I381" s="92"/>
      <c r="J381" s="94"/>
      <c r="K381" s="94"/>
      <c r="L381" s="94"/>
      <c r="M381" s="94"/>
      <c r="N381" s="94"/>
      <c r="O381" s="94"/>
      <c r="P381" s="94"/>
      <c r="Q381" s="94"/>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row>
    <row r="382" spans="1:44" s="95" customFormat="1" ht="12.75" customHeight="1" x14ac:dyDescent="0.25">
      <c r="A382" s="92"/>
      <c r="B382" s="92"/>
      <c r="C382" s="93"/>
      <c r="D382" s="64"/>
      <c r="E382" s="64"/>
      <c r="F382" s="64"/>
      <c r="G382" s="64"/>
      <c r="H382" s="64"/>
      <c r="I382" s="92"/>
      <c r="J382" s="94"/>
      <c r="K382" s="94"/>
      <c r="L382" s="94"/>
      <c r="M382" s="94"/>
      <c r="N382" s="94"/>
      <c r="O382" s="94"/>
      <c r="P382" s="94"/>
      <c r="Q382" s="94"/>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row>
    <row r="383" spans="1:44" s="95" customFormat="1" ht="12.75" customHeight="1" x14ac:dyDescent="0.25">
      <c r="A383" s="92"/>
      <c r="B383" s="92"/>
      <c r="C383" s="93"/>
      <c r="D383" s="64"/>
      <c r="E383" s="64"/>
      <c r="F383" s="64"/>
      <c r="G383" s="64"/>
      <c r="H383" s="64"/>
      <c r="I383" s="92"/>
      <c r="J383" s="94"/>
      <c r="K383" s="94"/>
      <c r="L383" s="94"/>
      <c r="M383" s="94"/>
      <c r="N383" s="94"/>
      <c r="O383" s="94"/>
      <c r="P383" s="94"/>
      <c r="Q383" s="94"/>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row>
    <row r="384" spans="1:44" s="95" customFormat="1" ht="12.75" customHeight="1" x14ac:dyDescent="0.25">
      <c r="A384" s="92"/>
      <c r="B384" s="92"/>
      <c r="C384" s="93"/>
      <c r="D384" s="64"/>
      <c r="E384" s="64"/>
      <c r="F384" s="64"/>
      <c r="G384" s="64"/>
      <c r="H384" s="64"/>
      <c r="I384" s="92"/>
      <c r="J384" s="94"/>
      <c r="K384" s="94"/>
      <c r="L384" s="94"/>
      <c r="M384" s="94"/>
      <c r="N384" s="94"/>
      <c r="O384" s="94"/>
      <c r="P384" s="94"/>
      <c r="Q384" s="94"/>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row>
    <row r="385" spans="1:44" s="95" customFormat="1" ht="12.75" customHeight="1" x14ac:dyDescent="0.25">
      <c r="A385" s="92"/>
      <c r="B385" s="92"/>
      <c r="C385" s="93"/>
      <c r="D385" s="64"/>
      <c r="E385" s="64"/>
      <c r="F385" s="64"/>
      <c r="G385" s="64"/>
      <c r="H385" s="64"/>
      <c r="I385" s="92"/>
      <c r="J385" s="94"/>
      <c r="K385" s="94"/>
      <c r="L385" s="94"/>
      <c r="M385" s="94"/>
      <c r="N385" s="94"/>
      <c r="O385" s="94"/>
      <c r="P385" s="94"/>
      <c r="Q385" s="94"/>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row>
    <row r="386" spans="1:44" s="95" customFormat="1" ht="12.75" customHeight="1" x14ac:dyDescent="0.25">
      <c r="A386" s="92"/>
      <c r="B386" s="92"/>
      <c r="C386" s="93"/>
      <c r="D386" s="64"/>
      <c r="E386" s="64"/>
      <c r="F386" s="64"/>
      <c r="G386" s="64"/>
      <c r="H386" s="64"/>
      <c r="I386" s="92"/>
      <c r="J386" s="94"/>
      <c r="K386" s="94"/>
      <c r="L386" s="94"/>
      <c r="M386" s="94"/>
      <c r="N386" s="94"/>
      <c r="O386" s="94"/>
      <c r="P386" s="94"/>
      <c r="Q386" s="94"/>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row>
    <row r="387" spans="1:44" s="95" customFormat="1" ht="12.75" customHeight="1" x14ac:dyDescent="0.25">
      <c r="A387" s="92"/>
      <c r="B387" s="92"/>
      <c r="C387" s="93"/>
      <c r="D387" s="64"/>
      <c r="E387" s="64"/>
      <c r="F387" s="64"/>
      <c r="G387" s="64"/>
      <c r="H387" s="64"/>
      <c r="I387" s="92"/>
      <c r="J387" s="94"/>
      <c r="K387" s="94"/>
      <c r="L387" s="94"/>
      <c r="M387" s="94"/>
      <c r="N387" s="94"/>
      <c r="O387" s="94"/>
      <c r="P387" s="94"/>
      <c r="Q387" s="94"/>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row>
    <row r="388" spans="1:44" s="95" customFormat="1" ht="12.75" customHeight="1" x14ac:dyDescent="0.25">
      <c r="A388" s="92"/>
      <c r="B388" s="92"/>
      <c r="C388" s="93"/>
      <c r="D388" s="64"/>
      <c r="E388" s="64"/>
      <c r="F388" s="64"/>
      <c r="G388" s="64"/>
      <c r="H388" s="64"/>
      <c r="I388" s="92"/>
      <c r="J388" s="94"/>
      <c r="K388" s="94"/>
      <c r="L388" s="94"/>
      <c r="M388" s="94"/>
      <c r="N388" s="94"/>
      <c r="O388" s="94"/>
      <c r="P388" s="94"/>
      <c r="Q388" s="94"/>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row>
    <row r="389" spans="1:44" s="95" customFormat="1" ht="12.75" customHeight="1" x14ac:dyDescent="0.25">
      <c r="A389" s="92"/>
      <c r="B389" s="92"/>
      <c r="C389" s="93"/>
      <c r="D389" s="64"/>
      <c r="E389" s="64"/>
      <c r="F389" s="64"/>
      <c r="G389" s="64"/>
      <c r="H389" s="64"/>
      <c r="I389" s="92"/>
      <c r="J389" s="94"/>
      <c r="K389" s="94"/>
      <c r="L389" s="94"/>
      <c r="M389" s="94"/>
      <c r="N389" s="94"/>
      <c r="O389" s="94"/>
      <c r="P389" s="94"/>
      <c r="Q389" s="94"/>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row>
    <row r="390" spans="1:44" s="95" customFormat="1" ht="12.75" customHeight="1" x14ac:dyDescent="0.25">
      <c r="A390" s="92"/>
      <c r="B390" s="92"/>
      <c r="C390" s="93"/>
      <c r="D390" s="64"/>
      <c r="E390" s="64"/>
      <c r="F390" s="64"/>
      <c r="G390" s="64"/>
      <c r="H390" s="64"/>
      <c r="I390" s="92"/>
      <c r="J390" s="94"/>
      <c r="K390" s="94"/>
      <c r="L390" s="94"/>
      <c r="M390" s="94"/>
      <c r="N390" s="94"/>
      <c r="O390" s="94"/>
      <c r="P390" s="94"/>
      <c r="Q390" s="94"/>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row>
    <row r="391" spans="1:44" s="95" customFormat="1" ht="12.75" customHeight="1" x14ac:dyDescent="0.25">
      <c r="A391" s="92"/>
      <c r="B391" s="92"/>
      <c r="C391" s="93"/>
      <c r="D391" s="64"/>
      <c r="E391" s="64"/>
      <c r="F391" s="64"/>
      <c r="G391" s="64"/>
      <c r="H391" s="64"/>
      <c r="I391" s="92"/>
      <c r="J391" s="94"/>
      <c r="K391" s="94"/>
      <c r="L391" s="94"/>
      <c r="M391" s="94"/>
      <c r="N391" s="94"/>
      <c r="O391" s="94"/>
      <c r="P391" s="94"/>
      <c r="Q391" s="94"/>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row>
    <row r="392" spans="1:44" s="95" customFormat="1" ht="12.75" customHeight="1" x14ac:dyDescent="0.25">
      <c r="A392" s="92"/>
      <c r="B392" s="92"/>
      <c r="C392" s="93"/>
      <c r="D392" s="64"/>
      <c r="E392" s="64"/>
      <c r="F392" s="64"/>
      <c r="G392" s="64"/>
      <c r="H392" s="64"/>
      <c r="I392" s="92"/>
      <c r="J392" s="94"/>
      <c r="K392" s="94"/>
      <c r="L392" s="94"/>
      <c r="M392" s="94"/>
      <c r="N392" s="94"/>
      <c r="O392" s="94"/>
      <c r="P392" s="94"/>
      <c r="Q392" s="94"/>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row>
    <row r="393" spans="1:44" s="95" customFormat="1" ht="12.75" customHeight="1" x14ac:dyDescent="0.25">
      <c r="A393" s="92"/>
      <c r="B393" s="92"/>
      <c r="C393" s="93"/>
      <c r="D393" s="64"/>
      <c r="E393" s="64"/>
      <c r="F393" s="64"/>
      <c r="G393" s="64"/>
      <c r="H393" s="64"/>
      <c r="I393" s="92"/>
      <c r="J393" s="94"/>
      <c r="K393" s="94"/>
      <c r="L393" s="94"/>
      <c r="M393" s="94"/>
      <c r="N393" s="94"/>
      <c r="O393" s="94"/>
      <c r="P393" s="94"/>
      <c r="Q393" s="94"/>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row>
    <row r="394" spans="1:44" s="95" customFormat="1" ht="12.75" customHeight="1" x14ac:dyDescent="0.25">
      <c r="A394" s="92"/>
      <c r="B394" s="92"/>
      <c r="C394" s="93"/>
      <c r="D394" s="64"/>
      <c r="E394" s="64"/>
      <c r="F394" s="64"/>
      <c r="G394" s="64"/>
      <c r="H394" s="64"/>
      <c r="I394" s="92"/>
      <c r="J394" s="94"/>
      <c r="K394" s="94"/>
      <c r="L394" s="94"/>
      <c r="M394" s="94"/>
      <c r="N394" s="94"/>
      <c r="O394" s="94"/>
      <c r="P394" s="94"/>
      <c r="Q394" s="94"/>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row>
    <row r="395" spans="1:44" s="95" customFormat="1" ht="12.75" customHeight="1" x14ac:dyDescent="0.25">
      <c r="A395" s="92"/>
      <c r="B395" s="92"/>
      <c r="C395" s="93"/>
      <c r="D395" s="64"/>
      <c r="E395" s="64"/>
      <c r="F395" s="64"/>
      <c r="G395" s="64"/>
      <c r="H395" s="64"/>
      <c r="I395" s="92"/>
      <c r="J395" s="94"/>
      <c r="K395" s="94"/>
      <c r="L395" s="94"/>
      <c r="M395" s="94"/>
      <c r="N395" s="94"/>
      <c r="O395" s="94"/>
      <c r="P395" s="94"/>
      <c r="Q395" s="94"/>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row>
    <row r="396" spans="1:44" s="95" customFormat="1" ht="12.75" customHeight="1" x14ac:dyDescent="0.25">
      <c r="A396" s="92"/>
      <c r="B396" s="92"/>
      <c r="C396" s="93"/>
      <c r="D396" s="64"/>
      <c r="E396" s="64"/>
      <c r="F396" s="64"/>
      <c r="G396" s="64"/>
      <c r="H396" s="64"/>
      <c r="I396" s="92"/>
      <c r="J396" s="94"/>
      <c r="K396" s="94"/>
      <c r="L396" s="94"/>
      <c r="M396" s="94"/>
      <c r="N396" s="94"/>
      <c r="O396" s="94"/>
      <c r="P396" s="94"/>
      <c r="Q396" s="94"/>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row>
    <row r="397" spans="1:44" s="95" customFormat="1" ht="12.75" customHeight="1" x14ac:dyDescent="0.25">
      <c r="A397" s="92"/>
      <c r="B397" s="92"/>
      <c r="C397" s="93"/>
      <c r="D397" s="64"/>
      <c r="E397" s="64"/>
      <c r="F397" s="64"/>
      <c r="G397" s="64"/>
      <c r="H397" s="64"/>
      <c r="I397" s="92"/>
      <c r="J397" s="94"/>
      <c r="K397" s="94"/>
      <c r="L397" s="94"/>
      <c r="M397" s="94"/>
      <c r="N397" s="94"/>
      <c r="O397" s="94"/>
      <c r="P397" s="94"/>
      <c r="Q397" s="94"/>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row>
    <row r="398" spans="1:44" s="95" customFormat="1" ht="12.75" customHeight="1" x14ac:dyDescent="0.25">
      <c r="A398" s="92"/>
      <c r="B398" s="92"/>
      <c r="C398" s="93"/>
      <c r="D398" s="64"/>
      <c r="E398" s="64"/>
      <c r="F398" s="64"/>
      <c r="G398" s="64"/>
      <c r="H398" s="64"/>
      <c r="I398" s="92"/>
      <c r="J398" s="94"/>
      <c r="K398" s="94"/>
      <c r="L398" s="94"/>
      <c r="M398" s="94"/>
      <c r="N398" s="94"/>
      <c r="O398" s="94"/>
      <c r="P398" s="94"/>
      <c r="Q398" s="94"/>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row>
    <row r="399" spans="1:44" s="95" customFormat="1" ht="12.75" customHeight="1" x14ac:dyDescent="0.25">
      <c r="A399" s="92"/>
      <c r="B399" s="92"/>
      <c r="C399" s="93"/>
      <c r="D399" s="64"/>
      <c r="E399" s="64"/>
      <c r="F399" s="64"/>
      <c r="G399" s="64"/>
      <c r="H399" s="64"/>
      <c r="I399" s="92"/>
      <c r="J399" s="94"/>
      <c r="K399" s="94"/>
      <c r="L399" s="94"/>
      <c r="M399" s="94"/>
      <c r="N399" s="94"/>
      <c r="O399" s="94"/>
      <c r="P399" s="94"/>
      <c r="Q399" s="94"/>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row>
    <row r="400" spans="1:44" s="95" customFormat="1" ht="12.75" customHeight="1" x14ac:dyDescent="0.25">
      <c r="A400" s="92"/>
      <c r="B400" s="92"/>
      <c r="C400" s="93"/>
      <c r="D400" s="64"/>
      <c r="E400" s="64"/>
      <c r="F400" s="64"/>
      <c r="G400" s="64"/>
      <c r="H400" s="64"/>
      <c r="I400" s="92"/>
      <c r="J400" s="94"/>
      <c r="K400" s="94"/>
      <c r="L400" s="94"/>
      <c r="M400" s="94"/>
      <c r="N400" s="94"/>
      <c r="O400" s="94"/>
      <c r="P400" s="94"/>
      <c r="Q400" s="94"/>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row>
    <row r="401" spans="1:44" s="95" customFormat="1" ht="12.75" customHeight="1" x14ac:dyDescent="0.25">
      <c r="A401" s="92"/>
      <c r="B401" s="92"/>
      <c r="C401" s="93"/>
      <c r="D401" s="64"/>
      <c r="E401" s="64"/>
      <c r="F401" s="64"/>
      <c r="G401" s="64"/>
      <c r="H401" s="64"/>
      <c r="I401" s="92"/>
      <c r="J401" s="94"/>
      <c r="K401" s="94"/>
      <c r="L401" s="94"/>
      <c r="M401" s="94"/>
      <c r="N401" s="94"/>
      <c r="O401" s="94"/>
      <c r="P401" s="94"/>
      <c r="Q401" s="94"/>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row>
    <row r="402" spans="1:44" s="95" customFormat="1" ht="12.75" customHeight="1" x14ac:dyDescent="0.25">
      <c r="A402" s="92"/>
      <c r="B402" s="92"/>
      <c r="C402" s="93"/>
      <c r="D402" s="64"/>
      <c r="E402" s="64"/>
      <c r="F402" s="64"/>
      <c r="G402" s="64"/>
      <c r="H402" s="64"/>
      <c r="I402" s="92"/>
      <c r="J402" s="94"/>
      <c r="K402" s="94"/>
      <c r="L402" s="94"/>
      <c r="M402" s="94"/>
      <c r="N402" s="94"/>
      <c r="O402" s="94"/>
      <c r="P402" s="94"/>
      <c r="Q402" s="94"/>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row>
    <row r="403" spans="1:44" s="95" customFormat="1" ht="12.75" customHeight="1" x14ac:dyDescent="0.25">
      <c r="A403" s="92"/>
      <c r="B403" s="92"/>
      <c r="C403" s="93"/>
      <c r="D403" s="64"/>
      <c r="E403" s="64"/>
      <c r="F403" s="64"/>
      <c r="G403" s="64"/>
      <c r="H403" s="64"/>
      <c r="I403" s="92"/>
      <c r="J403" s="94"/>
      <c r="K403" s="94"/>
      <c r="L403" s="94"/>
      <c r="M403" s="94"/>
      <c r="N403" s="94"/>
      <c r="O403" s="94"/>
      <c r="P403" s="94"/>
      <c r="Q403" s="94"/>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row>
    <row r="404" spans="1:44" s="95" customFormat="1" ht="12.75" customHeight="1" x14ac:dyDescent="0.25">
      <c r="A404" s="92"/>
      <c r="B404" s="92"/>
      <c r="C404" s="93"/>
      <c r="D404" s="64"/>
      <c r="E404" s="64"/>
      <c r="F404" s="64"/>
      <c r="G404" s="64"/>
      <c r="H404" s="64"/>
      <c r="I404" s="92"/>
      <c r="J404" s="94"/>
      <c r="K404" s="94"/>
      <c r="L404" s="94"/>
      <c r="M404" s="94"/>
      <c r="N404" s="94"/>
      <c r="O404" s="94"/>
      <c r="P404" s="94"/>
      <c r="Q404" s="94"/>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row>
    <row r="405" spans="1:44" s="95" customFormat="1" ht="12.75" customHeight="1" x14ac:dyDescent="0.25">
      <c r="A405" s="92"/>
      <c r="B405" s="92"/>
      <c r="C405" s="93"/>
      <c r="D405" s="64"/>
      <c r="E405" s="64"/>
      <c r="F405" s="64"/>
      <c r="G405" s="64"/>
      <c r="H405" s="64"/>
      <c r="I405" s="92"/>
      <c r="J405" s="94"/>
      <c r="K405" s="94"/>
      <c r="L405" s="94"/>
      <c r="M405" s="94"/>
      <c r="N405" s="94"/>
      <c r="O405" s="94"/>
      <c r="P405" s="94"/>
      <c r="Q405" s="94"/>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row>
    <row r="406" spans="1:44" s="95" customFormat="1" ht="12.75" customHeight="1" x14ac:dyDescent="0.25">
      <c r="A406" s="92"/>
      <c r="B406" s="92"/>
      <c r="C406" s="93"/>
      <c r="D406" s="64"/>
      <c r="E406" s="64"/>
      <c r="F406" s="64"/>
      <c r="G406" s="64"/>
      <c r="H406" s="64"/>
      <c r="I406" s="92"/>
      <c r="J406" s="94"/>
      <c r="K406" s="94"/>
      <c r="L406" s="94"/>
      <c r="M406" s="94"/>
      <c r="N406" s="94"/>
      <c r="O406" s="94"/>
      <c r="P406" s="94"/>
      <c r="Q406" s="94"/>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row>
    <row r="407" spans="1:44" s="95" customFormat="1" ht="12.75" customHeight="1" x14ac:dyDescent="0.25">
      <c r="A407" s="92"/>
      <c r="B407" s="92"/>
      <c r="C407" s="93"/>
      <c r="D407" s="64"/>
      <c r="E407" s="64"/>
      <c r="F407" s="64"/>
      <c r="G407" s="64"/>
      <c r="H407" s="64"/>
      <c r="I407" s="92"/>
      <c r="J407" s="94"/>
      <c r="K407" s="94"/>
      <c r="L407" s="94"/>
      <c r="M407" s="94"/>
      <c r="N407" s="94"/>
      <c r="O407" s="94"/>
      <c r="P407" s="94"/>
      <c r="Q407" s="94"/>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row>
    <row r="408" spans="1:44" s="95" customFormat="1" ht="12.75" customHeight="1" x14ac:dyDescent="0.25">
      <c r="A408" s="92"/>
      <c r="B408" s="92"/>
      <c r="C408" s="93"/>
      <c r="D408" s="64"/>
      <c r="E408" s="64"/>
      <c r="F408" s="64"/>
      <c r="G408" s="64"/>
      <c r="H408" s="64"/>
      <c r="I408" s="92"/>
      <c r="J408" s="94"/>
      <c r="K408" s="94"/>
      <c r="L408" s="94"/>
      <c r="M408" s="94"/>
      <c r="N408" s="94"/>
      <c r="O408" s="94"/>
      <c r="P408" s="94"/>
      <c r="Q408" s="94"/>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row>
    <row r="409" spans="1:44" s="95" customFormat="1" ht="12.75" customHeight="1" x14ac:dyDescent="0.25">
      <c r="A409" s="92"/>
      <c r="B409" s="92"/>
      <c r="C409" s="93"/>
      <c r="D409" s="64"/>
      <c r="E409" s="64"/>
      <c r="F409" s="64"/>
      <c r="G409" s="64"/>
      <c r="H409" s="64"/>
      <c r="I409" s="92"/>
      <c r="J409" s="94"/>
      <c r="K409" s="94"/>
      <c r="L409" s="94"/>
      <c r="M409" s="94"/>
      <c r="N409" s="94"/>
      <c r="O409" s="94"/>
      <c r="P409" s="94"/>
      <c r="Q409" s="94"/>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row>
    <row r="410" spans="1:44" s="95" customFormat="1" ht="12.75" customHeight="1" x14ac:dyDescent="0.25">
      <c r="A410" s="92"/>
      <c r="B410" s="92"/>
      <c r="C410" s="93"/>
      <c r="D410" s="64"/>
      <c r="E410" s="64"/>
      <c r="F410" s="64"/>
      <c r="G410" s="64"/>
      <c r="H410" s="64"/>
      <c r="I410" s="92"/>
      <c r="J410" s="94"/>
      <c r="K410" s="94"/>
      <c r="L410" s="94"/>
      <c r="M410" s="94"/>
      <c r="N410" s="94"/>
      <c r="O410" s="94"/>
      <c r="P410" s="94"/>
      <c r="Q410" s="94"/>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row>
    <row r="411" spans="1:44" s="95" customFormat="1" ht="12.75" customHeight="1" x14ac:dyDescent="0.25">
      <c r="A411" s="92"/>
      <c r="B411" s="92"/>
      <c r="C411" s="93"/>
      <c r="D411" s="64"/>
      <c r="E411" s="64"/>
      <c r="F411" s="64"/>
      <c r="G411" s="64"/>
      <c r="H411" s="64"/>
      <c r="I411" s="92"/>
      <c r="J411" s="94"/>
      <c r="K411" s="94"/>
      <c r="L411" s="94"/>
      <c r="M411" s="94"/>
      <c r="N411" s="94"/>
      <c r="O411" s="94"/>
      <c r="P411" s="94"/>
      <c r="Q411" s="94"/>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row>
    <row r="412" spans="1:44" s="95" customFormat="1" ht="12.75" customHeight="1" x14ac:dyDescent="0.25">
      <c r="A412" s="92"/>
      <c r="B412" s="92"/>
      <c r="C412" s="93"/>
      <c r="D412" s="64"/>
      <c r="E412" s="64"/>
      <c r="F412" s="64"/>
      <c r="G412" s="64"/>
      <c r="H412" s="64"/>
      <c r="I412" s="92"/>
      <c r="J412" s="94"/>
      <c r="K412" s="94"/>
      <c r="L412" s="94"/>
      <c r="M412" s="94"/>
      <c r="N412" s="94"/>
      <c r="O412" s="94"/>
      <c r="P412" s="94"/>
      <c r="Q412" s="94"/>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row>
    <row r="413" spans="1:44" s="95" customFormat="1" ht="12.75" customHeight="1" x14ac:dyDescent="0.25">
      <c r="A413" s="92"/>
      <c r="B413" s="92"/>
      <c r="C413" s="93"/>
      <c r="D413" s="64"/>
      <c r="E413" s="64"/>
      <c r="F413" s="64"/>
      <c r="G413" s="64"/>
      <c r="H413" s="64"/>
      <c r="I413" s="92"/>
      <c r="J413" s="94"/>
      <c r="K413" s="94"/>
      <c r="L413" s="94"/>
      <c r="M413" s="94"/>
      <c r="N413" s="94"/>
      <c r="O413" s="94"/>
      <c r="P413" s="94"/>
      <c r="Q413" s="94"/>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row>
    <row r="414" spans="1:44" s="95" customFormat="1" ht="12.75" customHeight="1" x14ac:dyDescent="0.25">
      <c r="A414" s="92"/>
      <c r="B414" s="92"/>
      <c r="C414" s="93"/>
      <c r="D414" s="64"/>
      <c r="E414" s="64"/>
      <c r="F414" s="64"/>
      <c r="G414" s="64"/>
      <c r="H414" s="64"/>
      <c r="I414" s="92"/>
      <c r="J414" s="94"/>
      <c r="K414" s="94"/>
      <c r="L414" s="94"/>
      <c r="M414" s="94"/>
      <c r="N414" s="94"/>
      <c r="O414" s="94"/>
      <c r="P414" s="94"/>
      <c r="Q414" s="94"/>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row>
    <row r="415" spans="1:44" s="95" customFormat="1" ht="12.75" customHeight="1" x14ac:dyDescent="0.25">
      <c r="A415" s="92"/>
      <c r="B415" s="92"/>
      <c r="C415" s="93"/>
      <c r="D415" s="64"/>
      <c r="E415" s="64"/>
      <c r="F415" s="64"/>
      <c r="G415" s="64"/>
      <c r="H415" s="64"/>
      <c r="I415" s="92"/>
      <c r="J415" s="94"/>
      <c r="K415" s="94"/>
      <c r="L415" s="94"/>
      <c r="M415" s="94"/>
      <c r="N415" s="94"/>
      <c r="O415" s="94"/>
      <c r="P415" s="94"/>
      <c r="Q415" s="94"/>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row>
    <row r="416" spans="1:44" s="95" customFormat="1" ht="12.75" customHeight="1" x14ac:dyDescent="0.25">
      <c r="A416" s="92"/>
      <c r="B416" s="92"/>
      <c r="C416" s="93"/>
      <c r="D416" s="64"/>
      <c r="E416" s="64"/>
      <c r="F416" s="64"/>
      <c r="G416" s="64"/>
      <c r="H416" s="64"/>
      <c r="I416" s="92"/>
      <c r="J416" s="94"/>
      <c r="K416" s="94"/>
      <c r="L416" s="94"/>
      <c r="M416" s="94"/>
      <c r="N416" s="94"/>
      <c r="O416" s="94"/>
      <c r="P416" s="94"/>
      <c r="Q416" s="94"/>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row>
    <row r="417" spans="1:44" s="95" customFormat="1" ht="12.75" customHeight="1" x14ac:dyDescent="0.25">
      <c r="A417" s="92"/>
      <c r="B417" s="92"/>
      <c r="C417" s="93"/>
      <c r="D417" s="64"/>
      <c r="E417" s="64"/>
      <c r="F417" s="64"/>
      <c r="G417" s="64"/>
      <c r="H417" s="64"/>
      <c r="I417" s="92"/>
      <c r="J417" s="94"/>
      <c r="K417" s="94"/>
      <c r="L417" s="94"/>
      <c r="M417" s="94"/>
      <c r="N417" s="94"/>
      <c r="O417" s="94"/>
      <c r="P417" s="94"/>
      <c r="Q417" s="94"/>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row>
    <row r="418" spans="1:44" s="95" customFormat="1" ht="12.75" customHeight="1" x14ac:dyDescent="0.25">
      <c r="A418" s="92"/>
      <c r="B418" s="92"/>
      <c r="C418" s="93"/>
      <c r="D418" s="64"/>
      <c r="E418" s="64"/>
      <c r="F418" s="64"/>
      <c r="G418" s="64"/>
      <c r="H418" s="64"/>
      <c r="I418" s="92"/>
      <c r="J418" s="94"/>
      <c r="K418" s="94"/>
      <c r="L418" s="94"/>
      <c r="M418" s="94"/>
      <c r="N418" s="94"/>
      <c r="O418" s="94"/>
      <c r="P418" s="94"/>
      <c r="Q418" s="94"/>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row>
    <row r="419" spans="1:44" s="95" customFormat="1" ht="12.75" customHeight="1" x14ac:dyDescent="0.25">
      <c r="A419" s="92"/>
      <c r="B419" s="92"/>
      <c r="C419" s="93"/>
      <c r="D419" s="64"/>
      <c r="E419" s="64"/>
      <c r="F419" s="64"/>
      <c r="G419" s="64"/>
      <c r="H419" s="64"/>
      <c r="I419" s="92"/>
      <c r="J419" s="94"/>
      <c r="K419" s="94"/>
      <c r="L419" s="94"/>
      <c r="M419" s="94"/>
      <c r="N419" s="94"/>
      <c r="O419" s="94"/>
      <c r="P419" s="94"/>
      <c r="Q419" s="94"/>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row>
    <row r="420" spans="1:44" s="95" customFormat="1" ht="12.75" customHeight="1" x14ac:dyDescent="0.25">
      <c r="A420" s="92"/>
      <c r="B420" s="92"/>
      <c r="C420" s="93"/>
      <c r="D420" s="64"/>
      <c r="E420" s="64"/>
      <c r="F420" s="64"/>
      <c r="G420" s="64"/>
      <c r="H420" s="64"/>
      <c r="I420" s="92"/>
      <c r="J420" s="94"/>
      <c r="K420" s="94"/>
      <c r="L420" s="94"/>
      <c r="M420" s="94"/>
      <c r="N420" s="94"/>
      <c r="O420" s="94"/>
      <c r="P420" s="94"/>
      <c r="Q420" s="94"/>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row>
    <row r="421" spans="1:44" s="95" customFormat="1" ht="12.75" customHeight="1" x14ac:dyDescent="0.25">
      <c r="A421" s="92"/>
      <c r="B421" s="92"/>
      <c r="C421" s="93"/>
      <c r="D421" s="64"/>
      <c r="E421" s="64"/>
      <c r="F421" s="64"/>
      <c r="G421" s="64"/>
      <c r="H421" s="64"/>
      <c r="I421" s="92"/>
      <c r="J421" s="94"/>
      <c r="K421" s="94"/>
      <c r="L421" s="94"/>
      <c r="M421" s="94"/>
      <c r="N421" s="94"/>
      <c r="O421" s="94"/>
      <c r="P421" s="94"/>
      <c r="Q421" s="94"/>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row>
    <row r="422" spans="1:44" s="95" customFormat="1" ht="12.75" customHeight="1" x14ac:dyDescent="0.25">
      <c r="A422" s="92"/>
      <c r="B422" s="92"/>
      <c r="C422" s="93"/>
      <c r="D422" s="64"/>
      <c r="E422" s="64"/>
      <c r="F422" s="64"/>
      <c r="G422" s="64"/>
      <c r="H422" s="64"/>
      <c r="I422" s="92"/>
      <c r="J422" s="94"/>
      <c r="K422" s="94"/>
      <c r="L422" s="94"/>
      <c r="M422" s="94"/>
      <c r="N422" s="94"/>
      <c r="O422" s="94"/>
      <c r="P422" s="94"/>
      <c r="Q422" s="94"/>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row>
    <row r="423" spans="1:44" s="95" customFormat="1" ht="12.75" customHeight="1" x14ac:dyDescent="0.25">
      <c r="A423" s="92"/>
      <c r="B423" s="92"/>
      <c r="C423" s="93"/>
      <c r="D423" s="64"/>
      <c r="E423" s="64"/>
      <c r="F423" s="64"/>
      <c r="G423" s="64"/>
      <c r="H423" s="64"/>
      <c r="I423" s="92"/>
      <c r="J423" s="94"/>
      <c r="K423" s="94"/>
      <c r="L423" s="94"/>
      <c r="M423" s="94"/>
      <c r="N423" s="94"/>
      <c r="O423" s="94"/>
      <c r="P423" s="94"/>
      <c r="Q423" s="94"/>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row>
    <row r="424" spans="1:44" s="95" customFormat="1" ht="12.75" customHeight="1" x14ac:dyDescent="0.25">
      <c r="A424" s="92"/>
      <c r="B424" s="92"/>
      <c r="C424" s="93"/>
      <c r="D424" s="64"/>
      <c r="E424" s="64"/>
      <c r="F424" s="64"/>
      <c r="G424" s="64"/>
      <c r="H424" s="64"/>
      <c r="I424" s="92"/>
      <c r="J424" s="94"/>
      <c r="K424" s="94"/>
      <c r="L424" s="94"/>
      <c r="M424" s="94"/>
      <c r="N424" s="94"/>
      <c r="O424" s="94"/>
      <c r="P424" s="94"/>
      <c r="Q424" s="94"/>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row>
    <row r="425" spans="1:44" s="95" customFormat="1" ht="12.75" customHeight="1" x14ac:dyDescent="0.25">
      <c r="A425" s="92"/>
      <c r="B425" s="92"/>
      <c r="C425" s="93"/>
      <c r="D425" s="64"/>
      <c r="E425" s="64"/>
      <c r="F425" s="64"/>
      <c r="G425" s="64"/>
      <c r="H425" s="64"/>
      <c r="I425" s="92"/>
      <c r="J425" s="94"/>
      <c r="K425" s="94"/>
      <c r="L425" s="94"/>
      <c r="M425" s="94"/>
      <c r="N425" s="94"/>
      <c r="O425" s="94"/>
      <c r="P425" s="94"/>
      <c r="Q425" s="94"/>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row>
    <row r="426" spans="1:44" s="95" customFormat="1" ht="12.75" customHeight="1" x14ac:dyDescent="0.25">
      <c r="A426" s="92"/>
      <c r="B426" s="92"/>
      <c r="C426" s="93"/>
      <c r="D426" s="64"/>
      <c r="E426" s="64"/>
      <c r="F426" s="64"/>
      <c r="G426" s="64"/>
      <c r="H426" s="64"/>
      <c r="I426" s="92"/>
      <c r="J426" s="94"/>
      <c r="K426" s="94"/>
      <c r="L426" s="94"/>
      <c r="M426" s="94"/>
      <c r="N426" s="94"/>
      <c r="O426" s="94"/>
      <c r="P426" s="94"/>
      <c r="Q426" s="94"/>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row>
    <row r="427" spans="1:44" s="95" customFormat="1" ht="12.75" customHeight="1" x14ac:dyDescent="0.25">
      <c r="A427" s="92"/>
      <c r="B427" s="92"/>
      <c r="C427" s="93"/>
      <c r="D427" s="64"/>
      <c r="E427" s="64"/>
      <c r="F427" s="64"/>
      <c r="G427" s="64"/>
      <c r="H427" s="64"/>
      <c r="I427" s="92"/>
      <c r="J427" s="94"/>
      <c r="K427" s="94"/>
      <c r="L427" s="94"/>
      <c r="M427" s="94"/>
      <c r="N427" s="94"/>
      <c r="O427" s="94"/>
      <c r="P427" s="94"/>
      <c r="Q427" s="94"/>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row>
    <row r="428" spans="1:44" s="95" customFormat="1" ht="12.75" customHeight="1" x14ac:dyDescent="0.25">
      <c r="A428" s="92"/>
      <c r="B428" s="92"/>
      <c r="C428" s="93"/>
      <c r="D428" s="64"/>
      <c r="E428" s="64"/>
      <c r="F428" s="64"/>
      <c r="G428" s="64"/>
      <c r="H428" s="64"/>
      <c r="I428" s="92"/>
      <c r="J428" s="94"/>
      <c r="K428" s="94"/>
      <c r="L428" s="94"/>
      <c r="M428" s="94"/>
      <c r="N428" s="94"/>
      <c r="O428" s="94"/>
      <c r="P428" s="94"/>
      <c r="Q428" s="94"/>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row>
    <row r="429" spans="1:44" s="95" customFormat="1" ht="12.75" customHeight="1" x14ac:dyDescent="0.25">
      <c r="A429" s="92"/>
      <c r="B429" s="92"/>
      <c r="C429" s="93"/>
      <c r="D429" s="64"/>
      <c r="E429" s="64"/>
      <c r="F429" s="64"/>
      <c r="G429" s="64"/>
      <c r="H429" s="64"/>
      <c r="I429" s="92"/>
      <c r="J429" s="94"/>
      <c r="K429" s="94"/>
      <c r="L429" s="94"/>
      <c r="M429" s="94"/>
      <c r="N429" s="94"/>
      <c r="O429" s="94"/>
      <c r="P429" s="94"/>
      <c r="Q429" s="94"/>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row>
    <row r="430" spans="1:44" s="95" customFormat="1" ht="12.75" customHeight="1" x14ac:dyDescent="0.25">
      <c r="A430" s="92"/>
      <c r="B430" s="92"/>
      <c r="C430" s="93"/>
      <c r="D430" s="64"/>
      <c r="E430" s="64"/>
      <c r="F430" s="64"/>
      <c r="G430" s="64"/>
      <c r="H430" s="64"/>
      <c r="I430" s="92"/>
      <c r="J430" s="94"/>
      <c r="K430" s="94"/>
      <c r="L430" s="94"/>
      <c r="M430" s="94"/>
      <c r="N430" s="94"/>
      <c r="O430" s="94"/>
      <c r="P430" s="94"/>
      <c r="Q430" s="94"/>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row>
    <row r="431" spans="1:44" s="95" customFormat="1" ht="12.75" customHeight="1" x14ac:dyDescent="0.25">
      <c r="A431" s="92"/>
      <c r="B431" s="92"/>
      <c r="C431" s="93"/>
      <c r="D431" s="64"/>
      <c r="E431" s="64"/>
      <c r="F431" s="64"/>
      <c r="G431" s="64"/>
      <c r="H431" s="64"/>
      <c r="I431" s="92"/>
      <c r="J431" s="94"/>
      <c r="K431" s="94"/>
      <c r="L431" s="94"/>
      <c r="M431" s="94"/>
      <c r="N431" s="94"/>
      <c r="O431" s="94"/>
      <c r="P431" s="94"/>
      <c r="Q431" s="94"/>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row>
    <row r="432" spans="1:44" s="95" customFormat="1" ht="12.75" customHeight="1" x14ac:dyDescent="0.25">
      <c r="A432" s="92"/>
      <c r="B432" s="92"/>
      <c r="C432" s="93"/>
      <c r="D432" s="64"/>
      <c r="E432" s="64"/>
      <c r="F432" s="64"/>
      <c r="G432" s="64"/>
      <c r="H432" s="64"/>
      <c r="I432" s="92"/>
      <c r="J432" s="94"/>
      <c r="K432" s="94"/>
      <c r="L432" s="94"/>
      <c r="M432" s="94"/>
      <c r="N432" s="94"/>
      <c r="O432" s="94"/>
      <c r="P432" s="94"/>
      <c r="Q432" s="94"/>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row>
    <row r="433" spans="1:44" s="95" customFormat="1" ht="12.75" customHeight="1" x14ac:dyDescent="0.25">
      <c r="A433" s="92"/>
      <c r="B433" s="92"/>
      <c r="C433" s="93"/>
      <c r="D433" s="64"/>
      <c r="E433" s="64"/>
      <c r="F433" s="64"/>
      <c r="G433" s="64"/>
      <c r="H433" s="64"/>
      <c r="I433" s="92"/>
      <c r="J433" s="94"/>
      <c r="K433" s="94"/>
      <c r="L433" s="94"/>
      <c r="M433" s="94"/>
      <c r="N433" s="94"/>
      <c r="O433" s="94"/>
      <c r="P433" s="94"/>
      <c r="Q433" s="94"/>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row>
    <row r="434" spans="1:44" s="95" customFormat="1" ht="12.75" customHeight="1" x14ac:dyDescent="0.25">
      <c r="A434" s="92"/>
      <c r="B434" s="92"/>
      <c r="C434" s="93"/>
      <c r="D434" s="64"/>
      <c r="E434" s="64"/>
      <c r="F434" s="64"/>
      <c r="G434" s="64"/>
      <c r="H434" s="64"/>
      <c r="I434" s="92"/>
      <c r="J434" s="94"/>
      <c r="K434" s="94"/>
      <c r="L434" s="94"/>
      <c r="M434" s="94"/>
      <c r="N434" s="94"/>
      <c r="O434" s="94"/>
      <c r="P434" s="94"/>
      <c r="Q434" s="94"/>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row>
    <row r="435" spans="1:44" s="95" customFormat="1" ht="12.75" customHeight="1" x14ac:dyDescent="0.25">
      <c r="A435" s="92"/>
      <c r="B435" s="92"/>
      <c r="C435" s="93"/>
      <c r="D435" s="64"/>
      <c r="E435" s="64"/>
      <c r="F435" s="64"/>
      <c r="G435" s="64"/>
      <c r="H435" s="64"/>
      <c r="I435" s="92"/>
      <c r="J435" s="94"/>
      <c r="K435" s="94"/>
      <c r="L435" s="94"/>
      <c r="M435" s="94"/>
      <c r="N435" s="94"/>
      <c r="O435" s="94"/>
      <c r="P435" s="94"/>
      <c r="Q435" s="94"/>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row>
    <row r="436" spans="1:44" s="95" customFormat="1" ht="12.75" customHeight="1" x14ac:dyDescent="0.25">
      <c r="A436" s="92"/>
      <c r="B436" s="92"/>
      <c r="C436" s="93"/>
      <c r="D436" s="64"/>
      <c r="E436" s="64"/>
      <c r="F436" s="64"/>
      <c r="G436" s="64"/>
      <c r="H436" s="64"/>
      <c r="I436" s="92"/>
      <c r="J436" s="94"/>
      <c r="K436" s="94"/>
      <c r="L436" s="94"/>
      <c r="M436" s="94"/>
      <c r="N436" s="94"/>
      <c r="O436" s="94"/>
      <c r="P436" s="94"/>
      <c r="Q436" s="94"/>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row>
    <row r="437" spans="1:44" s="95" customFormat="1" ht="12.75" customHeight="1" x14ac:dyDescent="0.25">
      <c r="A437" s="92"/>
      <c r="B437" s="92"/>
      <c r="C437" s="93"/>
      <c r="D437" s="64"/>
      <c r="E437" s="64"/>
      <c r="F437" s="64"/>
      <c r="G437" s="64"/>
      <c r="H437" s="64"/>
      <c r="I437" s="92"/>
      <c r="J437" s="94"/>
      <c r="K437" s="94"/>
      <c r="L437" s="94"/>
      <c r="M437" s="94"/>
      <c r="N437" s="94"/>
      <c r="O437" s="94"/>
      <c r="P437" s="94"/>
      <c r="Q437" s="94"/>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row>
    <row r="438" spans="1:44" s="95" customFormat="1" ht="12.75" customHeight="1" x14ac:dyDescent="0.25">
      <c r="A438" s="92"/>
      <c r="B438" s="92"/>
      <c r="C438" s="93"/>
      <c r="D438" s="64"/>
      <c r="E438" s="64"/>
      <c r="F438" s="64"/>
      <c r="G438" s="64"/>
      <c r="H438" s="64"/>
      <c r="I438" s="92"/>
      <c r="J438" s="94"/>
      <c r="K438" s="94"/>
      <c r="L438" s="94"/>
      <c r="M438" s="94"/>
      <c r="N438" s="94"/>
      <c r="O438" s="94"/>
      <c r="P438" s="94"/>
      <c r="Q438" s="94"/>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row>
    <row r="439" spans="1:44" s="95" customFormat="1" ht="12.75" customHeight="1" x14ac:dyDescent="0.25">
      <c r="A439" s="92"/>
      <c r="B439" s="92"/>
      <c r="C439" s="93"/>
      <c r="D439" s="64"/>
      <c r="E439" s="64"/>
      <c r="F439" s="64"/>
      <c r="G439" s="64"/>
      <c r="H439" s="64"/>
      <c r="I439" s="92"/>
      <c r="J439" s="94"/>
      <c r="K439" s="94"/>
      <c r="L439" s="94"/>
      <c r="M439" s="94"/>
      <c r="N439" s="94"/>
      <c r="O439" s="94"/>
      <c r="P439" s="94"/>
      <c r="Q439" s="94"/>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row>
    <row r="440" spans="1:44" s="95" customFormat="1" ht="12.75" customHeight="1" x14ac:dyDescent="0.25">
      <c r="A440" s="92"/>
      <c r="B440" s="92"/>
      <c r="C440" s="93"/>
      <c r="D440" s="64"/>
      <c r="E440" s="64"/>
      <c r="F440" s="64"/>
      <c r="G440" s="64"/>
      <c r="H440" s="64"/>
      <c r="I440" s="92"/>
      <c r="J440" s="94"/>
      <c r="K440" s="94"/>
      <c r="L440" s="94"/>
      <c r="M440" s="94"/>
      <c r="N440" s="94"/>
      <c r="O440" s="94"/>
      <c r="P440" s="94"/>
      <c r="Q440" s="94"/>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row>
    <row r="441" spans="1:44" s="95" customFormat="1" ht="12.75" customHeight="1" x14ac:dyDescent="0.25">
      <c r="A441" s="92"/>
      <c r="B441" s="92"/>
      <c r="C441" s="93"/>
      <c r="D441" s="64"/>
      <c r="E441" s="64"/>
      <c r="F441" s="64"/>
      <c r="G441" s="64"/>
      <c r="H441" s="64"/>
      <c r="I441" s="92"/>
      <c r="J441" s="94"/>
      <c r="K441" s="94"/>
      <c r="L441" s="94"/>
      <c r="M441" s="94"/>
      <c r="N441" s="94"/>
      <c r="O441" s="94"/>
      <c r="P441" s="94"/>
      <c r="Q441" s="94"/>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row>
    <row r="442" spans="1:44" s="95" customFormat="1" ht="12.75" customHeight="1" x14ac:dyDescent="0.25">
      <c r="A442" s="92"/>
      <c r="B442" s="92"/>
      <c r="C442" s="93"/>
      <c r="D442" s="64"/>
      <c r="E442" s="64"/>
      <c r="F442" s="64"/>
      <c r="G442" s="64"/>
      <c r="H442" s="64"/>
      <c r="I442" s="92"/>
      <c r="J442" s="94"/>
      <c r="K442" s="94"/>
      <c r="L442" s="94"/>
      <c r="M442" s="94"/>
      <c r="N442" s="94"/>
      <c r="O442" s="94"/>
      <c r="P442" s="94"/>
      <c r="Q442" s="94"/>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row>
    <row r="443" spans="1:44" s="95" customFormat="1" ht="12.75" customHeight="1" x14ac:dyDescent="0.25">
      <c r="A443" s="92"/>
      <c r="B443" s="92"/>
      <c r="C443" s="93"/>
      <c r="D443" s="64"/>
      <c r="E443" s="64"/>
      <c r="F443" s="64"/>
      <c r="G443" s="64"/>
      <c r="H443" s="64"/>
      <c r="I443" s="92"/>
      <c r="J443" s="94"/>
      <c r="K443" s="94"/>
      <c r="L443" s="94"/>
      <c r="M443" s="94"/>
      <c r="N443" s="94"/>
      <c r="O443" s="94"/>
      <c r="P443" s="94"/>
      <c r="Q443" s="94"/>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row>
    <row r="444" spans="1:44" s="95" customFormat="1" ht="12.75" customHeight="1" x14ac:dyDescent="0.25">
      <c r="A444" s="92"/>
      <c r="B444" s="92"/>
      <c r="C444" s="93"/>
      <c r="D444" s="64"/>
      <c r="E444" s="64"/>
      <c r="F444" s="64"/>
      <c r="G444" s="64"/>
      <c r="H444" s="64"/>
      <c r="I444" s="92"/>
      <c r="J444" s="94"/>
      <c r="K444" s="94"/>
      <c r="L444" s="94"/>
      <c r="M444" s="94"/>
      <c r="N444" s="94"/>
      <c r="O444" s="94"/>
      <c r="P444" s="94"/>
      <c r="Q444" s="94"/>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row>
    <row r="445" spans="1:44" s="95" customFormat="1" ht="12.75" customHeight="1" x14ac:dyDescent="0.25">
      <c r="A445" s="92"/>
      <c r="B445" s="92"/>
      <c r="C445" s="93"/>
      <c r="D445" s="64"/>
      <c r="E445" s="64"/>
      <c r="F445" s="64"/>
      <c r="G445" s="64"/>
      <c r="H445" s="64"/>
      <c r="I445" s="92"/>
      <c r="J445" s="94"/>
      <c r="K445" s="94"/>
      <c r="L445" s="94"/>
      <c r="M445" s="94"/>
      <c r="N445" s="94"/>
      <c r="O445" s="94"/>
      <c r="P445" s="94"/>
      <c r="Q445" s="94"/>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row>
    <row r="446" spans="1:44" s="95" customFormat="1" ht="12.75" customHeight="1" x14ac:dyDescent="0.25">
      <c r="A446" s="92"/>
      <c r="B446" s="92"/>
      <c r="C446" s="93"/>
      <c r="D446" s="64"/>
      <c r="E446" s="64"/>
      <c r="F446" s="64"/>
      <c r="G446" s="64"/>
      <c r="H446" s="64"/>
      <c r="I446" s="92"/>
      <c r="J446" s="94"/>
      <c r="K446" s="94"/>
      <c r="L446" s="94"/>
      <c r="M446" s="94"/>
      <c r="N446" s="94"/>
      <c r="O446" s="94"/>
      <c r="P446" s="94"/>
      <c r="Q446" s="94"/>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row>
    <row r="447" spans="1:44" s="95" customFormat="1" ht="12.75" customHeight="1" x14ac:dyDescent="0.25">
      <c r="A447" s="92"/>
      <c r="B447" s="92"/>
      <c r="C447" s="93"/>
      <c r="D447" s="64"/>
      <c r="E447" s="64"/>
      <c r="F447" s="64"/>
      <c r="G447" s="64"/>
      <c r="H447" s="64"/>
      <c r="I447" s="92"/>
      <c r="J447" s="94"/>
      <c r="K447" s="94"/>
      <c r="L447" s="94"/>
      <c r="M447" s="94"/>
      <c r="N447" s="94"/>
      <c r="O447" s="94"/>
      <c r="P447" s="94"/>
      <c r="Q447" s="94"/>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row>
    <row r="448" spans="1:44" s="95" customFormat="1" ht="12.75" customHeight="1" x14ac:dyDescent="0.25">
      <c r="A448" s="92"/>
      <c r="B448" s="92"/>
      <c r="C448" s="93"/>
      <c r="D448" s="64"/>
      <c r="E448" s="64"/>
      <c r="F448" s="64"/>
      <c r="G448" s="64"/>
      <c r="H448" s="64"/>
      <c r="I448" s="92"/>
      <c r="J448" s="94"/>
      <c r="K448" s="94"/>
      <c r="L448" s="94"/>
      <c r="M448" s="94"/>
      <c r="N448" s="94"/>
      <c r="O448" s="94"/>
      <c r="P448" s="94"/>
      <c r="Q448" s="94"/>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row>
    <row r="449" spans="1:44" s="95" customFormat="1" ht="12.75" customHeight="1" x14ac:dyDescent="0.25">
      <c r="A449" s="92"/>
      <c r="B449" s="92"/>
      <c r="C449" s="93"/>
      <c r="D449" s="64"/>
      <c r="E449" s="64"/>
      <c r="F449" s="64"/>
      <c r="G449" s="64"/>
      <c r="H449" s="64"/>
      <c r="I449" s="92"/>
      <c r="J449" s="94"/>
      <c r="K449" s="94"/>
      <c r="L449" s="94"/>
      <c r="M449" s="94"/>
      <c r="N449" s="94"/>
      <c r="O449" s="94"/>
      <c r="P449" s="94"/>
      <c r="Q449" s="94"/>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row>
    <row r="450" spans="1:44" s="95" customFormat="1" ht="12.75" customHeight="1" x14ac:dyDescent="0.25">
      <c r="A450" s="92"/>
      <c r="B450" s="92"/>
      <c r="C450" s="93"/>
      <c r="D450" s="64"/>
      <c r="E450" s="64"/>
      <c r="F450" s="64"/>
      <c r="G450" s="64"/>
      <c r="H450" s="64"/>
      <c r="I450" s="92"/>
      <c r="J450" s="94"/>
      <c r="K450" s="94"/>
      <c r="L450" s="94"/>
      <c r="M450" s="94"/>
      <c r="N450" s="94"/>
      <c r="O450" s="94"/>
      <c r="P450" s="94"/>
      <c r="Q450" s="94"/>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row>
    <row r="451" spans="1:44" s="95" customFormat="1" ht="12.75" customHeight="1" x14ac:dyDescent="0.25">
      <c r="A451" s="92"/>
      <c r="B451" s="92"/>
      <c r="C451" s="93"/>
      <c r="D451" s="64"/>
      <c r="E451" s="64"/>
      <c r="F451" s="64"/>
      <c r="G451" s="64"/>
      <c r="H451" s="64"/>
      <c r="I451" s="92"/>
      <c r="J451" s="94"/>
      <c r="K451" s="94"/>
      <c r="L451" s="94"/>
      <c r="M451" s="94"/>
      <c r="N451" s="94"/>
      <c r="O451" s="94"/>
      <c r="P451" s="94"/>
      <c r="Q451" s="94"/>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row>
    <row r="452" spans="1:44" s="95" customFormat="1" ht="12.75" customHeight="1" x14ac:dyDescent="0.25">
      <c r="A452" s="92"/>
      <c r="B452" s="92"/>
      <c r="C452" s="93"/>
      <c r="D452" s="64"/>
      <c r="E452" s="64"/>
      <c r="F452" s="64"/>
      <c r="G452" s="64"/>
      <c r="H452" s="64"/>
      <c r="I452" s="92"/>
      <c r="J452" s="94"/>
      <c r="K452" s="94"/>
      <c r="L452" s="94"/>
      <c r="M452" s="94"/>
      <c r="N452" s="94"/>
      <c r="O452" s="94"/>
      <c r="P452" s="94"/>
      <c r="Q452" s="94"/>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row>
    <row r="453" spans="1:44" s="95" customFormat="1" ht="12.75" customHeight="1" x14ac:dyDescent="0.25">
      <c r="A453" s="92"/>
      <c r="B453" s="92"/>
      <c r="C453" s="93"/>
      <c r="D453" s="64"/>
      <c r="E453" s="64"/>
      <c r="F453" s="64"/>
      <c r="G453" s="64"/>
      <c r="H453" s="64"/>
      <c r="I453" s="92"/>
      <c r="J453" s="94"/>
      <c r="K453" s="94"/>
      <c r="L453" s="94"/>
      <c r="M453" s="94"/>
      <c r="N453" s="94"/>
      <c r="O453" s="94"/>
      <c r="P453" s="94"/>
      <c r="Q453" s="94"/>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row>
    <row r="454" spans="1:44" s="95" customFormat="1" ht="12.75" customHeight="1" x14ac:dyDescent="0.25">
      <c r="A454" s="92"/>
      <c r="B454" s="92"/>
      <c r="C454" s="93"/>
      <c r="D454" s="64"/>
      <c r="E454" s="64"/>
      <c r="F454" s="64"/>
      <c r="G454" s="64"/>
      <c r="H454" s="64"/>
      <c r="I454" s="92"/>
      <c r="J454" s="94"/>
      <c r="K454" s="94"/>
      <c r="L454" s="94"/>
      <c r="M454" s="94"/>
      <c r="N454" s="94"/>
      <c r="O454" s="94"/>
      <c r="P454" s="94"/>
      <c r="Q454" s="94"/>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row>
    <row r="455" spans="1:44" s="95" customFormat="1" ht="12.75" customHeight="1" x14ac:dyDescent="0.25">
      <c r="A455" s="92"/>
      <c r="B455" s="92"/>
      <c r="C455" s="93"/>
      <c r="D455" s="64"/>
      <c r="E455" s="64"/>
      <c r="F455" s="64"/>
      <c r="G455" s="64"/>
      <c r="H455" s="64"/>
      <c r="I455" s="92"/>
      <c r="J455" s="94"/>
      <c r="K455" s="94"/>
      <c r="L455" s="94"/>
      <c r="M455" s="94"/>
      <c r="N455" s="94"/>
      <c r="O455" s="94"/>
      <c r="P455" s="94"/>
      <c r="Q455" s="94"/>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row>
    <row r="456" spans="1:44" s="95" customFormat="1" ht="12.75" customHeight="1" x14ac:dyDescent="0.25">
      <c r="A456" s="92"/>
      <c r="B456" s="92"/>
      <c r="C456" s="93"/>
      <c r="D456" s="64"/>
      <c r="E456" s="64"/>
      <c r="F456" s="64"/>
      <c r="G456" s="64"/>
      <c r="H456" s="64"/>
      <c r="I456" s="92"/>
      <c r="J456" s="94"/>
      <c r="K456" s="94"/>
      <c r="L456" s="94"/>
      <c r="M456" s="94"/>
      <c r="N456" s="94"/>
      <c r="O456" s="94"/>
      <c r="P456" s="94"/>
      <c r="Q456" s="94"/>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row>
    <row r="457" spans="1:44" s="95" customFormat="1" ht="12.75" customHeight="1" x14ac:dyDescent="0.25">
      <c r="A457" s="92"/>
      <c r="B457" s="92"/>
      <c r="C457" s="93"/>
      <c r="D457" s="64"/>
      <c r="E457" s="64"/>
      <c r="F457" s="64"/>
      <c r="G457" s="64"/>
      <c r="H457" s="64"/>
      <c r="I457" s="92"/>
      <c r="J457" s="94"/>
      <c r="K457" s="94"/>
      <c r="L457" s="94"/>
      <c r="M457" s="94"/>
      <c r="N457" s="94"/>
      <c r="O457" s="94"/>
      <c r="P457" s="94"/>
      <c r="Q457" s="94"/>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row>
    <row r="458" spans="1:44" s="95" customFormat="1" ht="12.75" customHeight="1" x14ac:dyDescent="0.25">
      <c r="A458" s="92"/>
      <c r="B458" s="92"/>
      <c r="C458" s="93"/>
      <c r="D458" s="64"/>
      <c r="E458" s="64"/>
      <c r="F458" s="64"/>
      <c r="G458" s="64"/>
      <c r="H458" s="64"/>
      <c r="I458" s="92"/>
      <c r="J458" s="94"/>
      <c r="K458" s="94"/>
      <c r="L458" s="94"/>
      <c r="M458" s="94"/>
      <c r="N458" s="94"/>
      <c r="O458" s="94"/>
      <c r="P458" s="94"/>
      <c r="Q458" s="94"/>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row>
    <row r="459" spans="1:44" s="95" customFormat="1" ht="12.75" customHeight="1" x14ac:dyDescent="0.25">
      <c r="A459" s="92"/>
      <c r="B459" s="92"/>
      <c r="C459" s="93"/>
      <c r="D459" s="64"/>
      <c r="E459" s="64"/>
      <c r="F459" s="64"/>
      <c r="G459" s="64"/>
      <c r="H459" s="64"/>
      <c r="I459" s="92"/>
      <c r="J459" s="94"/>
      <c r="K459" s="94"/>
      <c r="L459" s="94"/>
      <c r="M459" s="94"/>
      <c r="N459" s="94"/>
      <c r="O459" s="94"/>
      <c r="P459" s="94"/>
      <c r="Q459" s="94"/>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row>
    <row r="460" spans="1:44" s="95" customFormat="1" ht="12.75" customHeight="1" x14ac:dyDescent="0.25">
      <c r="A460" s="92"/>
      <c r="B460" s="92"/>
      <c r="C460" s="93"/>
      <c r="D460" s="64"/>
      <c r="E460" s="64"/>
      <c r="F460" s="64"/>
      <c r="G460" s="64"/>
      <c r="H460" s="64"/>
      <c r="I460" s="92"/>
      <c r="J460" s="94"/>
      <c r="K460" s="94"/>
      <c r="L460" s="94"/>
      <c r="M460" s="94"/>
      <c r="N460" s="94"/>
      <c r="O460" s="94"/>
      <c r="P460" s="94"/>
      <c r="Q460" s="94"/>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row>
    <row r="461" spans="1:44" s="95" customFormat="1" ht="12.75" customHeight="1" x14ac:dyDescent="0.25">
      <c r="A461" s="92"/>
      <c r="B461" s="92"/>
      <c r="C461" s="93"/>
      <c r="D461" s="64"/>
      <c r="E461" s="64"/>
      <c r="F461" s="64"/>
      <c r="G461" s="64"/>
      <c r="H461" s="64"/>
      <c r="I461" s="92"/>
      <c r="J461" s="94"/>
      <c r="K461" s="94"/>
      <c r="L461" s="94"/>
      <c r="M461" s="94"/>
      <c r="N461" s="94"/>
      <c r="O461" s="94"/>
      <c r="P461" s="94"/>
      <c r="Q461" s="94"/>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row>
    <row r="462" spans="1:44" s="95" customFormat="1" ht="12.75" customHeight="1" x14ac:dyDescent="0.25">
      <c r="A462" s="92"/>
      <c r="B462" s="92"/>
      <c r="C462" s="93"/>
      <c r="D462" s="64"/>
      <c r="E462" s="64"/>
      <c r="F462" s="64"/>
      <c r="G462" s="64"/>
      <c r="H462" s="64"/>
      <c r="I462" s="92"/>
      <c r="J462" s="94"/>
      <c r="K462" s="94"/>
      <c r="L462" s="94"/>
      <c r="M462" s="94"/>
      <c r="N462" s="94"/>
      <c r="O462" s="94"/>
      <c r="P462" s="94"/>
      <c r="Q462" s="94"/>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row>
    <row r="463" spans="1:44" s="95" customFormat="1" ht="12.75" customHeight="1" x14ac:dyDescent="0.25">
      <c r="A463" s="92"/>
      <c r="B463" s="92"/>
      <c r="C463" s="93"/>
      <c r="D463" s="64"/>
      <c r="E463" s="64"/>
      <c r="F463" s="64"/>
      <c r="G463" s="64"/>
      <c r="H463" s="64"/>
      <c r="I463" s="92"/>
      <c r="J463" s="94"/>
      <c r="K463" s="94"/>
      <c r="L463" s="94"/>
      <c r="M463" s="94"/>
      <c r="N463" s="94"/>
      <c r="O463" s="94"/>
      <c r="P463" s="94"/>
      <c r="Q463" s="94"/>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row>
    <row r="464" spans="1:44" s="95" customFormat="1" ht="12.75" customHeight="1" x14ac:dyDescent="0.25">
      <c r="A464" s="92"/>
      <c r="B464" s="92"/>
      <c r="C464" s="93"/>
      <c r="D464" s="64"/>
      <c r="E464" s="64"/>
      <c r="F464" s="64"/>
      <c r="G464" s="64"/>
      <c r="H464" s="64"/>
      <c r="I464" s="92"/>
      <c r="J464" s="94"/>
      <c r="K464" s="94"/>
      <c r="L464" s="94"/>
      <c r="M464" s="94"/>
      <c r="N464" s="94"/>
      <c r="O464" s="94"/>
      <c r="P464" s="94"/>
      <c r="Q464" s="94"/>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row>
    <row r="465" spans="1:44" s="95" customFormat="1" ht="12.75" customHeight="1" x14ac:dyDescent="0.25">
      <c r="A465" s="92"/>
      <c r="B465" s="92"/>
      <c r="C465" s="93"/>
      <c r="D465" s="64"/>
      <c r="E465" s="64"/>
      <c r="F465" s="64"/>
      <c r="G465" s="64"/>
      <c r="H465" s="64"/>
      <c r="I465" s="92"/>
      <c r="J465" s="94"/>
      <c r="K465" s="94"/>
      <c r="L465" s="94"/>
      <c r="M465" s="94"/>
      <c r="N465" s="94"/>
      <c r="O465" s="94"/>
      <c r="P465" s="94"/>
      <c r="Q465" s="94"/>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row>
    <row r="466" spans="1:44" s="95" customFormat="1" ht="12.75" customHeight="1" x14ac:dyDescent="0.25">
      <c r="A466" s="92"/>
      <c r="B466" s="92"/>
      <c r="C466" s="93"/>
      <c r="D466" s="64"/>
      <c r="E466" s="64"/>
      <c r="F466" s="64"/>
      <c r="G466" s="64"/>
      <c r="H466" s="64"/>
      <c r="I466" s="92"/>
      <c r="J466" s="94"/>
      <c r="K466" s="94"/>
      <c r="L466" s="94"/>
      <c r="M466" s="94"/>
      <c r="N466" s="94"/>
      <c r="O466" s="94"/>
      <c r="P466" s="94"/>
      <c r="Q466" s="94"/>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row>
    <row r="467" spans="1:44" s="95" customFormat="1" ht="12.75" customHeight="1" x14ac:dyDescent="0.25">
      <c r="A467" s="92"/>
      <c r="B467" s="92"/>
      <c r="C467" s="93"/>
      <c r="D467" s="64"/>
      <c r="E467" s="64"/>
      <c r="F467" s="64"/>
      <c r="G467" s="64"/>
      <c r="H467" s="64"/>
      <c r="I467" s="92"/>
      <c r="J467" s="94"/>
      <c r="K467" s="94"/>
      <c r="L467" s="94"/>
      <c r="M467" s="94"/>
      <c r="N467" s="94"/>
      <c r="O467" s="94"/>
      <c r="P467" s="94"/>
      <c r="Q467" s="94"/>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row>
    <row r="468" spans="1:44" s="95" customFormat="1" ht="12.75" customHeight="1" x14ac:dyDescent="0.25">
      <c r="A468" s="92"/>
      <c r="B468" s="92"/>
      <c r="C468" s="93"/>
      <c r="D468" s="64"/>
      <c r="E468" s="64"/>
      <c r="F468" s="64"/>
      <c r="G468" s="64"/>
      <c r="H468" s="64"/>
      <c r="I468" s="92"/>
      <c r="J468" s="94"/>
      <c r="K468" s="94"/>
      <c r="L468" s="94"/>
      <c r="M468" s="94"/>
      <c r="N468" s="94"/>
      <c r="O468" s="94"/>
      <c r="P468" s="94"/>
      <c r="Q468" s="94"/>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row>
    <row r="469" spans="1:44" s="95" customFormat="1" ht="12.75" customHeight="1" x14ac:dyDescent="0.25">
      <c r="A469" s="92"/>
      <c r="B469" s="92"/>
      <c r="C469" s="93"/>
      <c r="D469" s="64"/>
      <c r="E469" s="64"/>
      <c r="F469" s="64"/>
      <c r="G469" s="64"/>
      <c r="H469" s="64"/>
      <c r="I469" s="92"/>
      <c r="J469" s="94"/>
      <c r="K469" s="94"/>
      <c r="L469" s="94"/>
      <c r="M469" s="94"/>
      <c r="N469" s="94"/>
      <c r="O469" s="94"/>
      <c r="P469" s="94"/>
      <c r="Q469" s="94"/>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row>
    <row r="470" spans="1:44" s="95" customFormat="1" ht="12.75" customHeight="1" x14ac:dyDescent="0.25">
      <c r="A470" s="92"/>
      <c r="B470" s="92"/>
      <c r="C470" s="93"/>
      <c r="D470" s="64"/>
      <c r="E470" s="64"/>
      <c r="F470" s="64"/>
      <c r="G470" s="64"/>
      <c r="H470" s="64"/>
      <c r="I470" s="92"/>
      <c r="J470" s="94"/>
      <c r="K470" s="94"/>
      <c r="L470" s="94"/>
      <c r="M470" s="94"/>
      <c r="N470" s="94"/>
      <c r="O470" s="94"/>
      <c r="P470" s="94"/>
      <c r="Q470" s="94"/>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row>
    <row r="471" spans="1:44" s="95" customFormat="1" ht="12.75" customHeight="1" x14ac:dyDescent="0.25">
      <c r="A471" s="92"/>
      <c r="B471" s="92"/>
      <c r="C471" s="93"/>
      <c r="D471" s="64"/>
      <c r="E471" s="64"/>
      <c r="F471" s="64"/>
      <c r="G471" s="64"/>
      <c r="H471" s="64"/>
      <c r="I471" s="92"/>
      <c r="J471" s="94"/>
      <c r="K471" s="94"/>
      <c r="L471" s="94"/>
      <c r="M471" s="94"/>
      <c r="N471" s="94"/>
      <c r="O471" s="94"/>
      <c r="P471" s="94"/>
      <c r="Q471" s="94"/>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row>
    <row r="472" spans="1:44" s="95" customFormat="1" ht="12.75" customHeight="1" x14ac:dyDescent="0.25">
      <c r="A472" s="92"/>
      <c r="B472" s="92"/>
      <c r="C472" s="93"/>
      <c r="D472" s="64"/>
      <c r="E472" s="64"/>
      <c r="F472" s="64"/>
      <c r="G472" s="64"/>
      <c r="H472" s="64"/>
      <c r="I472" s="92"/>
      <c r="J472" s="94"/>
      <c r="K472" s="94"/>
      <c r="L472" s="94"/>
      <c r="M472" s="94"/>
      <c r="N472" s="94"/>
      <c r="O472" s="94"/>
      <c r="P472" s="94"/>
      <c r="Q472" s="94"/>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row>
    <row r="473" spans="1:44" s="95" customFormat="1" ht="12.75" customHeight="1" x14ac:dyDescent="0.25">
      <c r="A473" s="92"/>
      <c r="B473" s="92"/>
      <c r="C473" s="93"/>
      <c r="D473" s="64"/>
      <c r="E473" s="64"/>
      <c r="F473" s="64"/>
      <c r="G473" s="64"/>
      <c r="H473" s="64"/>
      <c r="I473" s="92"/>
      <c r="J473" s="94"/>
      <c r="K473" s="94"/>
      <c r="L473" s="94"/>
      <c r="M473" s="94"/>
      <c r="N473" s="94"/>
      <c r="O473" s="94"/>
      <c r="P473" s="94"/>
      <c r="Q473" s="94"/>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row>
    <row r="474" spans="1:44" s="95" customFormat="1" ht="12.75" customHeight="1" x14ac:dyDescent="0.25">
      <c r="A474" s="92"/>
      <c r="B474" s="92"/>
      <c r="C474" s="93"/>
      <c r="D474" s="64"/>
      <c r="E474" s="64"/>
      <c r="F474" s="64"/>
      <c r="G474" s="64"/>
      <c r="H474" s="64"/>
      <c r="I474" s="92"/>
      <c r="J474" s="94"/>
      <c r="K474" s="94"/>
      <c r="L474" s="94"/>
      <c r="M474" s="94"/>
      <c r="N474" s="94"/>
      <c r="O474" s="94"/>
      <c r="P474" s="94"/>
      <c r="Q474" s="94"/>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row>
    <row r="475" spans="1:44" s="95" customFormat="1" ht="12.75" customHeight="1" x14ac:dyDescent="0.25">
      <c r="A475" s="92"/>
      <c r="B475" s="92"/>
      <c r="C475" s="93"/>
      <c r="D475" s="64"/>
      <c r="E475" s="64"/>
      <c r="F475" s="64"/>
      <c r="G475" s="64"/>
      <c r="H475" s="64"/>
      <c r="I475" s="92"/>
      <c r="J475" s="94"/>
      <c r="K475" s="94"/>
      <c r="L475" s="94"/>
      <c r="M475" s="94"/>
      <c r="N475" s="94"/>
      <c r="O475" s="94"/>
      <c r="P475" s="94"/>
      <c r="Q475" s="94"/>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row>
    <row r="476" spans="1:44" s="95" customFormat="1" ht="12.75" customHeight="1" x14ac:dyDescent="0.25">
      <c r="A476" s="92"/>
      <c r="B476" s="92"/>
      <c r="C476" s="93"/>
      <c r="D476" s="64"/>
      <c r="E476" s="64"/>
      <c r="F476" s="64"/>
      <c r="G476" s="64"/>
      <c r="H476" s="64"/>
      <c r="I476" s="92"/>
      <c r="J476" s="94"/>
      <c r="K476" s="94"/>
      <c r="L476" s="94"/>
      <c r="M476" s="94"/>
      <c r="N476" s="94"/>
      <c r="O476" s="94"/>
      <c r="P476" s="94"/>
      <c r="Q476" s="94"/>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row>
    <row r="477" spans="1:44" s="95" customFormat="1" ht="12.75" customHeight="1" x14ac:dyDescent="0.25">
      <c r="A477" s="92"/>
      <c r="B477" s="92"/>
      <c r="C477" s="93"/>
      <c r="D477" s="64"/>
      <c r="E477" s="64"/>
      <c r="F477" s="64"/>
      <c r="G477" s="64"/>
      <c r="H477" s="64"/>
      <c r="I477" s="92"/>
      <c r="J477" s="94"/>
      <c r="K477" s="94"/>
      <c r="L477" s="94"/>
      <c r="M477" s="94"/>
      <c r="N477" s="94"/>
      <c r="O477" s="94"/>
      <c r="P477" s="94"/>
      <c r="Q477" s="94"/>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row>
    <row r="478" spans="1:44" s="95" customFormat="1" ht="12.75" customHeight="1" x14ac:dyDescent="0.25">
      <c r="A478" s="92"/>
      <c r="B478" s="92"/>
      <c r="C478" s="93"/>
      <c r="D478" s="64"/>
      <c r="E478" s="64"/>
      <c r="F478" s="64"/>
      <c r="G478" s="64"/>
      <c r="H478" s="64"/>
      <c r="I478" s="92"/>
      <c r="J478" s="94"/>
      <c r="K478" s="94"/>
      <c r="L478" s="94"/>
      <c r="M478" s="94"/>
      <c r="N478" s="94"/>
      <c r="O478" s="94"/>
      <c r="P478" s="94"/>
      <c r="Q478" s="94"/>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row>
    <row r="479" spans="1:44" s="95" customFormat="1" ht="12.75" customHeight="1" x14ac:dyDescent="0.25">
      <c r="A479" s="92"/>
      <c r="B479" s="92"/>
      <c r="C479" s="93"/>
      <c r="D479" s="64"/>
      <c r="E479" s="64"/>
      <c r="F479" s="64"/>
      <c r="G479" s="64"/>
      <c r="H479" s="64"/>
      <c r="I479" s="92"/>
      <c r="J479" s="94"/>
      <c r="K479" s="94"/>
      <c r="L479" s="94"/>
      <c r="M479" s="94"/>
      <c r="N479" s="94"/>
      <c r="O479" s="94"/>
      <c r="P479" s="94"/>
      <c r="Q479" s="94"/>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row>
    <row r="480" spans="1:44" s="95" customFormat="1" ht="12.75" customHeight="1" x14ac:dyDescent="0.25">
      <c r="A480" s="92"/>
      <c r="B480" s="92"/>
      <c r="C480" s="93"/>
      <c r="D480" s="64"/>
      <c r="E480" s="64"/>
      <c r="F480" s="64"/>
      <c r="G480" s="64"/>
      <c r="H480" s="64"/>
      <c r="I480" s="92"/>
      <c r="J480" s="94"/>
      <c r="K480" s="94"/>
      <c r="L480" s="94"/>
      <c r="M480" s="94"/>
      <c r="N480" s="94"/>
      <c r="O480" s="94"/>
      <c r="P480" s="94"/>
      <c r="Q480" s="94"/>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row>
    <row r="481" spans="1:44" s="95" customFormat="1" ht="12.75" customHeight="1" x14ac:dyDescent="0.25">
      <c r="A481" s="92"/>
      <c r="B481" s="92"/>
      <c r="C481" s="93"/>
      <c r="D481" s="64"/>
      <c r="E481" s="64"/>
      <c r="F481" s="64"/>
      <c r="G481" s="64"/>
      <c r="H481" s="64"/>
      <c r="I481" s="92"/>
      <c r="J481" s="94"/>
      <c r="K481" s="94"/>
      <c r="L481" s="94"/>
      <c r="M481" s="94"/>
      <c r="N481" s="94"/>
      <c r="O481" s="94"/>
      <c r="P481" s="94"/>
      <c r="Q481" s="94"/>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row>
    <row r="482" spans="1:44" s="95" customFormat="1" ht="12.75" customHeight="1" x14ac:dyDescent="0.25">
      <c r="A482" s="92"/>
      <c r="B482" s="92"/>
      <c r="C482" s="93"/>
      <c r="D482" s="64"/>
      <c r="E482" s="64"/>
      <c r="F482" s="64"/>
      <c r="G482" s="64"/>
      <c r="H482" s="64"/>
      <c r="I482" s="92"/>
      <c r="J482" s="94"/>
      <c r="K482" s="94"/>
      <c r="L482" s="94"/>
      <c r="M482" s="94"/>
      <c r="N482" s="94"/>
      <c r="O482" s="94"/>
      <c r="P482" s="94"/>
      <c r="Q482" s="94"/>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row>
    <row r="483" spans="1:44" s="95" customFormat="1" ht="12.75" customHeight="1" x14ac:dyDescent="0.25">
      <c r="A483" s="92"/>
      <c r="B483" s="92"/>
      <c r="C483" s="93"/>
      <c r="D483" s="64"/>
      <c r="E483" s="64"/>
      <c r="F483" s="64"/>
      <c r="G483" s="64"/>
      <c r="H483" s="64"/>
      <c r="I483" s="92"/>
      <c r="J483" s="94"/>
      <c r="K483" s="94"/>
      <c r="L483" s="94"/>
      <c r="M483" s="94"/>
      <c r="N483" s="94"/>
      <c r="O483" s="94"/>
      <c r="P483" s="94"/>
      <c r="Q483" s="94"/>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row>
    <row r="484" spans="1:44" s="95" customFormat="1" ht="12.75" customHeight="1" x14ac:dyDescent="0.25">
      <c r="A484" s="92"/>
      <c r="B484" s="92"/>
      <c r="C484" s="93"/>
      <c r="D484" s="64"/>
      <c r="E484" s="64"/>
      <c r="F484" s="64"/>
      <c r="G484" s="64"/>
      <c r="H484" s="64"/>
      <c r="I484" s="92"/>
      <c r="J484" s="94"/>
      <c r="K484" s="94"/>
      <c r="L484" s="94"/>
      <c r="M484" s="94"/>
      <c r="N484" s="94"/>
      <c r="O484" s="94"/>
      <c r="P484" s="94"/>
      <c r="Q484" s="94"/>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row>
    <row r="485" spans="1:44" s="95" customFormat="1" ht="12.75" customHeight="1" x14ac:dyDescent="0.25">
      <c r="A485" s="92"/>
      <c r="B485" s="92"/>
      <c r="C485" s="93"/>
      <c r="D485" s="64"/>
      <c r="E485" s="64"/>
      <c r="F485" s="64"/>
      <c r="G485" s="64"/>
      <c r="H485" s="64"/>
      <c r="I485" s="92"/>
      <c r="J485" s="94"/>
      <c r="K485" s="94"/>
      <c r="L485" s="94"/>
      <c r="M485" s="94"/>
      <c r="N485" s="94"/>
      <c r="O485" s="94"/>
      <c r="P485" s="94"/>
      <c r="Q485" s="94"/>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row>
    <row r="486" spans="1:44" s="95" customFormat="1" ht="12.75" customHeight="1" x14ac:dyDescent="0.25">
      <c r="A486" s="92"/>
      <c r="B486" s="92"/>
      <c r="C486" s="93"/>
      <c r="D486" s="64"/>
      <c r="E486" s="64"/>
      <c r="F486" s="64"/>
      <c r="G486" s="64"/>
      <c r="H486" s="64"/>
      <c r="I486" s="92"/>
      <c r="J486" s="94"/>
      <c r="K486" s="94"/>
      <c r="L486" s="94"/>
      <c r="M486" s="94"/>
      <c r="N486" s="94"/>
      <c r="O486" s="94"/>
      <c r="P486" s="94"/>
      <c r="Q486" s="94"/>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row>
    <row r="487" spans="1:44" s="95" customFormat="1" ht="12.75" customHeight="1" x14ac:dyDescent="0.25">
      <c r="A487" s="92"/>
      <c r="B487" s="92"/>
      <c r="C487" s="93"/>
      <c r="D487" s="64"/>
      <c r="E487" s="64"/>
      <c r="F487" s="64"/>
      <c r="G487" s="64"/>
      <c r="H487" s="64"/>
      <c r="I487" s="92"/>
      <c r="J487" s="94"/>
      <c r="K487" s="94"/>
      <c r="L487" s="94"/>
      <c r="M487" s="94"/>
      <c r="N487" s="94"/>
      <c r="O487" s="94"/>
      <c r="P487" s="94"/>
      <c r="Q487" s="94"/>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row>
    <row r="488" spans="1:44" s="95" customFormat="1" ht="12.75" customHeight="1" x14ac:dyDescent="0.25">
      <c r="A488" s="92"/>
      <c r="B488" s="92"/>
      <c r="C488" s="93"/>
      <c r="D488" s="64"/>
      <c r="E488" s="64"/>
      <c r="F488" s="64"/>
      <c r="G488" s="64"/>
      <c r="H488" s="64"/>
      <c r="I488" s="92"/>
      <c r="J488" s="94"/>
      <c r="K488" s="94"/>
      <c r="L488" s="94"/>
      <c r="M488" s="94"/>
      <c r="N488" s="94"/>
      <c r="O488" s="94"/>
      <c r="P488" s="94"/>
      <c r="Q488" s="94"/>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row>
    <row r="489" spans="1:44" s="95" customFormat="1" ht="12.75" customHeight="1" x14ac:dyDescent="0.25">
      <c r="A489" s="92"/>
      <c r="B489" s="92"/>
      <c r="C489" s="93"/>
      <c r="D489" s="64"/>
      <c r="E489" s="64"/>
      <c r="F489" s="64"/>
      <c r="G489" s="64"/>
      <c r="H489" s="64"/>
      <c r="I489" s="92"/>
      <c r="J489" s="94"/>
      <c r="K489" s="94"/>
      <c r="L489" s="94"/>
      <c r="M489" s="94"/>
      <c r="N489" s="94"/>
      <c r="O489" s="94"/>
      <c r="P489" s="94"/>
      <c r="Q489" s="94"/>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row>
    <row r="490" spans="1:44" s="95" customFormat="1" ht="12.75" customHeight="1" x14ac:dyDescent="0.25">
      <c r="A490" s="92"/>
      <c r="B490" s="92"/>
      <c r="C490" s="93"/>
      <c r="D490" s="64"/>
      <c r="E490" s="64"/>
      <c r="F490" s="64"/>
      <c r="G490" s="64"/>
      <c r="H490" s="64"/>
      <c r="I490" s="92"/>
      <c r="J490" s="94"/>
      <c r="K490" s="94"/>
      <c r="L490" s="94"/>
      <c r="M490" s="94"/>
      <c r="N490" s="94"/>
      <c r="O490" s="94"/>
      <c r="P490" s="94"/>
      <c r="Q490" s="94"/>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row>
    <row r="491" spans="1:44" s="95" customFormat="1" ht="12.75" customHeight="1" x14ac:dyDescent="0.25">
      <c r="A491" s="92"/>
      <c r="B491" s="92"/>
      <c r="C491" s="93"/>
      <c r="D491" s="64"/>
      <c r="E491" s="64"/>
      <c r="F491" s="64"/>
      <c r="G491" s="64"/>
      <c r="H491" s="64"/>
      <c r="I491" s="92"/>
      <c r="J491" s="94"/>
      <c r="K491" s="94"/>
      <c r="L491" s="94"/>
      <c r="M491" s="94"/>
      <c r="N491" s="94"/>
      <c r="O491" s="94"/>
      <c r="P491" s="94"/>
      <c r="Q491" s="94"/>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row>
    <row r="492" spans="1:44" s="95" customFormat="1" ht="12.75" customHeight="1" x14ac:dyDescent="0.25">
      <c r="A492" s="92"/>
      <c r="B492" s="92"/>
      <c r="C492" s="93"/>
      <c r="D492" s="64"/>
      <c r="E492" s="64"/>
      <c r="F492" s="64"/>
      <c r="G492" s="64"/>
      <c r="H492" s="64"/>
      <c r="I492" s="92"/>
      <c r="J492" s="94"/>
      <c r="K492" s="94"/>
      <c r="L492" s="94"/>
      <c r="M492" s="94"/>
      <c r="N492" s="94"/>
      <c r="O492" s="94"/>
      <c r="P492" s="94"/>
      <c r="Q492" s="94"/>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row>
    <row r="493" spans="1:44" s="95" customFormat="1" ht="12.75" customHeight="1" x14ac:dyDescent="0.25">
      <c r="A493" s="92"/>
      <c r="B493" s="92"/>
      <c r="C493" s="93"/>
      <c r="D493" s="64"/>
      <c r="E493" s="64"/>
      <c r="F493" s="64"/>
      <c r="G493" s="64"/>
      <c r="H493" s="64"/>
      <c r="I493" s="92"/>
      <c r="J493" s="94"/>
      <c r="K493" s="94"/>
      <c r="L493" s="94"/>
      <c r="M493" s="94"/>
      <c r="N493" s="94"/>
      <c r="O493" s="94"/>
      <c r="P493" s="94"/>
      <c r="Q493" s="94"/>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row>
    <row r="494" spans="1:44" s="95" customFormat="1" ht="12.75" customHeight="1" x14ac:dyDescent="0.25">
      <c r="A494" s="92"/>
      <c r="B494" s="92"/>
      <c r="C494" s="93"/>
      <c r="D494" s="64"/>
      <c r="E494" s="64"/>
      <c r="F494" s="64"/>
      <c r="G494" s="64"/>
      <c r="H494" s="64"/>
      <c r="I494" s="92"/>
      <c r="J494" s="94"/>
      <c r="K494" s="94"/>
      <c r="L494" s="94"/>
      <c r="M494" s="94"/>
      <c r="N494" s="94"/>
      <c r="O494" s="94"/>
      <c r="P494" s="94"/>
      <c r="Q494" s="94"/>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row>
    <row r="495" spans="1:44" s="95" customFormat="1" ht="12.75" customHeight="1" x14ac:dyDescent="0.25">
      <c r="A495" s="92"/>
      <c r="B495" s="92"/>
      <c r="C495" s="93"/>
      <c r="D495" s="64"/>
      <c r="E495" s="64"/>
      <c r="F495" s="64"/>
      <c r="G495" s="64"/>
      <c r="H495" s="64"/>
      <c r="I495" s="92"/>
      <c r="J495" s="94"/>
      <c r="K495" s="94"/>
      <c r="L495" s="94"/>
      <c r="M495" s="94"/>
      <c r="N495" s="94"/>
      <c r="O495" s="94"/>
      <c r="P495" s="94"/>
      <c r="Q495" s="94"/>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row>
    <row r="496" spans="1:44" s="95" customFormat="1" ht="12.75" customHeight="1" x14ac:dyDescent="0.25">
      <c r="A496" s="92"/>
      <c r="B496" s="92"/>
      <c r="C496" s="93"/>
      <c r="D496" s="64"/>
      <c r="E496" s="64"/>
      <c r="F496" s="64"/>
      <c r="G496" s="64"/>
      <c r="H496" s="64"/>
      <c r="I496" s="92"/>
      <c r="J496" s="94"/>
      <c r="K496" s="94"/>
      <c r="L496" s="94"/>
      <c r="M496" s="94"/>
      <c r="N496" s="94"/>
      <c r="O496" s="94"/>
      <c r="P496" s="94"/>
      <c r="Q496" s="94"/>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row>
    <row r="497" spans="1:44" s="95" customFormat="1" ht="12.75" customHeight="1" x14ac:dyDescent="0.25">
      <c r="A497" s="92"/>
      <c r="B497" s="92"/>
      <c r="C497" s="93"/>
      <c r="D497" s="64"/>
      <c r="E497" s="64"/>
      <c r="F497" s="64"/>
      <c r="G497" s="64"/>
      <c r="H497" s="64"/>
      <c r="I497" s="92"/>
      <c r="J497" s="94"/>
      <c r="K497" s="94"/>
      <c r="L497" s="94"/>
      <c r="M497" s="94"/>
      <c r="N497" s="94"/>
      <c r="O497" s="94"/>
      <c r="P497" s="94"/>
      <c r="Q497" s="94"/>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row>
    <row r="498" spans="1:44" s="95" customFormat="1" ht="12.75" customHeight="1" x14ac:dyDescent="0.25">
      <c r="A498" s="92"/>
      <c r="B498" s="92"/>
      <c r="C498" s="93"/>
      <c r="D498" s="64"/>
      <c r="E498" s="64"/>
      <c r="F498" s="64"/>
      <c r="G498" s="64"/>
      <c r="H498" s="64"/>
      <c r="I498" s="92"/>
      <c r="J498" s="94"/>
      <c r="K498" s="94"/>
      <c r="L498" s="94"/>
      <c r="M498" s="94"/>
      <c r="N498" s="94"/>
      <c r="O498" s="94"/>
      <c r="P498" s="94"/>
      <c r="Q498" s="94"/>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row>
    <row r="499" spans="1:44" s="95" customFormat="1" ht="12.75" customHeight="1" x14ac:dyDescent="0.25">
      <c r="A499" s="92"/>
      <c r="B499" s="92"/>
      <c r="C499" s="93"/>
      <c r="D499" s="64"/>
      <c r="E499" s="64"/>
      <c r="F499" s="64"/>
      <c r="G499" s="64"/>
      <c r="H499" s="64"/>
      <c r="I499" s="92"/>
      <c r="J499" s="94"/>
      <c r="K499" s="94"/>
      <c r="L499" s="94"/>
      <c r="M499" s="94"/>
      <c r="N499" s="94"/>
      <c r="O499" s="94"/>
      <c r="P499" s="94"/>
      <c r="Q499" s="94"/>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row>
    <row r="500" spans="1:44" s="95" customFormat="1" ht="12.75" customHeight="1" x14ac:dyDescent="0.25">
      <c r="A500" s="92"/>
      <c r="B500" s="92"/>
      <c r="C500" s="93"/>
      <c r="D500" s="64"/>
      <c r="E500" s="64"/>
      <c r="F500" s="64"/>
      <c r="G500" s="64"/>
      <c r="H500" s="64"/>
      <c r="I500" s="92"/>
      <c r="J500" s="94"/>
      <c r="K500" s="94"/>
      <c r="L500" s="94"/>
      <c r="M500" s="94"/>
      <c r="N500" s="94"/>
      <c r="O500" s="94"/>
      <c r="P500" s="94"/>
      <c r="Q500" s="94"/>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row>
    <row r="501" spans="1:44" s="95" customFormat="1" ht="12.75" customHeight="1" x14ac:dyDescent="0.25">
      <c r="A501" s="92"/>
      <c r="B501" s="92"/>
      <c r="C501" s="93"/>
      <c r="D501" s="64"/>
      <c r="E501" s="64"/>
      <c r="F501" s="64"/>
      <c r="G501" s="64"/>
      <c r="H501" s="64"/>
      <c r="I501" s="92"/>
      <c r="J501" s="94"/>
      <c r="K501" s="94"/>
      <c r="L501" s="94"/>
      <c r="M501" s="94"/>
      <c r="N501" s="94"/>
      <c r="O501" s="94"/>
      <c r="P501" s="94"/>
      <c r="Q501" s="94"/>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row>
    <row r="502" spans="1:44" s="95" customFormat="1" ht="12.75" customHeight="1" x14ac:dyDescent="0.25">
      <c r="A502" s="92"/>
      <c r="B502" s="92"/>
      <c r="C502" s="93"/>
      <c r="D502" s="64"/>
      <c r="E502" s="64"/>
      <c r="F502" s="64"/>
      <c r="G502" s="64"/>
      <c r="H502" s="64"/>
      <c r="I502" s="92"/>
      <c r="J502" s="94"/>
      <c r="K502" s="94"/>
      <c r="L502" s="94"/>
      <c r="M502" s="94"/>
      <c r="N502" s="94"/>
      <c r="O502" s="94"/>
      <c r="P502" s="94"/>
      <c r="Q502" s="94"/>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row>
    <row r="503" spans="1:44" s="95" customFormat="1" ht="12.75" customHeight="1" x14ac:dyDescent="0.25">
      <c r="A503" s="92"/>
      <c r="B503" s="92"/>
      <c r="C503" s="93"/>
      <c r="D503" s="64"/>
      <c r="E503" s="64"/>
      <c r="F503" s="64"/>
      <c r="G503" s="64"/>
      <c r="H503" s="64"/>
      <c r="I503" s="92"/>
      <c r="J503" s="94"/>
      <c r="K503" s="94"/>
      <c r="L503" s="94"/>
      <c r="M503" s="94"/>
      <c r="N503" s="94"/>
      <c r="O503" s="94"/>
      <c r="P503" s="94"/>
      <c r="Q503" s="94"/>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row>
    <row r="504" spans="1:44" s="95" customFormat="1" ht="12.75" customHeight="1" x14ac:dyDescent="0.25">
      <c r="A504" s="92"/>
      <c r="B504" s="92"/>
      <c r="C504" s="93"/>
      <c r="D504" s="64"/>
      <c r="E504" s="64"/>
      <c r="F504" s="64"/>
      <c r="G504" s="64"/>
      <c r="H504" s="64"/>
      <c r="I504" s="92"/>
      <c r="J504" s="94"/>
      <c r="K504" s="94"/>
      <c r="L504" s="94"/>
      <c r="M504" s="94"/>
      <c r="N504" s="94"/>
      <c r="O504" s="94"/>
      <c r="P504" s="94"/>
      <c r="Q504" s="94"/>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row>
    <row r="505" spans="1:44" s="95" customFormat="1" ht="12.75" customHeight="1" x14ac:dyDescent="0.25">
      <c r="A505" s="92"/>
      <c r="B505" s="92"/>
      <c r="C505" s="93"/>
      <c r="D505" s="64"/>
      <c r="E505" s="64"/>
      <c r="F505" s="64"/>
      <c r="G505" s="64"/>
      <c r="H505" s="64"/>
      <c r="I505" s="92"/>
      <c r="J505" s="94"/>
      <c r="K505" s="94"/>
      <c r="L505" s="94"/>
      <c r="M505" s="94"/>
      <c r="N505" s="94"/>
      <c r="O505" s="94"/>
      <c r="P505" s="94"/>
      <c r="Q505" s="94"/>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row>
    <row r="506" spans="1:44" s="95" customFormat="1" ht="12.75" customHeight="1" x14ac:dyDescent="0.25">
      <c r="A506" s="92"/>
      <c r="B506" s="92"/>
      <c r="C506" s="93"/>
      <c r="D506" s="64"/>
      <c r="E506" s="64"/>
      <c r="F506" s="64"/>
      <c r="G506" s="64"/>
      <c r="H506" s="64"/>
      <c r="I506" s="92"/>
      <c r="J506" s="94"/>
      <c r="K506" s="94"/>
      <c r="L506" s="94"/>
      <c r="M506" s="94"/>
      <c r="N506" s="94"/>
      <c r="O506" s="94"/>
      <c r="P506" s="94"/>
      <c r="Q506" s="94"/>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row>
    <row r="507" spans="1:44" s="95" customFormat="1" ht="12.75" customHeight="1" x14ac:dyDescent="0.25">
      <c r="A507" s="92"/>
      <c r="B507" s="92"/>
      <c r="C507" s="93"/>
      <c r="D507" s="64"/>
      <c r="E507" s="64"/>
      <c r="F507" s="64"/>
      <c r="G507" s="64"/>
      <c r="H507" s="64"/>
      <c r="I507" s="92"/>
      <c r="J507" s="94"/>
      <c r="K507" s="94"/>
      <c r="L507" s="94"/>
      <c r="M507" s="94"/>
      <c r="N507" s="94"/>
      <c r="O507" s="94"/>
      <c r="P507" s="94"/>
      <c r="Q507" s="94"/>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row>
    <row r="508" spans="1:44" s="95" customFormat="1" ht="12.75" customHeight="1" x14ac:dyDescent="0.25">
      <c r="A508" s="92"/>
      <c r="B508" s="92"/>
      <c r="C508" s="93"/>
      <c r="D508" s="64"/>
      <c r="E508" s="64"/>
      <c r="F508" s="64"/>
      <c r="G508" s="64"/>
      <c r="H508" s="64"/>
      <c r="I508" s="92"/>
      <c r="J508" s="94"/>
      <c r="K508" s="94"/>
      <c r="L508" s="94"/>
      <c r="M508" s="94"/>
      <c r="N508" s="94"/>
      <c r="O508" s="94"/>
      <c r="P508" s="94"/>
      <c r="Q508" s="94"/>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row>
    <row r="509" spans="1:44" s="95" customFormat="1" ht="12.75" customHeight="1" x14ac:dyDescent="0.25">
      <c r="A509" s="92"/>
      <c r="B509" s="92"/>
      <c r="C509" s="93"/>
      <c r="D509" s="64"/>
      <c r="E509" s="64"/>
      <c r="F509" s="64"/>
      <c r="G509" s="64"/>
      <c r="H509" s="64"/>
      <c r="I509" s="92"/>
      <c r="J509" s="94"/>
      <c r="K509" s="94"/>
      <c r="L509" s="94"/>
      <c r="M509" s="94"/>
      <c r="N509" s="94"/>
      <c r="O509" s="94"/>
      <c r="P509" s="94"/>
      <c r="Q509" s="94"/>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row>
    <row r="510" spans="1:44" s="95" customFormat="1" ht="12.75" customHeight="1" x14ac:dyDescent="0.25">
      <c r="A510" s="92"/>
      <c r="B510" s="92"/>
      <c r="C510" s="93"/>
      <c r="D510" s="64"/>
      <c r="E510" s="64"/>
      <c r="F510" s="64"/>
      <c r="G510" s="64"/>
      <c r="H510" s="64"/>
      <c r="I510" s="92"/>
      <c r="J510" s="94"/>
      <c r="K510" s="94"/>
      <c r="L510" s="94"/>
      <c r="M510" s="94"/>
      <c r="N510" s="94"/>
      <c r="O510" s="94"/>
      <c r="P510" s="94"/>
      <c r="Q510" s="94"/>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row>
    <row r="511" spans="1:44" s="95" customFormat="1" ht="12.75" customHeight="1" x14ac:dyDescent="0.25">
      <c r="A511" s="92"/>
      <c r="B511" s="92"/>
      <c r="C511" s="93"/>
      <c r="D511" s="64"/>
      <c r="E511" s="64"/>
      <c r="F511" s="64"/>
      <c r="G511" s="64"/>
      <c r="H511" s="64"/>
      <c r="I511" s="92"/>
      <c r="J511" s="94"/>
      <c r="K511" s="94"/>
      <c r="L511" s="94"/>
      <c r="M511" s="94"/>
      <c r="N511" s="94"/>
      <c r="O511" s="94"/>
      <c r="P511" s="94"/>
      <c r="Q511" s="94"/>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row>
    <row r="512" spans="1:44" s="95" customFormat="1" ht="12.75" customHeight="1" x14ac:dyDescent="0.25">
      <c r="A512" s="92"/>
      <c r="B512" s="92"/>
      <c r="C512" s="93"/>
      <c r="D512" s="64"/>
      <c r="E512" s="64"/>
      <c r="F512" s="64"/>
      <c r="G512" s="64"/>
      <c r="H512" s="64"/>
      <c r="I512" s="92"/>
      <c r="J512" s="94"/>
      <c r="K512" s="94"/>
      <c r="L512" s="94"/>
      <c r="M512" s="94"/>
      <c r="N512" s="94"/>
      <c r="O512" s="94"/>
      <c r="P512" s="94"/>
      <c r="Q512" s="94"/>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row>
    <row r="513" spans="1:44" s="95" customFormat="1" ht="12.75" customHeight="1" x14ac:dyDescent="0.25">
      <c r="A513" s="92"/>
      <c r="B513" s="92"/>
      <c r="C513" s="93"/>
      <c r="D513" s="64"/>
      <c r="E513" s="64"/>
      <c r="F513" s="64"/>
      <c r="G513" s="64"/>
      <c r="H513" s="64"/>
      <c r="I513" s="92"/>
      <c r="J513" s="94"/>
      <c r="K513" s="94"/>
      <c r="L513" s="94"/>
      <c r="M513" s="94"/>
      <c r="N513" s="94"/>
      <c r="O513" s="94"/>
      <c r="P513" s="94"/>
      <c r="Q513" s="94"/>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row>
    <row r="514" spans="1:44" s="95" customFormat="1" ht="12.75" customHeight="1" x14ac:dyDescent="0.25">
      <c r="A514" s="92"/>
      <c r="B514" s="92"/>
      <c r="C514" s="93"/>
      <c r="D514" s="64"/>
      <c r="E514" s="64"/>
      <c r="F514" s="64"/>
      <c r="G514" s="64"/>
      <c r="H514" s="64"/>
      <c r="I514" s="92"/>
      <c r="J514" s="94"/>
      <c r="K514" s="94"/>
      <c r="L514" s="94"/>
      <c r="M514" s="94"/>
      <c r="N514" s="94"/>
      <c r="O514" s="94"/>
      <c r="P514" s="94"/>
      <c r="Q514" s="94"/>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row>
    <row r="515" spans="1:44" s="95" customFormat="1" ht="12.75" customHeight="1" x14ac:dyDescent="0.25">
      <c r="A515" s="92"/>
      <c r="B515" s="92"/>
      <c r="C515" s="93"/>
      <c r="D515" s="64"/>
      <c r="E515" s="64"/>
      <c r="F515" s="64"/>
      <c r="G515" s="64"/>
      <c r="H515" s="64"/>
      <c r="I515" s="92"/>
      <c r="J515" s="94"/>
      <c r="K515" s="94"/>
      <c r="L515" s="94"/>
      <c r="M515" s="94"/>
      <c r="N515" s="94"/>
      <c r="O515" s="94"/>
      <c r="P515" s="94"/>
      <c r="Q515" s="94"/>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row>
    <row r="516" spans="1:44" s="95" customFormat="1" ht="12.75" customHeight="1" x14ac:dyDescent="0.25">
      <c r="A516" s="92"/>
      <c r="B516" s="92"/>
      <c r="C516" s="93"/>
      <c r="D516" s="64"/>
      <c r="E516" s="64"/>
      <c r="F516" s="64"/>
      <c r="G516" s="64"/>
      <c r="H516" s="64"/>
      <c r="I516" s="92"/>
      <c r="J516" s="94"/>
      <c r="K516" s="94"/>
      <c r="L516" s="94"/>
      <c r="M516" s="94"/>
      <c r="N516" s="94"/>
      <c r="O516" s="94"/>
      <c r="P516" s="94"/>
      <c r="Q516" s="94"/>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row>
    <row r="517" spans="1:44" s="95" customFormat="1" ht="12.75" customHeight="1" x14ac:dyDescent="0.25">
      <c r="A517" s="92"/>
      <c r="B517" s="92"/>
      <c r="C517" s="93"/>
      <c r="D517" s="64"/>
      <c r="E517" s="64"/>
      <c r="F517" s="64"/>
      <c r="G517" s="64"/>
      <c r="H517" s="64"/>
      <c r="I517" s="92"/>
      <c r="J517" s="94"/>
      <c r="K517" s="94"/>
      <c r="L517" s="94"/>
      <c r="M517" s="94"/>
      <c r="N517" s="94"/>
      <c r="O517" s="94"/>
      <c r="P517" s="94"/>
      <c r="Q517" s="94"/>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row>
    <row r="518" spans="1:44" s="95" customFormat="1" ht="12.75" customHeight="1" x14ac:dyDescent="0.25">
      <c r="A518" s="92"/>
      <c r="B518" s="92"/>
      <c r="C518" s="93"/>
      <c r="D518" s="64"/>
      <c r="E518" s="64"/>
      <c r="F518" s="64"/>
      <c r="G518" s="64"/>
      <c r="H518" s="64"/>
      <c r="I518" s="92"/>
      <c r="J518" s="94"/>
      <c r="K518" s="94"/>
      <c r="L518" s="94"/>
      <c r="M518" s="94"/>
      <c r="N518" s="94"/>
      <c r="O518" s="94"/>
      <c r="P518" s="94"/>
      <c r="Q518" s="94"/>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row>
    <row r="519" spans="1:44" s="95" customFormat="1" ht="12.75" customHeight="1" x14ac:dyDescent="0.25">
      <c r="A519" s="92"/>
      <c r="B519" s="92"/>
      <c r="C519" s="93"/>
      <c r="D519" s="64"/>
      <c r="E519" s="64"/>
      <c r="F519" s="64"/>
      <c r="G519" s="64"/>
      <c r="H519" s="64"/>
      <c r="I519" s="92"/>
      <c r="J519" s="94"/>
      <c r="K519" s="94"/>
      <c r="L519" s="94"/>
      <c r="M519" s="94"/>
      <c r="N519" s="94"/>
      <c r="O519" s="94"/>
      <c r="P519" s="94"/>
      <c r="Q519" s="94"/>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row>
    <row r="520" spans="1:44" s="95" customFormat="1" ht="12.75" customHeight="1" x14ac:dyDescent="0.25">
      <c r="A520" s="92"/>
      <c r="B520" s="92"/>
      <c r="C520" s="93"/>
      <c r="D520" s="64"/>
      <c r="E520" s="64"/>
      <c r="F520" s="64"/>
      <c r="G520" s="64"/>
      <c r="H520" s="64"/>
      <c r="I520" s="92"/>
      <c r="J520" s="94"/>
      <c r="K520" s="94"/>
      <c r="L520" s="94"/>
      <c r="M520" s="94"/>
      <c r="N520" s="94"/>
      <c r="O520" s="94"/>
      <c r="P520" s="94"/>
      <c r="Q520" s="94"/>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row>
    <row r="521" spans="1:44" s="95" customFormat="1" ht="12.75" customHeight="1" x14ac:dyDescent="0.25">
      <c r="A521" s="92"/>
      <c r="B521" s="92"/>
      <c r="C521" s="93"/>
      <c r="D521" s="64"/>
      <c r="E521" s="64"/>
      <c r="F521" s="64"/>
      <c r="G521" s="64"/>
      <c r="H521" s="64"/>
      <c r="I521" s="92"/>
      <c r="J521" s="94"/>
      <c r="K521" s="94"/>
      <c r="L521" s="94"/>
      <c r="M521" s="94"/>
      <c r="N521" s="94"/>
      <c r="O521" s="94"/>
      <c r="P521" s="94"/>
      <c r="Q521" s="94"/>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row>
    <row r="522" spans="1:44" s="95" customFormat="1" ht="12.75" customHeight="1" x14ac:dyDescent="0.25">
      <c r="A522" s="92"/>
      <c r="B522" s="92"/>
      <c r="C522" s="93"/>
      <c r="D522" s="64"/>
      <c r="E522" s="64"/>
      <c r="F522" s="64"/>
      <c r="G522" s="64"/>
      <c r="H522" s="64"/>
      <c r="I522" s="92"/>
      <c r="J522" s="94"/>
      <c r="K522" s="94"/>
      <c r="L522" s="94"/>
      <c r="M522" s="94"/>
      <c r="N522" s="94"/>
      <c r="O522" s="94"/>
      <c r="P522" s="94"/>
      <c r="Q522" s="94"/>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row>
    <row r="523" spans="1:44" s="95" customFormat="1" ht="12.75" customHeight="1" x14ac:dyDescent="0.25">
      <c r="A523" s="92"/>
      <c r="B523" s="92"/>
      <c r="C523" s="93"/>
      <c r="D523" s="64"/>
      <c r="E523" s="64"/>
      <c r="F523" s="64"/>
      <c r="G523" s="64"/>
      <c r="H523" s="64"/>
      <c r="I523" s="92"/>
      <c r="J523" s="94"/>
      <c r="K523" s="94"/>
      <c r="L523" s="94"/>
      <c r="M523" s="94"/>
      <c r="N523" s="94"/>
      <c r="O523" s="94"/>
      <c r="P523" s="94"/>
      <c r="Q523" s="94"/>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row>
    <row r="524" spans="1:44" s="95" customFormat="1" ht="12.75" customHeight="1" x14ac:dyDescent="0.25">
      <c r="A524" s="92"/>
      <c r="B524" s="92"/>
      <c r="C524" s="93"/>
      <c r="D524" s="64"/>
      <c r="E524" s="64"/>
      <c r="F524" s="64"/>
      <c r="G524" s="64"/>
      <c r="H524" s="64"/>
      <c r="I524" s="92"/>
      <c r="J524" s="94"/>
      <c r="K524" s="94"/>
      <c r="L524" s="94"/>
      <c r="M524" s="94"/>
      <c r="N524" s="94"/>
      <c r="O524" s="94"/>
      <c r="P524" s="94"/>
      <c r="Q524" s="94"/>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row>
    <row r="525" spans="1:44" s="95" customFormat="1" ht="12.75" customHeight="1" x14ac:dyDescent="0.25">
      <c r="A525" s="92"/>
      <c r="B525" s="92"/>
      <c r="C525" s="93"/>
      <c r="D525" s="64"/>
      <c r="E525" s="64"/>
      <c r="F525" s="64"/>
      <c r="G525" s="64"/>
      <c r="H525" s="64"/>
      <c r="I525" s="92"/>
      <c r="J525" s="94"/>
      <c r="K525" s="94"/>
      <c r="L525" s="94"/>
      <c r="M525" s="94"/>
      <c r="N525" s="94"/>
      <c r="O525" s="94"/>
      <c r="P525" s="94"/>
      <c r="Q525" s="94"/>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row>
    <row r="526" spans="1:44" s="95" customFormat="1" ht="12.75" customHeight="1" x14ac:dyDescent="0.25">
      <c r="A526" s="92"/>
      <c r="B526" s="92"/>
      <c r="C526" s="93"/>
      <c r="D526" s="64"/>
      <c r="E526" s="64"/>
      <c r="F526" s="64"/>
      <c r="G526" s="64"/>
      <c r="H526" s="64"/>
      <c r="I526" s="92"/>
      <c r="J526" s="94"/>
      <c r="K526" s="94"/>
      <c r="L526" s="94"/>
      <c r="M526" s="94"/>
      <c r="N526" s="94"/>
      <c r="O526" s="94"/>
      <c r="P526" s="94"/>
      <c r="Q526" s="94"/>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row>
    <row r="527" spans="1:44" s="95" customFormat="1" ht="12.75" customHeight="1" x14ac:dyDescent="0.25">
      <c r="A527" s="92"/>
      <c r="B527" s="92"/>
      <c r="C527" s="93"/>
      <c r="D527" s="64"/>
      <c r="E527" s="64"/>
      <c r="F527" s="64"/>
      <c r="G527" s="64"/>
      <c r="H527" s="64"/>
      <c r="I527" s="92"/>
      <c r="J527" s="94"/>
      <c r="K527" s="94"/>
      <c r="L527" s="94"/>
      <c r="M527" s="94"/>
      <c r="N527" s="94"/>
      <c r="O527" s="94"/>
      <c r="P527" s="94"/>
      <c r="Q527" s="94"/>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row>
    <row r="528" spans="1:44" s="95" customFormat="1" ht="12.75" customHeight="1" x14ac:dyDescent="0.25">
      <c r="A528" s="92"/>
      <c r="B528" s="92"/>
      <c r="C528" s="93"/>
      <c r="D528" s="64"/>
      <c r="E528" s="64"/>
      <c r="F528" s="64"/>
      <c r="G528" s="64"/>
      <c r="H528" s="64"/>
      <c r="I528" s="92"/>
      <c r="J528" s="94"/>
      <c r="K528" s="94"/>
      <c r="L528" s="94"/>
      <c r="M528" s="94"/>
      <c r="N528" s="94"/>
      <c r="O528" s="94"/>
      <c r="P528" s="94"/>
      <c r="Q528" s="94"/>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row>
    <row r="529" spans="1:44" s="95" customFormat="1" ht="12.75" customHeight="1" x14ac:dyDescent="0.25">
      <c r="A529" s="92"/>
      <c r="B529" s="92"/>
      <c r="C529" s="93"/>
      <c r="D529" s="64"/>
      <c r="E529" s="64"/>
      <c r="F529" s="64"/>
      <c r="G529" s="64"/>
      <c r="H529" s="64"/>
      <c r="I529" s="92"/>
      <c r="J529" s="94"/>
      <c r="K529" s="94"/>
      <c r="L529" s="94"/>
      <c r="M529" s="94"/>
      <c r="N529" s="94"/>
      <c r="O529" s="94"/>
      <c r="P529" s="94"/>
      <c r="Q529" s="94"/>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row>
    <row r="530" spans="1:44" s="95" customFormat="1" ht="12.75" customHeight="1" x14ac:dyDescent="0.25">
      <c r="A530" s="92"/>
      <c r="B530" s="92"/>
      <c r="C530" s="93"/>
      <c r="D530" s="64"/>
      <c r="E530" s="64"/>
      <c r="F530" s="64"/>
      <c r="G530" s="64"/>
      <c r="H530" s="64"/>
      <c r="I530" s="92"/>
      <c r="J530" s="94"/>
      <c r="K530" s="94"/>
      <c r="L530" s="94"/>
      <c r="M530" s="94"/>
      <c r="N530" s="94"/>
      <c r="O530" s="94"/>
      <c r="P530" s="94"/>
      <c r="Q530" s="94"/>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row>
    <row r="531" spans="1:44" s="95" customFormat="1" ht="12.75" customHeight="1" x14ac:dyDescent="0.25">
      <c r="A531" s="92"/>
      <c r="B531" s="92"/>
      <c r="C531" s="93"/>
      <c r="D531" s="64"/>
      <c r="E531" s="64"/>
      <c r="F531" s="64"/>
      <c r="G531" s="64"/>
      <c r="H531" s="64"/>
      <c r="I531" s="92"/>
      <c r="J531" s="94"/>
      <c r="K531" s="94"/>
      <c r="L531" s="94"/>
      <c r="M531" s="94"/>
      <c r="N531" s="94"/>
      <c r="O531" s="94"/>
      <c r="P531" s="94"/>
      <c r="Q531" s="94"/>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row>
    <row r="532" spans="1:44" s="95" customFormat="1" ht="12.75" customHeight="1" x14ac:dyDescent="0.25">
      <c r="A532" s="92"/>
      <c r="B532" s="92"/>
      <c r="C532" s="93"/>
      <c r="D532" s="64"/>
      <c r="E532" s="64"/>
      <c r="F532" s="64"/>
      <c r="G532" s="64"/>
      <c r="H532" s="64"/>
      <c r="I532" s="92"/>
      <c r="J532" s="94"/>
      <c r="K532" s="94"/>
      <c r="L532" s="94"/>
      <c r="M532" s="94"/>
      <c r="N532" s="94"/>
      <c r="O532" s="94"/>
      <c r="P532" s="94"/>
      <c r="Q532" s="94"/>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row>
    <row r="533" spans="1:44" s="95" customFormat="1" ht="12.75" customHeight="1" x14ac:dyDescent="0.25">
      <c r="A533" s="92"/>
      <c r="B533" s="92"/>
      <c r="C533" s="93"/>
      <c r="D533" s="64"/>
      <c r="E533" s="64"/>
      <c r="F533" s="64"/>
      <c r="G533" s="64"/>
      <c r="H533" s="64"/>
      <c r="I533" s="92"/>
      <c r="J533" s="94"/>
      <c r="K533" s="94"/>
      <c r="L533" s="94"/>
      <c r="M533" s="94"/>
      <c r="N533" s="94"/>
      <c r="O533" s="94"/>
      <c r="P533" s="94"/>
      <c r="Q533" s="94"/>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row>
    <row r="534" spans="1:44" s="95" customFormat="1" ht="12.75" customHeight="1" x14ac:dyDescent="0.25">
      <c r="A534" s="92"/>
      <c r="B534" s="92"/>
      <c r="C534" s="93"/>
      <c r="D534" s="64"/>
      <c r="E534" s="64"/>
      <c r="F534" s="64"/>
      <c r="G534" s="64"/>
      <c r="H534" s="64"/>
      <c r="I534" s="92"/>
      <c r="J534" s="94"/>
      <c r="K534" s="94"/>
      <c r="L534" s="94"/>
      <c r="M534" s="94"/>
      <c r="N534" s="94"/>
      <c r="O534" s="94"/>
      <c r="P534" s="94"/>
      <c r="Q534" s="94"/>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row>
    <row r="535" spans="1:44" s="95" customFormat="1" ht="12.75" customHeight="1" x14ac:dyDescent="0.25">
      <c r="A535" s="92"/>
      <c r="B535" s="92"/>
      <c r="C535" s="93"/>
      <c r="D535" s="64"/>
      <c r="E535" s="64"/>
      <c r="F535" s="64"/>
      <c r="G535" s="64"/>
      <c r="H535" s="64"/>
      <c r="I535" s="92"/>
      <c r="J535" s="94"/>
      <c r="K535" s="94"/>
      <c r="L535" s="94"/>
      <c r="M535" s="94"/>
      <c r="N535" s="94"/>
      <c r="O535" s="94"/>
      <c r="P535" s="94"/>
      <c r="Q535" s="94"/>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row>
    <row r="536" spans="1:44" s="95" customFormat="1" ht="12.75" customHeight="1" x14ac:dyDescent="0.25">
      <c r="A536" s="92"/>
      <c r="B536" s="92"/>
      <c r="C536" s="93"/>
      <c r="D536" s="64"/>
      <c r="E536" s="64"/>
      <c r="F536" s="64"/>
      <c r="G536" s="64"/>
      <c r="H536" s="64"/>
      <c r="I536" s="92"/>
      <c r="J536" s="94"/>
      <c r="K536" s="94"/>
      <c r="L536" s="94"/>
      <c r="M536" s="94"/>
      <c r="N536" s="94"/>
      <c r="O536" s="94"/>
      <c r="P536" s="94"/>
      <c r="Q536" s="94"/>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row>
    <row r="537" spans="1:44" s="95" customFormat="1" ht="12.75" customHeight="1" x14ac:dyDescent="0.25">
      <c r="A537" s="92"/>
      <c r="B537" s="92"/>
      <c r="C537" s="93"/>
      <c r="D537" s="64"/>
      <c r="E537" s="64"/>
      <c r="F537" s="64"/>
      <c r="G537" s="64"/>
      <c r="H537" s="64"/>
      <c r="I537" s="92"/>
      <c r="J537" s="94"/>
      <c r="K537" s="94"/>
      <c r="L537" s="94"/>
      <c r="M537" s="94"/>
      <c r="N537" s="94"/>
      <c r="O537" s="94"/>
      <c r="P537" s="94"/>
      <c r="Q537" s="94"/>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row>
    <row r="538" spans="1:44" s="95" customFormat="1" ht="12.75" customHeight="1" x14ac:dyDescent="0.25">
      <c r="A538" s="92"/>
      <c r="B538" s="92"/>
      <c r="C538" s="93"/>
      <c r="D538" s="64"/>
      <c r="E538" s="64"/>
      <c r="F538" s="64"/>
      <c r="G538" s="64"/>
      <c r="H538" s="64"/>
      <c r="I538" s="92"/>
      <c r="J538" s="94"/>
      <c r="K538" s="94"/>
      <c r="L538" s="94"/>
      <c r="M538" s="94"/>
      <c r="N538" s="94"/>
      <c r="O538" s="94"/>
      <c r="P538" s="94"/>
      <c r="Q538" s="94"/>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row>
    <row r="539" spans="1:44" s="95" customFormat="1" ht="12.75" customHeight="1" x14ac:dyDescent="0.25">
      <c r="A539" s="92"/>
      <c r="B539" s="92"/>
      <c r="C539" s="93"/>
      <c r="D539" s="64"/>
      <c r="E539" s="64"/>
      <c r="F539" s="64"/>
      <c r="G539" s="64"/>
      <c r="H539" s="64"/>
      <c r="I539" s="92"/>
      <c r="J539" s="94"/>
      <c r="K539" s="94"/>
      <c r="L539" s="94"/>
      <c r="M539" s="94"/>
      <c r="N539" s="94"/>
      <c r="O539" s="94"/>
      <c r="P539" s="94"/>
      <c r="Q539" s="94"/>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row>
    <row r="540" spans="1:44" s="95" customFormat="1" ht="12.75" customHeight="1" x14ac:dyDescent="0.25">
      <c r="A540" s="92"/>
      <c r="B540" s="92"/>
      <c r="C540" s="93"/>
      <c r="D540" s="64"/>
      <c r="E540" s="64"/>
      <c r="F540" s="64"/>
      <c r="G540" s="64"/>
      <c r="H540" s="64"/>
      <c r="I540" s="92"/>
      <c r="J540" s="94"/>
      <c r="K540" s="94"/>
      <c r="L540" s="94"/>
      <c r="M540" s="94"/>
      <c r="N540" s="94"/>
      <c r="O540" s="94"/>
      <c r="P540" s="94"/>
      <c r="Q540" s="94"/>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row>
    <row r="541" spans="1:44" s="95" customFormat="1" ht="12.75" customHeight="1" x14ac:dyDescent="0.25">
      <c r="A541" s="92"/>
      <c r="B541" s="92"/>
      <c r="C541" s="93"/>
      <c r="D541" s="64"/>
      <c r="E541" s="64"/>
      <c r="F541" s="64"/>
      <c r="G541" s="64"/>
      <c r="H541" s="64"/>
      <c r="I541" s="92"/>
      <c r="J541" s="94"/>
      <c r="K541" s="94"/>
      <c r="L541" s="94"/>
      <c r="M541" s="94"/>
      <c r="N541" s="94"/>
      <c r="O541" s="94"/>
      <c r="P541" s="94"/>
      <c r="Q541" s="94"/>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row>
    <row r="542" spans="1:44" s="95" customFormat="1" ht="12.75" customHeight="1" x14ac:dyDescent="0.25">
      <c r="A542" s="92"/>
      <c r="B542" s="92"/>
      <c r="C542" s="93"/>
      <c r="D542" s="64"/>
      <c r="E542" s="64"/>
      <c r="F542" s="64"/>
      <c r="G542" s="64"/>
      <c r="H542" s="64"/>
      <c r="I542" s="92"/>
      <c r="J542" s="94"/>
      <c r="K542" s="94"/>
      <c r="L542" s="94"/>
      <c r="M542" s="94"/>
      <c r="N542" s="94"/>
      <c r="O542" s="94"/>
      <c r="P542" s="94"/>
      <c r="Q542" s="94"/>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row>
    <row r="543" spans="1:44" s="95" customFormat="1" ht="12.75" customHeight="1" x14ac:dyDescent="0.25">
      <c r="A543" s="92"/>
      <c r="B543" s="92"/>
      <c r="C543" s="93"/>
      <c r="D543" s="64"/>
      <c r="E543" s="64"/>
      <c r="F543" s="64"/>
      <c r="G543" s="64"/>
      <c r="H543" s="64"/>
      <c r="I543" s="92"/>
      <c r="J543" s="94"/>
      <c r="K543" s="94"/>
      <c r="L543" s="94"/>
      <c r="M543" s="94"/>
      <c r="N543" s="94"/>
      <c r="O543" s="94"/>
      <c r="P543" s="94"/>
      <c r="Q543" s="94"/>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row>
    <row r="544" spans="1:44" s="95" customFormat="1" ht="12.75" customHeight="1" x14ac:dyDescent="0.25">
      <c r="A544" s="92"/>
      <c r="B544" s="92"/>
      <c r="C544" s="93"/>
      <c r="D544" s="64"/>
      <c r="E544" s="64"/>
      <c r="F544" s="64"/>
      <c r="G544" s="64"/>
      <c r="H544" s="64"/>
      <c r="I544" s="92"/>
      <c r="J544" s="94"/>
      <c r="K544" s="94"/>
      <c r="L544" s="94"/>
      <c r="M544" s="94"/>
      <c r="N544" s="94"/>
      <c r="O544" s="94"/>
      <c r="P544" s="94"/>
      <c r="Q544" s="94"/>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row>
    <row r="545" spans="1:44" s="95" customFormat="1" ht="12.75" customHeight="1" x14ac:dyDescent="0.25">
      <c r="A545" s="92"/>
      <c r="B545" s="92"/>
      <c r="C545" s="93"/>
      <c r="D545" s="64"/>
      <c r="E545" s="64"/>
      <c r="F545" s="64"/>
      <c r="G545" s="64"/>
      <c r="H545" s="64"/>
      <c r="I545" s="92"/>
      <c r="J545" s="94"/>
      <c r="K545" s="94"/>
      <c r="L545" s="94"/>
      <c r="M545" s="94"/>
      <c r="N545" s="94"/>
      <c r="O545" s="94"/>
      <c r="P545" s="94"/>
      <c r="Q545" s="94"/>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row>
    <row r="546" spans="1:44" s="95" customFormat="1" ht="12.75" customHeight="1" x14ac:dyDescent="0.25">
      <c r="A546" s="92"/>
      <c r="B546" s="92"/>
      <c r="C546" s="93"/>
      <c r="D546" s="64"/>
      <c r="E546" s="64"/>
      <c r="F546" s="64"/>
      <c r="G546" s="64"/>
      <c r="H546" s="64"/>
      <c r="I546" s="92"/>
      <c r="J546" s="94"/>
      <c r="K546" s="94"/>
      <c r="L546" s="94"/>
      <c r="M546" s="94"/>
      <c r="N546" s="94"/>
      <c r="O546" s="94"/>
      <c r="P546" s="94"/>
      <c r="Q546" s="94"/>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row>
    <row r="547" spans="1:44" s="95" customFormat="1" ht="12.75" customHeight="1" x14ac:dyDescent="0.25">
      <c r="A547" s="92"/>
      <c r="B547" s="92"/>
      <c r="C547" s="93"/>
      <c r="D547" s="64"/>
      <c r="E547" s="64"/>
      <c r="F547" s="64"/>
      <c r="G547" s="64"/>
      <c r="H547" s="64"/>
      <c r="I547" s="92"/>
      <c r="J547" s="94"/>
      <c r="K547" s="94"/>
      <c r="L547" s="94"/>
      <c r="M547" s="94"/>
      <c r="N547" s="94"/>
      <c r="O547" s="94"/>
      <c r="P547" s="94"/>
      <c r="Q547" s="94"/>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row>
    <row r="548" spans="1:44" s="95" customFormat="1" ht="12.75" customHeight="1" x14ac:dyDescent="0.25">
      <c r="A548" s="92"/>
      <c r="B548" s="92"/>
      <c r="C548" s="93"/>
      <c r="D548" s="64"/>
      <c r="E548" s="64"/>
      <c r="F548" s="64"/>
      <c r="G548" s="64"/>
      <c r="H548" s="64"/>
      <c r="I548" s="92"/>
      <c r="J548" s="94"/>
      <c r="K548" s="94"/>
      <c r="L548" s="94"/>
      <c r="M548" s="94"/>
      <c r="N548" s="94"/>
      <c r="O548" s="94"/>
      <c r="P548" s="94"/>
      <c r="Q548" s="94"/>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row>
    <row r="549" spans="1:44" s="95" customFormat="1" ht="12.75" customHeight="1" x14ac:dyDescent="0.25">
      <c r="A549" s="92"/>
      <c r="B549" s="92"/>
      <c r="C549" s="93"/>
      <c r="D549" s="64"/>
      <c r="E549" s="64"/>
      <c r="F549" s="64"/>
      <c r="G549" s="64"/>
      <c r="H549" s="64"/>
      <c r="I549" s="92"/>
      <c r="J549" s="94"/>
      <c r="K549" s="94"/>
      <c r="L549" s="94"/>
      <c r="M549" s="94"/>
      <c r="N549" s="94"/>
      <c r="O549" s="94"/>
      <c r="P549" s="94"/>
      <c r="Q549" s="94"/>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row>
    <row r="550" spans="1:44" s="95" customFormat="1" ht="12.75" customHeight="1" x14ac:dyDescent="0.25">
      <c r="A550" s="92"/>
      <c r="B550" s="92"/>
      <c r="C550" s="93"/>
      <c r="D550" s="64"/>
      <c r="E550" s="64"/>
      <c r="F550" s="64"/>
      <c r="G550" s="64"/>
      <c r="H550" s="64"/>
      <c r="I550" s="92"/>
      <c r="J550" s="94"/>
      <c r="K550" s="94"/>
      <c r="L550" s="94"/>
      <c r="M550" s="94"/>
      <c r="N550" s="94"/>
      <c r="O550" s="94"/>
      <c r="P550" s="94"/>
      <c r="Q550" s="94"/>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row>
    <row r="551" spans="1:44" s="95" customFormat="1" ht="12.75" customHeight="1" x14ac:dyDescent="0.25">
      <c r="A551" s="92"/>
      <c r="B551" s="92"/>
      <c r="C551" s="93"/>
      <c r="D551" s="64"/>
      <c r="E551" s="64"/>
      <c r="F551" s="64"/>
      <c r="G551" s="64"/>
      <c r="H551" s="64"/>
      <c r="I551" s="92"/>
      <c r="J551" s="94"/>
      <c r="K551" s="94"/>
      <c r="L551" s="94"/>
      <c r="M551" s="94"/>
      <c r="N551" s="94"/>
      <c r="O551" s="94"/>
      <c r="P551" s="94"/>
      <c r="Q551" s="94"/>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row>
    <row r="552" spans="1:44" s="95" customFormat="1" ht="12.75" customHeight="1" x14ac:dyDescent="0.25">
      <c r="A552" s="92"/>
      <c r="B552" s="92"/>
      <c r="C552" s="93"/>
      <c r="D552" s="64"/>
      <c r="E552" s="64"/>
      <c r="F552" s="64"/>
      <c r="G552" s="64"/>
      <c r="H552" s="64"/>
      <c r="I552" s="92"/>
      <c r="J552" s="94"/>
      <c r="K552" s="94"/>
      <c r="L552" s="94"/>
      <c r="M552" s="94"/>
      <c r="N552" s="94"/>
      <c r="O552" s="94"/>
      <c r="P552" s="94"/>
      <c r="Q552" s="94"/>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row>
    <row r="553" spans="1:44" s="95" customFormat="1" ht="12.75" customHeight="1" x14ac:dyDescent="0.25">
      <c r="A553" s="92"/>
      <c r="B553" s="92"/>
      <c r="C553" s="93"/>
      <c r="D553" s="64"/>
      <c r="E553" s="64"/>
      <c r="F553" s="64"/>
      <c r="G553" s="64"/>
      <c r="H553" s="64"/>
      <c r="I553" s="92"/>
      <c r="J553" s="94"/>
      <c r="K553" s="94"/>
      <c r="L553" s="94"/>
      <c r="M553" s="94"/>
      <c r="N553" s="94"/>
      <c r="O553" s="94"/>
      <c r="P553" s="94"/>
      <c r="Q553" s="94"/>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row>
    <row r="554" spans="1:44" s="95" customFormat="1" ht="12.75" customHeight="1" x14ac:dyDescent="0.25">
      <c r="A554" s="92"/>
      <c r="B554" s="92"/>
      <c r="C554" s="93"/>
      <c r="D554" s="64"/>
      <c r="E554" s="64"/>
      <c r="F554" s="64"/>
      <c r="G554" s="64"/>
      <c r="H554" s="64"/>
      <c r="I554" s="92"/>
      <c r="J554" s="94"/>
      <c r="K554" s="94"/>
      <c r="L554" s="94"/>
      <c r="M554" s="94"/>
      <c r="N554" s="94"/>
      <c r="O554" s="94"/>
      <c r="P554" s="94"/>
      <c r="Q554" s="94"/>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row>
    <row r="555" spans="1:44" s="95" customFormat="1" ht="12.75" customHeight="1" x14ac:dyDescent="0.25">
      <c r="A555" s="92"/>
      <c r="B555" s="92"/>
      <c r="C555" s="93"/>
      <c r="D555" s="64"/>
      <c r="E555" s="64"/>
      <c r="F555" s="64"/>
      <c r="G555" s="64"/>
      <c r="H555" s="64"/>
      <c r="I555" s="92"/>
      <c r="J555" s="94"/>
      <c r="K555" s="94"/>
      <c r="L555" s="94"/>
      <c r="M555" s="94"/>
      <c r="N555" s="94"/>
      <c r="O555" s="94"/>
      <c r="P555" s="94"/>
      <c r="Q555" s="94"/>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row>
    <row r="556" spans="1:44" s="95" customFormat="1" ht="12.75" customHeight="1" x14ac:dyDescent="0.25">
      <c r="A556" s="92"/>
      <c r="B556" s="92"/>
      <c r="C556" s="93"/>
      <c r="D556" s="64"/>
      <c r="E556" s="64"/>
      <c r="F556" s="64"/>
      <c r="G556" s="64"/>
      <c r="H556" s="64"/>
      <c r="I556" s="92"/>
      <c r="J556" s="94"/>
      <c r="K556" s="94"/>
      <c r="L556" s="94"/>
      <c r="M556" s="94"/>
      <c r="N556" s="94"/>
      <c r="O556" s="94"/>
      <c r="P556" s="94"/>
      <c r="Q556" s="94"/>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row>
    <row r="557" spans="1:44" s="95" customFormat="1" ht="12.75" customHeight="1" x14ac:dyDescent="0.25">
      <c r="A557" s="92"/>
      <c r="B557" s="92"/>
      <c r="C557" s="93"/>
      <c r="D557" s="64"/>
      <c r="E557" s="64"/>
      <c r="F557" s="64"/>
      <c r="G557" s="64"/>
      <c r="H557" s="64"/>
      <c r="I557" s="92"/>
      <c r="J557" s="94"/>
      <c r="K557" s="94"/>
      <c r="L557" s="94"/>
      <c r="M557" s="94"/>
      <c r="N557" s="94"/>
      <c r="O557" s="94"/>
      <c r="P557" s="94"/>
      <c r="Q557" s="94"/>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row>
    <row r="558" spans="1:44" s="95" customFormat="1" ht="12.75" customHeight="1" x14ac:dyDescent="0.25">
      <c r="A558" s="92"/>
      <c r="B558" s="92"/>
      <c r="C558" s="93"/>
      <c r="D558" s="64"/>
      <c r="E558" s="64"/>
      <c r="F558" s="64"/>
      <c r="G558" s="64"/>
      <c r="H558" s="64"/>
      <c r="I558" s="92"/>
      <c r="J558" s="94"/>
      <c r="K558" s="94"/>
      <c r="L558" s="94"/>
      <c r="M558" s="94"/>
      <c r="N558" s="94"/>
      <c r="O558" s="94"/>
      <c r="P558" s="94"/>
      <c r="Q558" s="94"/>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row>
    <row r="559" spans="1:44" s="95" customFormat="1" ht="12.75" customHeight="1" x14ac:dyDescent="0.25">
      <c r="A559" s="92"/>
      <c r="B559" s="92"/>
      <c r="C559" s="93"/>
      <c r="D559" s="64"/>
      <c r="E559" s="64"/>
      <c r="F559" s="64"/>
      <c r="G559" s="64"/>
      <c r="H559" s="64"/>
      <c r="I559" s="92"/>
      <c r="J559" s="94"/>
      <c r="K559" s="94"/>
      <c r="L559" s="94"/>
      <c r="M559" s="94"/>
      <c r="N559" s="94"/>
      <c r="O559" s="94"/>
      <c r="P559" s="94"/>
      <c r="Q559" s="94"/>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row>
    <row r="560" spans="1:44" s="95" customFormat="1" ht="12.75" customHeight="1" x14ac:dyDescent="0.25">
      <c r="A560" s="92"/>
      <c r="B560" s="92"/>
      <c r="C560" s="93"/>
      <c r="D560" s="64"/>
      <c r="E560" s="64"/>
      <c r="F560" s="64"/>
      <c r="G560" s="64"/>
      <c r="H560" s="64"/>
      <c r="I560" s="92"/>
      <c r="J560" s="94"/>
      <c r="K560" s="94"/>
      <c r="L560" s="94"/>
      <c r="M560" s="94"/>
      <c r="N560" s="94"/>
      <c r="O560" s="94"/>
      <c r="P560" s="94"/>
      <c r="Q560" s="94"/>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row>
    <row r="561" spans="1:44" s="95" customFormat="1" ht="12.75" customHeight="1" x14ac:dyDescent="0.25">
      <c r="A561" s="92"/>
      <c r="B561" s="92"/>
      <c r="C561" s="93"/>
      <c r="D561" s="64"/>
      <c r="E561" s="64"/>
      <c r="F561" s="64"/>
      <c r="G561" s="64"/>
      <c r="H561" s="64"/>
      <c r="I561" s="92"/>
      <c r="J561" s="94"/>
      <c r="K561" s="94"/>
      <c r="L561" s="94"/>
      <c r="M561" s="94"/>
      <c r="N561" s="94"/>
      <c r="O561" s="94"/>
      <c r="P561" s="94"/>
      <c r="Q561" s="94"/>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row>
    <row r="562" spans="1:44" s="95" customFormat="1" ht="12.75" customHeight="1" x14ac:dyDescent="0.25">
      <c r="A562" s="92"/>
      <c r="B562" s="92"/>
      <c r="C562" s="93"/>
      <c r="D562" s="64"/>
      <c r="E562" s="64"/>
      <c r="F562" s="64"/>
      <c r="G562" s="64"/>
      <c r="H562" s="64"/>
      <c r="I562" s="92"/>
      <c r="J562" s="94"/>
      <c r="K562" s="94"/>
      <c r="L562" s="94"/>
      <c r="M562" s="94"/>
      <c r="N562" s="94"/>
      <c r="O562" s="94"/>
      <c r="P562" s="94"/>
      <c r="Q562" s="94"/>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row>
    <row r="563" spans="1:44" s="95" customFormat="1" ht="12.75" customHeight="1" x14ac:dyDescent="0.25">
      <c r="A563" s="92"/>
      <c r="B563" s="92"/>
      <c r="C563" s="93"/>
      <c r="D563" s="64"/>
      <c r="E563" s="64"/>
      <c r="F563" s="64"/>
      <c r="G563" s="64"/>
      <c r="H563" s="64"/>
      <c r="I563" s="92"/>
      <c r="J563" s="94"/>
      <c r="K563" s="94"/>
      <c r="L563" s="94"/>
      <c r="M563" s="94"/>
      <c r="N563" s="94"/>
      <c r="O563" s="94"/>
      <c r="P563" s="94"/>
      <c r="Q563" s="94"/>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row>
    <row r="564" spans="1:44" s="95" customFormat="1" ht="12.75" customHeight="1" x14ac:dyDescent="0.25">
      <c r="A564" s="92"/>
      <c r="B564" s="92"/>
      <c r="C564" s="93"/>
      <c r="D564" s="64"/>
      <c r="E564" s="64"/>
      <c r="F564" s="64"/>
      <c r="G564" s="64"/>
      <c r="H564" s="64"/>
      <c r="I564" s="92"/>
      <c r="J564" s="94"/>
      <c r="K564" s="94"/>
      <c r="L564" s="94"/>
      <c r="M564" s="94"/>
      <c r="N564" s="94"/>
      <c r="O564" s="94"/>
      <c r="P564" s="94"/>
      <c r="Q564" s="94"/>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row>
    <row r="565" spans="1:44" s="95" customFormat="1" ht="12.75" customHeight="1" x14ac:dyDescent="0.25">
      <c r="A565" s="92"/>
      <c r="B565" s="92"/>
      <c r="C565" s="93"/>
      <c r="D565" s="64"/>
      <c r="E565" s="64"/>
      <c r="F565" s="64"/>
      <c r="G565" s="64"/>
      <c r="H565" s="64"/>
      <c r="I565" s="92"/>
      <c r="J565" s="94"/>
      <c r="K565" s="94"/>
      <c r="L565" s="94"/>
      <c r="M565" s="94"/>
      <c r="N565" s="94"/>
      <c r="O565" s="94"/>
      <c r="P565" s="94"/>
      <c r="Q565" s="94"/>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row>
    <row r="566" spans="1:44" s="95" customFormat="1" ht="12.75" customHeight="1" x14ac:dyDescent="0.25">
      <c r="A566" s="92"/>
      <c r="B566" s="92"/>
      <c r="C566" s="93"/>
      <c r="D566" s="64"/>
      <c r="E566" s="64"/>
      <c r="F566" s="64"/>
      <c r="G566" s="64"/>
      <c r="H566" s="64"/>
      <c r="I566" s="92"/>
      <c r="J566" s="94"/>
      <c r="K566" s="94"/>
      <c r="L566" s="94"/>
      <c r="M566" s="94"/>
      <c r="N566" s="94"/>
      <c r="O566" s="94"/>
      <c r="P566" s="94"/>
      <c r="Q566" s="94"/>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row>
    <row r="567" spans="1:44" s="95" customFormat="1" ht="12.75" customHeight="1" x14ac:dyDescent="0.25">
      <c r="A567" s="92"/>
      <c r="B567" s="92"/>
      <c r="C567" s="93"/>
      <c r="D567" s="64"/>
      <c r="E567" s="64"/>
      <c r="F567" s="64"/>
      <c r="G567" s="64"/>
      <c r="H567" s="64"/>
      <c r="I567" s="92"/>
      <c r="J567" s="94"/>
      <c r="K567" s="94"/>
      <c r="L567" s="94"/>
      <c r="M567" s="94"/>
      <c r="N567" s="94"/>
      <c r="O567" s="94"/>
      <c r="P567" s="94"/>
      <c r="Q567" s="94"/>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row>
    <row r="568" spans="1:44" s="95" customFormat="1" ht="12.75" customHeight="1" x14ac:dyDescent="0.25">
      <c r="A568" s="92"/>
      <c r="B568" s="92"/>
      <c r="C568" s="93"/>
      <c r="D568" s="64"/>
      <c r="E568" s="64"/>
      <c r="F568" s="64"/>
      <c r="G568" s="64"/>
      <c r="H568" s="64"/>
      <c r="I568" s="92"/>
      <c r="J568" s="94"/>
      <c r="K568" s="94"/>
      <c r="L568" s="94"/>
      <c r="M568" s="94"/>
      <c r="N568" s="94"/>
      <c r="O568" s="94"/>
      <c r="P568" s="94"/>
      <c r="Q568" s="94"/>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row>
    <row r="569" spans="1:44" s="95" customFormat="1" ht="12.75" customHeight="1" x14ac:dyDescent="0.25">
      <c r="A569" s="92"/>
      <c r="B569" s="92"/>
      <c r="C569" s="93"/>
      <c r="D569" s="64"/>
      <c r="E569" s="64"/>
      <c r="F569" s="64"/>
      <c r="G569" s="64"/>
      <c r="H569" s="64"/>
      <c r="I569" s="92"/>
      <c r="J569" s="94"/>
      <c r="K569" s="94"/>
      <c r="L569" s="94"/>
      <c r="M569" s="94"/>
      <c r="N569" s="94"/>
      <c r="O569" s="94"/>
      <c r="P569" s="94"/>
      <c r="Q569" s="94"/>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row>
    <row r="570" spans="1:44" s="95" customFormat="1" ht="12.75" customHeight="1" x14ac:dyDescent="0.25">
      <c r="A570" s="92"/>
      <c r="B570" s="92"/>
      <c r="C570" s="93"/>
      <c r="D570" s="64"/>
      <c r="E570" s="64"/>
      <c r="F570" s="64"/>
      <c r="G570" s="64"/>
      <c r="H570" s="64"/>
      <c r="I570" s="92"/>
      <c r="J570" s="94"/>
      <c r="K570" s="94"/>
      <c r="L570" s="94"/>
      <c r="M570" s="94"/>
      <c r="N570" s="94"/>
      <c r="O570" s="94"/>
      <c r="P570" s="94"/>
      <c r="Q570" s="94"/>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row>
    <row r="571" spans="1:44" s="95" customFormat="1" ht="12.75" customHeight="1" x14ac:dyDescent="0.25">
      <c r="A571" s="92"/>
      <c r="B571" s="92"/>
      <c r="C571" s="93"/>
      <c r="D571" s="64"/>
      <c r="E571" s="64"/>
      <c r="F571" s="64"/>
      <c r="G571" s="64"/>
      <c r="H571" s="64"/>
      <c r="I571" s="92"/>
      <c r="J571" s="94"/>
      <c r="K571" s="94"/>
      <c r="L571" s="94"/>
      <c r="M571" s="94"/>
      <c r="N571" s="94"/>
      <c r="O571" s="94"/>
      <c r="P571" s="94"/>
      <c r="Q571" s="94"/>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row>
    <row r="572" spans="1:44" s="95" customFormat="1" ht="12.75" customHeight="1" x14ac:dyDescent="0.25">
      <c r="A572" s="92"/>
      <c r="B572" s="92"/>
      <c r="C572" s="93"/>
      <c r="D572" s="64"/>
      <c r="E572" s="64"/>
      <c r="F572" s="64"/>
      <c r="G572" s="64"/>
      <c r="H572" s="64"/>
      <c r="I572" s="92"/>
      <c r="J572" s="94"/>
      <c r="K572" s="94"/>
      <c r="L572" s="94"/>
      <c r="M572" s="94"/>
      <c r="N572" s="94"/>
      <c r="O572" s="94"/>
      <c r="P572" s="94"/>
      <c r="Q572" s="94"/>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row>
    <row r="573" spans="1:44" s="95" customFormat="1" ht="12.75" customHeight="1" x14ac:dyDescent="0.25">
      <c r="A573" s="92"/>
      <c r="B573" s="92"/>
      <c r="C573" s="93"/>
      <c r="D573" s="64"/>
      <c r="E573" s="64"/>
      <c r="F573" s="64"/>
      <c r="G573" s="64"/>
      <c r="H573" s="64"/>
      <c r="I573" s="92"/>
      <c r="J573" s="94"/>
      <c r="K573" s="94"/>
      <c r="L573" s="94"/>
      <c r="M573" s="94"/>
      <c r="N573" s="94"/>
      <c r="O573" s="94"/>
      <c r="P573" s="94"/>
      <c r="Q573" s="94"/>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row>
    <row r="574" spans="1:44" s="95" customFormat="1" ht="12.75" customHeight="1" x14ac:dyDescent="0.25">
      <c r="A574" s="92"/>
      <c r="B574" s="92"/>
      <c r="C574" s="93"/>
      <c r="D574" s="64"/>
      <c r="E574" s="64"/>
      <c r="F574" s="64"/>
      <c r="G574" s="64"/>
      <c r="H574" s="64"/>
      <c r="I574" s="92"/>
      <c r="J574" s="94"/>
      <c r="K574" s="94"/>
      <c r="L574" s="94"/>
      <c r="M574" s="94"/>
      <c r="N574" s="94"/>
      <c r="O574" s="94"/>
      <c r="P574" s="94"/>
      <c r="Q574" s="94"/>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row>
    <row r="575" spans="1:44" s="95" customFormat="1" ht="12.75" customHeight="1" x14ac:dyDescent="0.25">
      <c r="A575" s="92"/>
      <c r="B575" s="92"/>
      <c r="C575" s="93"/>
      <c r="D575" s="64"/>
      <c r="E575" s="64"/>
      <c r="F575" s="64"/>
      <c r="G575" s="64"/>
      <c r="H575" s="64"/>
      <c r="I575" s="92"/>
      <c r="J575" s="94"/>
      <c r="K575" s="94"/>
      <c r="L575" s="94"/>
      <c r="M575" s="94"/>
      <c r="N575" s="94"/>
      <c r="O575" s="94"/>
      <c r="P575" s="94"/>
      <c r="Q575" s="94"/>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row>
    <row r="576" spans="1:44" s="95" customFormat="1" ht="12.75" customHeight="1" x14ac:dyDescent="0.25">
      <c r="A576" s="92"/>
      <c r="B576" s="92"/>
      <c r="C576" s="93"/>
      <c r="D576" s="64"/>
      <c r="E576" s="64"/>
      <c r="F576" s="64"/>
      <c r="G576" s="64"/>
      <c r="H576" s="64"/>
      <c r="I576" s="92"/>
      <c r="J576" s="94"/>
      <c r="K576" s="94"/>
      <c r="L576" s="94"/>
      <c r="M576" s="94"/>
      <c r="N576" s="94"/>
      <c r="O576" s="94"/>
      <c r="P576" s="94"/>
      <c r="Q576" s="94"/>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row>
    <row r="577" spans="1:44" s="95" customFormat="1" ht="12.75" customHeight="1" x14ac:dyDescent="0.25">
      <c r="A577" s="92"/>
      <c r="B577" s="92"/>
      <c r="C577" s="93"/>
      <c r="D577" s="64"/>
      <c r="E577" s="64"/>
      <c r="F577" s="64"/>
      <c r="G577" s="64"/>
      <c r="H577" s="64"/>
      <c r="I577" s="92"/>
      <c r="J577" s="94"/>
      <c r="K577" s="94"/>
      <c r="L577" s="94"/>
      <c r="M577" s="94"/>
      <c r="N577" s="94"/>
      <c r="O577" s="94"/>
      <c r="P577" s="94"/>
      <c r="Q577" s="94"/>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row>
    <row r="578" spans="1:44" s="95" customFormat="1" ht="12.75" customHeight="1" x14ac:dyDescent="0.25">
      <c r="A578" s="92"/>
      <c r="B578" s="92"/>
      <c r="C578" s="93"/>
      <c r="D578" s="64"/>
      <c r="E578" s="64"/>
      <c r="F578" s="64"/>
      <c r="G578" s="64"/>
      <c r="H578" s="64"/>
      <c r="I578" s="92"/>
      <c r="J578" s="94"/>
      <c r="K578" s="94"/>
      <c r="L578" s="94"/>
      <c r="M578" s="94"/>
      <c r="N578" s="94"/>
      <c r="O578" s="94"/>
      <c r="P578" s="94"/>
      <c r="Q578" s="94"/>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row>
    <row r="579" spans="1:44" s="95" customFormat="1" ht="12.75" customHeight="1" x14ac:dyDescent="0.25">
      <c r="A579" s="92"/>
      <c r="B579" s="92"/>
      <c r="C579" s="93"/>
      <c r="D579" s="64"/>
      <c r="E579" s="64"/>
      <c r="F579" s="64"/>
      <c r="G579" s="64"/>
      <c r="H579" s="64"/>
      <c r="I579" s="92"/>
      <c r="J579" s="94"/>
      <c r="K579" s="94"/>
      <c r="L579" s="94"/>
      <c r="M579" s="94"/>
      <c r="N579" s="94"/>
      <c r="O579" s="94"/>
      <c r="P579" s="94"/>
      <c r="Q579" s="94"/>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row>
    <row r="580" spans="1:44" s="95" customFormat="1" ht="12.75" customHeight="1" x14ac:dyDescent="0.25">
      <c r="A580" s="92"/>
      <c r="B580" s="92"/>
      <c r="C580" s="93"/>
      <c r="D580" s="64"/>
      <c r="E580" s="64"/>
      <c r="F580" s="64"/>
      <c r="G580" s="64"/>
      <c r="H580" s="64"/>
      <c r="I580" s="92"/>
      <c r="J580" s="94"/>
      <c r="K580" s="94"/>
      <c r="L580" s="94"/>
      <c r="M580" s="94"/>
      <c r="N580" s="94"/>
      <c r="O580" s="94"/>
      <c r="P580" s="94"/>
      <c r="Q580" s="94"/>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row>
    <row r="581" spans="1:44" s="95" customFormat="1" ht="12.75" customHeight="1" x14ac:dyDescent="0.25">
      <c r="A581" s="92"/>
      <c r="B581" s="92"/>
      <c r="C581" s="93"/>
      <c r="D581" s="64"/>
      <c r="E581" s="64"/>
      <c r="F581" s="64"/>
      <c r="G581" s="64"/>
      <c r="H581" s="64"/>
      <c r="I581" s="92"/>
      <c r="J581" s="94"/>
      <c r="K581" s="94"/>
      <c r="L581" s="94"/>
      <c r="M581" s="94"/>
      <c r="N581" s="94"/>
      <c r="O581" s="94"/>
      <c r="P581" s="94"/>
      <c r="Q581" s="94"/>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row>
    <row r="582" spans="1:44" s="95" customFormat="1" ht="12.75" customHeight="1" x14ac:dyDescent="0.25">
      <c r="A582" s="92"/>
      <c r="B582" s="92"/>
      <c r="C582" s="93"/>
      <c r="D582" s="64"/>
      <c r="E582" s="64"/>
      <c r="F582" s="64"/>
      <c r="G582" s="64"/>
      <c r="H582" s="64"/>
      <c r="I582" s="92"/>
      <c r="J582" s="94"/>
      <c r="K582" s="94"/>
      <c r="L582" s="94"/>
      <c r="M582" s="94"/>
      <c r="N582" s="94"/>
      <c r="O582" s="94"/>
      <c r="P582" s="94"/>
      <c r="Q582" s="94"/>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row>
    <row r="583" spans="1:44" s="95" customFormat="1" ht="12.75" customHeight="1" x14ac:dyDescent="0.25">
      <c r="A583" s="92"/>
      <c r="B583" s="92"/>
      <c r="C583" s="93"/>
      <c r="D583" s="64"/>
      <c r="E583" s="64"/>
      <c r="F583" s="64"/>
      <c r="G583" s="64"/>
      <c r="H583" s="64"/>
      <c r="I583" s="92"/>
      <c r="J583" s="94"/>
      <c r="K583" s="94"/>
      <c r="L583" s="94"/>
      <c r="M583" s="94"/>
      <c r="N583" s="94"/>
      <c r="O583" s="94"/>
      <c r="P583" s="94"/>
      <c r="Q583" s="94"/>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row>
    <row r="584" spans="1:44" s="95" customFormat="1" ht="12.75" customHeight="1" x14ac:dyDescent="0.25">
      <c r="A584" s="92"/>
      <c r="B584" s="92"/>
      <c r="C584" s="93"/>
      <c r="D584" s="64"/>
      <c r="E584" s="64"/>
      <c r="F584" s="64"/>
      <c r="G584" s="64"/>
      <c r="H584" s="64"/>
      <c r="I584" s="92"/>
      <c r="J584" s="94"/>
      <c r="K584" s="94"/>
      <c r="L584" s="94"/>
      <c r="M584" s="94"/>
      <c r="N584" s="94"/>
      <c r="O584" s="94"/>
      <c r="P584" s="94"/>
      <c r="Q584" s="94"/>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row>
    <row r="585" spans="1:44" s="95" customFormat="1" ht="12.75" customHeight="1" x14ac:dyDescent="0.25">
      <c r="A585" s="92"/>
      <c r="B585" s="92"/>
      <c r="C585" s="93"/>
      <c r="D585" s="64"/>
      <c r="E585" s="64"/>
      <c r="F585" s="64"/>
      <c r="G585" s="64"/>
      <c r="H585" s="64"/>
      <c r="I585" s="92"/>
      <c r="J585" s="94"/>
      <c r="K585" s="94"/>
      <c r="L585" s="94"/>
      <c r="M585" s="94"/>
      <c r="N585" s="94"/>
      <c r="O585" s="94"/>
      <c r="P585" s="94"/>
      <c r="Q585" s="94"/>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row>
    <row r="586" spans="1:44" s="95" customFormat="1" ht="12.75" customHeight="1" x14ac:dyDescent="0.25">
      <c r="A586" s="92"/>
      <c r="B586" s="92"/>
      <c r="C586" s="93"/>
      <c r="D586" s="64"/>
      <c r="E586" s="64"/>
      <c r="F586" s="64"/>
      <c r="G586" s="64"/>
      <c r="H586" s="64"/>
      <c r="I586" s="92"/>
      <c r="J586" s="94"/>
      <c r="K586" s="94"/>
      <c r="L586" s="94"/>
      <c r="M586" s="94"/>
      <c r="N586" s="94"/>
      <c r="O586" s="94"/>
      <c r="P586" s="94"/>
      <c r="Q586" s="94"/>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row>
    <row r="587" spans="1:44" s="95" customFormat="1" ht="12.75" customHeight="1" x14ac:dyDescent="0.25">
      <c r="A587" s="92"/>
      <c r="B587" s="92"/>
      <c r="C587" s="93"/>
      <c r="D587" s="64"/>
      <c r="E587" s="64"/>
      <c r="F587" s="64"/>
      <c r="G587" s="64"/>
      <c r="H587" s="64"/>
      <c r="I587" s="92"/>
      <c r="J587" s="94"/>
      <c r="K587" s="94"/>
      <c r="L587" s="94"/>
      <c r="M587" s="94"/>
      <c r="N587" s="94"/>
      <c r="O587" s="94"/>
      <c r="P587" s="94"/>
      <c r="Q587" s="94"/>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row>
    <row r="588" spans="1:44" s="95" customFormat="1" ht="12.75" customHeight="1" x14ac:dyDescent="0.25">
      <c r="A588" s="92"/>
      <c r="B588" s="92"/>
      <c r="C588" s="93"/>
      <c r="D588" s="64"/>
      <c r="E588" s="64"/>
      <c r="F588" s="64"/>
      <c r="G588" s="64"/>
      <c r="H588" s="64"/>
      <c r="I588" s="92"/>
      <c r="J588" s="94"/>
      <c r="K588" s="94"/>
      <c r="L588" s="94"/>
      <c r="M588" s="94"/>
      <c r="N588" s="94"/>
      <c r="O588" s="94"/>
      <c r="P588" s="94"/>
      <c r="Q588" s="94"/>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row>
    <row r="589" spans="1:44" s="95" customFormat="1" ht="12.75" customHeight="1" x14ac:dyDescent="0.25">
      <c r="A589" s="92"/>
      <c r="B589" s="92"/>
      <c r="C589" s="93"/>
      <c r="D589" s="64"/>
      <c r="E589" s="64"/>
      <c r="F589" s="64"/>
      <c r="G589" s="64"/>
      <c r="H589" s="64"/>
      <c r="I589" s="92"/>
      <c r="J589" s="94"/>
      <c r="K589" s="94"/>
      <c r="L589" s="94"/>
      <c r="M589" s="94"/>
      <c r="N589" s="94"/>
      <c r="O589" s="94"/>
      <c r="P589" s="94"/>
      <c r="Q589" s="94"/>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row>
    <row r="590" spans="1:44" s="95" customFormat="1" ht="12.75" customHeight="1" x14ac:dyDescent="0.25">
      <c r="A590" s="92"/>
      <c r="B590" s="92"/>
      <c r="C590" s="93"/>
      <c r="D590" s="64"/>
      <c r="E590" s="64"/>
      <c r="F590" s="64"/>
      <c r="G590" s="64"/>
      <c r="H590" s="64"/>
      <c r="I590" s="92"/>
      <c r="J590" s="94"/>
      <c r="K590" s="94"/>
      <c r="L590" s="94"/>
      <c r="M590" s="94"/>
      <c r="N590" s="94"/>
      <c r="O590" s="94"/>
      <c r="P590" s="94"/>
      <c r="Q590" s="94"/>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row>
    <row r="591" spans="1:44" s="95" customFormat="1" ht="12.75" customHeight="1" x14ac:dyDescent="0.25">
      <c r="A591" s="92"/>
      <c r="B591" s="92"/>
      <c r="C591" s="93"/>
      <c r="D591" s="64"/>
      <c r="E591" s="64"/>
      <c r="F591" s="64"/>
      <c r="G591" s="64"/>
      <c r="H591" s="64"/>
      <c r="I591" s="92"/>
      <c r="J591" s="94"/>
      <c r="K591" s="94"/>
      <c r="L591" s="94"/>
      <c r="M591" s="94"/>
      <c r="N591" s="94"/>
      <c r="O591" s="94"/>
      <c r="P591" s="94"/>
      <c r="Q591" s="94"/>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row>
    <row r="592" spans="1:44" s="95" customFormat="1" ht="12.75" customHeight="1" x14ac:dyDescent="0.25">
      <c r="A592" s="92"/>
      <c r="B592" s="92"/>
      <c r="C592" s="93"/>
      <c r="D592" s="64"/>
      <c r="E592" s="64"/>
      <c r="F592" s="64"/>
      <c r="G592" s="64"/>
      <c r="H592" s="64"/>
      <c r="I592" s="92"/>
      <c r="J592" s="94"/>
      <c r="K592" s="94"/>
      <c r="L592" s="94"/>
      <c r="M592" s="94"/>
      <c r="N592" s="94"/>
      <c r="O592" s="94"/>
      <c r="P592" s="94"/>
      <c r="Q592" s="94"/>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row>
    <row r="593" spans="1:44" s="95" customFormat="1" ht="12.75" customHeight="1" x14ac:dyDescent="0.25">
      <c r="A593" s="92"/>
      <c r="B593" s="92"/>
      <c r="C593" s="93"/>
      <c r="D593" s="64"/>
      <c r="E593" s="64"/>
      <c r="F593" s="64"/>
      <c r="G593" s="64"/>
      <c r="H593" s="64"/>
      <c r="I593" s="92"/>
      <c r="J593" s="94"/>
      <c r="K593" s="94"/>
      <c r="L593" s="94"/>
      <c r="M593" s="94"/>
      <c r="N593" s="94"/>
      <c r="O593" s="94"/>
      <c r="P593" s="94"/>
      <c r="Q593" s="94"/>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row>
    <row r="594" spans="1:44" s="95" customFormat="1" ht="12.75" customHeight="1" x14ac:dyDescent="0.25">
      <c r="A594" s="92"/>
      <c r="B594" s="92"/>
      <c r="C594" s="93"/>
      <c r="D594" s="64"/>
      <c r="E594" s="64"/>
      <c r="F594" s="64"/>
      <c r="G594" s="64"/>
      <c r="H594" s="64"/>
      <c r="I594" s="92"/>
      <c r="J594" s="94"/>
      <c r="K594" s="94"/>
      <c r="L594" s="94"/>
      <c r="M594" s="94"/>
      <c r="N594" s="94"/>
      <c r="O594" s="94"/>
      <c r="P594" s="94"/>
      <c r="Q594" s="94"/>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row>
    <row r="595" spans="1:44" s="95" customFormat="1" ht="12.75" customHeight="1" x14ac:dyDescent="0.25">
      <c r="A595" s="92"/>
      <c r="B595" s="92"/>
      <c r="C595" s="93"/>
      <c r="D595" s="64"/>
      <c r="E595" s="64"/>
      <c r="F595" s="64"/>
      <c r="G595" s="64"/>
      <c r="H595" s="64"/>
      <c r="I595" s="92"/>
      <c r="J595" s="94"/>
      <c r="K595" s="94"/>
      <c r="L595" s="94"/>
      <c r="M595" s="94"/>
      <c r="N595" s="94"/>
      <c r="O595" s="94"/>
      <c r="P595" s="94"/>
      <c r="Q595" s="94"/>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row>
    <row r="596" spans="1:44" s="95" customFormat="1" ht="12.75" customHeight="1" x14ac:dyDescent="0.25">
      <c r="A596" s="92"/>
      <c r="B596" s="92"/>
      <c r="C596" s="93"/>
      <c r="D596" s="64"/>
      <c r="E596" s="64"/>
      <c r="F596" s="64"/>
      <c r="G596" s="64"/>
      <c r="H596" s="64"/>
      <c r="I596" s="92"/>
      <c r="J596" s="94"/>
      <c r="K596" s="94"/>
      <c r="L596" s="94"/>
      <c r="M596" s="94"/>
      <c r="N596" s="94"/>
      <c r="O596" s="94"/>
      <c r="P596" s="94"/>
      <c r="Q596" s="94"/>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row>
    <row r="597" spans="1:44" s="95" customFormat="1" ht="12.75" customHeight="1" x14ac:dyDescent="0.25">
      <c r="A597" s="92"/>
      <c r="B597" s="92"/>
      <c r="C597" s="93"/>
      <c r="D597" s="64"/>
      <c r="E597" s="64"/>
      <c r="F597" s="64"/>
      <c r="G597" s="64"/>
      <c r="H597" s="64"/>
      <c r="I597" s="92"/>
      <c r="J597" s="94"/>
      <c r="K597" s="94"/>
      <c r="L597" s="94"/>
      <c r="M597" s="94"/>
      <c r="N597" s="94"/>
      <c r="O597" s="94"/>
      <c r="P597" s="94"/>
      <c r="Q597" s="94"/>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row>
    <row r="598" spans="1:44" s="95" customFormat="1" ht="12.75" customHeight="1" x14ac:dyDescent="0.25">
      <c r="A598" s="92"/>
      <c r="B598" s="92"/>
      <c r="C598" s="93"/>
      <c r="D598" s="64"/>
      <c r="E598" s="64"/>
      <c r="F598" s="64"/>
      <c r="G598" s="64"/>
      <c r="H598" s="64"/>
      <c r="I598" s="92"/>
      <c r="J598" s="94"/>
      <c r="K598" s="94"/>
      <c r="L598" s="94"/>
      <c r="M598" s="94"/>
      <c r="N598" s="94"/>
      <c r="O598" s="94"/>
      <c r="P598" s="94"/>
      <c r="Q598" s="94"/>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row>
    <row r="599" spans="1:44" s="95" customFormat="1" ht="12.75" customHeight="1" x14ac:dyDescent="0.25">
      <c r="A599" s="92"/>
      <c r="B599" s="92"/>
      <c r="C599" s="93"/>
      <c r="D599" s="64"/>
      <c r="E599" s="64"/>
      <c r="F599" s="64"/>
      <c r="G599" s="64"/>
      <c r="H599" s="64"/>
      <c r="I599" s="92"/>
      <c r="J599" s="94"/>
      <c r="K599" s="94"/>
      <c r="L599" s="94"/>
      <c r="M599" s="94"/>
      <c r="N599" s="94"/>
      <c r="O599" s="94"/>
      <c r="P599" s="94"/>
      <c r="Q599" s="94"/>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row>
    <row r="600" spans="1:44" s="95" customFormat="1" ht="12.75" customHeight="1" x14ac:dyDescent="0.25">
      <c r="A600" s="92"/>
      <c r="B600" s="92"/>
      <c r="C600" s="93"/>
      <c r="D600" s="64"/>
      <c r="E600" s="64"/>
      <c r="F600" s="64"/>
      <c r="G600" s="64"/>
      <c r="H600" s="64"/>
      <c r="I600" s="92"/>
      <c r="J600" s="94"/>
      <c r="K600" s="94"/>
      <c r="L600" s="94"/>
      <c r="M600" s="94"/>
      <c r="N600" s="94"/>
      <c r="O600" s="94"/>
      <c r="P600" s="94"/>
      <c r="Q600" s="94"/>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row>
    <row r="601" spans="1:44" s="95" customFormat="1" ht="12.75" customHeight="1" x14ac:dyDescent="0.25">
      <c r="A601" s="92"/>
      <c r="B601" s="92"/>
      <c r="C601" s="93"/>
      <c r="D601" s="64"/>
      <c r="E601" s="64"/>
      <c r="F601" s="64"/>
      <c r="G601" s="64"/>
      <c r="H601" s="64"/>
      <c r="I601" s="92"/>
      <c r="J601" s="94"/>
      <c r="K601" s="94"/>
      <c r="L601" s="94"/>
      <c r="M601" s="94"/>
      <c r="N601" s="94"/>
      <c r="O601" s="94"/>
      <c r="P601" s="94"/>
      <c r="Q601" s="94"/>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row>
    <row r="602" spans="1:44" s="95" customFormat="1" ht="12.75" customHeight="1" x14ac:dyDescent="0.25">
      <c r="A602" s="92"/>
      <c r="B602" s="92"/>
      <c r="C602" s="93"/>
      <c r="D602" s="64"/>
      <c r="E602" s="64"/>
      <c r="F602" s="64"/>
      <c r="G602" s="64"/>
      <c r="H602" s="64"/>
      <c r="I602" s="92"/>
      <c r="J602" s="94"/>
      <c r="K602" s="94"/>
      <c r="L602" s="94"/>
      <c r="M602" s="94"/>
      <c r="N602" s="94"/>
      <c r="O602" s="94"/>
      <c r="P602" s="94"/>
      <c r="Q602" s="94"/>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row>
    <row r="603" spans="1:44" s="95" customFormat="1" ht="12.75" customHeight="1" x14ac:dyDescent="0.25">
      <c r="A603" s="92"/>
      <c r="B603" s="92"/>
      <c r="C603" s="93"/>
      <c r="D603" s="64"/>
      <c r="E603" s="64"/>
      <c r="F603" s="64"/>
      <c r="G603" s="64"/>
      <c r="H603" s="64"/>
      <c r="I603" s="92"/>
      <c r="J603" s="94"/>
      <c r="K603" s="94"/>
      <c r="L603" s="94"/>
      <c r="M603" s="94"/>
      <c r="N603" s="94"/>
      <c r="O603" s="94"/>
      <c r="P603" s="94"/>
      <c r="Q603" s="94"/>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row>
    <row r="604" spans="1:44" s="95" customFormat="1" ht="12.75" customHeight="1" x14ac:dyDescent="0.25">
      <c r="A604" s="92"/>
      <c r="B604" s="92"/>
      <c r="C604" s="93"/>
      <c r="D604" s="64"/>
      <c r="E604" s="64"/>
      <c r="F604" s="64"/>
      <c r="G604" s="64"/>
      <c r="H604" s="64"/>
      <c r="I604" s="92"/>
      <c r="J604" s="94"/>
      <c r="K604" s="94"/>
      <c r="L604" s="94"/>
      <c r="M604" s="94"/>
      <c r="N604" s="94"/>
      <c r="O604" s="94"/>
      <c r="P604" s="94"/>
      <c r="Q604" s="94"/>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row>
    <row r="605" spans="1:44" s="95" customFormat="1" ht="12.75" customHeight="1" x14ac:dyDescent="0.25">
      <c r="A605" s="92"/>
      <c r="B605" s="92"/>
      <c r="C605" s="93"/>
      <c r="D605" s="64"/>
      <c r="E605" s="64"/>
      <c r="F605" s="64"/>
      <c r="G605" s="64"/>
      <c r="H605" s="64"/>
      <c r="I605" s="92"/>
      <c r="J605" s="94"/>
      <c r="K605" s="94"/>
      <c r="L605" s="94"/>
      <c r="M605" s="94"/>
      <c r="N605" s="94"/>
      <c r="O605" s="94"/>
      <c r="P605" s="94"/>
      <c r="Q605" s="94"/>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row>
    <row r="606" spans="1:44" s="95" customFormat="1" ht="12.75" customHeight="1" x14ac:dyDescent="0.25">
      <c r="A606" s="92"/>
      <c r="B606" s="92"/>
      <c r="C606" s="93"/>
      <c r="D606" s="64"/>
      <c r="E606" s="64"/>
      <c r="F606" s="64"/>
      <c r="G606" s="64"/>
      <c r="H606" s="64"/>
      <c r="I606" s="92"/>
      <c r="J606" s="94"/>
      <c r="K606" s="94"/>
      <c r="L606" s="94"/>
      <c r="M606" s="94"/>
      <c r="N606" s="94"/>
      <c r="O606" s="94"/>
      <c r="P606" s="94"/>
      <c r="Q606" s="94"/>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row>
    <row r="607" spans="1:44" s="95" customFormat="1" ht="12.75" customHeight="1" x14ac:dyDescent="0.25">
      <c r="A607" s="92"/>
      <c r="B607" s="92"/>
      <c r="C607" s="93"/>
      <c r="D607" s="64"/>
      <c r="E607" s="64"/>
      <c r="F607" s="64"/>
      <c r="G607" s="64"/>
      <c r="H607" s="64"/>
      <c r="I607" s="92"/>
      <c r="J607" s="94"/>
      <c r="K607" s="94"/>
      <c r="L607" s="94"/>
      <c r="M607" s="94"/>
      <c r="N607" s="94"/>
      <c r="O607" s="94"/>
      <c r="P607" s="94"/>
      <c r="Q607" s="94"/>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row>
    <row r="608" spans="1:44" s="95" customFormat="1" ht="12.75" customHeight="1" x14ac:dyDescent="0.25">
      <c r="A608" s="92"/>
      <c r="B608" s="92"/>
      <c r="C608" s="93"/>
      <c r="D608" s="64"/>
      <c r="E608" s="64"/>
      <c r="F608" s="64"/>
      <c r="G608" s="64"/>
      <c r="H608" s="64"/>
      <c r="I608" s="92"/>
      <c r="J608" s="94"/>
      <c r="K608" s="94"/>
      <c r="L608" s="94"/>
      <c r="M608" s="94"/>
      <c r="N608" s="94"/>
      <c r="O608" s="94"/>
      <c r="P608" s="94"/>
      <c r="Q608" s="94"/>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row>
    <row r="609" spans="1:44" s="95" customFormat="1" ht="12.75" customHeight="1" x14ac:dyDescent="0.25">
      <c r="A609" s="92"/>
      <c r="B609" s="92"/>
      <c r="C609" s="93"/>
      <c r="D609" s="64"/>
      <c r="E609" s="64"/>
      <c r="F609" s="64"/>
      <c r="G609" s="64"/>
      <c r="H609" s="64"/>
      <c r="I609" s="92"/>
      <c r="J609" s="94"/>
      <c r="K609" s="94"/>
      <c r="L609" s="94"/>
      <c r="M609" s="94"/>
      <c r="N609" s="94"/>
      <c r="O609" s="94"/>
      <c r="P609" s="94"/>
      <c r="Q609" s="94"/>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row>
    <row r="610" spans="1:44" s="95" customFormat="1" ht="12.75" customHeight="1" x14ac:dyDescent="0.25">
      <c r="A610" s="92"/>
      <c r="B610" s="92"/>
      <c r="C610" s="93"/>
      <c r="D610" s="64"/>
      <c r="E610" s="64"/>
      <c r="F610" s="64"/>
      <c r="G610" s="64"/>
      <c r="H610" s="64"/>
      <c r="I610" s="92"/>
      <c r="J610" s="94"/>
      <c r="K610" s="94"/>
      <c r="L610" s="94"/>
      <c r="M610" s="94"/>
      <c r="N610" s="94"/>
      <c r="O610" s="94"/>
      <c r="P610" s="94"/>
      <c r="Q610" s="94"/>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row>
    <row r="611" spans="1:44" s="95" customFormat="1" ht="12.75" customHeight="1" x14ac:dyDescent="0.25">
      <c r="A611" s="92"/>
      <c r="B611" s="92"/>
      <c r="C611" s="93"/>
      <c r="D611" s="64"/>
      <c r="E611" s="64"/>
      <c r="F611" s="64"/>
      <c r="G611" s="64"/>
      <c r="H611" s="64"/>
      <c r="I611" s="92"/>
      <c r="J611" s="94"/>
      <c r="K611" s="94"/>
      <c r="L611" s="94"/>
      <c r="M611" s="94"/>
      <c r="N611" s="94"/>
      <c r="O611" s="94"/>
      <c r="P611" s="94"/>
      <c r="Q611" s="94"/>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row>
    <row r="612" spans="1:44" s="95" customFormat="1" ht="12.75" customHeight="1" x14ac:dyDescent="0.25">
      <c r="A612" s="92"/>
      <c r="B612" s="92"/>
      <c r="C612" s="93"/>
      <c r="D612" s="64"/>
      <c r="E612" s="64"/>
      <c r="F612" s="64"/>
      <c r="G612" s="64"/>
      <c r="H612" s="64"/>
      <c r="I612" s="92"/>
      <c r="J612" s="94"/>
      <c r="K612" s="94"/>
      <c r="L612" s="94"/>
      <c r="M612" s="94"/>
      <c r="N612" s="94"/>
      <c r="O612" s="94"/>
      <c r="P612" s="94"/>
      <c r="Q612" s="94"/>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row>
    <row r="613" spans="1:44" s="95" customFormat="1" ht="12.75" customHeight="1" x14ac:dyDescent="0.25">
      <c r="A613" s="92"/>
      <c r="B613" s="92"/>
      <c r="C613" s="93"/>
      <c r="D613" s="64"/>
      <c r="E613" s="64"/>
      <c r="F613" s="64"/>
      <c r="G613" s="64"/>
      <c r="H613" s="64"/>
      <c r="I613" s="92"/>
      <c r="J613" s="94"/>
      <c r="K613" s="94"/>
      <c r="L613" s="94"/>
      <c r="M613" s="94"/>
      <c r="N613" s="94"/>
      <c r="O613" s="94"/>
      <c r="P613" s="94"/>
      <c r="Q613" s="94"/>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row>
    <row r="614" spans="1:44" s="95" customFormat="1" ht="12.75" customHeight="1" x14ac:dyDescent="0.25">
      <c r="A614" s="92"/>
      <c r="B614" s="92"/>
      <c r="C614" s="93"/>
      <c r="D614" s="64"/>
      <c r="E614" s="64"/>
      <c r="F614" s="64"/>
      <c r="G614" s="64"/>
      <c r="H614" s="64"/>
      <c r="I614" s="92"/>
      <c r="J614" s="94"/>
      <c r="K614" s="94"/>
      <c r="L614" s="94"/>
      <c r="M614" s="94"/>
      <c r="N614" s="94"/>
      <c r="O614" s="94"/>
      <c r="P614" s="94"/>
      <c r="Q614" s="94"/>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row>
    <row r="615" spans="1:44" s="95" customFormat="1" ht="12.75" customHeight="1" x14ac:dyDescent="0.25">
      <c r="A615" s="92"/>
      <c r="B615" s="92"/>
      <c r="C615" s="93"/>
      <c r="D615" s="64"/>
      <c r="E615" s="64"/>
      <c r="F615" s="64"/>
      <c r="G615" s="64"/>
      <c r="H615" s="64"/>
      <c r="I615" s="92"/>
      <c r="J615" s="94"/>
      <c r="K615" s="94"/>
      <c r="L615" s="94"/>
      <c r="M615" s="94"/>
      <c r="N615" s="94"/>
      <c r="O615" s="94"/>
      <c r="P615" s="94"/>
      <c r="Q615" s="94"/>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row>
    <row r="616" spans="1:44" s="95" customFormat="1" ht="12.75" customHeight="1" x14ac:dyDescent="0.25">
      <c r="A616" s="92"/>
      <c r="B616" s="92"/>
      <c r="C616" s="93"/>
      <c r="D616" s="64"/>
      <c r="E616" s="64"/>
      <c r="F616" s="64"/>
      <c r="G616" s="64"/>
      <c r="H616" s="64"/>
      <c r="I616" s="92"/>
      <c r="J616" s="94"/>
      <c r="K616" s="94"/>
      <c r="L616" s="94"/>
      <c r="M616" s="94"/>
      <c r="N616" s="94"/>
      <c r="O616" s="94"/>
      <c r="P616" s="94"/>
      <c r="Q616" s="94"/>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row>
    <row r="617" spans="1:44" s="95" customFormat="1" ht="12.75" customHeight="1" x14ac:dyDescent="0.25">
      <c r="A617" s="92"/>
      <c r="B617" s="92"/>
      <c r="C617" s="93"/>
      <c r="D617" s="64"/>
      <c r="E617" s="64"/>
      <c r="F617" s="64"/>
      <c r="G617" s="64"/>
      <c r="H617" s="64"/>
      <c r="I617" s="92"/>
      <c r="J617" s="94"/>
      <c r="K617" s="94"/>
      <c r="L617" s="94"/>
      <c r="M617" s="94"/>
      <c r="N617" s="94"/>
      <c r="O617" s="94"/>
      <c r="P617" s="94"/>
      <c r="Q617" s="94"/>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row>
    <row r="618" spans="1:44" s="95" customFormat="1" ht="12.75" customHeight="1" x14ac:dyDescent="0.25">
      <c r="A618" s="92"/>
      <c r="B618" s="92"/>
      <c r="C618" s="93"/>
      <c r="D618" s="64"/>
      <c r="E618" s="64"/>
      <c r="F618" s="64"/>
      <c r="G618" s="64"/>
      <c r="H618" s="64"/>
      <c r="I618" s="92"/>
      <c r="J618" s="94"/>
      <c r="K618" s="94"/>
      <c r="L618" s="94"/>
      <c r="M618" s="94"/>
      <c r="N618" s="94"/>
      <c r="O618" s="94"/>
      <c r="P618" s="94"/>
      <c r="Q618" s="94"/>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row>
    <row r="619" spans="1:44" s="95" customFormat="1" ht="12.75" customHeight="1" x14ac:dyDescent="0.25">
      <c r="A619" s="92"/>
      <c r="B619" s="92"/>
      <c r="C619" s="93"/>
      <c r="D619" s="64"/>
      <c r="E619" s="64"/>
      <c r="F619" s="64"/>
      <c r="G619" s="64"/>
      <c r="H619" s="64"/>
      <c r="I619" s="92"/>
      <c r="J619" s="94"/>
      <c r="K619" s="94"/>
      <c r="L619" s="94"/>
      <c r="M619" s="94"/>
      <c r="N619" s="94"/>
      <c r="O619" s="94"/>
      <c r="P619" s="94"/>
      <c r="Q619" s="94"/>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row>
    <row r="620" spans="1:44" s="95" customFormat="1" ht="12.75" customHeight="1" x14ac:dyDescent="0.25">
      <c r="A620" s="92"/>
      <c r="B620" s="92"/>
      <c r="C620" s="93"/>
      <c r="D620" s="64"/>
      <c r="E620" s="64"/>
      <c r="F620" s="64"/>
      <c r="G620" s="64"/>
      <c r="H620" s="64"/>
      <c r="I620" s="92"/>
      <c r="J620" s="94"/>
      <c r="K620" s="94"/>
      <c r="L620" s="94"/>
      <c r="M620" s="94"/>
      <c r="N620" s="94"/>
      <c r="O620" s="94"/>
      <c r="P620" s="94"/>
      <c r="Q620" s="94"/>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row>
    <row r="621" spans="1:44" s="95" customFormat="1" ht="12.75" customHeight="1" x14ac:dyDescent="0.25">
      <c r="A621" s="92"/>
      <c r="B621" s="92"/>
      <c r="C621" s="93"/>
      <c r="D621" s="64"/>
      <c r="E621" s="64"/>
      <c r="F621" s="64"/>
      <c r="G621" s="64"/>
      <c r="H621" s="64"/>
      <c r="I621" s="92"/>
      <c r="J621" s="94"/>
      <c r="K621" s="94"/>
      <c r="L621" s="94"/>
      <c r="M621" s="94"/>
      <c r="N621" s="94"/>
      <c r="O621" s="94"/>
      <c r="P621" s="94"/>
      <c r="Q621" s="94"/>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row>
    <row r="622" spans="1:44" s="95" customFormat="1" ht="12.75" customHeight="1" x14ac:dyDescent="0.25">
      <c r="A622" s="92"/>
      <c r="B622" s="92"/>
      <c r="C622" s="93"/>
      <c r="D622" s="64"/>
      <c r="E622" s="64"/>
      <c r="F622" s="64"/>
      <c r="G622" s="64"/>
      <c r="H622" s="64"/>
      <c r="I622" s="92"/>
      <c r="J622" s="94"/>
      <c r="K622" s="94"/>
      <c r="L622" s="94"/>
      <c r="M622" s="94"/>
      <c r="N622" s="94"/>
      <c r="O622" s="94"/>
      <c r="P622" s="94"/>
      <c r="Q622" s="94"/>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row>
    <row r="623" spans="1:44" s="95" customFormat="1" ht="12.75" customHeight="1" x14ac:dyDescent="0.25">
      <c r="A623" s="92"/>
      <c r="B623" s="92"/>
      <c r="C623" s="93"/>
      <c r="D623" s="64"/>
      <c r="E623" s="64"/>
      <c r="F623" s="64"/>
      <c r="G623" s="64"/>
      <c r="H623" s="64"/>
      <c r="I623" s="92"/>
      <c r="J623" s="94"/>
      <c r="K623" s="94"/>
      <c r="L623" s="94"/>
      <c r="M623" s="94"/>
      <c r="N623" s="94"/>
      <c r="O623" s="94"/>
      <c r="P623" s="94"/>
      <c r="Q623" s="94"/>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row>
    <row r="624" spans="1:44" s="95" customFormat="1" ht="12.75" customHeight="1" x14ac:dyDescent="0.25">
      <c r="A624" s="92"/>
      <c r="B624" s="92"/>
      <c r="C624" s="93"/>
      <c r="D624" s="64"/>
      <c r="E624" s="64"/>
      <c r="F624" s="64"/>
      <c r="G624" s="64"/>
      <c r="H624" s="64"/>
      <c r="I624" s="92"/>
      <c r="J624" s="94"/>
      <c r="K624" s="94"/>
      <c r="L624" s="94"/>
      <c r="M624" s="94"/>
      <c r="N624" s="94"/>
      <c r="O624" s="94"/>
      <c r="P624" s="94"/>
      <c r="Q624" s="94"/>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row>
    <row r="625" spans="1:44" s="95" customFormat="1" ht="12.75" customHeight="1" x14ac:dyDescent="0.25">
      <c r="A625" s="92"/>
      <c r="B625" s="92"/>
      <c r="C625" s="93"/>
      <c r="D625" s="64"/>
      <c r="E625" s="64"/>
      <c r="F625" s="64"/>
      <c r="G625" s="64"/>
      <c r="H625" s="64"/>
      <c r="I625" s="92"/>
      <c r="J625" s="94"/>
      <c r="K625" s="94"/>
      <c r="L625" s="94"/>
      <c r="M625" s="94"/>
      <c r="N625" s="94"/>
      <c r="O625" s="94"/>
      <c r="P625" s="94"/>
      <c r="Q625" s="94"/>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row>
    <row r="626" spans="1:44" s="95" customFormat="1" ht="12.75" customHeight="1" x14ac:dyDescent="0.25">
      <c r="A626" s="92"/>
      <c r="B626" s="92"/>
      <c r="C626" s="93"/>
      <c r="D626" s="64"/>
      <c r="E626" s="64"/>
      <c r="F626" s="64"/>
      <c r="G626" s="64"/>
      <c r="H626" s="64"/>
      <c r="I626" s="92"/>
      <c r="J626" s="94"/>
      <c r="K626" s="94"/>
      <c r="L626" s="94"/>
      <c r="M626" s="94"/>
      <c r="N626" s="94"/>
      <c r="O626" s="94"/>
      <c r="P626" s="94"/>
      <c r="Q626" s="94"/>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row>
    <row r="627" spans="1:44" s="95" customFormat="1" ht="12.75" customHeight="1" x14ac:dyDescent="0.25">
      <c r="A627" s="92"/>
      <c r="B627" s="92"/>
      <c r="C627" s="93"/>
      <c r="D627" s="64"/>
      <c r="E627" s="64"/>
      <c r="F627" s="64"/>
      <c r="G627" s="64"/>
      <c r="H627" s="64"/>
      <c r="I627" s="92"/>
      <c r="J627" s="94"/>
      <c r="K627" s="94"/>
      <c r="L627" s="94"/>
      <c r="M627" s="94"/>
      <c r="N627" s="94"/>
      <c r="O627" s="94"/>
      <c r="P627" s="94"/>
      <c r="Q627" s="94"/>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row>
    <row r="628" spans="1:44" s="95" customFormat="1" ht="12.75" customHeight="1" x14ac:dyDescent="0.25">
      <c r="A628" s="92"/>
      <c r="B628" s="92"/>
      <c r="C628" s="93"/>
      <c r="D628" s="64"/>
      <c r="E628" s="64"/>
      <c r="F628" s="64"/>
      <c r="G628" s="64"/>
      <c r="H628" s="64"/>
      <c r="I628" s="92"/>
      <c r="J628" s="94"/>
      <c r="K628" s="94"/>
      <c r="L628" s="94"/>
      <c r="M628" s="94"/>
      <c r="N628" s="94"/>
      <c r="O628" s="94"/>
      <c r="P628" s="94"/>
      <c r="Q628" s="94"/>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row>
    <row r="629" spans="1:44" s="95" customFormat="1" ht="12.75" customHeight="1" x14ac:dyDescent="0.25">
      <c r="A629" s="92"/>
      <c r="B629" s="92"/>
      <c r="C629" s="93"/>
      <c r="D629" s="64"/>
      <c r="E629" s="64"/>
      <c r="F629" s="64"/>
      <c r="G629" s="64"/>
      <c r="H629" s="64"/>
      <c r="I629" s="92"/>
      <c r="J629" s="94"/>
      <c r="K629" s="94"/>
      <c r="L629" s="94"/>
      <c r="M629" s="94"/>
      <c r="N629" s="94"/>
      <c r="O629" s="94"/>
      <c r="P629" s="94"/>
      <c r="Q629" s="94"/>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row>
    <row r="630" spans="1:44" s="95" customFormat="1" ht="12.75" customHeight="1" x14ac:dyDescent="0.25">
      <c r="A630" s="92"/>
      <c r="B630" s="92"/>
      <c r="C630" s="93"/>
      <c r="D630" s="64"/>
      <c r="E630" s="64"/>
      <c r="F630" s="64"/>
      <c r="G630" s="64"/>
      <c r="H630" s="64"/>
      <c r="I630" s="92"/>
      <c r="J630" s="94"/>
      <c r="K630" s="94"/>
      <c r="L630" s="94"/>
      <c r="M630" s="94"/>
      <c r="N630" s="94"/>
      <c r="O630" s="94"/>
      <c r="P630" s="94"/>
      <c r="Q630" s="94"/>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row>
    <row r="631" spans="1:44" s="95" customFormat="1" ht="12.75" customHeight="1" x14ac:dyDescent="0.25">
      <c r="A631" s="92"/>
      <c r="B631" s="92"/>
      <c r="C631" s="93"/>
      <c r="D631" s="64"/>
      <c r="E631" s="64"/>
      <c r="F631" s="64"/>
      <c r="G631" s="64"/>
      <c r="H631" s="64"/>
      <c r="I631" s="92"/>
      <c r="J631" s="94"/>
      <c r="K631" s="94"/>
      <c r="L631" s="94"/>
      <c r="M631" s="94"/>
      <c r="N631" s="94"/>
      <c r="O631" s="94"/>
      <c r="P631" s="94"/>
      <c r="Q631" s="94"/>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row>
    <row r="632" spans="1:44" s="95" customFormat="1" ht="12.75" customHeight="1" x14ac:dyDescent="0.25">
      <c r="A632" s="92"/>
      <c r="B632" s="92"/>
      <c r="C632" s="93"/>
      <c r="D632" s="64"/>
      <c r="E632" s="64"/>
      <c r="F632" s="64"/>
      <c r="G632" s="64"/>
      <c r="H632" s="64"/>
      <c r="I632" s="92"/>
      <c r="J632" s="94"/>
      <c r="K632" s="94"/>
      <c r="L632" s="94"/>
      <c r="M632" s="94"/>
      <c r="N632" s="94"/>
      <c r="O632" s="94"/>
      <c r="P632" s="94"/>
      <c r="Q632" s="94"/>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row>
    <row r="633" spans="1:44" s="95" customFormat="1" ht="12.75" customHeight="1" x14ac:dyDescent="0.25">
      <c r="A633" s="92"/>
      <c r="B633" s="92"/>
      <c r="C633" s="93"/>
      <c r="D633" s="64"/>
      <c r="E633" s="64"/>
      <c r="F633" s="64"/>
      <c r="G633" s="64"/>
      <c r="H633" s="64"/>
      <c r="I633" s="92"/>
      <c r="J633" s="94"/>
      <c r="K633" s="94"/>
      <c r="L633" s="94"/>
      <c r="M633" s="94"/>
      <c r="N633" s="94"/>
      <c r="O633" s="94"/>
      <c r="P633" s="94"/>
      <c r="Q633" s="94"/>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row>
    <row r="634" spans="1:44" s="95" customFormat="1" ht="12.75" customHeight="1" x14ac:dyDescent="0.25">
      <c r="A634" s="92"/>
      <c r="B634" s="92"/>
      <c r="C634" s="93"/>
      <c r="D634" s="64"/>
      <c r="E634" s="64"/>
      <c r="F634" s="64"/>
      <c r="G634" s="64"/>
      <c r="H634" s="64"/>
      <c r="I634" s="92"/>
      <c r="J634" s="94"/>
      <c r="K634" s="94"/>
      <c r="L634" s="94"/>
      <c r="M634" s="94"/>
      <c r="N634" s="94"/>
      <c r="O634" s="94"/>
      <c r="P634" s="94"/>
      <c r="Q634" s="94"/>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row>
    <row r="635" spans="1:44" s="95" customFormat="1" ht="12.75" customHeight="1" x14ac:dyDescent="0.25">
      <c r="A635" s="92"/>
      <c r="B635" s="92"/>
      <c r="C635" s="93"/>
      <c r="D635" s="64"/>
      <c r="E635" s="64"/>
      <c r="F635" s="64"/>
      <c r="G635" s="64"/>
      <c r="H635" s="64"/>
      <c r="I635" s="92"/>
      <c r="J635" s="94"/>
      <c r="K635" s="94"/>
      <c r="L635" s="94"/>
      <c r="M635" s="94"/>
      <c r="N635" s="94"/>
      <c r="O635" s="94"/>
      <c r="P635" s="94"/>
      <c r="Q635" s="94"/>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row>
    <row r="636" spans="1:44" s="95" customFormat="1" ht="12.75" customHeight="1" x14ac:dyDescent="0.25">
      <c r="A636" s="92"/>
      <c r="B636" s="92"/>
      <c r="C636" s="93"/>
      <c r="D636" s="64"/>
      <c r="E636" s="64"/>
      <c r="F636" s="64"/>
      <c r="G636" s="64"/>
      <c r="H636" s="64"/>
      <c r="I636" s="92"/>
      <c r="J636" s="94"/>
      <c r="K636" s="94"/>
      <c r="L636" s="94"/>
      <c r="M636" s="94"/>
      <c r="N636" s="94"/>
      <c r="O636" s="94"/>
      <c r="P636" s="94"/>
      <c r="Q636" s="94"/>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row>
    <row r="637" spans="1:44" s="95" customFormat="1" ht="12.75" customHeight="1" x14ac:dyDescent="0.25">
      <c r="A637" s="92"/>
      <c r="B637" s="92"/>
      <c r="C637" s="93"/>
      <c r="D637" s="64"/>
      <c r="E637" s="64"/>
      <c r="F637" s="64"/>
      <c r="G637" s="64"/>
      <c r="H637" s="64"/>
      <c r="I637" s="92"/>
      <c r="J637" s="94"/>
      <c r="K637" s="94"/>
      <c r="L637" s="94"/>
      <c r="M637" s="94"/>
      <c r="N637" s="94"/>
      <c r="O637" s="94"/>
      <c r="P637" s="94"/>
      <c r="Q637" s="94"/>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row>
    <row r="638" spans="1:44" s="95" customFormat="1" ht="12.75" customHeight="1" x14ac:dyDescent="0.25">
      <c r="A638" s="92"/>
      <c r="B638" s="92"/>
      <c r="C638" s="93"/>
      <c r="D638" s="64"/>
      <c r="E638" s="64"/>
      <c r="F638" s="64"/>
      <c r="G638" s="64"/>
      <c r="H638" s="64"/>
      <c r="I638" s="92"/>
      <c r="J638" s="94"/>
      <c r="K638" s="94"/>
      <c r="L638" s="94"/>
      <c r="M638" s="94"/>
      <c r="N638" s="94"/>
      <c r="O638" s="94"/>
      <c r="P638" s="94"/>
      <c r="Q638" s="94"/>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row>
    <row r="639" spans="1:44" s="95" customFormat="1" ht="12.75" customHeight="1" x14ac:dyDescent="0.25">
      <c r="A639" s="92"/>
      <c r="B639" s="92"/>
      <c r="C639" s="93"/>
      <c r="D639" s="64"/>
      <c r="E639" s="64"/>
      <c r="F639" s="64"/>
      <c r="G639" s="64"/>
      <c r="H639" s="64"/>
      <c r="I639" s="92"/>
      <c r="J639" s="94"/>
      <c r="K639" s="94"/>
      <c r="L639" s="94"/>
      <c r="M639" s="94"/>
      <c r="N639" s="94"/>
      <c r="O639" s="94"/>
      <c r="P639" s="94"/>
      <c r="Q639" s="94"/>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row>
    <row r="640" spans="1:44" s="95" customFormat="1" ht="12.75" customHeight="1" x14ac:dyDescent="0.25">
      <c r="A640" s="92"/>
      <c r="B640" s="92"/>
      <c r="C640" s="93"/>
      <c r="D640" s="64"/>
      <c r="E640" s="64"/>
      <c r="F640" s="64"/>
      <c r="G640" s="64"/>
      <c r="H640" s="64"/>
      <c r="I640" s="92"/>
      <c r="J640" s="94"/>
      <c r="K640" s="94"/>
      <c r="L640" s="94"/>
      <c r="M640" s="94"/>
      <c r="N640" s="94"/>
      <c r="O640" s="94"/>
      <c r="P640" s="94"/>
      <c r="Q640" s="94"/>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row>
    <row r="641" spans="1:44" s="95" customFormat="1" ht="12.75" customHeight="1" x14ac:dyDescent="0.25">
      <c r="A641" s="92"/>
      <c r="B641" s="92"/>
      <c r="C641" s="93"/>
      <c r="D641" s="64"/>
      <c r="E641" s="64"/>
      <c r="F641" s="64"/>
      <c r="G641" s="64"/>
      <c r="H641" s="64"/>
      <c r="I641" s="92"/>
      <c r="J641" s="94"/>
      <c r="K641" s="94"/>
      <c r="L641" s="94"/>
      <c r="M641" s="94"/>
      <c r="N641" s="94"/>
      <c r="O641" s="94"/>
      <c r="P641" s="94"/>
      <c r="Q641" s="94"/>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row>
    <row r="642" spans="1:44" s="95" customFormat="1" ht="12.75" customHeight="1" x14ac:dyDescent="0.25">
      <c r="A642" s="92"/>
      <c r="B642" s="92"/>
      <c r="C642" s="93"/>
      <c r="D642" s="64"/>
      <c r="E642" s="64"/>
      <c r="F642" s="64"/>
      <c r="G642" s="64"/>
      <c r="H642" s="64"/>
      <c r="I642" s="92"/>
      <c r="J642" s="94"/>
      <c r="K642" s="94"/>
      <c r="L642" s="94"/>
      <c r="M642" s="94"/>
      <c r="N642" s="94"/>
      <c r="O642" s="94"/>
      <c r="P642" s="94"/>
      <c r="Q642" s="94"/>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row>
    <row r="643" spans="1:44" s="95" customFormat="1" ht="12.75" customHeight="1" x14ac:dyDescent="0.25">
      <c r="A643" s="92"/>
      <c r="B643" s="92"/>
      <c r="C643" s="93"/>
      <c r="D643" s="64"/>
      <c r="E643" s="64"/>
      <c r="F643" s="64"/>
      <c r="G643" s="64"/>
      <c r="H643" s="64"/>
      <c r="I643" s="92"/>
      <c r="J643" s="94"/>
      <c r="K643" s="94"/>
      <c r="L643" s="94"/>
      <c r="M643" s="94"/>
      <c r="N643" s="94"/>
      <c r="O643" s="94"/>
      <c r="P643" s="94"/>
      <c r="Q643" s="94"/>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row>
    <row r="644" spans="1:44" s="95" customFormat="1" ht="12.75" customHeight="1" x14ac:dyDescent="0.25">
      <c r="A644" s="92"/>
      <c r="B644" s="92"/>
      <c r="C644" s="93"/>
      <c r="D644" s="64"/>
      <c r="E644" s="64"/>
      <c r="F644" s="64"/>
      <c r="G644" s="64"/>
      <c r="H644" s="64"/>
      <c r="I644" s="92"/>
      <c r="J644" s="94"/>
      <c r="K644" s="94"/>
      <c r="L644" s="94"/>
      <c r="M644" s="94"/>
      <c r="N644" s="94"/>
      <c r="O644" s="94"/>
      <c r="P644" s="94"/>
      <c r="Q644" s="94"/>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row>
    <row r="645" spans="1:44" s="95" customFormat="1" ht="12.75" customHeight="1" x14ac:dyDescent="0.25">
      <c r="A645" s="92"/>
      <c r="B645" s="92"/>
      <c r="C645" s="93"/>
      <c r="D645" s="64"/>
      <c r="E645" s="64"/>
      <c r="F645" s="64"/>
      <c r="G645" s="64"/>
      <c r="H645" s="64"/>
      <c r="I645" s="92"/>
      <c r="J645" s="94"/>
      <c r="K645" s="94"/>
      <c r="L645" s="94"/>
      <c r="M645" s="94"/>
      <c r="N645" s="94"/>
      <c r="O645" s="94"/>
      <c r="P645" s="94"/>
      <c r="Q645" s="94"/>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row>
    <row r="646" spans="1:44" s="95" customFormat="1" ht="12.75" customHeight="1" x14ac:dyDescent="0.25">
      <c r="A646" s="92"/>
      <c r="B646" s="92"/>
      <c r="C646" s="93"/>
      <c r="D646" s="64"/>
      <c r="E646" s="64"/>
      <c r="F646" s="64"/>
      <c r="G646" s="64"/>
      <c r="H646" s="64"/>
      <c r="I646" s="92"/>
      <c r="J646" s="94"/>
      <c r="K646" s="94"/>
      <c r="L646" s="94"/>
      <c r="M646" s="94"/>
      <c r="N646" s="94"/>
      <c r="O646" s="94"/>
      <c r="P646" s="94"/>
      <c r="Q646" s="94"/>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row>
    <row r="647" spans="1:44" s="95" customFormat="1" ht="12.75" customHeight="1" x14ac:dyDescent="0.25">
      <c r="A647" s="92"/>
      <c r="B647" s="92"/>
      <c r="C647" s="93"/>
      <c r="D647" s="64"/>
      <c r="E647" s="64"/>
      <c r="F647" s="64"/>
      <c r="G647" s="64"/>
      <c r="H647" s="64"/>
      <c r="I647" s="92"/>
      <c r="J647" s="94"/>
      <c r="K647" s="94"/>
      <c r="L647" s="94"/>
      <c r="M647" s="94"/>
      <c r="N647" s="94"/>
      <c r="O647" s="94"/>
      <c r="P647" s="94"/>
      <c r="Q647" s="94"/>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row>
    <row r="648" spans="1:44" s="95" customFormat="1" ht="12.75" customHeight="1" x14ac:dyDescent="0.25">
      <c r="A648" s="92"/>
      <c r="B648" s="92"/>
      <c r="C648" s="93"/>
      <c r="D648" s="64"/>
      <c r="E648" s="64"/>
      <c r="F648" s="64"/>
      <c r="G648" s="64"/>
      <c r="H648" s="64"/>
      <c r="I648" s="92"/>
      <c r="J648" s="94"/>
      <c r="K648" s="94"/>
      <c r="L648" s="94"/>
      <c r="M648" s="94"/>
      <c r="N648" s="94"/>
      <c r="O648" s="94"/>
      <c r="P648" s="94"/>
      <c r="Q648" s="94"/>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row>
    <row r="649" spans="1:44" s="95" customFormat="1" ht="12.75" customHeight="1" x14ac:dyDescent="0.25">
      <c r="A649" s="92"/>
      <c r="B649" s="92"/>
      <c r="C649" s="93"/>
      <c r="D649" s="64"/>
      <c r="E649" s="64"/>
      <c r="F649" s="64"/>
      <c r="G649" s="64"/>
      <c r="H649" s="64"/>
      <c r="I649" s="92"/>
      <c r="J649" s="94"/>
      <c r="K649" s="94"/>
      <c r="L649" s="94"/>
      <c r="M649" s="94"/>
      <c r="N649" s="94"/>
      <c r="O649" s="94"/>
      <c r="P649" s="94"/>
      <c r="Q649" s="94"/>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row>
    <row r="650" spans="1:44" s="95" customFormat="1" ht="12.75" customHeight="1" x14ac:dyDescent="0.25">
      <c r="A650" s="92"/>
      <c r="B650" s="92"/>
      <c r="C650" s="93"/>
      <c r="D650" s="64"/>
      <c r="E650" s="64"/>
      <c r="F650" s="64"/>
      <c r="G650" s="64"/>
      <c r="H650" s="64"/>
      <c r="I650" s="92"/>
      <c r="J650" s="94"/>
      <c r="K650" s="94"/>
      <c r="L650" s="94"/>
      <c r="M650" s="94"/>
      <c r="N650" s="94"/>
      <c r="O650" s="94"/>
      <c r="P650" s="94"/>
      <c r="Q650" s="94"/>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row>
    <row r="651" spans="1:44" s="95" customFormat="1" ht="12.75" customHeight="1" x14ac:dyDescent="0.25">
      <c r="A651" s="92"/>
      <c r="B651" s="92"/>
      <c r="C651" s="93"/>
      <c r="D651" s="64"/>
      <c r="E651" s="64"/>
      <c r="F651" s="64"/>
      <c r="G651" s="64"/>
      <c r="H651" s="64"/>
      <c r="I651" s="92"/>
      <c r="J651" s="94"/>
      <c r="K651" s="94"/>
      <c r="L651" s="94"/>
      <c r="M651" s="94"/>
      <c r="N651" s="94"/>
      <c r="O651" s="94"/>
      <c r="P651" s="94"/>
      <c r="Q651" s="94"/>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row>
    <row r="652" spans="1:44" s="95" customFormat="1" ht="12.75" customHeight="1" x14ac:dyDescent="0.25">
      <c r="A652" s="92"/>
      <c r="B652" s="92"/>
      <c r="C652" s="93"/>
      <c r="D652" s="64"/>
      <c r="E652" s="64"/>
      <c r="F652" s="64"/>
      <c r="G652" s="64"/>
      <c r="H652" s="64"/>
      <c r="I652" s="92"/>
      <c r="J652" s="94"/>
      <c r="K652" s="94"/>
      <c r="L652" s="94"/>
      <c r="M652" s="94"/>
      <c r="N652" s="94"/>
      <c r="O652" s="94"/>
      <c r="P652" s="94"/>
      <c r="Q652" s="94"/>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row>
    <row r="653" spans="1:44" s="95" customFormat="1" ht="12.75" customHeight="1" x14ac:dyDescent="0.25">
      <c r="A653" s="92"/>
      <c r="B653" s="92"/>
      <c r="C653" s="93"/>
      <c r="D653" s="64"/>
      <c r="E653" s="64"/>
      <c r="F653" s="64"/>
      <c r="G653" s="64"/>
      <c r="H653" s="64"/>
      <c r="I653" s="92"/>
      <c r="J653" s="94"/>
      <c r="K653" s="94"/>
      <c r="L653" s="94"/>
      <c r="M653" s="94"/>
      <c r="N653" s="94"/>
      <c r="O653" s="94"/>
      <c r="P653" s="94"/>
      <c r="Q653" s="94"/>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row>
    <row r="654" spans="1:44" s="95" customFormat="1" ht="12.75" customHeight="1" x14ac:dyDescent="0.25">
      <c r="A654" s="92"/>
      <c r="B654" s="92"/>
      <c r="C654" s="93"/>
      <c r="D654" s="64"/>
      <c r="E654" s="64"/>
      <c r="F654" s="64"/>
      <c r="G654" s="64"/>
      <c r="H654" s="64"/>
      <c r="I654" s="92"/>
      <c r="J654" s="94"/>
      <c r="K654" s="94"/>
      <c r="L654" s="94"/>
      <c r="M654" s="94"/>
      <c r="N654" s="94"/>
      <c r="O654" s="94"/>
      <c r="P654" s="94"/>
      <c r="Q654" s="94"/>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row>
    <row r="655" spans="1:44" s="95" customFormat="1" ht="12.75" customHeight="1" x14ac:dyDescent="0.25">
      <c r="A655" s="92"/>
      <c r="B655" s="92"/>
      <c r="C655" s="93"/>
      <c r="D655" s="64"/>
      <c r="E655" s="64"/>
      <c r="F655" s="64"/>
      <c r="G655" s="64"/>
      <c r="H655" s="64"/>
      <c r="I655" s="92"/>
      <c r="J655" s="94"/>
      <c r="K655" s="94"/>
      <c r="L655" s="94"/>
      <c r="M655" s="94"/>
      <c r="N655" s="94"/>
      <c r="O655" s="94"/>
      <c r="P655" s="94"/>
      <c r="Q655" s="94"/>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row>
    <row r="656" spans="1:44" s="95" customFormat="1" ht="12.75" customHeight="1" x14ac:dyDescent="0.25">
      <c r="A656" s="92"/>
      <c r="B656" s="92"/>
      <c r="C656" s="93"/>
      <c r="D656" s="64"/>
      <c r="E656" s="64"/>
      <c r="F656" s="64"/>
      <c r="G656" s="64"/>
      <c r="H656" s="64"/>
      <c r="I656" s="92"/>
      <c r="J656" s="94"/>
      <c r="K656" s="94"/>
      <c r="L656" s="94"/>
      <c r="M656" s="94"/>
      <c r="N656" s="94"/>
      <c r="O656" s="94"/>
      <c r="P656" s="94"/>
      <c r="Q656" s="94"/>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row>
    <row r="657" spans="1:44" s="95" customFormat="1" ht="12.75" customHeight="1" x14ac:dyDescent="0.25">
      <c r="A657" s="92"/>
      <c r="B657" s="92"/>
      <c r="C657" s="93"/>
      <c r="D657" s="64"/>
      <c r="E657" s="64"/>
      <c r="F657" s="64"/>
      <c r="G657" s="64"/>
      <c r="H657" s="64"/>
      <c r="I657" s="92"/>
      <c r="J657" s="94"/>
      <c r="K657" s="94"/>
      <c r="L657" s="94"/>
      <c r="M657" s="94"/>
      <c r="N657" s="94"/>
      <c r="O657" s="94"/>
      <c r="P657" s="94"/>
      <c r="Q657" s="94"/>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row>
    <row r="658" spans="1:44" s="95" customFormat="1" ht="12.75" customHeight="1" x14ac:dyDescent="0.25">
      <c r="A658" s="92"/>
      <c r="B658" s="92"/>
      <c r="C658" s="93"/>
      <c r="D658" s="64"/>
      <c r="E658" s="64"/>
      <c r="F658" s="64"/>
      <c r="G658" s="64"/>
      <c r="H658" s="64"/>
      <c r="I658" s="92"/>
      <c r="J658" s="94"/>
      <c r="K658" s="94"/>
      <c r="L658" s="94"/>
      <c r="M658" s="94"/>
      <c r="N658" s="94"/>
      <c r="O658" s="94"/>
      <c r="P658" s="94"/>
      <c r="Q658" s="94"/>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row>
    <row r="659" spans="1:44" s="95" customFormat="1" ht="12.75" customHeight="1" x14ac:dyDescent="0.25">
      <c r="A659" s="92"/>
      <c r="B659" s="92"/>
      <c r="C659" s="93"/>
      <c r="D659" s="64"/>
      <c r="E659" s="64"/>
      <c r="F659" s="64"/>
      <c r="G659" s="64"/>
      <c r="H659" s="64"/>
      <c r="I659" s="92"/>
      <c r="J659" s="94"/>
      <c r="K659" s="94"/>
      <c r="L659" s="94"/>
      <c r="M659" s="94"/>
      <c r="N659" s="94"/>
      <c r="O659" s="94"/>
      <c r="P659" s="94"/>
      <c r="Q659" s="94"/>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row>
    <row r="660" spans="1:44" s="95" customFormat="1" ht="12.75" customHeight="1" x14ac:dyDescent="0.25">
      <c r="A660" s="92"/>
      <c r="B660" s="92"/>
      <c r="C660" s="93"/>
      <c r="D660" s="64"/>
      <c r="E660" s="64"/>
      <c r="F660" s="64"/>
      <c r="G660" s="64"/>
      <c r="H660" s="64"/>
      <c r="I660" s="92"/>
      <c r="J660" s="94"/>
      <c r="K660" s="94"/>
      <c r="L660" s="94"/>
      <c r="M660" s="94"/>
      <c r="N660" s="94"/>
      <c r="O660" s="94"/>
      <c r="P660" s="94"/>
      <c r="Q660" s="94"/>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row>
    <row r="661" spans="1:44" s="95" customFormat="1" ht="12.75" customHeight="1" x14ac:dyDescent="0.25">
      <c r="A661" s="92"/>
      <c r="B661" s="92"/>
      <c r="C661" s="93"/>
      <c r="D661" s="64"/>
      <c r="E661" s="64"/>
      <c r="F661" s="64"/>
      <c r="G661" s="64"/>
      <c r="H661" s="64"/>
      <c r="I661" s="92"/>
      <c r="J661" s="94"/>
      <c r="K661" s="94"/>
      <c r="L661" s="94"/>
      <c r="M661" s="94"/>
      <c r="N661" s="94"/>
      <c r="O661" s="94"/>
      <c r="P661" s="94"/>
      <c r="Q661" s="94"/>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row>
    <row r="662" spans="1:44" s="95" customFormat="1" ht="12.75" customHeight="1" x14ac:dyDescent="0.25">
      <c r="A662" s="92"/>
      <c r="B662" s="92"/>
      <c r="C662" s="93"/>
      <c r="D662" s="64"/>
      <c r="E662" s="64"/>
      <c r="F662" s="64"/>
      <c r="G662" s="64"/>
      <c r="H662" s="64"/>
      <c r="I662" s="92"/>
      <c r="J662" s="94"/>
      <c r="K662" s="94"/>
      <c r="L662" s="94"/>
      <c r="M662" s="94"/>
      <c r="N662" s="94"/>
      <c r="O662" s="94"/>
      <c r="P662" s="94"/>
      <c r="Q662" s="94"/>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row>
    <row r="663" spans="1:44" s="95" customFormat="1" ht="12.75" customHeight="1" x14ac:dyDescent="0.25">
      <c r="A663" s="92"/>
      <c r="B663" s="92"/>
      <c r="C663" s="93"/>
      <c r="D663" s="64"/>
      <c r="E663" s="64"/>
      <c r="F663" s="64"/>
      <c r="G663" s="64"/>
      <c r="H663" s="64"/>
      <c r="I663" s="92"/>
      <c r="J663" s="94"/>
      <c r="K663" s="94"/>
      <c r="L663" s="94"/>
      <c r="M663" s="94"/>
      <c r="N663" s="94"/>
      <c r="O663" s="94"/>
      <c r="P663" s="94"/>
      <c r="Q663" s="94"/>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row>
    <row r="664" spans="1:44" s="95" customFormat="1" ht="12.75" customHeight="1" x14ac:dyDescent="0.25">
      <c r="A664" s="92"/>
      <c r="B664" s="92"/>
      <c r="C664" s="93"/>
      <c r="D664" s="64"/>
      <c r="E664" s="64"/>
      <c r="F664" s="64"/>
      <c r="G664" s="64"/>
      <c r="H664" s="64"/>
      <c r="I664" s="92"/>
      <c r="J664" s="94"/>
      <c r="K664" s="94"/>
      <c r="L664" s="94"/>
      <c r="M664" s="94"/>
      <c r="N664" s="94"/>
      <c r="O664" s="94"/>
      <c r="P664" s="94"/>
      <c r="Q664" s="94"/>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row>
    <row r="665" spans="1:44" s="95" customFormat="1" ht="12.75" customHeight="1" x14ac:dyDescent="0.25">
      <c r="A665" s="92"/>
      <c r="B665" s="92"/>
      <c r="C665" s="93"/>
      <c r="D665" s="64"/>
      <c r="E665" s="64"/>
      <c r="F665" s="64"/>
      <c r="G665" s="64"/>
      <c r="H665" s="64"/>
      <c r="I665" s="92"/>
      <c r="J665" s="94"/>
      <c r="K665" s="94"/>
      <c r="L665" s="94"/>
      <c r="M665" s="94"/>
      <c r="N665" s="94"/>
      <c r="O665" s="94"/>
      <c r="P665" s="94"/>
      <c r="Q665" s="94"/>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row>
    <row r="666" spans="1:44" s="95" customFormat="1" ht="12.75" customHeight="1" x14ac:dyDescent="0.25">
      <c r="A666" s="92"/>
      <c r="B666" s="92"/>
      <c r="C666" s="93"/>
      <c r="D666" s="64"/>
      <c r="E666" s="64"/>
      <c r="F666" s="64"/>
      <c r="G666" s="64"/>
      <c r="H666" s="64"/>
      <c r="I666" s="92"/>
      <c r="J666" s="94"/>
      <c r="K666" s="94"/>
      <c r="L666" s="94"/>
      <c r="M666" s="94"/>
      <c r="N666" s="94"/>
      <c r="O666" s="94"/>
      <c r="P666" s="94"/>
      <c r="Q666" s="94"/>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row>
    <row r="667" spans="1:44" s="95" customFormat="1" ht="12.75" customHeight="1" x14ac:dyDescent="0.25">
      <c r="A667" s="92"/>
      <c r="B667" s="92"/>
      <c r="C667" s="93"/>
      <c r="D667" s="64"/>
      <c r="E667" s="64"/>
      <c r="F667" s="64"/>
      <c r="G667" s="64"/>
      <c r="H667" s="64"/>
      <c r="I667" s="92"/>
      <c r="J667" s="94"/>
      <c r="K667" s="94"/>
      <c r="L667" s="94"/>
      <c r="M667" s="94"/>
      <c r="N667" s="94"/>
      <c r="O667" s="94"/>
      <c r="P667" s="94"/>
      <c r="Q667" s="94"/>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row>
    <row r="668" spans="1:44" s="95" customFormat="1" ht="12.75" customHeight="1" x14ac:dyDescent="0.25">
      <c r="A668" s="92"/>
      <c r="B668" s="92"/>
      <c r="C668" s="93"/>
      <c r="D668" s="64"/>
      <c r="E668" s="64"/>
      <c r="F668" s="64"/>
      <c r="G668" s="64"/>
      <c r="H668" s="64"/>
      <c r="I668" s="92"/>
      <c r="J668" s="94"/>
      <c r="K668" s="94"/>
      <c r="L668" s="94"/>
      <c r="M668" s="94"/>
      <c r="N668" s="94"/>
      <c r="O668" s="94"/>
      <c r="P668" s="94"/>
      <c r="Q668" s="94"/>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row>
    <row r="669" spans="1:44" s="95" customFormat="1" ht="12.75" customHeight="1" x14ac:dyDescent="0.25">
      <c r="A669" s="92"/>
      <c r="B669" s="92"/>
      <c r="C669" s="93"/>
      <c r="D669" s="64"/>
      <c r="E669" s="64"/>
      <c r="F669" s="64"/>
      <c r="G669" s="64"/>
      <c r="H669" s="64"/>
      <c r="I669" s="92"/>
      <c r="J669" s="94"/>
      <c r="K669" s="94"/>
      <c r="L669" s="94"/>
      <c r="M669" s="94"/>
      <c r="N669" s="94"/>
      <c r="O669" s="94"/>
      <c r="P669" s="94"/>
      <c r="Q669" s="94"/>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row>
    <row r="670" spans="1:44" s="95" customFormat="1" ht="12.75" customHeight="1" x14ac:dyDescent="0.25">
      <c r="A670" s="92"/>
      <c r="B670" s="92"/>
      <c r="C670" s="93"/>
      <c r="D670" s="64"/>
      <c r="E670" s="64"/>
      <c r="F670" s="64"/>
      <c r="G670" s="64"/>
      <c r="H670" s="64"/>
      <c r="I670" s="92"/>
      <c r="J670" s="94"/>
      <c r="K670" s="94"/>
      <c r="L670" s="94"/>
      <c r="M670" s="94"/>
      <c r="N670" s="94"/>
      <c r="O670" s="94"/>
      <c r="P670" s="94"/>
      <c r="Q670" s="94"/>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row>
    <row r="671" spans="1:44" s="95" customFormat="1" ht="12.75" customHeight="1" x14ac:dyDescent="0.25">
      <c r="A671" s="92"/>
      <c r="B671" s="92"/>
      <c r="C671" s="93"/>
      <c r="D671" s="64"/>
      <c r="E671" s="64"/>
      <c r="F671" s="64"/>
      <c r="G671" s="64"/>
      <c r="H671" s="64"/>
      <c r="I671" s="92"/>
      <c r="J671" s="94"/>
      <c r="K671" s="94"/>
      <c r="L671" s="94"/>
      <c r="M671" s="94"/>
      <c r="N671" s="94"/>
      <c r="O671" s="94"/>
      <c r="P671" s="94"/>
      <c r="Q671" s="94"/>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row>
    <row r="672" spans="1:44" s="95" customFormat="1" ht="12.75" customHeight="1" x14ac:dyDescent="0.25">
      <c r="A672" s="92"/>
      <c r="B672" s="92"/>
      <c r="C672" s="93"/>
      <c r="D672" s="64"/>
      <c r="E672" s="64"/>
      <c r="F672" s="64"/>
      <c r="G672" s="64"/>
      <c r="H672" s="64"/>
      <c r="I672" s="92"/>
      <c r="J672" s="94"/>
      <c r="K672" s="94"/>
      <c r="L672" s="94"/>
      <c r="M672" s="94"/>
      <c r="N672" s="94"/>
      <c r="O672" s="94"/>
      <c r="P672" s="94"/>
      <c r="Q672" s="94"/>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row>
    <row r="673" spans="1:44" s="95" customFormat="1" ht="12.75" customHeight="1" x14ac:dyDescent="0.25">
      <c r="A673" s="92"/>
      <c r="B673" s="92"/>
      <c r="C673" s="93"/>
      <c r="D673" s="64"/>
      <c r="E673" s="64"/>
      <c r="F673" s="64"/>
      <c r="G673" s="64"/>
      <c r="H673" s="64"/>
      <c r="I673" s="92"/>
      <c r="J673" s="94"/>
      <c r="K673" s="94"/>
      <c r="L673" s="94"/>
      <c r="M673" s="94"/>
      <c r="N673" s="94"/>
      <c r="O673" s="94"/>
      <c r="P673" s="94"/>
      <c r="Q673" s="94"/>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row>
    <row r="674" spans="1:44" s="95" customFormat="1" ht="12.75" customHeight="1" x14ac:dyDescent="0.25">
      <c r="A674" s="92"/>
      <c r="B674" s="92"/>
      <c r="C674" s="93"/>
      <c r="D674" s="64"/>
      <c r="E674" s="64"/>
      <c r="F674" s="64"/>
      <c r="G674" s="64"/>
      <c r="H674" s="64"/>
      <c r="I674" s="92"/>
      <c r="J674" s="94"/>
      <c r="K674" s="94"/>
      <c r="L674" s="94"/>
      <c r="M674" s="94"/>
      <c r="N674" s="94"/>
      <c r="O674" s="94"/>
      <c r="P674" s="94"/>
      <c r="Q674" s="94"/>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row>
    <row r="675" spans="1:44" s="95" customFormat="1" ht="12.75" customHeight="1" x14ac:dyDescent="0.25">
      <c r="A675" s="92"/>
      <c r="B675" s="92"/>
      <c r="C675" s="93"/>
      <c r="D675" s="64"/>
      <c r="E675" s="64"/>
      <c r="F675" s="64"/>
      <c r="G675" s="64"/>
      <c r="H675" s="64"/>
      <c r="I675" s="92"/>
      <c r="J675" s="94"/>
      <c r="K675" s="94"/>
      <c r="L675" s="94"/>
      <c r="M675" s="94"/>
      <c r="N675" s="94"/>
      <c r="O675" s="94"/>
      <c r="P675" s="94"/>
      <c r="Q675" s="94"/>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row>
    <row r="676" spans="1:44" s="95" customFormat="1" ht="12.75" customHeight="1" x14ac:dyDescent="0.25">
      <c r="A676" s="92"/>
      <c r="B676" s="92"/>
      <c r="C676" s="93"/>
      <c r="D676" s="64"/>
      <c r="E676" s="64"/>
      <c r="F676" s="64"/>
      <c r="G676" s="64"/>
      <c r="H676" s="64"/>
      <c r="I676" s="92"/>
      <c r="J676" s="94"/>
      <c r="K676" s="94"/>
      <c r="L676" s="94"/>
      <c r="M676" s="94"/>
      <c r="N676" s="94"/>
      <c r="O676" s="94"/>
      <c r="P676" s="94"/>
      <c r="Q676" s="94"/>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row>
    <row r="677" spans="1:44" s="95" customFormat="1" ht="12.75" customHeight="1" x14ac:dyDescent="0.25">
      <c r="A677" s="92"/>
      <c r="B677" s="92"/>
      <c r="C677" s="93"/>
      <c r="D677" s="64"/>
      <c r="E677" s="64"/>
      <c r="F677" s="64"/>
      <c r="G677" s="64"/>
      <c r="H677" s="64"/>
      <c r="I677" s="92"/>
      <c r="J677" s="94"/>
      <c r="K677" s="94"/>
      <c r="L677" s="94"/>
      <c r="M677" s="94"/>
      <c r="N677" s="94"/>
      <c r="O677" s="94"/>
      <c r="P677" s="94"/>
      <c r="Q677" s="94"/>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row>
    <row r="678" spans="1:44" s="95" customFormat="1" ht="12.75" customHeight="1" x14ac:dyDescent="0.25">
      <c r="A678" s="92"/>
      <c r="B678" s="92"/>
      <c r="C678" s="93"/>
      <c r="D678" s="64"/>
      <c r="E678" s="64"/>
      <c r="F678" s="64"/>
      <c r="G678" s="64"/>
      <c r="H678" s="64"/>
      <c r="I678" s="92"/>
      <c r="J678" s="94"/>
      <c r="K678" s="94"/>
      <c r="L678" s="94"/>
      <c r="M678" s="94"/>
      <c r="N678" s="94"/>
      <c r="O678" s="94"/>
      <c r="P678" s="94"/>
      <c r="Q678" s="94"/>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row>
    <row r="679" spans="1:44" s="95" customFormat="1" ht="12.75" customHeight="1" x14ac:dyDescent="0.25">
      <c r="A679" s="92"/>
      <c r="B679" s="92"/>
      <c r="C679" s="93"/>
      <c r="D679" s="64"/>
      <c r="E679" s="64"/>
      <c r="F679" s="64"/>
      <c r="G679" s="64"/>
      <c r="H679" s="64"/>
      <c r="I679" s="92"/>
      <c r="J679" s="94"/>
      <c r="K679" s="94"/>
      <c r="L679" s="94"/>
      <c r="M679" s="94"/>
      <c r="N679" s="94"/>
      <c r="O679" s="94"/>
      <c r="P679" s="94"/>
      <c r="Q679" s="94"/>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row>
    <row r="680" spans="1:44" s="95" customFormat="1" ht="12.75" customHeight="1" x14ac:dyDescent="0.25">
      <c r="A680" s="92"/>
      <c r="B680" s="92"/>
      <c r="C680" s="93"/>
      <c r="D680" s="64"/>
      <c r="E680" s="64"/>
      <c r="F680" s="64"/>
      <c r="G680" s="64"/>
      <c r="H680" s="64"/>
      <c r="I680" s="92"/>
      <c r="J680" s="94"/>
      <c r="K680" s="94"/>
      <c r="L680" s="94"/>
      <c r="M680" s="94"/>
      <c r="N680" s="94"/>
      <c r="O680" s="94"/>
      <c r="P680" s="94"/>
      <c r="Q680" s="94"/>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row>
    <row r="681" spans="1:44" s="95" customFormat="1" ht="12.75" customHeight="1" x14ac:dyDescent="0.25">
      <c r="A681" s="92"/>
      <c r="B681" s="92"/>
      <c r="C681" s="93"/>
      <c r="D681" s="64"/>
      <c r="E681" s="64"/>
      <c r="F681" s="64"/>
      <c r="G681" s="64"/>
      <c r="H681" s="64"/>
      <c r="I681" s="92"/>
      <c r="J681" s="94"/>
      <c r="K681" s="94"/>
      <c r="L681" s="94"/>
      <c r="M681" s="94"/>
      <c r="N681" s="94"/>
      <c r="O681" s="94"/>
      <c r="P681" s="94"/>
      <c r="Q681" s="94"/>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row>
    <row r="682" spans="1:44" s="95" customFormat="1" ht="12.75" customHeight="1" x14ac:dyDescent="0.25">
      <c r="A682" s="92"/>
      <c r="B682" s="92"/>
      <c r="C682" s="93"/>
      <c r="D682" s="64"/>
      <c r="E682" s="64"/>
      <c r="F682" s="64"/>
      <c r="G682" s="64"/>
      <c r="H682" s="64"/>
      <c r="I682" s="92"/>
      <c r="J682" s="94"/>
      <c r="K682" s="94"/>
      <c r="L682" s="94"/>
      <c r="M682" s="94"/>
      <c r="N682" s="94"/>
      <c r="O682" s="94"/>
      <c r="P682" s="94"/>
      <c r="Q682" s="94"/>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row>
    <row r="683" spans="1:44" s="95" customFormat="1" ht="12.75" customHeight="1" x14ac:dyDescent="0.25">
      <c r="A683" s="92"/>
      <c r="B683" s="92"/>
      <c r="C683" s="93"/>
      <c r="D683" s="64"/>
      <c r="E683" s="64"/>
      <c r="F683" s="64"/>
      <c r="G683" s="64"/>
      <c r="H683" s="64"/>
      <c r="I683" s="92"/>
      <c r="J683" s="94"/>
      <c r="K683" s="94"/>
      <c r="L683" s="94"/>
      <c r="M683" s="94"/>
      <c r="N683" s="94"/>
      <c r="O683" s="94"/>
      <c r="P683" s="94"/>
      <c r="Q683" s="94"/>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row>
    <row r="684" spans="1:44" s="95" customFormat="1" ht="12.75" customHeight="1" x14ac:dyDescent="0.25">
      <c r="A684" s="92"/>
      <c r="B684" s="92"/>
      <c r="C684" s="93"/>
      <c r="D684" s="64"/>
      <c r="E684" s="64"/>
      <c r="F684" s="64"/>
      <c r="G684" s="64"/>
      <c r="H684" s="64"/>
      <c r="I684" s="92"/>
      <c r="J684" s="94"/>
      <c r="K684" s="94"/>
      <c r="L684" s="94"/>
      <c r="M684" s="94"/>
      <c r="N684" s="94"/>
      <c r="O684" s="94"/>
      <c r="P684" s="94"/>
      <c r="Q684" s="94"/>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row>
    <row r="685" spans="1:44" s="95" customFormat="1" ht="12.75" customHeight="1" x14ac:dyDescent="0.25">
      <c r="A685" s="92"/>
      <c r="B685" s="92"/>
      <c r="C685" s="93"/>
      <c r="D685" s="64"/>
      <c r="E685" s="64"/>
      <c r="F685" s="64"/>
      <c r="G685" s="64"/>
      <c r="H685" s="64"/>
      <c r="I685" s="92"/>
      <c r="J685" s="94"/>
      <c r="K685" s="94"/>
      <c r="L685" s="94"/>
      <c r="M685" s="94"/>
      <c r="N685" s="94"/>
      <c r="O685" s="94"/>
      <c r="P685" s="94"/>
      <c r="Q685" s="94"/>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row>
    <row r="686" spans="1:44" s="95" customFormat="1" ht="12.75" customHeight="1" x14ac:dyDescent="0.25">
      <c r="A686" s="92"/>
      <c r="B686" s="92"/>
      <c r="C686" s="93"/>
      <c r="D686" s="64"/>
      <c r="E686" s="64"/>
      <c r="F686" s="64"/>
      <c r="G686" s="64"/>
      <c r="H686" s="64"/>
      <c r="I686" s="92"/>
      <c r="J686" s="94"/>
      <c r="K686" s="94"/>
      <c r="L686" s="94"/>
      <c r="M686" s="94"/>
      <c r="N686" s="94"/>
      <c r="O686" s="94"/>
      <c r="P686" s="94"/>
      <c r="Q686" s="94"/>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row>
    <row r="687" spans="1:44" s="95" customFormat="1" ht="12.75" customHeight="1" x14ac:dyDescent="0.25">
      <c r="A687" s="92"/>
      <c r="B687" s="92"/>
      <c r="C687" s="93"/>
      <c r="D687" s="64"/>
      <c r="E687" s="64"/>
      <c r="F687" s="64"/>
      <c r="G687" s="64"/>
      <c r="H687" s="64"/>
      <c r="I687" s="92"/>
      <c r="J687" s="94"/>
      <c r="K687" s="94"/>
      <c r="L687" s="94"/>
      <c r="M687" s="94"/>
      <c r="N687" s="94"/>
      <c r="O687" s="94"/>
      <c r="P687" s="94"/>
      <c r="Q687" s="94"/>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row>
    <row r="688" spans="1:44" s="95" customFormat="1" ht="12.75" customHeight="1" x14ac:dyDescent="0.25">
      <c r="A688" s="92"/>
      <c r="B688" s="92"/>
      <c r="C688" s="93"/>
      <c r="D688" s="64"/>
      <c r="E688" s="64"/>
      <c r="F688" s="64"/>
      <c r="G688" s="64"/>
      <c r="H688" s="64"/>
      <c r="I688" s="92"/>
      <c r="J688" s="94"/>
      <c r="K688" s="94"/>
      <c r="L688" s="94"/>
      <c r="M688" s="94"/>
      <c r="N688" s="94"/>
      <c r="O688" s="94"/>
      <c r="P688" s="94"/>
      <c r="Q688" s="94"/>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row>
    <row r="689" spans="1:44" s="95" customFormat="1" ht="12.75" customHeight="1" x14ac:dyDescent="0.25">
      <c r="A689" s="92"/>
      <c r="B689" s="92"/>
      <c r="C689" s="93"/>
      <c r="D689" s="64"/>
      <c r="E689" s="64"/>
      <c r="F689" s="64"/>
      <c r="G689" s="64"/>
      <c r="H689" s="64"/>
      <c r="I689" s="92"/>
      <c r="J689" s="94"/>
      <c r="K689" s="94"/>
      <c r="L689" s="94"/>
      <c r="M689" s="94"/>
      <c r="N689" s="94"/>
      <c r="O689" s="94"/>
      <c r="P689" s="94"/>
      <c r="Q689" s="94"/>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row>
    <row r="690" spans="1:44" s="95" customFormat="1" ht="12.75" customHeight="1" x14ac:dyDescent="0.25">
      <c r="A690" s="92"/>
      <c r="B690" s="92"/>
      <c r="C690" s="93"/>
      <c r="D690" s="64"/>
      <c r="E690" s="64"/>
      <c r="F690" s="64"/>
      <c r="G690" s="64"/>
      <c r="H690" s="64"/>
      <c r="I690" s="92"/>
      <c r="J690" s="94"/>
      <c r="K690" s="94"/>
      <c r="L690" s="94"/>
      <c r="M690" s="94"/>
      <c r="N690" s="94"/>
      <c r="O690" s="94"/>
      <c r="P690" s="94"/>
      <c r="Q690" s="94"/>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row>
    <row r="691" spans="1:44" s="95" customFormat="1" ht="12.75" customHeight="1" x14ac:dyDescent="0.25">
      <c r="A691" s="92"/>
      <c r="B691" s="92"/>
      <c r="C691" s="93"/>
      <c r="D691" s="64"/>
      <c r="E691" s="64"/>
      <c r="F691" s="64"/>
      <c r="G691" s="64"/>
      <c r="H691" s="64"/>
      <c r="I691" s="92"/>
      <c r="J691" s="94"/>
      <c r="K691" s="94"/>
      <c r="L691" s="94"/>
      <c r="M691" s="94"/>
      <c r="N691" s="94"/>
      <c r="O691" s="94"/>
      <c r="P691" s="94"/>
      <c r="Q691" s="94"/>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row>
    <row r="692" spans="1:44" s="95" customFormat="1" ht="12.75" customHeight="1" x14ac:dyDescent="0.25">
      <c r="A692" s="92"/>
      <c r="B692" s="92"/>
      <c r="C692" s="93"/>
      <c r="D692" s="64"/>
      <c r="E692" s="64"/>
      <c r="F692" s="64"/>
      <c r="G692" s="64"/>
      <c r="H692" s="64"/>
      <c r="I692" s="92"/>
      <c r="J692" s="94"/>
      <c r="K692" s="94"/>
      <c r="L692" s="94"/>
      <c r="M692" s="94"/>
      <c r="N692" s="94"/>
      <c r="O692" s="94"/>
      <c r="P692" s="94"/>
      <c r="Q692" s="94"/>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row>
    <row r="693" spans="1:44" s="95" customFormat="1" ht="12.75" customHeight="1" x14ac:dyDescent="0.25">
      <c r="A693" s="92"/>
      <c r="B693" s="92"/>
      <c r="C693" s="93"/>
      <c r="D693" s="64"/>
      <c r="E693" s="64"/>
      <c r="F693" s="64"/>
      <c r="G693" s="64"/>
      <c r="H693" s="64"/>
      <c r="I693" s="92"/>
      <c r="J693" s="94"/>
      <c r="K693" s="94"/>
      <c r="L693" s="94"/>
      <c r="M693" s="94"/>
      <c r="N693" s="94"/>
      <c r="O693" s="94"/>
      <c r="P693" s="94"/>
      <c r="Q693" s="94"/>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row>
    <row r="694" spans="1:44" s="95" customFormat="1" ht="12.75" customHeight="1" x14ac:dyDescent="0.25">
      <c r="A694" s="92"/>
      <c r="B694" s="92"/>
      <c r="C694" s="93"/>
      <c r="D694" s="64"/>
      <c r="E694" s="64"/>
      <c r="F694" s="64"/>
      <c r="G694" s="64"/>
      <c r="H694" s="64"/>
      <c r="I694" s="92"/>
      <c r="J694" s="94"/>
      <c r="K694" s="94"/>
      <c r="L694" s="94"/>
      <c r="M694" s="94"/>
      <c r="N694" s="94"/>
      <c r="O694" s="94"/>
      <c r="P694" s="94"/>
      <c r="Q694" s="94"/>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row>
    <row r="695" spans="1:44" s="95" customFormat="1" ht="12.75" customHeight="1" x14ac:dyDescent="0.25">
      <c r="A695" s="92"/>
      <c r="B695" s="92"/>
      <c r="C695" s="93"/>
      <c r="D695" s="64"/>
      <c r="E695" s="64"/>
      <c r="F695" s="64"/>
      <c r="G695" s="64"/>
      <c r="H695" s="64"/>
      <c r="I695" s="92"/>
      <c r="J695" s="94"/>
      <c r="K695" s="94"/>
      <c r="L695" s="94"/>
      <c r="M695" s="94"/>
      <c r="N695" s="94"/>
      <c r="O695" s="94"/>
      <c r="P695" s="94"/>
      <c r="Q695" s="94"/>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row>
    <row r="696" spans="1:44" s="95" customFormat="1" ht="12.75" customHeight="1" x14ac:dyDescent="0.25">
      <c r="A696" s="92"/>
      <c r="B696" s="92"/>
      <c r="C696" s="93"/>
      <c r="D696" s="64"/>
      <c r="E696" s="64"/>
      <c r="F696" s="64"/>
      <c r="G696" s="64"/>
      <c r="H696" s="64"/>
      <c r="I696" s="92"/>
      <c r="J696" s="94"/>
      <c r="K696" s="94"/>
      <c r="L696" s="94"/>
      <c r="M696" s="94"/>
      <c r="N696" s="94"/>
      <c r="O696" s="94"/>
      <c r="P696" s="94"/>
      <c r="Q696" s="94"/>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row>
    <row r="697" spans="1:44" s="95" customFormat="1" ht="12.75" customHeight="1" x14ac:dyDescent="0.25">
      <c r="A697" s="92"/>
      <c r="B697" s="92"/>
      <c r="C697" s="93"/>
      <c r="D697" s="64"/>
      <c r="E697" s="64"/>
      <c r="F697" s="64"/>
      <c r="G697" s="64"/>
      <c r="H697" s="64"/>
      <c r="I697" s="92"/>
      <c r="J697" s="94"/>
      <c r="K697" s="94"/>
      <c r="L697" s="94"/>
      <c r="M697" s="94"/>
      <c r="N697" s="94"/>
      <c r="O697" s="94"/>
      <c r="P697" s="94"/>
      <c r="Q697" s="94"/>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row>
    <row r="698" spans="1:44" s="95" customFormat="1" ht="12.75" customHeight="1" x14ac:dyDescent="0.25">
      <c r="A698" s="92"/>
      <c r="B698" s="92"/>
      <c r="C698" s="93"/>
      <c r="D698" s="64"/>
      <c r="E698" s="64"/>
      <c r="F698" s="64"/>
      <c r="G698" s="64"/>
      <c r="H698" s="64"/>
      <c r="I698" s="92"/>
      <c r="J698" s="94"/>
      <c r="K698" s="94"/>
      <c r="L698" s="94"/>
      <c r="M698" s="94"/>
      <c r="N698" s="94"/>
      <c r="O698" s="94"/>
      <c r="P698" s="94"/>
      <c r="Q698" s="94"/>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row>
    <row r="699" spans="1:44" s="95" customFormat="1" ht="12.75" customHeight="1" x14ac:dyDescent="0.25">
      <c r="A699" s="92"/>
      <c r="B699" s="92"/>
      <c r="C699" s="93"/>
      <c r="D699" s="64"/>
      <c r="E699" s="64"/>
      <c r="F699" s="64"/>
      <c r="G699" s="64"/>
      <c r="H699" s="64"/>
      <c r="I699" s="92"/>
      <c r="J699" s="94"/>
      <c r="K699" s="94"/>
      <c r="L699" s="94"/>
      <c r="M699" s="94"/>
      <c r="N699" s="94"/>
      <c r="O699" s="94"/>
      <c r="P699" s="94"/>
      <c r="Q699" s="94"/>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row>
    <row r="700" spans="1:44" s="95" customFormat="1" ht="12.75" customHeight="1" x14ac:dyDescent="0.25">
      <c r="A700" s="92"/>
      <c r="B700" s="92"/>
      <c r="C700" s="93"/>
      <c r="D700" s="64"/>
      <c r="E700" s="64"/>
      <c r="F700" s="64"/>
      <c r="G700" s="64"/>
      <c r="H700" s="64"/>
      <c r="I700" s="92"/>
      <c r="J700" s="94"/>
      <c r="K700" s="94"/>
      <c r="L700" s="94"/>
      <c r="M700" s="94"/>
      <c r="N700" s="94"/>
      <c r="O700" s="94"/>
      <c r="P700" s="94"/>
      <c r="Q700" s="94"/>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row>
    <row r="701" spans="1:44" s="95" customFormat="1" ht="12.75" customHeight="1" x14ac:dyDescent="0.25">
      <c r="A701" s="92"/>
      <c r="B701" s="92"/>
      <c r="C701" s="93"/>
      <c r="D701" s="64"/>
      <c r="E701" s="64"/>
      <c r="F701" s="64"/>
      <c r="G701" s="64"/>
      <c r="H701" s="64"/>
      <c r="I701" s="92"/>
      <c r="J701" s="94"/>
      <c r="K701" s="94"/>
      <c r="L701" s="94"/>
      <c r="M701" s="94"/>
      <c r="N701" s="94"/>
      <c r="O701" s="94"/>
      <c r="P701" s="94"/>
      <c r="Q701" s="94"/>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row>
    <row r="702" spans="1:44" s="95" customFormat="1" ht="12.75" customHeight="1" x14ac:dyDescent="0.25">
      <c r="A702" s="92"/>
      <c r="B702" s="92"/>
      <c r="C702" s="93"/>
      <c r="D702" s="64"/>
      <c r="E702" s="64"/>
      <c r="F702" s="64"/>
      <c r="G702" s="64"/>
      <c r="H702" s="64"/>
      <c r="I702" s="92"/>
      <c r="J702" s="94"/>
      <c r="K702" s="94"/>
      <c r="L702" s="94"/>
      <c r="M702" s="94"/>
      <c r="N702" s="94"/>
      <c r="O702" s="94"/>
      <c r="P702" s="94"/>
      <c r="Q702" s="94"/>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row>
    <row r="703" spans="1:44" s="95" customFormat="1" ht="12.75" customHeight="1" x14ac:dyDescent="0.25">
      <c r="A703" s="92"/>
      <c r="B703" s="92"/>
      <c r="C703" s="93"/>
      <c r="D703" s="64"/>
      <c r="E703" s="64"/>
      <c r="F703" s="64"/>
      <c r="G703" s="64"/>
      <c r="H703" s="64"/>
      <c r="I703" s="92"/>
      <c r="J703" s="94"/>
      <c r="K703" s="94"/>
      <c r="L703" s="94"/>
      <c r="M703" s="94"/>
      <c r="N703" s="94"/>
      <c r="O703" s="94"/>
      <c r="P703" s="94"/>
      <c r="Q703" s="94"/>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row>
    <row r="704" spans="1:44" s="95" customFormat="1" ht="12.75" customHeight="1" x14ac:dyDescent="0.25">
      <c r="A704" s="92"/>
      <c r="B704" s="92"/>
      <c r="C704" s="93"/>
      <c r="D704" s="64"/>
      <c r="E704" s="64"/>
      <c r="F704" s="64"/>
      <c r="G704" s="64"/>
      <c r="H704" s="64"/>
      <c r="I704" s="92"/>
      <c r="J704" s="94"/>
      <c r="K704" s="94"/>
      <c r="L704" s="94"/>
      <c r="M704" s="94"/>
      <c r="N704" s="94"/>
      <c r="O704" s="94"/>
      <c r="P704" s="94"/>
      <c r="Q704" s="94"/>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row>
    <row r="705" spans="1:44" s="95" customFormat="1" ht="12.75" customHeight="1" x14ac:dyDescent="0.25">
      <c r="A705" s="92"/>
      <c r="B705" s="92"/>
      <c r="C705" s="93"/>
      <c r="D705" s="64"/>
      <c r="E705" s="64"/>
      <c r="F705" s="64"/>
      <c r="G705" s="64"/>
      <c r="H705" s="64"/>
      <c r="I705" s="92"/>
      <c r="J705" s="94"/>
      <c r="K705" s="94"/>
      <c r="L705" s="94"/>
      <c r="M705" s="94"/>
      <c r="N705" s="94"/>
      <c r="O705" s="94"/>
      <c r="P705" s="94"/>
      <c r="Q705" s="94"/>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row>
    <row r="706" spans="1:44" s="95" customFormat="1" ht="12.75" customHeight="1" x14ac:dyDescent="0.25">
      <c r="A706" s="92"/>
      <c r="B706" s="92"/>
      <c r="C706" s="93"/>
      <c r="D706" s="64"/>
      <c r="E706" s="64"/>
      <c r="F706" s="64"/>
      <c r="G706" s="64"/>
      <c r="H706" s="64"/>
      <c r="I706" s="92"/>
      <c r="J706" s="94"/>
      <c r="K706" s="94"/>
      <c r="L706" s="94"/>
      <c r="M706" s="94"/>
      <c r="N706" s="94"/>
      <c r="O706" s="94"/>
      <c r="P706" s="94"/>
      <c r="Q706" s="94"/>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row>
    <row r="707" spans="1:44" s="95" customFormat="1" ht="12.75" customHeight="1" x14ac:dyDescent="0.25">
      <c r="A707" s="92"/>
      <c r="B707" s="92"/>
      <c r="C707" s="93"/>
      <c r="D707" s="64"/>
      <c r="E707" s="64"/>
      <c r="F707" s="64"/>
      <c r="G707" s="64"/>
      <c r="H707" s="64"/>
      <c r="I707" s="92"/>
      <c r="J707" s="94"/>
      <c r="K707" s="94"/>
      <c r="L707" s="94"/>
      <c r="M707" s="94"/>
      <c r="N707" s="94"/>
      <c r="O707" s="94"/>
      <c r="P707" s="94"/>
      <c r="Q707" s="94"/>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row>
    <row r="708" spans="1:44" s="95" customFormat="1" ht="12.75" customHeight="1" x14ac:dyDescent="0.25">
      <c r="A708" s="92"/>
      <c r="B708" s="92"/>
      <c r="C708" s="93"/>
      <c r="D708" s="64"/>
      <c r="E708" s="64"/>
      <c r="F708" s="64"/>
      <c r="G708" s="64"/>
      <c r="H708" s="64"/>
      <c r="I708" s="92"/>
      <c r="J708" s="94"/>
      <c r="K708" s="94"/>
      <c r="L708" s="94"/>
      <c r="M708" s="94"/>
      <c r="N708" s="94"/>
      <c r="O708" s="94"/>
      <c r="P708" s="94"/>
      <c r="Q708" s="94"/>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row>
    <row r="709" spans="1:44" s="95" customFormat="1" ht="12.75" customHeight="1" x14ac:dyDescent="0.25">
      <c r="A709" s="92"/>
      <c r="B709" s="92"/>
      <c r="C709" s="93"/>
      <c r="D709" s="64"/>
      <c r="E709" s="64"/>
      <c r="F709" s="64"/>
      <c r="G709" s="64"/>
      <c r="H709" s="64"/>
      <c r="I709" s="92"/>
      <c r="J709" s="94"/>
      <c r="K709" s="94"/>
      <c r="L709" s="94"/>
      <c r="M709" s="94"/>
      <c r="N709" s="94"/>
      <c r="O709" s="94"/>
      <c r="P709" s="94"/>
      <c r="Q709" s="94"/>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row>
    <row r="710" spans="1:44" s="95" customFormat="1" ht="12.75" customHeight="1" x14ac:dyDescent="0.25">
      <c r="A710" s="92"/>
      <c r="B710" s="92"/>
      <c r="C710" s="93"/>
      <c r="D710" s="64"/>
      <c r="E710" s="64"/>
      <c r="F710" s="64"/>
      <c r="G710" s="64"/>
      <c r="H710" s="64"/>
      <c r="I710" s="92"/>
      <c r="J710" s="94"/>
      <c r="K710" s="94"/>
      <c r="L710" s="94"/>
      <c r="M710" s="94"/>
      <c r="N710" s="94"/>
      <c r="O710" s="94"/>
      <c r="P710" s="94"/>
      <c r="Q710" s="94"/>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row>
    <row r="711" spans="1:44" s="95" customFormat="1" ht="12.75" customHeight="1" x14ac:dyDescent="0.25">
      <c r="A711" s="92"/>
      <c r="B711" s="92"/>
      <c r="C711" s="93"/>
      <c r="D711" s="64"/>
      <c r="E711" s="64"/>
      <c r="F711" s="64"/>
      <c r="G711" s="64"/>
      <c r="H711" s="64"/>
      <c r="I711" s="92"/>
      <c r="J711" s="94"/>
      <c r="K711" s="94"/>
      <c r="L711" s="94"/>
      <c r="M711" s="94"/>
      <c r="N711" s="94"/>
      <c r="O711" s="94"/>
      <c r="P711" s="94"/>
      <c r="Q711" s="94"/>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row>
    <row r="712" spans="1:44" s="95" customFormat="1" ht="12.75" customHeight="1" x14ac:dyDescent="0.25">
      <c r="A712" s="92"/>
      <c r="B712" s="92"/>
      <c r="C712" s="93"/>
      <c r="D712" s="64"/>
      <c r="E712" s="64"/>
      <c r="F712" s="64"/>
      <c r="G712" s="64"/>
      <c r="H712" s="64"/>
      <c r="I712" s="92"/>
      <c r="J712" s="94"/>
      <c r="K712" s="94"/>
      <c r="L712" s="94"/>
      <c r="M712" s="94"/>
      <c r="N712" s="94"/>
      <c r="O712" s="94"/>
      <c r="P712" s="94"/>
      <c r="Q712" s="94"/>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row>
    <row r="713" spans="1:44" s="95" customFormat="1" ht="12.75" customHeight="1" x14ac:dyDescent="0.25">
      <c r="A713" s="92"/>
      <c r="B713" s="92"/>
      <c r="C713" s="93"/>
      <c r="D713" s="64"/>
      <c r="E713" s="64"/>
      <c r="F713" s="64"/>
      <c r="G713" s="64"/>
      <c r="H713" s="64"/>
      <c r="I713" s="92"/>
      <c r="J713" s="94"/>
      <c r="K713" s="94"/>
      <c r="L713" s="94"/>
      <c r="M713" s="94"/>
      <c r="N713" s="94"/>
      <c r="O713" s="94"/>
      <c r="P713" s="94"/>
      <c r="Q713" s="94"/>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row>
    <row r="714" spans="1:44" s="95" customFormat="1" ht="12.75" customHeight="1" x14ac:dyDescent="0.25">
      <c r="A714" s="92"/>
      <c r="B714" s="92"/>
      <c r="C714" s="93"/>
      <c r="D714" s="64"/>
      <c r="E714" s="64"/>
      <c r="F714" s="64"/>
      <c r="G714" s="64"/>
      <c r="H714" s="64"/>
      <c r="I714" s="92"/>
      <c r="J714" s="94"/>
      <c r="K714" s="94"/>
      <c r="L714" s="94"/>
      <c r="M714" s="94"/>
      <c r="N714" s="94"/>
      <c r="O714" s="94"/>
      <c r="P714" s="94"/>
      <c r="Q714" s="94"/>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row>
    <row r="715" spans="1:44" s="95" customFormat="1" ht="12.75" customHeight="1" x14ac:dyDescent="0.25">
      <c r="A715" s="92"/>
      <c r="B715" s="92"/>
      <c r="C715" s="93"/>
      <c r="D715" s="64"/>
      <c r="E715" s="64"/>
      <c r="F715" s="64"/>
      <c r="G715" s="64"/>
      <c r="H715" s="64"/>
      <c r="I715" s="92"/>
      <c r="J715" s="94"/>
      <c r="K715" s="94"/>
      <c r="L715" s="94"/>
      <c r="M715" s="94"/>
      <c r="N715" s="94"/>
      <c r="O715" s="94"/>
      <c r="P715" s="94"/>
      <c r="Q715" s="94"/>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row>
    <row r="716" spans="1:44" s="95" customFormat="1" ht="12.75" customHeight="1" x14ac:dyDescent="0.25">
      <c r="A716" s="92"/>
      <c r="B716" s="92"/>
      <c r="C716" s="93"/>
      <c r="D716" s="64"/>
      <c r="E716" s="64"/>
      <c r="F716" s="64"/>
      <c r="G716" s="64"/>
      <c r="H716" s="64"/>
      <c r="I716" s="92"/>
      <c r="J716" s="94"/>
      <c r="K716" s="94"/>
      <c r="L716" s="94"/>
      <c r="M716" s="94"/>
      <c r="N716" s="94"/>
      <c r="O716" s="94"/>
      <c r="P716" s="94"/>
      <c r="Q716" s="94"/>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row>
    <row r="717" spans="1:44" s="95" customFormat="1" ht="12.75" customHeight="1" x14ac:dyDescent="0.25">
      <c r="A717" s="92"/>
      <c r="B717" s="92"/>
      <c r="C717" s="93"/>
      <c r="D717" s="64"/>
      <c r="E717" s="64"/>
      <c r="F717" s="64"/>
      <c r="G717" s="64"/>
      <c r="H717" s="64"/>
      <c r="I717" s="92"/>
      <c r="J717" s="94"/>
      <c r="K717" s="94"/>
      <c r="L717" s="94"/>
      <c r="M717" s="94"/>
      <c r="N717" s="94"/>
      <c r="O717" s="94"/>
      <c r="P717" s="94"/>
      <c r="Q717" s="94"/>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row>
    <row r="718" spans="1:44" s="95" customFormat="1" ht="12.75" customHeight="1" x14ac:dyDescent="0.25">
      <c r="A718" s="92"/>
      <c r="B718" s="92"/>
      <c r="C718" s="93"/>
      <c r="D718" s="64"/>
      <c r="E718" s="64"/>
      <c r="F718" s="64"/>
      <c r="G718" s="64"/>
      <c r="H718" s="64"/>
      <c r="I718" s="92"/>
      <c r="J718" s="94"/>
      <c r="K718" s="94"/>
      <c r="L718" s="94"/>
      <c r="M718" s="94"/>
      <c r="N718" s="94"/>
      <c r="O718" s="94"/>
      <c r="P718" s="94"/>
      <c r="Q718" s="94"/>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row>
    <row r="719" spans="1:44" s="95" customFormat="1" ht="12.75" customHeight="1" x14ac:dyDescent="0.25">
      <c r="A719" s="92"/>
      <c r="B719" s="92"/>
      <c r="C719" s="93"/>
      <c r="D719" s="64"/>
      <c r="E719" s="64"/>
      <c r="F719" s="64"/>
      <c r="G719" s="64"/>
      <c r="H719" s="64"/>
      <c r="I719" s="92"/>
      <c r="J719" s="94"/>
      <c r="K719" s="94"/>
      <c r="L719" s="94"/>
      <c r="M719" s="94"/>
      <c r="N719" s="94"/>
      <c r="O719" s="94"/>
      <c r="P719" s="94"/>
      <c r="Q719" s="94"/>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row>
    <row r="720" spans="1:44" s="95" customFormat="1" ht="12.75" customHeight="1" x14ac:dyDescent="0.25">
      <c r="A720" s="92"/>
      <c r="B720" s="92"/>
      <c r="C720" s="93"/>
      <c r="D720" s="64"/>
      <c r="E720" s="64"/>
      <c r="F720" s="64"/>
      <c r="G720" s="64"/>
      <c r="H720" s="64"/>
      <c r="I720" s="92"/>
      <c r="J720" s="94"/>
      <c r="K720" s="94"/>
      <c r="L720" s="94"/>
      <c r="M720" s="94"/>
      <c r="N720" s="94"/>
      <c r="O720" s="94"/>
      <c r="P720" s="94"/>
      <c r="Q720" s="94"/>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row>
    <row r="721" spans="1:44" s="95" customFormat="1" ht="12.75" customHeight="1" x14ac:dyDescent="0.25">
      <c r="A721" s="92"/>
      <c r="B721" s="92"/>
      <c r="C721" s="93"/>
      <c r="D721" s="64"/>
      <c r="E721" s="64"/>
      <c r="F721" s="64"/>
      <c r="G721" s="64"/>
      <c r="H721" s="64"/>
      <c r="I721" s="92"/>
      <c r="J721" s="94"/>
      <c r="K721" s="94"/>
      <c r="L721" s="94"/>
      <c r="M721" s="94"/>
      <c r="N721" s="94"/>
      <c r="O721" s="94"/>
      <c r="P721" s="94"/>
      <c r="Q721" s="94"/>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row>
    <row r="722" spans="1:44" s="95" customFormat="1" ht="12.75" customHeight="1" x14ac:dyDescent="0.25">
      <c r="A722" s="92"/>
      <c r="B722" s="92"/>
      <c r="C722" s="93"/>
      <c r="D722" s="64"/>
      <c r="E722" s="64"/>
      <c r="F722" s="64"/>
      <c r="G722" s="64"/>
      <c r="H722" s="64"/>
      <c r="I722" s="92"/>
      <c r="J722" s="94"/>
      <c r="K722" s="94"/>
      <c r="L722" s="94"/>
      <c r="M722" s="94"/>
      <c r="N722" s="94"/>
      <c r="O722" s="94"/>
      <c r="P722" s="94"/>
      <c r="Q722" s="94"/>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row>
    <row r="723" spans="1:44" s="95" customFormat="1" ht="12.75" customHeight="1" x14ac:dyDescent="0.25">
      <c r="A723" s="92"/>
      <c r="B723" s="92"/>
      <c r="C723" s="93"/>
      <c r="D723" s="64"/>
      <c r="E723" s="64"/>
      <c r="F723" s="64"/>
      <c r="G723" s="64"/>
      <c r="H723" s="64"/>
      <c r="I723" s="92"/>
      <c r="J723" s="94"/>
      <c r="K723" s="94"/>
      <c r="L723" s="94"/>
      <c r="M723" s="94"/>
      <c r="N723" s="94"/>
      <c r="O723" s="94"/>
      <c r="P723" s="94"/>
      <c r="Q723" s="94"/>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row>
    <row r="724" spans="1:44" s="95" customFormat="1" ht="12.75" customHeight="1" x14ac:dyDescent="0.25">
      <c r="A724" s="92"/>
      <c r="B724" s="92"/>
      <c r="C724" s="93"/>
      <c r="D724" s="64"/>
      <c r="E724" s="64"/>
      <c r="F724" s="64"/>
      <c r="G724" s="64"/>
      <c r="H724" s="64"/>
      <c r="I724" s="92"/>
      <c r="J724" s="94"/>
      <c r="K724" s="94"/>
      <c r="L724" s="94"/>
      <c r="M724" s="94"/>
      <c r="N724" s="94"/>
      <c r="O724" s="94"/>
      <c r="P724" s="94"/>
      <c r="Q724" s="94"/>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row>
    <row r="725" spans="1:44" s="95" customFormat="1" ht="12.75" customHeight="1" x14ac:dyDescent="0.25">
      <c r="A725" s="92"/>
      <c r="B725" s="92"/>
      <c r="C725" s="93"/>
      <c r="D725" s="64"/>
      <c r="E725" s="64"/>
      <c r="F725" s="64"/>
      <c r="G725" s="64"/>
      <c r="H725" s="64"/>
      <c r="I725" s="92"/>
      <c r="J725" s="94"/>
      <c r="K725" s="94"/>
      <c r="L725" s="94"/>
      <c r="M725" s="94"/>
      <c r="N725" s="94"/>
      <c r="O725" s="94"/>
      <c r="P725" s="94"/>
      <c r="Q725" s="94"/>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row>
    <row r="726" spans="1:44" s="95" customFormat="1" ht="12.75" customHeight="1" x14ac:dyDescent="0.25">
      <c r="A726" s="92"/>
      <c r="B726" s="92"/>
      <c r="C726" s="93"/>
      <c r="D726" s="64"/>
      <c r="E726" s="64"/>
      <c r="F726" s="64"/>
      <c r="G726" s="64"/>
      <c r="H726" s="64"/>
      <c r="I726" s="92"/>
      <c r="J726" s="94"/>
      <c r="K726" s="94"/>
      <c r="L726" s="94"/>
      <c r="M726" s="94"/>
      <c r="N726" s="94"/>
      <c r="O726" s="94"/>
      <c r="P726" s="94"/>
      <c r="Q726" s="94"/>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row>
    <row r="727" spans="1:44" s="95" customFormat="1" ht="12.75" customHeight="1" x14ac:dyDescent="0.25">
      <c r="A727" s="92"/>
      <c r="B727" s="92"/>
      <c r="C727" s="93"/>
      <c r="D727" s="64"/>
      <c r="E727" s="64"/>
      <c r="F727" s="64"/>
      <c r="G727" s="64"/>
      <c r="H727" s="64"/>
      <c r="I727" s="92"/>
      <c r="J727" s="94"/>
      <c r="K727" s="94"/>
      <c r="L727" s="94"/>
      <c r="M727" s="94"/>
      <c r="N727" s="94"/>
      <c r="O727" s="94"/>
      <c r="P727" s="94"/>
      <c r="Q727" s="94"/>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row>
    <row r="728" spans="1:44" s="95" customFormat="1" ht="12.75" customHeight="1" x14ac:dyDescent="0.25">
      <c r="A728" s="92"/>
      <c r="B728" s="92"/>
      <c r="C728" s="93"/>
      <c r="D728" s="64"/>
      <c r="E728" s="64"/>
      <c r="F728" s="64"/>
      <c r="G728" s="64"/>
      <c r="H728" s="64"/>
      <c r="I728" s="92"/>
      <c r="J728" s="94"/>
      <c r="K728" s="94"/>
      <c r="L728" s="94"/>
      <c r="M728" s="94"/>
      <c r="N728" s="94"/>
      <c r="O728" s="94"/>
      <c r="P728" s="94"/>
      <c r="Q728" s="94"/>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row>
    <row r="729" spans="1:44" s="95" customFormat="1" ht="12.75" customHeight="1" x14ac:dyDescent="0.25">
      <c r="A729" s="92"/>
      <c r="B729" s="92"/>
      <c r="C729" s="93"/>
      <c r="D729" s="64"/>
      <c r="E729" s="64"/>
      <c r="F729" s="64"/>
      <c r="G729" s="64"/>
      <c r="H729" s="64"/>
      <c r="I729" s="92"/>
      <c r="J729" s="94"/>
      <c r="K729" s="94"/>
      <c r="L729" s="94"/>
      <c r="M729" s="94"/>
      <c r="N729" s="94"/>
      <c r="O729" s="94"/>
      <c r="P729" s="94"/>
      <c r="Q729" s="94"/>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row>
    <row r="730" spans="1:44" s="95" customFormat="1" ht="12.75" customHeight="1" x14ac:dyDescent="0.25">
      <c r="A730" s="92"/>
      <c r="B730" s="92"/>
      <c r="C730" s="93"/>
      <c r="D730" s="64"/>
      <c r="E730" s="64"/>
      <c r="F730" s="64"/>
      <c r="G730" s="64"/>
      <c r="H730" s="64"/>
      <c r="I730" s="92"/>
      <c r="J730" s="94"/>
      <c r="K730" s="94"/>
      <c r="L730" s="94"/>
      <c r="M730" s="94"/>
      <c r="N730" s="94"/>
      <c r="O730" s="94"/>
      <c r="P730" s="94"/>
      <c r="Q730" s="94"/>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row>
    <row r="731" spans="1:44" s="95" customFormat="1" ht="12.75" customHeight="1" x14ac:dyDescent="0.25">
      <c r="A731" s="92"/>
      <c r="B731" s="92"/>
      <c r="C731" s="93"/>
      <c r="D731" s="64"/>
      <c r="E731" s="64"/>
      <c r="F731" s="64"/>
      <c r="G731" s="64"/>
      <c r="H731" s="64"/>
      <c r="I731" s="92"/>
      <c r="J731" s="94"/>
      <c r="K731" s="94"/>
      <c r="L731" s="94"/>
      <c r="M731" s="94"/>
      <c r="N731" s="94"/>
      <c r="O731" s="94"/>
      <c r="P731" s="94"/>
      <c r="Q731" s="94"/>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row>
    <row r="732" spans="1:44" s="95" customFormat="1" ht="12.75" customHeight="1" x14ac:dyDescent="0.25">
      <c r="A732" s="92"/>
      <c r="B732" s="92"/>
      <c r="C732" s="93"/>
      <c r="D732" s="64"/>
      <c r="E732" s="64"/>
      <c r="F732" s="64"/>
      <c r="G732" s="64"/>
      <c r="H732" s="64"/>
      <c r="I732" s="92"/>
      <c r="J732" s="94"/>
      <c r="K732" s="94"/>
      <c r="L732" s="94"/>
      <c r="M732" s="94"/>
      <c r="N732" s="94"/>
      <c r="O732" s="94"/>
      <c r="P732" s="94"/>
      <c r="Q732" s="94"/>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row>
    <row r="733" spans="1:44" s="95" customFormat="1" ht="12.75" customHeight="1" x14ac:dyDescent="0.25">
      <c r="A733" s="92"/>
      <c r="B733" s="92"/>
      <c r="C733" s="93"/>
      <c r="D733" s="64"/>
      <c r="E733" s="64"/>
      <c r="F733" s="64"/>
      <c r="G733" s="64"/>
      <c r="H733" s="64"/>
      <c r="I733" s="92"/>
      <c r="J733" s="94"/>
      <c r="K733" s="94"/>
      <c r="L733" s="94"/>
      <c r="M733" s="94"/>
      <c r="N733" s="94"/>
      <c r="O733" s="94"/>
      <c r="P733" s="94"/>
      <c r="Q733" s="94"/>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row>
    <row r="734" spans="1:44" s="95" customFormat="1" ht="12.75" customHeight="1" x14ac:dyDescent="0.25">
      <c r="A734" s="92"/>
      <c r="B734" s="92"/>
      <c r="C734" s="93"/>
      <c r="D734" s="64"/>
      <c r="E734" s="64"/>
      <c r="F734" s="64"/>
      <c r="G734" s="64"/>
      <c r="H734" s="64"/>
      <c r="I734" s="92"/>
      <c r="J734" s="94"/>
      <c r="K734" s="94"/>
      <c r="L734" s="94"/>
      <c r="M734" s="94"/>
      <c r="N734" s="94"/>
      <c r="O734" s="94"/>
      <c r="P734" s="94"/>
      <c r="Q734" s="94"/>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row>
    <row r="735" spans="1:44" s="95" customFormat="1" ht="12.75" customHeight="1" x14ac:dyDescent="0.25">
      <c r="A735" s="92"/>
      <c r="B735" s="92"/>
      <c r="C735" s="93"/>
      <c r="D735" s="64"/>
      <c r="E735" s="64"/>
      <c r="F735" s="64"/>
      <c r="G735" s="64"/>
      <c r="H735" s="64"/>
      <c r="I735" s="92"/>
      <c r="J735" s="94"/>
      <c r="K735" s="94"/>
      <c r="L735" s="94"/>
      <c r="M735" s="94"/>
      <c r="N735" s="94"/>
      <c r="O735" s="94"/>
      <c r="P735" s="94"/>
      <c r="Q735" s="94"/>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row>
    <row r="736" spans="1:44" s="95" customFormat="1" ht="12.75" customHeight="1" x14ac:dyDescent="0.25">
      <c r="A736" s="92"/>
      <c r="B736" s="92"/>
      <c r="C736" s="93"/>
      <c r="D736" s="64"/>
      <c r="E736" s="64"/>
      <c r="F736" s="64"/>
      <c r="G736" s="64"/>
      <c r="H736" s="64"/>
      <c r="I736" s="92"/>
      <c r="J736" s="94"/>
      <c r="K736" s="94"/>
      <c r="L736" s="94"/>
      <c r="M736" s="94"/>
      <c r="N736" s="94"/>
      <c r="O736" s="94"/>
      <c r="P736" s="94"/>
      <c r="Q736" s="94"/>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row>
    <row r="737" spans="1:44" s="95" customFormat="1" ht="12.75" customHeight="1" x14ac:dyDescent="0.25">
      <c r="A737" s="92"/>
      <c r="B737" s="92"/>
      <c r="C737" s="93"/>
      <c r="D737" s="64"/>
      <c r="E737" s="64"/>
      <c r="F737" s="64"/>
      <c r="G737" s="64"/>
      <c r="H737" s="64"/>
      <c r="I737" s="92"/>
      <c r="J737" s="94"/>
      <c r="K737" s="94"/>
      <c r="L737" s="94"/>
      <c r="M737" s="94"/>
      <c r="N737" s="94"/>
      <c r="O737" s="94"/>
      <c r="P737" s="94"/>
      <c r="Q737" s="94"/>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row>
    <row r="738" spans="1:44" s="95" customFormat="1" ht="12.75" customHeight="1" x14ac:dyDescent="0.25">
      <c r="A738" s="92"/>
      <c r="B738" s="92"/>
      <c r="C738" s="93"/>
      <c r="D738" s="64"/>
      <c r="E738" s="64"/>
      <c r="F738" s="64"/>
      <c r="G738" s="64"/>
      <c r="H738" s="64"/>
      <c r="I738" s="92"/>
      <c r="J738" s="94"/>
      <c r="K738" s="94"/>
      <c r="L738" s="94"/>
      <c r="M738" s="94"/>
      <c r="N738" s="94"/>
      <c r="O738" s="94"/>
      <c r="P738" s="94"/>
      <c r="Q738" s="94"/>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row>
    <row r="739" spans="1:44" s="95" customFormat="1" ht="12.75" customHeight="1" x14ac:dyDescent="0.25">
      <c r="A739" s="92"/>
      <c r="B739" s="92"/>
      <c r="C739" s="93"/>
      <c r="D739" s="64"/>
      <c r="E739" s="64"/>
      <c r="F739" s="64"/>
      <c r="G739" s="64"/>
      <c r="H739" s="64"/>
      <c r="I739" s="92"/>
      <c r="J739" s="94"/>
      <c r="K739" s="94"/>
      <c r="L739" s="94"/>
      <c r="M739" s="94"/>
      <c r="N739" s="94"/>
      <c r="O739" s="94"/>
      <c r="P739" s="94"/>
      <c r="Q739" s="94"/>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row>
    <row r="740" spans="1:44" s="95" customFormat="1" ht="12.75" customHeight="1" x14ac:dyDescent="0.25">
      <c r="A740" s="92"/>
      <c r="B740" s="92"/>
      <c r="C740" s="93"/>
      <c r="D740" s="64"/>
      <c r="E740" s="64"/>
      <c r="F740" s="64"/>
      <c r="G740" s="64"/>
      <c r="H740" s="64"/>
      <c r="I740" s="92"/>
      <c r="J740" s="94"/>
      <c r="K740" s="94"/>
      <c r="L740" s="94"/>
      <c r="M740" s="94"/>
      <c r="N740" s="94"/>
      <c r="O740" s="94"/>
      <c r="P740" s="94"/>
      <c r="Q740" s="94"/>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row>
    <row r="741" spans="1:44" s="95" customFormat="1" ht="12.75" customHeight="1" x14ac:dyDescent="0.25">
      <c r="A741" s="92"/>
      <c r="B741" s="92"/>
      <c r="C741" s="93"/>
      <c r="D741" s="64"/>
      <c r="E741" s="64"/>
      <c r="F741" s="64"/>
      <c r="G741" s="64"/>
      <c r="H741" s="64"/>
      <c r="I741" s="92"/>
      <c r="J741" s="94"/>
      <c r="K741" s="94"/>
      <c r="L741" s="94"/>
      <c r="M741" s="94"/>
      <c r="N741" s="94"/>
      <c r="O741" s="94"/>
      <c r="P741" s="94"/>
      <c r="Q741" s="94"/>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row>
    <row r="742" spans="1:44" s="95" customFormat="1" ht="12.75" customHeight="1" x14ac:dyDescent="0.25">
      <c r="A742" s="92"/>
      <c r="B742" s="92"/>
      <c r="C742" s="93"/>
      <c r="D742" s="64"/>
      <c r="E742" s="64"/>
      <c r="F742" s="64"/>
      <c r="G742" s="64"/>
      <c r="H742" s="64"/>
      <c r="I742" s="92"/>
      <c r="J742" s="94"/>
      <c r="K742" s="94"/>
      <c r="L742" s="94"/>
      <c r="M742" s="94"/>
      <c r="N742" s="94"/>
      <c r="O742" s="94"/>
      <c r="P742" s="94"/>
      <c r="Q742" s="94"/>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row>
    <row r="743" spans="1:44" s="95" customFormat="1" ht="12.75" customHeight="1" x14ac:dyDescent="0.25">
      <c r="A743" s="92"/>
      <c r="B743" s="92"/>
      <c r="C743" s="93"/>
      <c r="D743" s="64"/>
      <c r="E743" s="64"/>
      <c r="F743" s="64"/>
      <c r="G743" s="64"/>
      <c r="H743" s="64"/>
      <c r="I743" s="92"/>
      <c r="J743" s="94"/>
      <c r="K743" s="94"/>
      <c r="L743" s="94"/>
      <c r="M743" s="94"/>
      <c r="N743" s="94"/>
      <c r="O743" s="94"/>
      <c r="P743" s="94"/>
      <c r="Q743" s="94"/>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row>
    <row r="744" spans="1:44" s="95" customFormat="1" ht="12.75" customHeight="1" x14ac:dyDescent="0.25">
      <c r="A744" s="92"/>
      <c r="B744" s="92"/>
      <c r="C744" s="93"/>
      <c r="D744" s="64"/>
      <c r="E744" s="64"/>
      <c r="F744" s="64"/>
      <c r="G744" s="64"/>
      <c r="H744" s="64"/>
      <c r="I744" s="92"/>
      <c r="J744" s="94"/>
      <c r="K744" s="94"/>
      <c r="L744" s="94"/>
      <c r="M744" s="94"/>
      <c r="N744" s="94"/>
      <c r="O744" s="94"/>
      <c r="P744" s="94"/>
      <c r="Q744" s="94"/>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row>
    <row r="745" spans="1:44" s="95" customFormat="1" ht="12.75" customHeight="1" x14ac:dyDescent="0.25">
      <c r="A745" s="92"/>
      <c r="B745" s="92"/>
      <c r="C745" s="93"/>
      <c r="D745" s="64"/>
      <c r="E745" s="64"/>
      <c r="F745" s="64"/>
      <c r="G745" s="64"/>
      <c r="H745" s="64"/>
      <c r="I745" s="92"/>
      <c r="J745" s="94"/>
      <c r="K745" s="94"/>
      <c r="L745" s="94"/>
      <c r="M745" s="94"/>
      <c r="N745" s="94"/>
      <c r="O745" s="94"/>
      <c r="P745" s="94"/>
      <c r="Q745" s="94"/>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row>
    <row r="746" spans="1:44" s="95" customFormat="1" ht="12.75" customHeight="1" x14ac:dyDescent="0.25">
      <c r="A746" s="92"/>
      <c r="B746" s="92"/>
      <c r="C746" s="93"/>
      <c r="D746" s="64"/>
      <c r="E746" s="64"/>
      <c r="F746" s="64"/>
      <c r="G746" s="64"/>
      <c r="H746" s="64"/>
      <c r="I746" s="92"/>
      <c r="J746" s="94"/>
      <c r="K746" s="94"/>
      <c r="L746" s="94"/>
      <c r="M746" s="94"/>
      <c r="N746" s="94"/>
      <c r="O746" s="94"/>
      <c r="P746" s="94"/>
      <c r="Q746" s="94"/>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row>
    <row r="747" spans="1:44" s="95" customFormat="1" ht="12.75" customHeight="1" x14ac:dyDescent="0.25">
      <c r="A747" s="92"/>
      <c r="B747" s="92"/>
      <c r="C747" s="93"/>
      <c r="D747" s="64"/>
      <c r="E747" s="64"/>
      <c r="F747" s="64"/>
      <c r="G747" s="64"/>
      <c r="H747" s="64"/>
      <c r="I747" s="92"/>
      <c r="J747" s="94"/>
      <c r="K747" s="94"/>
      <c r="L747" s="94"/>
      <c r="M747" s="94"/>
      <c r="N747" s="94"/>
      <c r="O747" s="94"/>
      <c r="P747" s="94"/>
      <c r="Q747" s="94"/>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row>
    <row r="748" spans="1:44" s="95" customFormat="1" ht="12.75" customHeight="1" x14ac:dyDescent="0.25">
      <c r="A748" s="92"/>
      <c r="B748" s="92"/>
      <c r="C748" s="93"/>
      <c r="D748" s="64"/>
      <c r="E748" s="64"/>
      <c r="F748" s="64"/>
      <c r="G748" s="64"/>
      <c r="H748" s="64"/>
      <c r="I748" s="92"/>
      <c r="J748" s="94"/>
      <c r="K748" s="94"/>
      <c r="L748" s="94"/>
      <c r="M748" s="94"/>
      <c r="N748" s="94"/>
      <c r="O748" s="94"/>
      <c r="P748" s="94"/>
      <c r="Q748" s="94"/>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row>
    <row r="749" spans="1:44" s="95" customFormat="1" ht="12.75" customHeight="1" x14ac:dyDescent="0.25">
      <c r="A749" s="92"/>
      <c r="B749" s="92"/>
      <c r="C749" s="93"/>
      <c r="D749" s="64"/>
      <c r="E749" s="64"/>
      <c r="F749" s="64"/>
      <c r="G749" s="64"/>
      <c r="H749" s="64"/>
      <c r="I749" s="92"/>
      <c r="J749" s="94"/>
      <c r="K749" s="94"/>
      <c r="L749" s="94"/>
      <c r="M749" s="94"/>
      <c r="N749" s="94"/>
      <c r="O749" s="94"/>
      <c r="P749" s="94"/>
      <c r="Q749" s="94"/>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row>
    <row r="750" spans="1:44" s="95" customFormat="1" ht="12.75" customHeight="1" x14ac:dyDescent="0.25">
      <c r="A750" s="92"/>
      <c r="B750" s="92"/>
      <c r="C750" s="93"/>
      <c r="D750" s="64"/>
      <c r="E750" s="64"/>
      <c r="F750" s="64"/>
      <c r="G750" s="64"/>
      <c r="H750" s="64"/>
      <c r="I750" s="92"/>
      <c r="J750" s="94"/>
      <c r="K750" s="94"/>
      <c r="L750" s="94"/>
      <c r="M750" s="94"/>
      <c r="N750" s="94"/>
      <c r="O750" s="94"/>
      <c r="P750" s="94"/>
      <c r="Q750" s="94"/>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row>
    <row r="751" spans="1:44" s="95" customFormat="1" ht="12.75" customHeight="1" x14ac:dyDescent="0.25">
      <c r="A751" s="92"/>
      <c r="B751" s="92"/>
      <c r="C751" s="93"/>
      <c r="D751" s="64"/>
      <c r="E751" s="64"/>
      <c r="F751" s="64"/>
      <c r="G751" s="64"/>
      <c r="H751" s="64"/>
      <c r="I751" s="92"/>
      <c r="J751" s="94"/>
      <c r="K751" s="94"/>
      <c r="L751" s="94"/>
      <c r="M751" s="94"/>
      <c r="N751" s="94"/>
      <c r="O751" s="94"/>
      <c r="P751" s="94"/>
      <c r="Q751" s="94"/>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row>
    <row r="752" spans="1:44" s="95" customFormat="1" ht="12.75" customHeight="1" x14ac:dyDescent="0.25">
      <c r="A752" s="92"/>
      <c r="B752" s="92"/>
      <c r="C752" s="93"/>
      <c r="D752" s="64"/>
      <c r="E752" s="64"/>
      <c r="F752" s="64"/>
      <c r="G752" s="64"/>
      <c r="H752" s="64"/>
      <c r="I752" s="92"/>
      <c r="J752" s="94"/>
      <c r="K752" s="94"/>
      <c r="L752" s="94"/>
      <c r="M752" s="94"/>
      <c r="N752" s="94"/>
      <c r="O752" s="94"/>
      <c r="P752" s="94"/>
      <c r="Q752" s="94"/>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row>
    <row r="753" spans="1:44" s="95" customFormat="1" ht="12.75" customHeight="1" x14ac:dyDescent="0.25">
      <c r="A753" s="92"/>
      <c r="B753" s="92"/>
      <c r="C753" s="93"/>
      <c r="D753" s="64"/>
      <c r="E753" s="64"/>
      <c r="F753" s="64"/>
      <c r="G753" s="64"/>
      <c r="H753" s="64"/>
      <c r="I753" s="92"/>
      <c r="J753" s="94"/>
      <c r="K753" s="94"/>
      <c r="L753" s="94"/>
      <c r="M753" s="94"/>
      <c r="N753" s="94"/>
      <c r="O753" s="94"/>
      <c r="P753" s="94"/>
      <c r="Q753" s="94"/>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row>
    <row r="754" spans="1:44" s="95" customFormat="1" ht="12.75" customHeight="1" x14ac:dyDescent="0.25">
      <c r="A754" s="92"/>
      <c r="B754" s="92"/>
      <c r="C754" s="93"/>
      <c r="D754" s="64"/>
      <c r="E754" s="64"/>
      <c r="F754" s="64"/>
      <c r="G754" s="64"/>
      <c r="H754" s="64"/>
      <c r="I754" s="92"/>
      <c r="J754" s="94"/>
      <c r="K754" s="94"/>
      <c r="L754" s="94"/>
      <c r="M754" s="94"/>
      <c r="N754" s="94"/>
      <c r="O754" s="94"/>
      <c r="P754" s="94"/>
      <c r="Q754" s="94"/>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row>
    <row r="755" spans="1:44" s="95" customFormat="1" ht="12.75" customHeight="1" x14ac:dyDescent="0.25">
      <c r="A755" s="92"/>
      <c r="B755" s="92"/>
      <c r="C755" s="93"/>
      <c r="D755" s="64"/>
      <c r="E755" s="64"/>
      <c r="F755" s="64"/>
      <c r="G755" s="64"/>
      <c r="H755" s="64"/>
      <c r="I755" s="92"/>
      <c r="J755" s="94"/>
      <c r="K755" s="94"/>
      <c r="L755" s="94"/>
      <c r="M755" s="94"/>
      <c r="N755" s="94"/>
      <c r="O755" s="94"/>
      <c r="P755" s="94"/>
      <c r="Q755" s="94"/>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row>
    <row r="756" spans="1:44" s="95" customFormat="1" ht="12.75" customHeight="1" x14ac:dyDescent="0.25">
      <c r="A756" s="92"/>
      <c r="B756" s="92"/>
      <c r="C756" s="93"/>
      <c r="D756" s="64"/>
      <c r="E756" s="64"/>
      <c r="F756" s="64"/>
      <c r="G756" s="64"/>
      <c r="H756" s="64"/>
      <c r="I756" s="92"/>
      <c r="J756" s="94"/>
      <c r="K756" s="94"/>
      <c r="L756" s="94"/>
      <c r="M756" s="94"/>
      <c r="N756" s="94"/>
      <c r="O756" s="94"/>
      <c r="P756" s="94"/>
      <c r="Q756" s="94"/>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row>
    <row r="757" spans="1:44" s="95" customFormat="1" ht="12.75" customHeight="1" x14ac:dyDescent="0.25">
      <c r="A757" s="92"/>
      <c r="B757" s="92"/>
      <c r="C757" s="93"/>
      <c r="D757" s="64"/>
      <c r="E757" s="64"/>
      <c r="F757" s="64"/>
      <c r="G757" s="64"/>
      <c r="H757" s="64"/>
      <c r="I757" s="92"/>
      <c r="J757" s="94"/>
      <c r="K757" s="94"/>
      <c r="L757" s="94"/>
      <c r="M757" s="94"/>
      <c r="N757" s="94"/>
      <c r="O757" s="94"/>
      <c r="P757" s="94"/>
      <c r="Q757" s="94"/>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row>
    <row r="758" spans="1:44" s="95" customFormat="1" ht="12.75" customHeight="1" x14ac:dyDescent="0.25">
      <c r="A758" s="92"/>
      <c r="B758" s="92"/>
      <c r="C758" s="93"/>
      <c r="D758" s="64"/>
      <c r="E758" s="64"/>
      <c r="F758" s="64"/>
      <c r="G758" s="64"/>
      <c r="H758" s="64"/>
      <c r="I758" s="92"/>
      <c r="J758" s="94"/>
      <c r="K758" s="94"/>
      <c r="L758" s="94"/>
      <c r="M758" s="94"/>
      <c r="N758" s="94"/>
      <c r="O758" s="94"/>
      <c r="P758" s="94"/>
      <c r="Q758" s="94"/>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row>
    <row r="759" spans="1:44" s="95" customFormat="1" ht="12.75" customHeight="1" x14ac:dyDescent="0.25">
      <c r="A759" s="92"/>
      <c r="B759" s="92"/>
      <c r="C759" s="93"/>
      <c r="D759" s="64"/>
      <c r="E759" s="64"/>
      <c r="F759" s="64"/>
      <c r="G759" s="64"/>
      <c r="H759" s="64"/>
      <c r="I759" s="92"/>
      <c r="J759" s="94"/>
      <c r="K759" s="94"/>
      <c r="L759" s="94"/>
      <c r="M759" s="94"/>
      <c r="N759" s="94"/>
      <c r="O759" s="94"/>
      <c r="P759" s="94"/>
      <c r="Q759" s="94"/>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row>
    <row r="760" spans="1:44" s="95" customFormat="1" ht="12.75" customHeight="1" x14ac:dyDescent="0.25">
      <c r="A760" s="92"/>
      <c r="B760" s="92"/>
      <c r="C760" s="93"/>
      <c r="D760" s="64"/>
      <c r="E760" s="64"/>
      <c r="F760" s="64"/>
      <c r="G760" s="64"/>
      <c r="H760" s="64"/>
      <c r="I760" s="92"/>
      <c r="J760" s="94"/>
      <c r="K760" s="94"/>
      <c r="L760" s="94"/>
      <c r="M760" s="94"/>
      <c r="N760" s="94"/>
      <c r="O760" s="94"/>
      <c r="P760" s="94"/>
      <c r="Q760" s="94"/>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row>
    <row r="761" spans="1:44" s="95" customFormat="1" ht="12.75" customHeight="1" x14ac:dyDescent="0.25">
      <c r="A761" s="92"/>
      <c r="B761" s="92"/>
      <c r="C761" s="93"/>
      <c r="D761" s="64"/>
      <c r="E761" s="64"/>
      <c r="F761" s="64"/>
      <c r="G761" s="64"/>
      <c r="H761" s="64"/>
      <c r="I761" s="92"/>
      <c r="J761" s="94"/>
      <c r="K761" s="94"/>
      <c r="L761" s="94"/>
      <c r="M761" s="94"/>
      <c r="N761" s="94"/>
      <c r="O761" s="94"/>
      <c r="P761" s="94"/>
      <c r="Q761" s="94"/>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row>
    <row r="762" spans="1:44" s="95" customFormat="1" ht="12.75" customHeight="1" x14ac:dyDescent="0.25">
      <c r="A762" s="92"/>
      <c r="B762" s="92"/>
      <c r="C762" s="93"/>
      <c r="D762" s="64"/>
      <c r="E762" s="64"/>
      <c r="F762" s="64"/>
      <c r="G762" s="64"/>
      <c r="H762" s="64"/>
      <c r="I762" s="92"/>
      <c r="J762" s="94"/>
      <c r="K762" s="94"/>
      <c r="L762" s="94"/>
      <c r="M762" s="94"/>
      <c r="N762" s="94"/>
      <c r="O762" s="94"/>
      <c r="P762" s="94"/>
      <c r="Q762" s="94"/>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row>
    <row r="763" spans="1:44" s="95" customFormat="1" ht="12.75" customHeight="1" x14ac:dyDescent="0.25">
      <c r="A763" s="92"/>
      <c r="B763" s="92"/>
      <c r="C763" s="93"/>
      <c r="D763" s="64"/>
      <c r="E763" s="64"/>
      <c r="F763" s="64"/>
      <c r="G763" s="64"/>
      <c r="H763" s="64"/>
      <c r="I763" s="92"/>
      <c r="J763" s="94"/>
      <c r="K763" s="94"/>
      <c r="L763" s="94"/>
      <c r="M763" s="94"/>
      <c r="N763" s="94"/>
      <c r="O763" s="94"/>
      <c r="P763" s="94"/>
      <c r="Q763" s="94"/>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row>
    <row r="764" spans="1:44" s="95" customFormat="1" ht="12.75" customHeight="1" x14ac:dyDescent="0.25">
      <c r="A764" s="92"/>
      <c r="B764" s="92"/>
      <c r="C764" s="93"/>
      <c r="D764" s="64"/>
      <c r="E764" s="64"/>
      <c r="F764" s="64"/>
      <c r="G764" s="64"/>
      <c r="H764" s="64"/>
      <c r="I764" s="92"/>
      <c r="J764" s="94"/>
      <c r="K764" s="94"/>
      <c r="L764" s="94"/>
      <c r="M764" s="94"/>
      <c r="N764" s="94"/>
      <c r="O764" s="94"/>
      <c r="P764" s="94"/>
      <c r="Q764" s="94"/>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row>
    <row r="765" spans="1:44" s="95" customFormat="1" ht="12.75" customHeight="1" x14ac:dyDescent="0.25">
      <c r="A765" s="92"/>
      <c r="B765" s="92"/>
      <c r="C765" s="93"/>
      <c r="D765" s="64"/>
      <c r="E765" s="64"/>
      <c r="F765" s="64"/>
      <c r="G765" s="64"/>
      <c r="H765" s="64"/>
      <c r="I765" s="92"/>
      <c r="J765" s="94"/>
      <c r="K765" s="94"/>
      <c r="L765" s="94"/>
      <c r="M765" s="94"/>
      <c r="N765" s="94"/>
      <c r="O765" s="94"/>
      <c r="P765" s="94"/>
      <c r="Q765" s="94"/>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row>
    <row r="766" spans="1:44" s="95" customFormat="1" ht="12.75" customHeight="1" x14ac:dyDescent="0.25">
      <c r="A766" s="92"/>
      <c r="B766" s="92"/>
      <c r="C766" s="93"/>
      <c r="D766" s="64"/>
      <c r="E766" s="64"/>
      <c r="F766" s="64"/>
      <c r="G766" s="64"/>
      <c r="H766" s="64"/>
      <c r="I766" s="92"/>
      <c r="J766" s="94"/>
      <c r="K766" s="94"/>
      <c r="L766" s="94"/>
      <c r="M766" s="94"/>
      <c r="N766" s="94"/>
      <c r="O766" s="94"/>
      <c r="P766" s="94"/>
      <c r="Q766" s="94"/>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row>
    <row r="767" spans="1:44" s="95" customFormat="1" ht="12.75" customHeight="1" x14ac:dyDescent="0.25">
      <c r="A767" s="92"/>
      <c r="B767" s="92"/>
      <c r="C767" s="93"/>
      <c r="D767" s="64"/>
      <c r="E767" s="64"/>
      <c r="F767" s="64"/>
      <c r="G767" s="64"/>
      <c r="H767" s="64"/>
      <c r="I767" s="92"/>
      <c r="J767" s="94"/>
      <c r="K767" s="94"/>
      <c r="L767" s="94"/>
      <c r="M767" s="94"/>
      <c r="N767" s="94"/>
      <c r="O767" s="94"/>
      <c r="P767" s="94"/>
      <c r="Q767" s="94"/>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row>
    <row r="768" spans="1:44" s="95" customFormat="1" ht="12.75" customHeight="1" x14ac:dyDescent="0.25">
      <c r="A768" s="92"/>
      <c r="B768" s="92"/>
      <c r="C768" s="93"/>
      <c r="D768" s="64"/>
      <c r="E768" s="64"/>
      <c r="F768" s="64"/>
      <c r="G768" s="64"/>
      <c r="H768" s="64"/>
      <c r="I768" s="92"/>
      <c r="J768" s="94"/>
      <c r="K768" s="94"/>
      <c r="L768" s="94"/>
      <c r="M768" s="94"/>
      <c r="N768" s="94"/>
      <c r="O768" s="94"/>
      <c r="P768" s="94"/>
      <c r="Q768" s="94"/>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row>
    <row r="769" spans="1:44" s="95" customFormat="1" ht="12.75" customHeight="1" x14ac:dyDescent="0.25">
      <c r="A769" s="92"/>
      <c r="B769" s="92"/>
      <c r="C769" s="93"/>
      <c r="D769" s="64"/>
      <c r="E769" s="64"/>
      <c r="F769" s="64"/>
      <c r="G769" s="64"/>
      <c r="H769" s="64"/>
      <c r="I769" s="92"/>
      <c r="J769" s="94"/>
      <c r="K769" s="94"/>
      <c r="L769" s="94"/>
      <c r="M769" s="94"/>
      <c r="N769" s="94"/>
      <c r="O769" s="94"/>
      <c r="P769" s="94"/>
      <c r="Q769" s="94"/>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row>
    <row r="770" spans="1:44" s="95" customFormat="1" ht="12.75" customHeight="1" x14ac:dyDescent="0.25">
      <c r="A770" s="92"/>
      <c r="B770" s="92"/>
      <c r="C770" s="93"/>
      <c r="D770" s="64"/>
      <c r="E770" s="64"/>
      <c r="F770" s="64"/>
      <c r="G770" s="64"/>
      <c r="H770" s="64"/>
      <c r="I770" s="92"/>
      <c r="J770" s="94"/>
      <c r="K770" s="94"/>
      <c r="L770" s="94"/>
      <c r="M770" s="94"/>
      <c r="N770" s="94"/>
      <c r="O770" s="94"/>
      <c r="P770" s="94"/>
      <c r="Q770" s="94"/>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row>
    <row r="771" spans="1:44" s="95" customFormat="1" ht="12.75" customHeight="1" x14ac:dyDescent="0.25">
      <c r="A771" s="92"/>
      <c r="B771" s="92"/>
      <c r="C771" s="93"/>
      <c r="D771" s="64"/>
      <c r="E771" s="64"/>
      <c r="F771" s="64"/>
      <c r="G771" s="64"/>
      <c r="H771" s="64"/>
      <c r="I771" s="92"/>
      <c r="J771" s="94"/>
      <c r="K771" s="94"/>
      <c r="L771" s="94"/>
      <c r="M771" s="94"/>
      <c r="N771" s="94"/>
      <c r="O771" s="94"/>
      <c r="P771" s="94"/>
      <c r="Q771" s="94"/>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row>
    <row r="772" spans="1:44" s="95" customFormat="1" ht="12.75" customHeight="1" x14ac:dyDescent="0.25">
      <c r="A772" s="92"/>
      <c r="B772" s="92"/>
      <c r="C772" s="93"/>
      <c r="D772" s="64"/>
      <c r="E772" s="64"/>
      <c r="F772" s="64"/>
      <c r="G772" s="64"/>
      <c r="H772" s="64"/>
      <c r="I772" s="92"/>
      <c r="J772" s="94"/>
      <c r="K772" s="94"/>
      <c r="L772" s="94"/>
      <c r="M772" s="94"/>
      <c r="N772" s="94"/>
      <c r="O772" s="94"/>
      <c r="P772" s="94"/>
      <c r="Q772" s="94"/>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row>
    <row r="773" spans="1:44" s="95" customFormat="1" ht="12.75" customHeight="1" x14ac:dyDescent="0.25">
      <c r="A773" s="92"/>
      <c r="B773" s="92"/>
      <c r="C773" s="93"/>
      <c r="D773" s="64"/>
      <c r="E773" s="64"/>
      <c r="F773" s="64"/>
      <c r="G773" s="64"/>
      <c r="H773" s="64"/>
      <c r="I773" s="92"/>
      <c r="J773" s="94"/>
      <c r="K773" s="94"/>
      <c r="L773" s="94"/>
      <c r="M773" s="94"/>
      <c r="N773" s="94"/>
      <c r="O773" s="94"/>
      <c r="P773" s="94"/>
      <c r="Q773" s="94"/>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row>
    <row r="774" spans="1:44" s="95" customFormat="1" ht="12.75" customHeight="1" x14ac:dyDescent="0.25">
      <c r="A774" s="92"/>
      <c r="B774" s="92"/>
      <c r="C774" s="93"/>
      <c r="D774" s="64"/>
      <c r="E774" s="64"/>
      <c r="F774" s="64"/>
      <c r="G774" s="64"/>
      <c r="H774" s="64"/>
      <c r="I774" s="92"/>
      <c r="J774" s="94"/>
      <c r="K774" s="94"/>
      <c r="L774" s="94"/>
      <c r="M774" s="94"/>
      <c r="N774" s="94"/>
      <c r="O774" s="94"/>
      <c r="P774" s="94"/>
      <c r="Q774" s="94"/>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row>
    <row r="775" spans="1:44" s="95" customFormat="1" ht="12.75" customHeight="1" x14ac:dyDescent="0.25">
      <c r="A775" s="92"/>
      <c r="B775" s="92"/>
      <c r="C775" s="93"/>
      <c r="D775" s="64"/>
      <c r="E775" s="64"/>
      <c r="F775" s="64"/>
      <c r="G775" s="64"/>
      <c r="H775" s="64"/>
      <c r="I775" s="92"/>
      <c r="J775" s="94"/>
      <c r="K775" s="94"/>
      <c r="L775" s="94"/>
      <c r="M775" s="94"/>
      <c r="N775" s="94"/>
      <c r="O775" s="94"/>
      <c r="P775" s="94"/>
      <c r="Q775" s="94"/>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row>
    <row r="776" spans="1:44" s="95" customFormat="1" ht="12.75" customHeight="1" x14ac:dyDescent="0.25">
      <c r="A776" s="92"/>
      <c r="B776" s="92"/>
      <c r="C776" s="93"/>
      <c r="D776" s="64"/>
      <c r="E776" s="64"/>
      <c r="F776" s="64"/>
      <c r="G776" s="64"/>
      <c r="H776" s="64"/>
      <c r="I776" s="92"/>
      <c r="J776" s="94"/>
      <c r="K776" s="94"/>
      <c r="L776" s="94"/>
      <c r="M776" s="94"/>
      <c r="N776" s="94"/>
      <c r="O776" s="94"/>
      <c r="P776" s="94"/>
      <c r="Q776" s="94"/>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row>
    <row r="777" spans="1:44" s="95" customFormat="1" ht="12.75" customHeight="1" x14ac:dyDescent="0.25">
      <c r="A777" s="92"/>
      <c r="B777" s="92"/>
      <c r="C777" s="93"/>
      <c r="D777" s="64"/>
      <c r="E777" s="64"/>
      <c r="F777" s="64"/>
      <c r="G777" s="64"/>
      <c r="H777" s="64"/>
      <c r="I777" s="92"/>
      <c r="J777" s="94"/>
      <c r="K777" s="94"/>
      <c r="L777" s="94"/>
      <c r="M777" s="94"/>
      <c r="N777" s="94"/>
      <c r="O777" s="94"/>
      <c r="P777" s="94"/>
      <c r="Q777" s="94"/>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row>
    <row r="778" spans="1:44" s="95" customFormat="1" ht="12.75" customHeight="1" x14ac:dyDescent="0.25">
      <c r="A778" s="92"/>
      <c r="B778" s="92"/>
      <c r="C778" s="93"/>
      <c r="D778" s="64"/>
      <c r="E778" s="64"/>
      <c r="F778" s="64"/>
      <c r="G778" s="64"/>
      <c r="H778" s="64"/>
      <c r="I778" s="92"/>
      <c r="J778" s="94"/>
      <c r="K778" s="94"/>
      <c r="L778" s="94"/>
      <c r="M778" s="94"/>
      <c r="N778" s="94"/>
      <c r="O778" s="94"/>
      <c r="P778" s="94"/>
      <c r="Q778" s="94"/>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row>
    <row r="779" spans="1:44" s="95" customFormat="1" ht="12.75" customHeight="1" x14ac:dyDescent="0.25">
      <c r="A779" s="92"/>
      <c r="B779" s="92"/>
      <c r="C779" s="93"/>
      <c r="D779" s="64"/>
      <c r="E779" s="64"/>
      <c r="F779" s="64"/>
      <c r="G779" s="64"/>
      <c r="H779" s="64"/>
      <c r="I779" s="92"/>
      <c r="J779" s="94"/>
      <c r="K779" s="94"/>
      <c r="L779" s="94"/>
      <c r="M779" s="94"/>
      <c r="N779" s="94"/>
      <c r="O779" s="94"/>
      <c r="P779" s="94"/>
      <c r="Q779" s="94"/>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row>
    <row r="780" spans="1:44" s="95" customFormat="1" ht="12.75" customHeight="1" x14ac:dyDescent="0.25">
      <c r="A780" s="92"/>
      <c r="B780" s="92"/>
      <c r="C780" s="93"/>
      <c r="D780" s="64"/>
      <c r="E780" s="64"/>
      <c r="F780" s="64"/>
      <c r="G780" s="64"/>
      <c r="H780" s="64"/>
      <c r="I780" s="92"/>
      <c r="J780" s="94"/>
      <c r="K780" s="94"/>
      <c r="L780" s="94"/>
      <c r="M780" s="94"/>
      <c r="N780" s="94"/>
      <c r="O780" s="94"/>
      <c r="P780" s="94"/>
      <c r="Q780" s="94"/>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row>
    <row r="781" spans="1:44" s="95" customFormat="1" ht="12.75" customHeight="1" x14ac:dyDescent="0.25">
      <c r="A781" s="92"/>
      <c r="B781" s="92"/>
      <c r="C781" s="93"/>
      <c r="D781" s="64"/>
      <c r="E781" s="64"/>
      <c r="F781" s="64"/>
      <c r="G781" s="64"/>
      <c r="H781" s="64"/>
      <c r="I781" s="92"/>
      <c r="J781" s="94"/>
      <c r="K781" s="94"/>
      <c r="L781" s="94"/>
      <c r="M781" s="94"/>
      <c r="N781" s="94"/>
      <c r="O781" s="94"/>
      <c r="P781" s="94"/>
      <c r="Q781" s="94"/>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row>
    <row r="782" spans="1:44" s="95" customFormat="1" ht="12.75" customHeight="1" x14ac:dyDescent="0.25">
      <c r="A782" s="92"/>
      <c r="B782" s="92"/>
      <c r="C782" s="93"/>
      <c r="D782" s="64"/>
      <c r="E782" s="64"/>
      <c r="F782" s="64"/>
      <c r="G782" s="64"/>
      <c r="H782" s="64"/>
      <c r="I782" s="92"/>
      <c r="J782" s="94"/>
      <c r="K782" s="94"/>
      <c r="L782" s="94"/>
      <c r="M782" s="94"/>
      <c r="N782" s="94"/>
      <c r="O782" s="94"/>
      <c r="P782" s="94"/>
      <c r="Q782" s="94"/>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row>
    <row r="783" spans="1:44" s="95" customFormat="1" ht="12.75" customHeight="1" x14ac:dyDescent="0.25">
      <c r="A783" s="92"/>
      <c r="B783" s="92"/>
      <c r="C783" s="93"/>
      <c r="D783" s="64"/>
      <c r="E783" s="64"/>
      <c r="F783" s="64"/>
      <c r="G783" s="64"/>
      <c r="H783" s="64"/>
      <c r="I783" s="92"/>
      <c r="J783" s="94"/>
      <c r="K783" s="94"/>
      <c r="L783" s="94"/>
      <c r="M783" s="94"/>
      <c r="N783" s="94"/>
      <c r="O783" s="94"/>
      <c r="P783" s="94"/>
      <c r="Q783" s="94"/>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row>
    <row r="784" spans="1:44" s="95" customFormat="1" ht="12.75" customHeight="1" x14ac:dyDescent="0.25">
      <c r="A784" s="92"/>
      <c r="B784" s="92"/>
      <c r="C784" s="93"/>
      <c r="D784" s="64"/>
      <c r="E784" s="64"/>
      <c r="F784" s="64"/>
      <c r="G784" s="64"/>
      <c r="H784" s="64"/>
      <c r="I784" s="92"/>
      <c r="J784" s="94"/>
      <c r="K784" s="94"/>
      <c r="L784" s="94"/>
      <c r="M784" s="94"/>
      <c r="N784" s="94"/>
      <c r="O784" s="94"/>
      <c r="P784" s="94"/>
      <c r="Q784" s="94"/>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row>
    <row r="785" spans="1:44" s="95" customFormat="1" ht="12.75" customHeight="1" x14ac:dyDescent="0.25">
      <c r="A785" s="92"/>
      <c r="B785" s="92"/>
      <c r="C785" s="93"/>
      <c r="D785" s="64"/>
      <c r="E785" s="64"/>
      <c r="F785" s="64"/>
      <c r="G785" s="64"/>
      <c r="H785" s="64"/>
      <c r="I785" s="92"/>
      <c r="J785" s="94"/>
      <c r="K785" s="94"/>
      <c r="L785" s="94"/>
      <c r="M785" s="94"/>
      <c r="N785" s="94"/>
      <c r="O785" s="94"/>
      <c r="P785" s="94"/>
      <c r="Q785" s="94"/>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row>
    <row r="786" spans="1:44" s="95" customFormat="1" ht="12.75" customHeight="1" x14ac:dyDescent="0.25">
      <c r="A786" s="92"/>
      <c r="B786" s="92"/>
      <c r="C786" s="93"/>
      <c r="D786" s="64"/>
      <c r="E786" s="64"/>
      <c r="F786" s="64"/>
      <c r="G786" s="64"/>
      <c r="H786" s="64"/>
      <c r="I786" s="92"/>
      <c r="J786" s="94"/>
      <c r="K786" s="94"/>
      <c r="L786" s="94"/>
      <c r="M786" s="94"/>
      <c r="N786" s="94"/>
      <c r="O786" s="94"/>
      <c r="P786" s="94"/>
      <c r="Q786" s="94"/>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row>
    <row r="787" spans="1:44" s="95" customFormat="1" ht="12.75" customHeight="1" x14ac:dyDescent="0.25">
      <c r="A787" s="92"/>
      <c r="B787" s="92"/>
      <c r="C787" s="93"/>
      <c r="D787" s="64"/>
      <c r="E787" s="64"/>
      <c r="F787" s="64"/>
      <c r="G787" s="64"/>
      <c r="H787" s="64"/>
      <c r="I787" s="92"/>
      <c r="J787" s="94"/>
      <c r="K787" s="94"/>
      <c r="L787" s="94"/>
      <c r="M787" s="94"/>
      <c r="N787" s="94"/>
      <c r="O787" s="94"/>
      <c r="P787" s="94"/>
      <c r="Q787" s="94"/>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row>
    <row r="788" spans="1:44" s="95" customFormat="1" ht="12.75" customHeight="1" x14ac:dyDescent="0.25">
      <c r="A788" s="92"/>
      <c r="B788" s="92"/>
      <c r="C788" s="93"/>
      <c r="D788" s="64"/>
      <c r="E788" s="64"/>
      <c r="F788" s="64"/>
      <c r="G788" s="64"/>
      <c r="H788" s="64"/>
      <c r="I788" s="92"/>
      <c r="J788" s="94"/>
      <c r="K788" s="94"/>
      <c r="L788" s="94"/>
      <c r="M788" s="94"/>
      <c r="N788" s="94"/>
      <c r="O788" s="94"/>
      <c r="P788" s="94"/>
      <c r="Q788" s="94"/>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row>
    <row r="789" spans="1:44" s="95" customFormat="1" ht="12.75" customHeight="1" x14ac:dyDescent="0.25">
      <c r="A789" s="92"/>
      <c r="B789" s="92"/>
      <c r="C789" s="93"/>
      <c r="D789" s="64"/>
      <c r="E789" s="64"/>
      <c r="F789" s="64"/>
      <c r="G789" s="64"/>
      <c r="H789" s="64"/>
      <c r="I789" s="92"/>
      <c r="J789" s="94"/>
      <c r="K789" s="94"/>
      <c r="L789" s="94"/>
      <c r="M789" s="94"/>
      <c r="N789" s="94"/>
      <c r="O789" s="94"/>
      <c r="P789" s="94"/>
      <c r="Q789" s="94"/>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row>
    <row r="790" spans="1:44" s="95" customFormat="1" ht="12.75" customHeight="1" x14ac:dyDescent="0.25">
      <c r="A790" s="92"/>
      <c r="B790" s="92"/>
      <c r="C790" s="93"/>
      <c r="D790" s="64"/>
      <c r="E790" s="64"/>
      <c r="F790" s="64"/>
      <c r="G790" s="64"/>
      <c r="H790" s="64"/>
      <c r="I790" s="92"/>
      <c r="J790" s="94"/>
      <c r="K790" s="94"/>
      <c r="L790" s="94"/>
      <c r="M790" s="94"/>
      <c r="N790" s="94"/>
      <c r="O790" s="94"/>
      <c r="P790" s="94"/>
      <c r="Q790" s="94"/>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row>
    <row r="791" spans="1:44" s="95" customFormat="1" ht="12.75" customHeight="1" x14ac:dyDescent="0.25">
      <c r="A791" s="92"/>
      <c r="B791" s="92"/>
      <c r="C791" s="93"/>
      <c r="D791" s="64"/>
      <c r="E791" s="64"/>
      <c r="F791" s="64"/>
      <c r="G791" s="64"/>
      <c r="H791" s="64"/>
      <c r="I791" s="92"/>
      <c r="J791" s="94"/>
      <c r="K791" s="94"/>
      <c r="L791" s="94"/>
      <c r="M791" s="94"/>
      <c r="N791" s="94"/>
      <c r="O791" s="94"/>
      <c r="P791" s="94"/>
      <c r="Q791" s="94"/>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row>
    <row r="792" spans="1:44" s="95" customFormat="1" ht="12.75" customHeight="1" x14ac:dyDescent="0.25">
      <c r="A792" s="92"/>
      <c r="B792" s="92"/>
      <c r="C792" s="93"/>
      <c r="D792" s="64"/>
      <c r="E792" s="64"/>
      <c r="F792" s="64"/>
      <c r="G792" s="64"/>
      <c r="H792" s="64"/>
      <c r="I792" s="92"/>
      <c r="J792" s="94"/>
      <c r="K792" s="94"/>
      <c r="L792" s="94"/>
      <c r="M792" s="94"/>
      <c r="N792" s="94"/>
      <c r="O792" s="94"/>
      <c r="P792" s="94"/>
      <c r="Q792" s="94"/>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row>
    <row r="793" spans="1:44" s="95" customFormat="1" ht="12.75" customHeight="1" x14ac:dyDescent="0.25">
      <c r="A793" s="92"/>
      <c r="B793" s="92"/>
      <c r="C793" s="93"/>
      <c r="D793" s="64"/>
      <c r="E793" s="64"/>
      <c r="F793" s="64"/>
      <c r="G793" s="64"/>
      <c r="H793" s="64"/>
      <c r="I793" s="92"/>
      <c r="J793" s="94"/>
      <c r="K793" s="94"/>
      <c r="L793" s="94"/>
      <c r="M793" s="94"/>
      <c r="N793" s="94"/>
      <c r="O793" s="94"/>
      <c r="P793" s="94"/>
      <c r="Q793" s="94"/>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row>
    <row r="794" spans="1:44" s="95" customFormat="1" ht="12.75" customHeight="1" x14ac:dyDescent="0.25">
      <c r="A794" s="92"/>
      <c r="B794" s="92"/>
      <c r="C794" s="93"/>
      <c r="D794" s="64"/>
      <c r="E794" s="64"/>
      <c r="F794" s="64"/>
      <c r="G794" s="64"/>
      <c r="H794" s="64"/>
      <c r="I794" s="92"/>
      <c r="J794" s="94"/>
      <c r="K794" s="94"/>
      <c r="L794" s="94"/>
      <c r="M794" s="94"/>
      <c r="N794" s="94"/>
      <c r="O794" s="94"/>
      <c r="P794" s="94"/>
      <c r="Q794" s="94"/>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row>
    <row r="795" spans="1:44" s="95" customFormat="1" ht="12.75" customHeight="1" x14ac:dyDescent="0.25">
      <c r="A795" s="92"/>
      <c r="B795" s="92"/>
      <c r="C795" s="93"/>
      <c r="D795" s="64"/>
      <c r="E795" s="64"/>
      <c r="F795" s="64"/>
      <c r="G795" s="64"/>
      <c r="H795" s="64"/>
      <c r="I795" s="92"/>
      <c r="J795" s="94"/>
      <c r="K795" s="94"/>
      <c r="L795" s="94"/>
      <c r="M795" s="94"/>
      <c r="N795" s="94"/>
      <c r="O795" s="94"/>
      <c r="P795" s="94"/>
      <c r="Q795" s="94"/>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row>
    <row r="796" spans="1:44" s="95" customFormat="1" ht="12.75" customHeight="1" x14ac:dyDescent="0.25">
      <c r="A796" s="92"/>
      <c r="B796" s="92"/>
      <c r="C796" s="93"/>
      <c r="D796" s="64"/>
      <c r="E796" s="64"/>
      <c r="F796" s="64"/>
      <c r="G796" s="64"/>
      <c r="H796" s="64"/>
      <c r="I796" s="92"/>
      <c r="J796" s="94"/>
      <c r="K796" s="94"/>
      <c r="L796" s="94"/>
      <c r="M796" s="94"/>
      <c r="N796" s="94"/>
      <c r="O796" s="94"/>
      <c r="P796" s="94"/>
      <c r="Q796" s="94"/>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row>
    <row r="797" spans="1:44" s="95" customFormat="1" ht="12.75" customHeight="1" x14ac:dyDescent="0.25">
      <c r="A797" s="92"/>
      <c r="B797" s="92"/>
      <c r="C797" s="93"/>
      <c r="D797" s="64"/>
      <c r="E797" s="64"/>
      <c r="F797" s="64"/>
      <c r="G797" s="64"/>
      <c r="H797" s="64"/>
      <c r="I797" s="92"/>
      <c r="J797" s="94"/>
      <c r="K797" s="94"/>
      <c r="L797" s="94"/>
      <c r="M797" s="94"/>
      <c r="N797" s="94"/>
      <c r="O797" s="94"/>
      <c r="P797" s="94"/>
      <c r="Q797" s="94"/>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row>
    <row r="798" spans="1:44" s="95" customFormat="1" ht="12.75" customHeight="1" x14ac:dyDescent="0.25">
      <c r="A798" s="92"/>
      <c r="B798" s="92"/>
      <c r="C798" s="93"/>
      <c r="D798" s="64"/>
      <c r="E798" s="64"/>
      <c r="F798" s="64"/>
      <c r="G798" s="64"/>
      <c r="H798" s="64"/>
      <c r="I798" s="92"/>
      <c r="J798" s="94"/>
      <c r="K798" s="94"/>
      <c r="L798" s="94"/>
      <c r="M798" s="94"/>
      <c r="N798" s="94"/>
      <c r="O798" s="94"/>
      <c r="P798" s="94"/>
      <c r="Q798" s="94"/>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row>
    <row r="799" spans="1:44" s="95" customFormat="1" ht="12.75" customHeight="1" x14ac:dyDescent="0.25">
      <c r="A799" s="92"/>
      <c r="B799" s="92"/>
      <c r="C799" s="93"/>
      <c r="D799" s="64"/>
      <c r="E799" s="64"/>
      <c r="F799" s="64"/>
      <c r="G799" s="64"/>
      <c r="H799" s="64"/>
      <c r="I799" s="92"/>
      <c r="J799" s="94"/>
      <c r="K799" s="94"/>
      <c r="L799" s="94"/>
      <c r="M799" s="94"/>
      <c r="N799" s="94"/>
      <c r="O799" s="94"/>
      <c r="P799" s="94"/>
      <c r="Q799" s="94"/>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row>
    <row r="800" spans="1:44" s="95" customFormat="1" ht="12.75" customHeight="1" x14ac:dyDescent="0.25">
      <c r="A800" s="92"/>
      <c r="B800" s="92"/>
      <c r="C800" s="93"/>
      <c r="D800" s="64"/>
      <c r="E800" s="64"/>
      <c r="F800" s="64"/>
      <c r="G800" s="64"/>
      <c r="H800" s="64"/>
      <c r="I800" s="92"/>
      <c r="J800" s="94"/>
      <c r="K800" s="94"/>
      <c r="L800" s="94"/>
      <c r="M800" s="94"/>
      <c r="N800" s="94"/>
      <c r="O800" s="94"/>
      <c r="P800" s="94"/>
      <c r="Q800" s="94"/>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row>
    <row r="801" spans="1:44" s="95" customFormat="1" ht="12.75" customHeight="1" x14ac:dyDescent="0.25">
      <c r="A801" s="92"/>
      <c r="B801" s="92"/>
      <c r="C801" s="93"/>
      <c r="D801" s="64"/>
      <c r="E801" s="64"/>
      <c r="F801" s="64"/>
      <c r="G801" s="64"/>
      <c r="H801" s="64"/>
      <c r="I801" s="92"/>
      <c r="J801" s="94"/>
      <c r="K801" s="94"/>
      <c r="L801" s="94"/>
      <c r="M801" s="94"/>
      <c r="N801" s="94"/>
      <c r="O801" s="94"/>
      <c r="P801" s="94"/>
      <c r="Q801" s="94"/>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row>
    <row r="802" spans="1:44" s="95" customFormat="1" ht="12.75" customHeight="1" x14ac:dyDescent="0.25">
      <c r="A802" s="92"/>
      <c r="B802" s="92"/>
      <c r="C802" s="93"/>
      <c r="D802" s="64"/>
      <c r="E802" s="64"/>
      <c r="F802" s="64"/>
      <c r="G802" s="64"/>
      <c r="H802" s="64"/>
      <c r="I802" s="92"/>
      <c r="J802" s="94"/>
      <c r="K802" s="94"/>
      <c r="L802" s="94"/>
      <c r="M802" s="94"/>
      <c r="N802" s="94"/>
      <c r="O802" s="94"/>
      <c r="P802" s="94"/>
      <c r="Q802" s="94"/>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row>
    <row r="803" spans="1:44" s="95" customFormat="1" ht="12.75" customHeight="1" x14ac:dyDescent="0.25">
      <c r="A803" s="92"/>
      <c r="B803" s="92"/>
      <c r="C803" s="93"/>
      <c r="D803" s="64"/>
      <c r="E803" s="64"/>
      <c r="F803" s="64"/>
      <c r="G803" s="64"/>
      <c r="H803" s="64"/>
      <c r="I803" s="92"/>
      <c r="J803" s="94"/>
      <c r="K803" s="94"/>
      <c r="L803" s="94"/>
      <c r="M803" s="94"/>
      <c r="N803" s="94"/>
      <c r="O803" s="94"/>
      <c r="P803" s="94"/>
      <c r="Q803" s="94"/>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row>
    <row r="804" spans="1:44" s="95" customFormat="1" ht="12.75" customHeight="1" x14ac:dyDescent="0.25">
      <c r="A804" s="92"/>
      <c r="B804" s="92"/>
      <c r="C804" s="93"/>
      <c r="D804" s="64"/>
      <c r="E804" s="64"/>
      <c r="F804" s="64"/>
      <c r="G804" s="64"/>
      <c r="H804" s="64"/>
      <c r="I804" s="92"/>
      <c r="J804" s="94"/>
      <c r="K804" s="94"/>
      <c r="L804" s="94"/>
      <c r="M804" s="94"/>
      <c r="N804" s="94"/>
      <c r="O804" s="94"/>
      <c r="P804" s="94"/>
      <c r="Q804" s="94"/>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row>
    <row r="805" spans="1:44" s="95" customFormat="1" ht="12.75" customHeight="1" x14ac:dyDescent="0.25">
      <c r="A805" s="92"/>
      <c r="B805" s="92"/>
      <c r="C805" s="93"/>
      <c r="D805" s="64"/>
      <c r="E805" s="64"/>
      <c r="F805" s="64"/>
      <c r="G805" s="64"/>
      <c r="H805" s="64"/>
      <c r="I805" s="92"/>
      <c r="J805" s="94"/>
      <c r="K805" s="94"/>
      <c r="L805" s="94"/>
      <c r="M805" s="94"/>
      <c r="N805" s="94"/>
      <c r="O805" s="94"/>
      <c r="P805" s="94"/>
      <c r="Q805" s="94"/>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row>
    <row r="806" spans="1:44" s="95" customFormat="1" ht="12.75" customHeight="1" x14ac:dyDescent="0.25">
      <c r="A806" s="92"/>
      <c r="B806" s="92"/>
      <c r="C806" s="93"/>
      <c r="D806" s="64"/>
      <c r="E806" s="64"/>
      <c r="F806" s="64"/>
      <c r="G806" s="64"/>
      <c r="H806" s="64"/>
      <c r="I806" s="92"/>
      <c r="J806" s="94"/>
      <c r="K806" s="94"/>
      <c r="L806" s="94"/>
      <c r="M806" s="94"/>
      <c r="N806" s="94"/>
      <c r="O806" s="94"/>
      <c r="P806" s="94"/>
      <c r="Q806" s="94"/>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row>
    <row r="807" spans="1:44" s="95" customFormat="1" ht="12.75" customHeight="1" x14ac:dyDescent="0.25">
      <c r="A807" s="92"/>
      <c r="B807" s="92"/>
      <c r="C807" s="93"/>
      <c r="D807" s="64"/>
      <c r="E807" s="64"/>
      <c r="F807" s="64"/>
      <c r="G807" s="64"/>
      <c r="H807" s="64"/>
      <c r="I807" s="92"/>
      <c r="J807" s="94"/>
      <c r="K807" s="94"/>
      <c r="L807" s="94"/>
      <c r="M807" s="94"/>
      <c r="N807" s="94"/>
      <c r="O807" s="94"/>
      <c r="P807" s="94"/>
      <c r="Q807" s="94"/>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row>
    <row r="808" spans="1:44" s="95" customFormat="1" ht="12.75" customHeight="1" x14ac:dyDescent="0.25">
      <c r="A808" s="92"/>
      <c r="B808" s="92"/>
      <c r="C808" s="93"/>
      <c r="D808" s="64"/>
      <c r="E808" s="64"/>
      <c r="F808" s="64"/>
      <c r="G808" s="64"/>
      <c r="H808" s="64"/>
      <c r="I808" s="92"/>
      <c r="J808" s="94"/>
      <c r="K808" s="94"/>
      <c r="L808" s="94"/>
      <c r="M808" s="94"/>
      <c r="N808" s="94"/>
      <c r="O808" s="94"/>
      <c r="P808" s="94"/>
      <c r="Q808" s="94"/>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row>
    <row r="809" spans="1:44" s="95" customFormat="1" ht="12.75" customHeight="1" x14ac:dyDescent="0.25">
      <c r="A809" s="92"/>
      <c r="B809" s="92"/>
      <c r="C809" s="93"/>
      <c r="D809" s="64"/>
      <c r="E809" s="64"/>
      <c r="F809" s="64"/>
      <c r="G809" s="64"/>
      <c r="H809" s="64"/>
      <c r="I809" s="92"/>
      <c r="J809" s="94"/>
      <c r="K809" s="94"/>
      <c r="L809" s="94"/>
      <c r="M809" s="94"/>
      <c r="N809" s="94"/>
      <c r="O809" s="94"/>
      <c r="P809" s="94"/>
      <c r="Q809" s="94"/>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row>
    <row r="810" spans="1:44" s="95" customFormat="1" ht="12.75" customHeight="1" x14ac:dyDescent="0.25">
      <c r="A810" s="92"/>
      <c r="B810" s="92"/>
      <c r="C810" s="93"/>
      <c r="D810" s="64"/>
      <c r="E810" s="64"/>
      <c r="F810" s="64"/>
      <c r="G810" s="64"/>
      <c r="H810" s="64"/>
      <c r="I810" s="92"/>
      <c r="J810" s="94"/>
      <c r="K810" s="94"/>
      <c r="L810" s="94"/>
      <c r="M810" s="94"/>
      <c r="N810" s="94"/>
      <c r="O810" s="94"/>
      <c r="P810" s="94"/>
      <c r="Q810" s="94"/>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row>
    <row r="811" spans="1:44" s="95" customFormat="1" ht="12.75" customHeight="1" x14ac:dyDescent="0.25">
      <c r="A811" s="92"/>
      <c r="B811" s="92"/>
      <c r="C811" s="93"/>
      <c r="D811" s="64"/>
      <c r="E811" s="64"/>
      <c r="F811" s="64"/>
      <c r="G811" s="64"/>
      <c r="H811" s="64"/>
      <c r="I811" s="92"/>
      <c r="J811" s="94"/>
      <c r="K811" s="94"/>
      <c r="L811" s="94"/>
      <c r="M811" s="94"/>
      <c r="N811" s="94"/>
      <c r="O811" s="94"/>
      <c r="P811" s="94"/>
      <c r="Q811" s="94"/>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row>
    <row r="812" spans="1:44" s="95" customFormat="1" ht="12.75" customHeight="1" x14ac:dyDescent="0.25">
      <c r="A812" s="92"/>
      <c r="B812" s="92"/>
      <c r="C812" s="93"/>
      <c r="D812" s="64"/>
      <c r="E812" s="64"/>
      <c r="F812" s="64"/>
      <c r="G812" s="64"/>
      <c r="H812" s="64"/>
      <c r="I812" s="92"/>
      <c r="J812" s="94"/>
      <c r="K812" s="94"/>
      <c r="L812" s="94"/>
      <c r="M812" s="94"/>
      <c r="N812" s="94"/>
      <c r="O812" s="94"/>
      <c r="P812" s="94"/>
      <c r="Q812" s="94"/>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row>
    <row r="813" spans="1:44" s="95" customFormat="1" ht="12.75" customHeight="1" x14ac:dyDescent="0.25">
      <c r="A813" s="92"/>
      <c r="B813" s="92"/>
      <c r="C813" s="93"/>
      <c r="D813" s="64"/>
      <c r="E813" s="64"/>
      <c r="F813" s="64"/>
      <c r="G813" s="64"/>
      <c r="H813" s="64"/>
      <c r="I813" s="92"/>
      <c r="J813" s="94"/>
      <c r="K813" s="94"/>
      <c r="L813" s="94"/>
      <c r="M813" s="94"/>
      <c r="N813" s="94"/>
      <c r="O813" s="94"/>
      <c r="P813" s="94"/>
      <c r="Q813" s="94"/>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row>
    <row r="814" spans="1:44" s="95" customFormat="1" ht="12.75" customHeight="1" x14ac:dyDescent="0.25">
      <c r="A814" s="92"/>
      <c r="B814" s="92"/>
      <c r="C814" s="93"/>
      <c r="D814" s="64"/>
      <c r="E814" s="64"/>
      <c r="F814" s="64"/>
      <c r="G814" s="64"/>
      <c r="H814" s="64"/>
      <c r="I814" s="92"/>
      <c r="J814" s="94"/>
      <c r="K814" s="94"/>
      <c r="L814" s="94"/>
      <c r="M814" s="94"/>
      <c r="N814" s="94"/>
      <c r="O814" s="94"/>
      <c r="P814" s="94"/>
      <c r="Q814" s="94"/>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row>
    <row r="815" spans="1:44" s="95" customFormat="1" ht="12.75" customHeight="1" x14ac:dyDescent="0.25">
      <c r="A815" s="92"/>
      <c r="B815" s="92"/>
      <c r="C815" s="93"/>
      <c r="D815" s="64"/>
      <c r="E815" s="64"/>
      <c r="F815" s="64"/>
      <c r="G815" s="64"/>
      <c r="H815" s="64"/>
      <c r="I815" s="92"/>
      <c r="J815" s="94"/>
      <c r="K815" s="94"/>
      <c r="L815" s="94"/>
      <c r="M815" s="94"/>
      <c r="N815" s="94"/>
      <c r="O815" s="94"/>
      <c r="P815" s="94"/>
      <c r="Q815" s="94"/>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row>
    <row r="816" spans="1:44" s="95" customFormat="1" ht="12.75" customHeight="1" x14ac:dyDescent="0.25">
      <c r="A816" s="92"/>
      <c r="B816" s="92"/>
      <c r="C816" s="93"/>
      <c r="D816" s="64"/>
      <c r="E816" s="64"/>
      <c r="F816" s="64"/>
      <c r="G816" s="64"/>
      <c r="H816" s="64"/>
      <c r="I816" s="92"/>
      <c r="J816" s="94"/>
      <c r="K816" s="94"/>
      <c r="L816" s="94"/>
      <c r="M816" s="94"/>
      <c r="N816" s="94"/>
      <c r="O816" s="94"/>
      <c r="P816" s="94"/>
      <c r="Q816" s="94"/>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row>
    <row r="817" spans="1:44" s="95" customFormat="1" ht="12.75" customHeight="1" x14ac:dyDescent="0.25">
      <c r="A817" s="92"/>
      <c r="B817" s="92"/>
      <c r="C817" s="93"/>
      <c r="D817" s="64"/>
      <c r="E817" s="64"/>
      <c r="F817" s="64"/>
      <c r="G817" s="64"/>
      <c r="H817" s="64"/>
      <c r="I817" s="92"/>
      <c r="J817" s="94"/>
      <c r="K817" s="94"/>
      <c r="L817" s="94"/>
      <c r="M817" s="94"/>
      <c r="N817" s="94"/>
      <c r="O817" s="94"/>
      <c r="P817" s="94"/>
      <c r="Q817" s="94"/>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row>
    <row r="818" spans="1:44" s="95" customFormat="1" ht="12.75" customHeight="1" x14ac:dyDescent="0.25">
      <c r="A818" s="92"/>
      <c r="B818" s="92"/>
      <c r="C818" s="93"/>
      <c r="D818" s="64"/>
      <c r="E818" s="64"/>
      <c r="F818" s="64"/>
      <c r="G818" s="64"/>
      <c r="H818" s="64"/>
      <c r="I818" s="92"/>
      <c r="J818" s="94"/>
      <c r="K818" s="94"/>
      <c r="L818" s="94"/>
      <c r="M818" s="94"/>
      <c r="N818" s="94"/>
      <c r="O818" s="94"/>
      <c r="P818" s="94"/>
      <c r="Q818" s="94"/>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row>
    <row r="819" spans="1:44" s="95" customFormat="1" ht="12.75" customHeight="1" x14ac:dyDescent="0.25">
      <c r="A819" s="92"/>
      <c r="B819" s="92"/>
      <c r="C819" s="93"/>
      <c r="D819" s="64"/>
      <c r="E819" s="64"/>
      <c r="F819" s="64"/>
      <c r="G819" s="64"/>
      <c r="H819" s="64"/>
      <c r="I819" s="92"/>
      <c r="J819" s="94"/>
      <c r="K819" s="94"/>
      <c r="L819" s="94"/>
      <c r="M819" s="94"/>
      <c r="N819" s="94"/>
      <c r="O819" s="94"/>
      <c r="P819" s="94"/>
      <c r="Q819" s="94"/>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row>
    <row r="820" spans="1:44" s="95" customFormat="1" ht="12.75" customHeight="1" x14ac:dyDescent="0.25">
      <c r="A820" s="92"/>
      <c r="B820" s="92"/>
      <c r="C820" s="93"/>
      <c r="D820" s="64"/>
      <c r="E820" s="64"/>
      <c r="F820" s="64"/>
      <c r="G820" s="64"/>
      <c r="H820" s="64"/>
      <c r="I820" s="92"/>
      <c r="J820" s="94"/>
      <c r="K820" s="94"/>
      <c r="L820" s="94"/>
      <c r="M820" s="94"/>
      <c r="N820" s="94"/>
      <c r="O820" s="94"/>
      <c r="P820" s="94"/>
      <c r="Q820" s="94"/>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row>
    <row r="821" spans="1:44" s="95" customFormat="1" ht="12.75" customHeight="1" x14ac:dyDescent="0.25">
      <c r="A821" s="92"/>
      <c r="B821" s="92"/>
      <c r="C821" s="93"/>
      <c r="D821" s="64"/>
      <c r="E821" s="64"/>
      <c r="F821" s="64"/>
      <c r="G821" s="64"/>
      <c r="H821" s="64"/>
      <c r="I821" s="92"/>
      <c r="J821" s="94"/>
      <c r="K821" s="94"/>
      <c r="L821" s="94"/>
      <c r="M821" s="94"/>
      <c r="N821" s="94"/>
      <c r="O821" s="94"/>
      <c r="P821" s="94"/>
      <c r="Q821" s="94"/>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row>
    <row r="822" spans="1:44" s="95" customFormat="1" ht="12.75" customHeight="1" x14ac:dyDescent="0.25">
      <c r="A822" s="92"/>
      <c r="B822" s="92"/>
      <c r="C822" s="93"/>
      <c r="D822" s="64"/>
      <c r="E822" s="64"/>
      <c r="F822" s="64"/>
      <c r="G822" s="64"/>
      <c r="H822" s="64"/>
      <c r="I822" s="92"/>
      <c r="J822" s="94"/>
      <c r="K822" s="94"/>
      <c r="L822" s="94"/>
      <c r="M822" s="94"/>
      <c r="N822" s="94"/>
      <c r="O822" s="94"/>
      <c r="P822" s="94"/>
      <c r="Q822" s="94"/>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row>
    <row r="823" spans="1:44" s="95" customFormat="1" ht="12.75" customHeight="1" x14ac:dyDescent="0.25">
      <c r="A823" s="92"/>
      <c r="B823" s="92"/>
      <c r="C823" s="93"/>
      <c r="D823" s="64"/>
      <c r="E823" s="64"/>
      <c r="F823" s="64"/>
      <c r="G823" s="64"/>
      <c r="H823" s="64"/>
      <c r="I823" s="92"/>
      <c r="J823" s="94"/>
      <c r="K823" s="94"/>
      <c r="L823" s="94"/>
      <c r="M823" s="94"/>
      <c r="N823" s="94"/>
      <c r="O823" s="94"/>
      <c r="P823" s="94"/>
      <c r="Q823" s="94"/>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row>
    <row r="824" spans="1:44" s="95" customFormat="1" ht="12.75" customHeight="1" x14ac:dyDescent="0.25">
      <c r="A824" s="92"/>
      <c r="B824" s="92"/>
      <c r="C824" s="93"/>
      <c r="D824" s="64"/>
      <c r="E824" s="64"/>
      <c r="F824" s="64"/>
      <c r="G824" s="64"/>
      <c r="H824" s="64"/>
      <c r="I824" s="92"/>
      <c r="J824" s="94"/>
      <c r="K824" s="94"/>
      <c r="L824" s="94"/>
      <c r="M824" s="94"/>
      <c r="N824" s="94"/>
      <c r="O824" s="94"/>
      <c r="P824" s="94"/>
      <c r="Q824" s="94"/>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row>
    <row r="825" spans="1:44" s="95" customFormat="1" ht="12.75" customHeight="1" x14ac:dyDescent="0.25">
      <c r="A825" s="92"/>
      <c r="B825" s="92"/>
      <c r="C825" s="93"/>
      <c r="D825" s="64"/>
      <c r="E825" s="64"/>
      <c r="F825" s="64"/>
      <c r="G825" s="64"/>
      <c r="H825" s="64"/>
      <c r="I825" s="92"/>
      <c r="J825" s="94"/>
      <c r="K825" s="94"/>
      <c r="L825" s="94"/>
      <c r="M825" s="94"/>
      <c r="N825" s="94"/>
      <c r="O825" s="94"/>
      <c r="P825" s="94"/>
      <c r="Q825" s="94"/>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row>
    <row r="826" spans="1:44" s="95" customFormat="1" ht="12.75" customHeight="1" x14ac:dyDescent="0.25">
      <c r="A826" s="92"/>
      <c r="B826" s="92"/>
      <c r="C826" s="93"/>
      <c r="D826" s="64"/>
      <c r="E826" s="64"/>
      <c r="F826" s="64"/>
      <c r="G826" s="64"/>
      <c r="H826" s="64"/>
      <c r="I826" s="92"/>
      <c r="J826" s="94"/>
      <c r="K826" s="94"/>
      <c r="L826" s="94"/>
      <c r="M826" s="94"/>
      <c r="N826" s="94"/>
      <c r="O826" s="94"/>
      <c r="P826" s="94"/>
      <c r="Q826" s="94"/>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row>
    <row r="827" spans="1:44" s="95" customFormat="1" ht="12.75" customHeight="1" x14ac:dyDescent="0.25">
      <c r="A827" s="92"/>
      <c r="B827" s="92"/>
      <c r="C827" s="93"/>
      <c r="D827" s="64"/>
      <c r="E827" s="64"/>
      <c r="F827" s="64"/>
      <c r="G827" s="64"/>
      <c r="H827" s="64"/>
      <c r="I827" s="92"/>
      <c r="J827" s="94"/>
      <c r="K827" s="94"/>
      <c r="L827" s="94"/>
      <c r="M827" s="94"/>
      <c r="N827" s="94"/>
      <c r="O827" s="94"/>
      <c r="P827" s="94"/>
      <c r="Q827" s="94"/>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row>
    <row r="828" spans="1:44" s="95" customFormat="1" ht="12.75" customHeight="1" x14ac:dyDescent="0.25">
      <c r="A828" s="92"/>
      <c r="B828" s="92"/>
      <c r="C828" s="93"/>
      <c r="D828" s="64"/>
      <c r="E828" s="64"/>
      <c r="F828" s="64"/>
      <c r="G828" s="64"/>
      <c r="H828" s="64"/>
      <c r="I828" s="92"/>
      <c r="J828" s="94"/>
      <c r="K828" s="94"/>
      <c r="L828" s="94"/>
      <c r="M828" s="94"/>
      <c r="N828" s="94"/>
      <c r="O828" s="94"/>
      <c r="P828" s="94"/>
      <c r="Q828" s="94"/>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row>
    <row r="829" spans="1:44" s="95" customFormat="1" ht="12.75" customHeight="1" x14ac:dyDescent="0.25">
      <c r="A829" s="92"/>
      <c r="B829" s="92"/>
      <c r="C829" s="93"/>
      <c r="D829" s="64"/>
      <c r="E829" s="64"/>
      <c r="F829" s="64"/>
      <c r="G829" s="64"/>
      <c r="H829" s="64"/>
      <c r="I829" s="92"/>
      <c r="J829" s="94"/>
      <c r="K829" s="94"/>
      <c r="L829" s="94"/>
      <c r="M829" s="94"/>
      <c r="N829" s="94"/>
      <c r="O829" s="94"/>
      <c r="P829" s="94"/>
      <c r="Q829" s="94"/>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row>
    <row r="830" spans="1:44" s="95" customFormat="1" ht="12.75" customHeight="1" x14ac:dyDescent="0.25">
      <c r="A830" s="92"/>
      <c r="B830" s="92"/>
      <c r="C830" s="93"/>
      <c r="D830" s="64"/>
      <c r="E830" s="64"/>
      <c r="F830" s="64"/>
      <c r="G830" s="64"/>
      <c r="H830" s="64"/>
      <c r="I830" s="92"/>
      <c r="J830" s="94"/>
      <c r="K830" s="94"/>
      <c r="L830" s="94"/>
      <c r="M830" s="94"/>
      <c r="N830" s="94"/>
      <c r="O830" s="94"/>
      <c r="P830" s="94"/>
      <c r="Q830" s="94"/>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row>
    <row r="831" spans="1:44" s="95" customFormat="1" ht="12.75" customHeight="1" x14ac:dyDescent="0.25">
      <c r="A831" s="92"/>
      <c r="B831" s="92"/>
      <c r="C831" s="93"/>
      <c r="D831" s="64"/>
      <c r="E831" s="64"/>
      <c r="F831" s="64"/>
      <c r="G831" s="64"/>
      <c r="H831" s="64"/>
      <c r="I831" s="92"/>
      <c r="J831" s="94"/>
      <c r="K831" s="94"/>
      <c r="L831" s="94"/>
      <c r="M831" s="94"/>
      <c r="N831" s="94"/>
      <c r="O831" s="94"/>
      <c r="P831" s="94"/>
      <c r="Q831" s="94"/>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row>
    <row r="832" spans="1:44" s="95" customFormat="1" ht="12.75" customHeight="1" x14ac:dyDescent="0.25">
      <c r="A832" s="92"/>
      <c r="B832" s="92"/>
      <c r="C832" s="93"/>
      <c r="D832" s="64"/>
      <c r="E832" s="64"/>
      <c r="F832" s="64"/>
      <c r="G832" s="64"/>
      <c r="H832" s="64"/>
      <c r="I832" s="92"/>
      <c r="J832" s="94"/>
      <c r="K832" s="94"/>
      <c r="L832" s="94"/>
      <c r="M832" s="94"/>
      <c r="N832" s="94"/>
      <c r="O832" s="94"/>
      <c r="P832" s="94"/>
      <c r="Q832" s="94"/>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row>
    <row r="833" spans="1:44" s="95" customFormat="1" ht="12.75" customHeight="1" x14ac:dyDescent="0.25">
      <c r="A833" s="92"/>
      <c r="B833" s="92"/>
      <c r="C833" s="93"/>
      <c r="D833" s="64"/>
      <c r="E833" s="64"/>
      <c r="F833" s="64"/>
      <c r="G833" s="64"/>
      <c r="H833" s="64"/>
      <c r="I833" s="92"/>
      <c r="J833" s="94"/>
      <c r="K833" s="94"/>
      <c r="L833" s="94"/>
      <c r="M833" s="94"/>
      <c r="N833" s="94"/>
      <c r="O833" s="94"/>
      <c r="P833" s="94"/>
      <c r="Q833" s="94"/>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row>
    <row r="834" spans="1:44" s="95" customFormat="1" ht="12.75" customHeight="1" x14ac:dyDescent="0.25">
      <c r="A834" s="92"/>
      <c r="B834" s="92"/>
      <c r="C834" s="93"/>
      <c r="D834" s="64"/>
      <c r="E834" s="64"/>
      <c r="F834" s="64"/>
      <c r="G834" s="64"/>
      <c r="H834" s="64"/>
      <c r="I834" s="92"/>
      <c r="J834" s="94"/>
      <c r="K834" s="94"/>
      <c r="L834" s="94"/>
      <c r="M834" s="94"/>
      <c r="N834" s="94"/>
      <c r="O834" s="94"/>
      <c r="P834" s="94"/>
      <c r="Q834" s="94"/>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row>
    <row r="835" spans="1:44" s="95" customFormat="1" ht="12.75" customHeight="1" x14ac:dyDescent="0.25">
      <c r="A835" s="92"/>
      <c r="B835" s="92"/>
      <c r="C835" s="93"/>
      <c r="D835" s="64"/>
      <c r="E835" s="64"/>
      <c r="F835" s="64"/>
      <c r="G835" s="64"/>
      <c r="H835" s="64"/>
      <c r="I835" s="92"/>
      <c r="J835" s="94"/>
      <c r="K835" s="94"/>
      <c r="L835" s="94"/>
      <c r="M835" s="94"/>
      <c r="N835" s="94"/>
      <c r="O835" s="94"/>
      <c r="P835" s="94"/>
      <c r="Q835" s="94"/>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row>
    <row r="836" spans="1:44" s="95" customFormat="1" ht="12.75" customHeight="1" x14ac:dyDescent="0.25">
      <c r="A836" s="92"/>
      <c r="B836" s="92"/>
      <c r="C836" s="93"/>
      <c r="D836" s="64"/>
      <c r="E836" s="64"/>
      <c r="F836" s="64"/>
      <c r="G836" s="64"/>
      <c r="H836" s="64"/>
      <c r="I836" s="92"/>
      <c r="J836" s="94"/>
      <c r="K836" s="94"/>
      <c r="L836" s="94"/>
      <c r="M836" s="94"/>
      <c r="N836" s="94"/>
      <c r="O836" s="94"/>
      <c r="P836" s="94"/>
      <c r="Q836" s="94"/>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row>
    <row r="837" spans="1:44" s="95" customFormat="1" ht="12.75" customHeight="1" x14ac:dyDescent="0.25">
      <c r="A837" s="92"/>
      <c r="B837" s="92"/>
      <c r="C837" s="93"/>
      <c r="D837" s="64"/>
      <c r="E837" s="64"/>
      <c r="F837" s="64"/>
      <c r="G837" s="64"/>
      <c r="H837" s="64"/>
      <c r="I837" s="92"/>
      <c r="J837" s="94"/>
      <c r="K837" s="94"/>
      <c r="L837" s="94"/>
      <c r="M837" s="94"/>
      <c r="N837" s="94"/>
      <c r="O837" s="94"/>
      <c r="P837" s="94"/>
      <c r="Q837" s="94"/>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row>
    <row r="838" spans="1:44" s="95" customFormat="1" ht="12.75" customHeight="1" x14ac:dyDescent="0.25">
      <c r="A838" s="92"/>
      <c r="B838" s="92"/>
      <c r="C838" s="93"/>
      <c r="D838" s="64"/>
      <c r="E838" s="64"/>
      <c r="F838" s="64"/>
      <c r="G838" s="64"/>
      <c r="H838" s="64"/>
      <c r="I838" s="92"/>
      <c r="J838" s="94"/>
      <c r="K838" s="94"/>
      <c r="L838" s="94"/>
      <c r="M838" s="94"/>
      <c r="N838" s="94"/>
      <c r="O838" s="94"/>
      <c r="P838" s="94"/>
      <c r="Q838" s="94"/>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row>
    <row r="839" spans="1:44" s="95" customFormat="1" ht="12.75" customHeight="1" x14ac:dyDescent="0.25">
      <c r="A839" s="92"/>
      <c r="B839" s="92"/>
      <c r="C839" s="93"/>
      <c r="D839" s="64"/>
      <c r="E839" s="64"/>
      <c r="F839" s="64"/>
      <c r="G839" s="64"/>
      <c r="H839" s="64"/>
      <c r="I839" s="92"/>
      <c r="J839" s="94"/>
      <c r="K839" s="94"/>
      <c r="L839" s="94"/>
      <c r="M839" s="94"/>
      <c r="N839" s="94"/>
      <c r="O839" s="94"/>
      <c r="P839" s="94"/>
      <c r="Q839" s="94"/>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row>
    <row r="840" spans="1:44" s="95" customFormat="1" ht="12.75" customHeight="1" x14ac:dyDescent="0.25">
      <c r="A840" s="92"/>
      <c r="B840" s="92"/>
      <c r="C840" s="93"/>
      <c r="D840" s="64"/>
      <c r="E840" s="64"/>
      <c r="F840" s="64"/>
      <c r="G840" s="64"/>
      <c r="H840" s="64"/>
      <c r="I840" s="92"/>
      <c r="J840" s="94"/>
      <c r="K840" s="94"/>
      <c r="L840" s="94"/>
      <c r="M840" s="94"/>
      <c r="N840" s="94"/>
      <c r="O840" s="94"/>
      <c r="P840" s="94"/>
      <c r="Q840" s="94"/>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row>
    <row r="841" spans="1:44" s="95" customFormat="1" ht="12.75" customHeight="1" x14ac:dyDescent="0.25">
      <c r="A841" s="92"/>
      <c r="B841" s="92"/>
      <c r="C841" s="93"/>
      <c r="D841" s="64"/>
      <c r="E841" s="64"/>
      <c r="F841" s="64"/>
      <c r="G841" s="64"/>
      <c r="H841" s="64"/>
      <c r="I841" s="92"/>
      <c r="J841" s="94"/>
      <c r="K841" s="94"/>
      <c r="L841" s="94"/>
      <c r="M841" s="94"/>
      <c r="N841" s="94"/>
      <c r="O841" s="94"/>
      <c r="P841" s="94"/>
      <c r="Q841" s="94"/>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row>
    <row r="842" spans="1:44" s="95" customFormat="1" ht="12.75" customHeight="1" x14ac:dyDescent="0.25">
      <c r="A842" s="92"/>
      <c r="B842" s="92"/>
      <c r="C842" s="93"/>
      <c r="D842" s="64"/>
      <c r="E842" s="64"/>
      <c r="F842" s="64"/>
      <c r="G842" s="64"/>
      <c r="H842" s="64"/>
      <c r="I842" s="92"/>
      <c r="J842" s="94"/>
      <c r="K842" s="94"/>
      <c r="L842" s="94"/>
      <c r="M842" s="94"/>
      <c r="N842" s="94"/>
      <c r="O842" s="94"/>
      <c r="P842" s="94"/>
      <c r="Q842" s="94"/>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row>
    <row r="843" spans="1:44" s="95" customFormat="1" ht="12.75" customHeight="1" x14ac:dyDescent="0.25">
      <c r="A843" s="92"/>
      <c r="B843" s="92"/>
      <c r="C843" s="93"/>
      <c r="D843" s="64"/>
      <c r="E843" s="64"/>
      <c r="F843" s="64"/>
      <c r="G843" s="64"/>
      <c r="H843" s="64"/>
      <c r="I843" s="92"/>
      <c r="J843" s="94"/>
      <c r="K843" s="94"/>
      <c r="L843" s="94"/>
      <c r="M843" s="94"/>
      <c r="N843" s="94"/>
      <c r="O843" s="94"/>
      <c r="P843" s="94"/>
      <c r="Q843" s="94"/>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row>
    <row r="844" spans="1:44" s="95" customFormat="1" ht="12.75" customHeight="1" x14ac:dyDescent="0.25">
      <c r="A844" s="92"/>
      <c r="B844" s="92"/>
      <c r="C844" s="93"/>
      <c r="D844" s="64"/>
      <c r="E844" s="64"/>
      <c r="F844" s="64"/>
      <c r="G844" s="64"/>
      <c r="H844" s="64"/>
      <c r="I844" s="92"/>
      <c r="J844" s="94"/>
      <c r="K844" s="94"/>
      <c r="L844" s="94"/>
      <c r="M844" s="94"/>
      <c r="N844" s="94"/>
      <c r="O844" s="94"/>
      <c r="P844" s="94"/>
      <c r="Q844" s="94"/>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row>
    <row r="845" spans="1:44" s="95" customFormat="1" ht="12.75" customHeight="1" x14ac:dyDescent="0.25">
      <c r="A845" s="92"/>
      <c r="B845" s="92"/>
      <c r="C845" s="93"/>
      <c r="D845" s="64"/>
      <c r="E845" s="64"/>
      <c r="F845" s="64"/>
      <c r="G845" s="64"/>
      <c r="H845" s="64"/>
      <c r="I845" s="92"/>
      <c r="J845" s="94"/>
      <c r="K845" s="94"/>
      <c r="L845" s="94"/>
      <c r="M845" s="94"/>
      <c r="N845" s="94"/>
      <c r="O845" s="94"/>
      <c r="P845" s="94"/>
      <c r="Q845" s="94"/>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row>
    <row r="846" spans="1:44" s="95" customFormat="1" ht="12.75" customHeight="1" x14ac:dyDescent="0.25">
      <c r="A846" s="92"/>
      <c r="B846" s="92"/>
      <c r="C846" s="93"/>
      <c r="D846" s="64"/>
      <c r="E846" s="64"/>
      <c r="F846" s="64"/>
      <c r="G846" s="64"/>
      <c r="H846" s="64"/>
      <c r="I846" s="92"/>
      <c r="J846" s="94"/>
      <c r="K846" s="94"/>
      <c r="L846" s="94"/>
      <c r="M846" s="94"/>
      <c r="N846" s="94"/>
      <c r="O846" s="94"/>
      <c r="P846" s="94"/>
      <c r="Q846" s="94"/>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row>
    <row r="847" spans="1:44" s="95" customFormat="1" ht="12.75" customHeight="1" x14ac:dyDescent="0.25">
      <c r="A847" s="92"/>
      <c r="B847" s="92"/>
      <c r="C847" s="93"/>
      <c r="D847" s="64"/>
      <c r="E847" s="64"/>
      <c r="F847" s="64"/>
      <c r="G847" s="64"/>
      <c r="H847" s="64"/>
      <c r="I847" s="92"/>
      <c r="J847" s="94"/>
      <c r="K847" s="94"/>
      <c r="L847" s="94"/>
      <c r="M847" s="94"/>
      <c r="N847" s="94"/>
      <c r="O847" s="94"/>
      <c r="P847" s="94"/>
      <c r="Q847" s="94"/>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row>
    <row r="848" spans="1:44" s="95" customFormat="1" ht="12.75" customHeight="1" x14ac:dyDescent="0.25">
      <c r="A848" s="92"/>
      <c r="B848" s="92"/>
      <c r="C848" s="93"/>
      <c r="D848" s="64"/>
      <c r="E848" s="64"/>
      <c r="F848" s="64"/>
      <c r="G848" s="64"/>
      <c r="H848" s="64"/>
      <c r="I848" s="92"/>
      <c r="J848" s="94"/>
      <c r="K848" s="94"/>
      <c r="L848" s="94"/>
      <c r="M848" s="94"/>
      <c r="N848" s="94"/>
      <c r="O848" s="94"/>
      <c r="P848" s="94"/>
      <c r="Q848" s="94"/>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row>
    <row r="849" spans="1:44" s="95" customFormat="1" ht="12.75" customHeight="1" x14ac:dyDescent="0.25">
      <c r="A849" s="92"/>
      <c r="B849" s="92"/>
      <c r="C849" s="93"/>
      <c r="D849" s="64"/>
      <c r="E849" s="64"/>
      <c r="F849" s="64"/>
      <c r="G849" s="64"/>
      <c r="H849" s="64"/>
      <c r="I849" s="92"/>
      <c r="J849" s="94"/>
      <c r="K849" s="94"/>
      <c r="L849" s="94"/>
      <c r="M849" s="94"/>
      <c r="N849" s="94"/>
      <c r="O849" s="94"/>
      <c r="P849" s="94"/>
      <c r="Q849" s="94"/>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row>
    <row r="850" spans="1:44" s="95" customFormat="1" ht="12.75" customHeight="1" x14ac:dyDescent="0.25">
      <c r="A850" s="92"/>
      <c r="B850" s="92"/>
      <c r="C850" s="93"/>
      <c r="D850" s="64"/>
      <c r="E850" s="64"/>
      <c r="F850" s="64"/>
      <c r="G850" s="64"/>
      <c r="H850" s="64"/>
      <c r="I850" s="92"/>
      <c r="J850" s="94"/>
      <c r="K850" s="94"/>
      <c r="L850" s="94"/>
      <c r="M850" s="94"/>
      <c r="N850" s="94"/>
      <c r="O850" s="94"/>
      <c r="P850" s="94"/>
      <c r="Q850" s="94"/>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row>
    <row r="851" spans="1:44" s="95" customFormat="1" ht="12.75" customHeight="1" x14ac:dyDescent="0.25">
      <c r="A851" s="92"/>
      <c r="B851" s="92"/>
      <c r="C851" s="93"/>
      <c r="D851" s="64"/>
      <c r="E851" s="64"/>
      <c r="F851" s="64"/>
      <c r="G851" s="64"/>
      <c r="H851" s="64"/>
      <c r="I851" s="92"/>
      <c r="J851" s="94"/>
      <c r="K851" s="94"/>
      <c r="L851" s="94"/>
      <c r="M851" s="94"/>
      <c r="N851" s="94"/>
      <c r="O851" s="94"/>
      <c r="P851" s="94"/>
      <c r="Q851" s="94"/>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row>
    <row r="852" spans="1:44" s="95" customFormat="1" ht="12.75" customHeight="1" x14ac:dyDescent="0.25">
      <c r="A852" s="92"/>
      <c r="B852" s="92"/>
      <c r="C852" s="93"/>
      <c r="D852" s="64"/>
      <c r="E852" s="64"/>
      <c r="F852" s="64"/>
      <c r="G852" s="64"/>
      <c r="H852" s="64"/>
      <c r="I852" s="92"/>
      <c r="J852" s="94"/>
      <c r="K852" s="94"/>
      <c r="L852" s="94"/>
      <c r="M852" s="94"/>
      <c r="N852" s="94"/>
      <c r="O852" s="94"/>
      <c r="P852" s="94"/>
      <c r="Q852" s="94"/>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row>
    <row r="853" spans="1:44" s="95" customFormat="1" ht="12.75" customHeight="1" x14ac:dyDescent="0.25">
      <c r="A853" s="92"/>
      <c r="B853" s="92"/>
      <c r="C853" s="93"/>
      <c r="D853" s="64"/>
      <c r="E853" s="64"/>
      <c r="F853" s="64"/>
      <c r="G853" s="64"/>
      <c r="H853" s="64"/>
      <c r="I853" s="92"/>
      <c r="J853" s="94"/>
      <c r="K853" s="94"/>
      <c r="L853" s="94"/>
      <c r="M853" s="94"/>
      <c r="N853" s="94"/>
      <c r="O853" s="94"/>
      <c r="P853" s="94"/>
      <c r="Q853" s="94"/>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row>
    <row r="854" spans="1:44" s="95" customFormat="1" ht="12.75" customHeight="1" x14ac:dyDescent="0.25">
      <c r="A854" s="92"/>
      <c r="B854" s="92"/>
      <c r="C854" s="93"/>
      <c r="D854" s="64"/>
      <c r="E854" s="64"/>
      <c r="F854" s="64"/>
      <c r="G854" s="64"/>
      <c r="H854" s="64"/>
      <c r="I854" s="92"/>
      <c r="J854" s="94"/>
      <c r="K854" s="94"/>
      <c r="L854" s="94"/>
      <c r="M854" s="94"/>
      <c r="N854" s="94"/>
      <c r="O854" s="94"/>
      <c r="P854" s="94"/>
      <c r="Q854" s="94"/>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row>
    <row r="855" spans="1:44" s="95" customFormat="1" ht="12.75" customHeight="1" x14ac:dyDescent="0.25">
      <c r="A855" s="92"/>
      <c r="B855" s="92"/>
      <c r="C855" s="93"/>
      <c r="D855" s="64"/>
      <c r="E855" s="64"/>
      <c r="F855" s="64"/>
      <c r="G855" s="64"/>
      <c r="H855" s="64"/>
      <c r="I855" s="92"/>
      <c r="J855" s="94"/>
      <c r="K855" s="94"/>
      <c r="L855" s="94"/>
      <c r="M855" s="94"/>
      <c r="N855" s="94"/>
      <c r="O855" s="94"/>
      <c r="P855" s="94"/>
      <c r="Q855" s="94"/>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row>
    <row r="856" spans="1:44" s="95" customFormat="1" ht="12.75" customHeight="1" x14ac:dyDescent="0.25">
      <c r="A856" s="92"/>
      <c r="B856" s="92"/>
      <c r="C856" s="93"/>
      <c r="D856" s="64"/>
      <c r="E856" s="64"/>
      <c r="F856" s="64"/>
      <c r="G856" s="64"/>
      <c r="H856" s="64"/>
      <c r="I856" s="92"/>
      <c r="J856" s="94"/>
      <c r="K856" s="94"/>
      <c r="L856" s="94"/>
      <c r="M856" s="94"/>
      <c r="N856" s="94"/>
      <c r="O856" s="94"/>
      <c r="P856" s="94"/>
      <c r="Q856" s="94"/>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row>
    <row r="857" spans="1:44" s="95" customFormat="1" ht="12.75" customHeight="1" x14ac:dyDescent="0.25">
      <c r="A857" s="92"/>
      <c r="B857" s="92"/>
      <c r="C857" s="93"/>
      <c r="D857" s="64"/>
      <c r="E857" s="64"/>
      <c r="F857" s="64"/>
      <c r="G857" s="64"/>
      <c r="H857" s="64"/>
      <c r="I857" s="92"/>
      <c r="J857" s="94"/>
      <c r="K857" s="94"/>
      <c r="L857" s="94"/>
      <c r="M857" s="94"/>
      <c r="N857" s="94"/>
      <c r="O857" s="94"/>
      <c r="P857" s="94"/>
      <c r="Q857" s="94"/>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row>
    <row r="858" spans="1:44" s="95" customFormat="1" ht="12.75" customHeight="1" x14ac:dyDescent="0.25">
      <c r="A858" s="92"/>
      <c r="B858" s="92"/>
      <c r="C858" s="93"/>
      <c r="D858" s="64"/>
      <c r="E858" s="64"/>
      <c r="F858" s="64"/>
      <c r="G858" s="64"/>
      <c r="H858" s="64"/>
      <c r="I858" s="92"/>
      <c r="J858" s="94"/>
      <c r="K858" s="94"/>
      <c r="L858" s="94"/>
      <c r="M858" s="94"/>
      <c r="N858" s="94"/>
      <c r="O858" s="94"/>
      <c r="P858" s="94"/>
      <c r="Q858" s="94"/>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row>
    <row r="859" spans="1:44" s="95" customFormat="1" ht="12.75" customHeight="1" x14ac:dyDescent="0.25">
      <c r="A859" s="92"/>
      <c r="B859" s="92"/>
      <c r="C859" s="93"/>
      <c r="D859" s="64"/>
      <c r="E859" s="64"/>
      <c r="F859" s="64"/>
      <c r="G859" s="64"/>
      <c r="H859" s="64"/>
      <c r="I859" s="92"/>
      <c r="J859" s="94"/>
      <c r="K859" s="94"/>
      <c r="L859" s="94"/>
      <c r="M859" s="94"/>
      <c r="N859" s="94"/>
      <c r="O859" s="94"/>
      <c r="P859" s="94"/>
      <c r="Q859" s="94"/>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row>
    <row r="860" spans="1:44" s="95" customFormat="1" ht="12.75" customHeight="1" x14ac:dyDescent="0.25">
      <c r="A860" s="92"/>
      <c r="B860" s="92"/>
      <c r="C860" s="93"/>
      <c r="D860" s="64"/>
      <c r="E860" s="64"/>
      <c r="F860" s="64"/>
      <c r="G860" s="64"/>
      <c r="H860" s="64"/>
      <c r="I860" s="92"/>
      <c r="J860" s="94"/>
      <c r="K860" s="94"/>
      <c r="L860" s="94"/>
      <c r="M860" s="94"/>
      <c r="N860" s="94"/>
      <c r="O860" s="94"/>
      <c r="P860" s="94"/>
      <c r="Q860" s="94"/>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row>
    <row r="861" spans="1:44" s="95" customFormat="1" ht="12.75" customHeight="1" x14ac:dyDescent="0.25">
      <c r="A861" s="92"/>
      <c r="B861" s="92"/>
      <c r="C861" s="93"/>
      <c r="D861" s="64"/>
      <c r="E861" s="64"/>
      <c r="F861" s="64"/>
      <c r="G861" s="64"/>
      <c r="H861" s="64"/>
      <c r="I861" s="92"/>
      <c r="J861" s="94"/>
      <c r="K861" s="94"/>
      <c r="L861" s="94"/>
      <c r="M861" s="94"/>
      <c r="N861" s="94"/>
      <c r="O861" s="94"/>
      <c r="P861" s="94"/>
      <c r="Q861" s="94"/>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row>
    <row r="862" spans="1:44" s="95" customFormat="1" ht="12.75" customHeight="1" x14ac:dyDescent="0.25">
      <c r="A862" s="92"/>
      <c r="B862" s="92"/>
      <c r="C862" s="93"/>
      <c r="D862" s="64"/>
      <c r="E862" s="64"/>
      <c r="F862" s="64"/>
      <c r="G862" s="64"/>
      <c r="H862" s="64"/>
      <c r="I862" s="92"/>
      <c r="J862" s="94"/>
      <c r="K862" s="94"/>
      <c r="L862" s="94"/>
      <c r="M862" s="94"/>
      <c r="N862" s="94"/>
      <c r="O862" s="94"/>
      <c r="P862" s="94"/>
      <c r="Q862" s="94"/>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row>
    <row r="863" spans="1:44" s="95" customFormat="1" ht="12.75" customHeight="1" x14ac:dyDescent="0.25">
      <c r="A863" s="92"/>
      <c r="B863" s="92"/>
      <c r="C863" s="93"/>
      <c r="D863" s="64"/>
      <c r="E863" s="64"/>
      <c r="F863" s="64"/>
      <c r="G863" s="64"/>
      <c r="H863" s="64"/>
      <c r="I863" s="92"/>
      <c r="J863" s="94"/>
      <c r="K863" s="94"/>
      <c r="L863" s="94"/>
      <c r="M863" s="94"/>
      <c r="N863" s="94"/>
      <c r="O863" s="94"/>
      <c r="P863" s="94"/>
      <c r="Q863" s="94"/>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row>
    <row r="864" spans="1:44" s="95" customFormat="1" ht="12.75" customHeight="1" x14ac:dyDescent="0.25">
      <c r="A864" s="92"/>
      <c r="B864" s="92"/>
      <c r="C864" s="93"/>
      <c r="D864" s="64"/>
      <c r="E864" s="64"/>
      <c r="F864" s="64"/>
      <c r="G864" s="64"/>
      <c r="H864" s="64"/>
      <c r="I864" s="92"/>
      <c r="J864" s="94"/>
      <c r="K864" s="94"/>
      <c r="L864" s="94"/>
      <c r="M864" s="94"/>
      <c r="N864" s="94"/>
      <c r="O864" s="94"/>
      <c r="P864" s="94"/>
      <c r="Q864" s="94"/>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row>
    <row r="865" spans="1:44" s="95" customFormat="1" ht="12.75" customHeight="1" x14ac:dyDescent="0.25">
      <c r="A865" s="92"/>
      <c r="B865" s="92"/>
      <c r="C865" s="93"/>
      <c r="D865" s="64"/>
      <c r="E865" s="64"/>
      <c r="F865" s="64"/>
      <c r="G865" s="64"/>
      <c r="H865" s="64"/>
      <c r="I865" s="92"/>
      <c r="J865" s="94"/>
      <c r="K865" s="94"/>
      <c r="L865" s="94"/>
      <c r="M865" s="94"/>
      <c r="N865" s="94"/>
      <c r="O865" s="94"/>
      <c r="P865" s="94"/>
      <c r="Q865" s="94"/>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row>
    <row r="866" spans="1:44" s="95" customFormat="1" ht="12.75" customHeight="1" x14ac:dyDescent="0.25">
      <c r="A866" s="92"/>
      <c r="B866" s="92"/>
      <c r="C866" s="93"/>
      <c r="D866" s="64"/>
      <c r="E866" s="64"/>
      <c r="F866" s="64"/>
      <c r="G866" s="64"/>
      <c r="H866" s="64"/>
      <c r="I866" s="92"/>
      <c r="J866" s="94"/>
      <c r="K866" s="94"/>
      <c r="L866" s="94"/>
      <c r="M866" s="94"/>
      <c r="N866" s="94"/>
      <c r="O866" s="94"/>
      <c r="P866" s="94"/>
      <c r="Q866" s="94"/>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row>
    <row r="867" spans="1:44" s="95" customFormat="1" ht="12.75" customHeight="1" x14ac:dyDescent="0.25">
      <c r="A867" s="92"/>
      <c r="B867" s="92"/>
      <c r="C867" s="93"/>
      <c r="D867" s="64"/>
      <c r="E867" s="64"/>
      <c r="F867" s="64"/>
      <c r="G867" s="64"/>
      <c r="H867" s="64"/>
      <c r="I867" s="92"/>
      <c r="J867" s="94"/>
      <c r="K867" s="94"/>
      <c r="L867" s="94"/>
      <c r="M867" s="94"/>
      <c r="N867" s="94"/>
      <c r="O867" s="94"/>
      <c r="P867" s="94"/>
      <c r="Q867" s="94"/>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row>
    <row r="868" spans="1:44" s="95" customFormat="1" ht="12.75" customHeight="1" x14ac:dyDescent="0.25">
      <c r="A868" s="92"/>
      <c r="B868" s="92"/>
      <c r="C868" s="93"/>
      <c r="D868" s="64"/>
      <c r="E868" s="64"/>
      <c r="F868" s="64"/>
      <c r="G868" s="64"/>
      <c r="H868" s="64"/>
      <c r="I868" s="92"/>
      <c r="J868" s="94"/>
      <c r="K868" s="94"/>
      <c r="L868" s="94"/>
      <c r="M868" s="94"/>
      <c r="N868" s="94"/>
      <c r="O868" s="94"/>
      <c r="P868" s="94"/>
      <c r="Q868" s="94"/>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row>
    <row r="869" spans="1:44" s="95" customFormat="1" ht="12.75" customHeight="1" x14ac:dyDescent="0.25">
      <c r="A869" s="92"/>
      <c r="B869" s="92"/>
      <c r="C869" s="93"/>
      <c r="D869" s="64"/>
      <c r="E869" s="64"/>
      <c r="F869" s="64"/>
      <c r="G869" s="64"/>
      <c r="H869" s="64"/>
      <c r="I869" s="92"/>
      <c r="J869" s="94"/>
      <c r="K869" s="94"/>
      <c r="L869" s="94"/>
      <c r="M869" s="94"/>
      <c r="N869" s="94"/>
      <c r="O869" s="94"/>
      <c r="P869" s="94"/>
      <c r="Q869" s="94"/>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row>
    <row r="870" spans="1:44" s="95" customFormat="1" ht="12.75" customHeight="1" x14ac:dyDescent="0.25">
      <c r="A870" s="92"/>
      <c r="B870" s="92"/>
      <c r="C870" s="93"/>
      <c r="D870" s="64"/>
      <c r="E870" s="64"/>
      <c r="F870" s="64"/>
      <c r="G870" s="64"/>
      <c r="H870" s="64"/>
      <c r="I870" s="92"/>
      <c r="J870" s="94"/>
      <c r="K870" s="94"/>
      <c r="L870" s="94"/>
      <c r="M870" s="94"/>
      <c r="N870" s="94"/>
      <c r="O870" s="94"/>
      <c r="P870" s="94"/>
      <c r="Q870" s="94"/>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row>
    <row r="871" spans="1:44" s="95" customFormat="1" ht="12.75" customHeight="1" x14ac:dyDescent="0.25">
      <c r="A871" s="92"/>
      <c r="B871" s="92"/>
      <c r="C871" s="93"/>
      <c r="D871" s="64"/>
      <c r="E871" s="64"/>
      <c r="F871" s="64"/>
      <c r="G871" s="64"/>
      <c r="H871" s="64"/>
      <c r="I871" s="92"/>
      <c r="J871" s="94"/>
      <c r="K871" s="94"/>
      <c r="L871" s="94"/>
      <c r="M871" s="94"/>
      <c r="N871" s="94"/>
      <c r="O871" s="94"/>
      <c r="P871" s="94"/>
      <c r="Q871" s="94"/>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row>
    <row r="872" spans="1:44" s="95" customFormat="1" ht="12.75" customHeight="1" x14ac:dyDescent="0.25">
      <c r="A872" s="92"/>
      <c r="B872" s="92"/>
      <c r="C872" s="93"/>
      <c r="D872" s="64"/>
      <c r="E872" s="64"/>
      <c r="F872" s="64"/>
      <c r="G872" s="64"/>
      <c r="H872" s="64"/>
      <c r="I872" s="92"/>
      <c r="J872" s="94"/>
      <c r="K872" s="94"/>
      <c r="L872" s="94"/>
      <c r="M872" s="94"/>
      <c r="N872" s="94"/>
      <c r="O872" s="94"/>
      <c r="P872" s="94"/>
      <c r="Q872" s="94"/>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row>
    <row r="873" spans="1:44" s="95" customFormat="1" ht="12.75" customHeight="1" x14ac:dyDescent="0.25">
      <c r="A873" s="92"/>
      <c r="B873" s="92"/>
      <c r="C873" s="93"/>
      <c r="D873" s="64"/>
      <c r="E873" s="64"/>
      <c r="F873" s="64"/>
      <c r="G873" s="64"/>
      <c r="H873" s="64"/>
      <c r="I873" s="92"/>
      <c r="J873" s="94"/>
      <c r="K873" s="94"/>
      <c r="L873" s="94"/>
      <c r="M873" s="94"/>
      <c r="N873" s="94"/>
      <c r="O873" s="94"/>
      <c r="P873" s="94"/>
      <c r="Q873" s="94"/>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row>
    <row r="874" spans="1:44" s="95" customFormat="1" ht="12.75" customHeight="1" x14ac:dyDescent="0.25">
      <c r="A874" s="92"/>
      <c r="B874" s="92"/>
      <c r="C874" s="93"/>
      <c r="D874" s="64"/>
      <c r="E874" s="64"/>
      <c r="F874" s="64"/>
      <c r="G874" s="64"/>
      <c r="H874" s="64"/>
      <c r="I874" s="92"/>
      <c r="J874" s="94"/>
      <c r="K874" s="94"/>
      <c r="L874" s="94"/>
      <c r="M874" s="94"/>
      <c r="N874" s="94"/>
      <c r="O874" s="94"/>
      <c r="P874" s="94"/>
      <c r="Q874" s="94"/>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row>
    <row r="875" spans="1:44" s="95" customFormat="1" ht="12.75" customHeight="1" x14ac:dyDescent="0.25">
      <c r="A875" s="92"/>
      <c r="B875" s="92"/>
      <c r="C875" s="93"/>
      <c r="D875" s="64"/>
      <c r="E875" s="64"/>
      <c r="F875" s="64"/>
      <c r="G875" s="64"/>
      <c r="H875" s="64"/>
      <c r="I875" s="92"/>
      <c r="J875" s="94"/>
      <c r="K875" s="94"/>
      <c r="L875" s="94"/>
      <c r="M875" s="94"/>
      <c r="N875" s="94"/>
      <c r="O875" s="94"/>
      <c r="P875" s="94"/>
      <c r="Q875" s="94"/>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row>
    <row r="876" spans="1:44" s="95" customFormat="1" ht="12.75" customHeight="1" x14ac:dyDescent="0.25">
      <c r="A876" s="92"/>
      <c r="B876" s="92"/>
      <c r="C876" s="93"/>
      <c r="D876" s="64"/>
      <c r="E876" s="64"/>
      <c r="F876" s="64"/>
      <c r="G876" s="64"/>
      <c r="H876" s="64"/>
      <c r="I876" s="92"/>
      <c r="J876" s="94"/>
      <c r="K876" s="94"/>
      <c r="L876" s="94"/>
      <c r="M876" s="94"/>
      <c r="N876" s="94"/>
      <c r="O876" s="94"/>
      <c r="P876" s="94"/>
      <c r="Q876" s="94"/>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row>
    <row r="877" spans="1:44" s="95" customFormat="1" ht="12.75" customHeight="1" x14ac:dyDescent="0.25">
      <c r="A877" s="92"/>
      <c r="B877" s="92"/>
      <c r="C877" s="93"/>
      <c r="D877" s="64"/>
      <c r="E877" s="64"/>
      <c r="F877" s="64"/>
      <c r="G877" s="64"/>
      <c r="H877" s="64"/>
      <c r="I877" s="92"/>
      <c r="J877" s="94"/>
      <c r="K877" s="94"/>
      <c r="L877" s="94"/>
      <c r="M877" s="94"/>
      <c r="N877" s="94"/>
      <c r="O877" s="94"/>
      <c r="P877" s="94"/>
      <c r="Q877" s="94"/>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row>
    <row r="878" spans="1:44" s="95" customFormat="1" ht="12.75" customHeight="1" x14ac:dyDescent="0.25">
      <c r="A878" s="92"/>
      <c r="B878" s="92"/>
      <c r="C878" s="93"/>
      <c r="D878" s="64"/>
      <c r="E878" s="64"/>
      <c r="F878" s="64"/>
      <c r="G878" s="64"/>
      <c r="H878" s="64"/>
      <c r="I878" s="92"/>
      <c r="J878" s="94"/>
      <c r="K878" s="94"/>
      <c r="L878" s="94"/>
      <c r="M878" s="94"/>
      <c r="N878" s="94"/>
      <c r="O878" s="94"/>
      <c r="P878" s="94"/>
      <c r="Q878" s="94"/>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row>
    <row r="879" spans="1:44" s="95" customFormat="1" ht="12.75" customHeight="1" x14ac:dyDescent="0.25">
      <c r="A879" s="92"/>
      <c r="B879" s="92"/>
      <c r="C879" s="93"/>
      <c r="D879" s="64"/>
      <c r="E879" s="64"/>
      <c r="F879" s="64"/>
      <c r="G879" s="64"/>
      <c r="H879" s="64"/>
      <c r="I879" s="92"/>
      <c r="J879" s="94"/>
      <c r="K879" s="94"/>
      <c r="L879" s="94"/>
      <c r="M879" s="94"/>
      <c r="N879" s="94"/>
      <c r="O879" s="94"/>
      <c r="P879" s="94"/>
      <c r="Q879" s="94"/>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row>
    <row r="880" spans="1:44" s="95" customFormat="1" ht="12.75" customHeight="1" x14ac:dyDescent="0.25">
      <c r="A880" s="92"/>
      <c r="B880" s="92"/>
      <c r="C880" s="93"/>
      <c r="D880" s="64"/>
      <c r="E880" s="64"/>
      <c r="F880" s="64"/>
      <c r="G880" s="64"/>
      <c r="H880" s="64"/>
      <c r="I880" s="92"/>
      <c r="J880" s="94"/>
      <c r="K880" s="94"/>
      <c r="L880" s="94"/>
      <c r="M880" s="94"/>
      <c r="N880" s="94"/>
      <c r="O880" s="94"/>
      <c r="P880" s="94"/>
      <c r="Q880" s="94"/>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row>
    <row r="881" spans="1:44" s="95" customFormat="1" ht="12.75" customHeight="1" x14ac:dyDescent="0.25">
      <c r="A881" s="92"/>
      <c r="B881" s="92"/>
      <c r="C881" s="93"/>
      <c r="D881" s="64"/>
      <c r="E881" s="64"/>
      <c r="F881" s="64"/>
      <c r="G881" s="64"/>
      <c r="H881" s="64"/>
      <c r="I881" s="92"/>
      <c r="J881" s="94"/>
      <c r="K881" s="94"/>
      <c r="L881" s="94"/>
      <c r="M881" s="94"/>
      <c r="N881" s="94"/>
      <c r="O881" s="94"/>
      <c r="P881" s="94"/>
      <c r="Q881" s="94"/>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row>
    <row r="882" spans="1:44" s="95" customFormat="1" ht="12.75" customHeight="1" x14ac:dyDescent="0.25">
      <c r="A882" s="92"/>
      <c r="B882" s="92"/>
      <c r="C882" s="93"/>
      <c r="D882" s="64"/>
      <c r="E882" s="64"/>
      <c r="F882" s="64"/>
      <c r="G882" s="64"/>
      <c r="H882" s="64"/>
      <c r="I882" s="92"/>
      <c r="J882" s="94"/>
      <c r="K882" s="94"/>
      <c r="L882" s="94"/>
      <c r="M882" s="94"/>
      <c r="N882" s="94"/>
      <c r="O882" s="94"/>
      <c r="P882" s="94"/>
      <c r="Q882" s="94"/>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row>
    <row r="883" spans="1:44" s="95" customFormat="1" ht="12.75" customHeight="1" x14ac:dyDescent="0.25">
      <c r="A883" s="92"/>
      <c r="B883" s="92"/>
      <c r="C883" s="93"/>
      <c r="D883" s="64"/>
      <c r="E883" s="64"/>
      <c r="F883" s="64"/>
      <c r="G883" s="64"/>
      <c r="H883" s="64"/>
      <c r="I883" s="92"/>
      <c r="J883" s="94"/>
      <c r="K883" s="94"/>
      <c r="L883" s="94"/>
      <c r="M883" s="94"/>
      <c r="N883" s="94"/>
      <c r="O883" s="94"/>
      <c r="P883" s="94"/>
      <c r="Q883" s="94"/>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row>
    <row r="884" spans="1:44" s="95" customFormat="1" ht="12.75" customHeight="1" x14ac:dyDescent="0.25">
      <c r="A884" s="92"/>
      <c r="B884" s="92"/>
      <c r="C884" s="93"/>
      <c r="D884" s="64"/>
      <c r="E884" s="64"/>
      <c r="F884" s="64"/>
      <c r="G884" s="64"/>
      <c r="H884" s="64"/>
      <c r="I884" s="92"/>
      <c r="J884" s="94"/>
      <c r="K884" s="94"/>
      <c r="L884" s="94"/>
      <c r="M884" s="94"/>
      <c r="N884" s="94"/>
      <c r="O884" s="94"/>
      <c r="P884" s="94"/>
      <c r="Q884" s="94"/>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row>
    <row r="885" spans="1:44" s="95" customFormat="1" ht="12.75" customHeight="1" x14ac:dyDescent="0.25">
      <c r="A885" s="92"/>
      <c r="B885" s="92"/>
      <c r="C885" s="93"/>
      <c r="D885" s="64"/>
      <c r="E885" s="64"/>
      <c r="F885" s="64"/>
      <c r="G885" s="64"/>
      <c r="H885" s="64"/>
      <c r="I885" s="92"/>
      <c r="J885" s="94"/>
      <c r="K885" s="94"/>
      <c r="L885" s="94"/>
      <c r="M885" s="94"/>
      <c r="N885" s="94"/>
      <c r="O885" s="94"/>
      <c r="P885" s="94"/>
      <c r="Q885" s="94"/>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row>
    <row r="886" spans="1:44" s="95" customFormat="1" ht="12.75" customHeight="1" x14ac:dyDescent="0.25">
      <c r="A886" s="92"/>
      <c r="B886" s="92"/>
      <c r="C886" s="93"/>
      <c r="D886" s="64"/>
      <c r="E886" s="64"/>
      <c r="F886" s="64"/>
      <c r="G886" s="64"/>
      <c r="H886" s="64"/>
      <c r="I886" s="92"/>
      <c r="J886" s="94"/>
      <c r="K886" s="94"/>
      <c r="L886" s="94"/>
      <c r="M886" s="94"/>
      <c r="N886" s="94"/>
      <c r="O886" s="94"/>
      <c r="P886" s="94"/>
      <c r="Q886" s="94"/>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row>
    <row r="887" spans="1:44" s="95" customFormat="1" ht="12.75" customHeight="1" x14ac:dyDescent="0.25">
      <c r="A887" s="92"/>
      <c r="B887" s="92"/>
      <c r="C887" s="93"/>
      <c r="D887" s="64"/>
      <c r="E887" s="64"/>
      <c r="F887" s="64"/>
      <c r="G887" s="64"/>
      <c r="H887" s="64"/>
      <c r="I887" s="92"/>
      <c r="J887" s="94"/>
      <c r="K887" s="94"/>
      <c r="L887" s="94"/>
      <c r="M887" s="94"/>
      <c r="N887" s="94"/>
      <c r="O887" s="94"/>
      <c r="P887" s="94"/>
      <c r="Q887" s="94"/>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row>
    <row r="888" spans="1:44" s="95" customFormat="1" ht="12.75" customHeight="1" x14ac:dyDescent="0.25">
      <c r="A888" s="92"/>
      <c r="B888" s="92"/>
      <c r="C888" s="93"/>
      <c r="D888" s="64"/>
      <c r="E888" s="64"/>
      <c r="F888" s="64"/>
      <c r="G888" s="64"/>
      <c r="H888" s="64"/>
      <c r="I888" s="92"/>
      <c r="J888" s="94"/>
      <c r="K888" s="94"/>
      <c r="L888" s="94"/>
      <c r="M888" s="94"/>
      <c r="N888" s="94"/>
      <c r="O888" s="94"/>
      <c r="P888" s="94"/>
      <c r="Q888" s="94"/>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row>
    <row r="889" spans="1:44" s="95" customFormat="1" ht="12.75" customHeight="1" x14ac:dyDescent="0.25">
      <c r="A889" s="92"/>
      <c r="B889" s="92"/>
      <c r="C889" s="93"/>
      <c r="D889" s="64"/>
      <c r="E889" s="64"/>
      <c r="F889" s="64"/>
      <c r="G889" s="64"/>
      <c r="H889" s="64"/>
      <c r="I889" s="92"/>
      <c r="J889" s="94"/>
      <c r="K889" s="94"/>
      <c r="L889" s="94"/>
      <c r="M889" s="94"/>
      <c r="N889" s="94"/>
      <c r="O889" s="94"/>
      <c r="P889" s="94"/>
      <c r="Q889" s="94"/>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row>
    <row r="890" spans="1:44" s="95" customFormat="1" ht="12.75" customHeight="1" x14ac:dyDescent="0.25">
      <c r="A890" s="92"/>
      <c r="B890" s="92"/>
      <c r="C890" s="93"/>
      <c r="D890" s="64"/>
      <c r="E890" s="64"/>
      <c r="F890" s="64"/>
      <c r="G890" s="64"/>
      <c r="H890" s="64"/>
      <c r="I890" s="92"/>
      <c r="J890" s="94"/>
      <c r="K890" s="94"/>
      <c r="L890" s="94"/>
      <c r="M890" s="94"/>
      <c r="N890" s="94"/>
      <c r="O890" s="94"/>
      <c r="P890" s="94"/>
      <c r="Q890" s="94"/>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row>
    <row r="891" spans="1:44" s="95" customFormat="1" ht="12.75" customHeight="1" x14ac:dyDescent="0.25">
      <c r="A891" s="92"/>
      <c r="B891" s="92"/>
      <c r="C891" s="93"/>
      <c r="D891" s="64"/>
      <c r="E891" s="64"/>
      <c r="F891" s="64"/>
      <c r="G891" s="64"/>
      <c r="H891" s="64"/>
      <c r="I891" s="92"/>
      <c r="J891" s="94"/>
      <c r="K891" s="94"/>
      <c r="L891" s="94"/>
      <c r="M891" s="94"/>
      <c r="N891" s="94"/>
      <c r="O891" s="94"/>
      <c r="P891" s="94"/>
      <c r="Q891" s="94"/>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row>
    <row r="892" spans="1:44" s="95" customFormat="1" ht="12.75" customHeight="1" x14ac:dyDescent="0.25">
      <c r="A892" s="92"/>
      <c r="B892" s="92"/>
      <c r="C892" s="93"/>
      <c r="D892" s="64"/>
      <c r="E892" s="64"/>
      <c r="F892" s="64"/>
      <c r="G892" s="64"/>
      <c r="H892" s="64"/>
      <c r="I892" s="92"/>
      <c r="J892" s="94"/>
      <c r="K892" s="94"/>
      <c r="L892" s="94"/>
      <c r="M892" s="94"/>
      <c r="N892" s="94"/>
      <c r="O892" s="94"/>
      <c r="P892" s="94"/>
      <c r="Q892" s="94"/>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row>
    <row r="893" spans="1:44" s="95" customFormat="1" ht="12.75" customHeight="1" x14ac:dyDescent="0.25">
      <c r="A893" s="92"/>
      <c r="B893" s="92"/>
      <c r="C893" s="93"/>
      <c r="D893" s="64"/>
      <c r="E893" s="64"/>
      <c r="F893" s="64"/>
      <c r="G893" s="64"/>
      <c r="H893" s="64"/>
      <c r="I893" s="92"/>
      <c r="J893" s="94"/>
      <c r="K893" s="94"/>
      <c r="L893" s="94"/>
      <c r="M893" s="94"/>
      <c r="N893" s="94"/>
      <c r="O893" s="94"/>
      <c r="P893" s="94"/>
      <c r="Q893" s="94"/>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row>
    <row r="894" spans="1:44" s="95" customFormat="1" ht="12.75" customHeight="1" x14ac:dyDescent="0.25">
      <c r="A894" s="92"/>
      <c r="B894" s="92"/>
      <c r="C894" s="93"/>
      <c r="D894" s="64"/>
      <c r="E894" s="64"/>
      <c r="F894" s="64"/>
      <c r="G894" s="64"/>
      <c r="H894" s="64"/>
      <c r="I894" s="92"/>
      <c r="J894" s="94"/>
      <c r="K894" s="94"/>
      <c r="L894" s="94"/>
      <c r="M894" s="94"/>
      <c r="N894" s="94"/>
      <c r="O894" s="94"/>
      <c r="P894" s="94"/>
      <c r="Q894" s="94"/>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row>
    <row r="895" spans="1:44" s="95" customFormat="1" ht="12.75" customHeight="1" x14ac:dyDescent="0.25">
      <c r="A895" s="92"/>
      <c r="B895" s="92"/>
      <c r="C895" s="93"/>
      <c r="D895" s="64"/>
      <c r="E895" s="64"/>
      <c r="F895" s="64"/>
      <c r="G895" s="64"/>
      <c r="H895" s="64"/>
      <c r="I895" s="92"/>
      <c r="J895" s="94"/>
      <c r="K895" s="94"/>
      <c r="L895" s="94"/>
      <c r="M895" s="94"/>
      <c r="N895" s="94"/>
      <c r="O895" s="94"/>
      <c r="P895" s="94"/>
      <c r="Q895" s="94"/>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row>
    <row r="896" spans="1:44" s="95" customFormat="1" ht="12.75" customHeight="1" x14ac:dyDescent="0.25">
      <c r="A896" s="92"/>
      <c r="B896" s="92"/>
      <c r="C896" s="93"/>
      <c r="D896" s="64"/>
      <c r="E896" s="64"/>
      <c r="F896" s="64"/>
      <c r="G896" s="64"/>
      <c r="H896" s="64"/>
      <c r="I896" s="92"/>
      <c r="J896" s="94"/>
      <c r="K896" s="94"/>
      <c r="L896" s="94"/>
      <c r="M896" s="94"/>
      <c r="N896" s="94"/>
      <c r="O896" s="94"/>
      <c r="P896" s="94"/>
      <c r="Q896" s="94"/>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row>
    <row r="897" spans="1:44" s="95" customFormat="1" ht="12.75" customHeight="1" x14ac:dyDescent="0.25">
      <c r="A897" s="92"/>
      <c r="B897" s="92"/>
      <c r="C897" s="93"/>
      <c r="D897" s="64"/>
      <c r="E897" s="64"/>
      <c r="F897" s="64"/>
      <c r="G897" s="64"/>
      <c r="H897" s="64"/>
      <c r="I897" s="92"/>
      <c r="J897" s="94"/>
      <c r="K897" s="94"/>
      <c r="L897" s="94"/>
      <c r="M897" s="94"/>
      <c r="N897" s="94"/>
      <c r="O897" s="94"/>
      <c r="P897" s="94"/>
      <c r="Q897" s="94"/>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row>
    <row r="898" spans="1:44" s="95" customFormat="1" ht="12.75" customHeight="1" x14ac:dyDescent="0.25">
      <c r="A898" s="92"/>
      <c r="B898" s="92"/>
      <c r="C898" s="93"/>
      <c r="D898" s="64"/>
      <c r="E898" s="64"/>
      <c r="F898" s="64"/>
      <c r="G898" s="64"/>
      <c r="H898" s="64"/>
      <c r="I898" s="92"/>
      <c r="J898" s="94"/>
      <c r="K898" s="94"/>
      <c r="L898" s="94"/>
      <c r="M898" s="94"/>
      <c r="N898" s="94"/>
      <c r="O898" s="94"/>
      <c r="P898" s="94"/>
      <c r="Q898" s="94"/>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row>
    <row r="899" spans="1:44" s="95" customFormat="1" ht="12.75" customHeight="1" x14ac:dyDescent="0.25">
      <c r="A899" s="92"/>
      <c r="B899" s="92"/>
      <c r="C899" s="93"/>
      <c r="D899" s="64"/>
      <c r="E899" s="64"/>
      <c r="F899" s="64"/>
      <c r="G899" s="64"/>
      <c r="H899" s="64"/>
      <c r="I899" s="92"/>
      <c r="J899" s="94"/>
      <c r="K899" s="94"/>
      <c r="L899" s="94"/>
      <c r="M899" s="94"/>
      <c r="N899" s="94"/>
      <c r="O899" s="94"/>
      <c r="P899" s="94"/>
      <c r="Q899" s="94"/>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row>
    <row r="900" spans="1:44" s="95" customFormat="1" ht="12.75" customHeight="1" x14ac:dyDescent="0.25">
      <c r="A900" s="92"/>
      <c r="B900" s="92"/>
      <c r="C900" s="93"/>
      <c r="D900" s="64"/>
      <c r="E900" s="64"/>
      <c r="F900" s="64"/>
      <c r="G900" s="64"/>
      <c r="H900" s="64"/>
      <c r="I900" s="92"/>
      <c r="J900" s="94"/>
      <c r="K900" s="94"/>
      <c r="L900" s="94"/>
      <c r="M900" s="94"/>
      <c r="N900" s="94"/>
      <c r="O900" s="94"/>
      <c r="P900" s="94"/>
      <c r="Q900" s="94"/>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row>
    <row r="901" spans="1:44" s="95" customFormat="1" ht="12.75" customHeight="1" x14ac:dyDescent="0.25">
      <c r="A901" s="92"/>
      <c r="B901" s="92"/>
      <c r="C901" s="93"/>
      <c r="D901" s="64"/>
      <c r="E901" s="64"/>
      <c r="F901" s="64"/>
      <c r="G901" s="64"/>
      <c r="H901" s="64"/>
      <c r="I901" s="92"/>
      <c r="J901" s="94"/>
      <c r="K901" s="94"/>
      <c r="L901" s="94"/>
      <c r="M901" s="94"/>
      <c r="N901" s="94"/>
      <c r="O901" s="94"/>
      <c r="P901" s="94"/>
      <c r="Q901" s="94"/>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row>
    <row r="902" spans="1:44" s="95" customFormat="1" ht="12.75" customHeight="1" x14ac:dyDescent="0.25">
      <c r="A902" s="92"/>
      <c r="B902" s="92"/>
      <c r="C902" s="93"/>
      <c r="D902" s="64"/>
      <c r="E902" s="64"/>
      <c r="F902" s="64"/>
      <c r="G902" s="64"/>
      <c r="H902" s="64"/>
      <c r="I902" s="92"/>
      <c r="J902" s="94"/>
      <c r="K902" s="94"/>
      <c r="L902" s="94"/>
      <c r="M902" s="94"/>
      <c r="N902" s="94"/>
      <c r="O902" s="94"/>
      <c r="P902" s="94"/>
      <c r="Q902" s="94"/>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row>
    <row r="903" spans="1:44" s="95" customFormat="1" ht="12.75" customHeight="1" x14ac:dyDescent="0.25">
      <c r="A903" s="92"/>
      <c r="B903" s="92"/>
      <c r="C903" s="93"/>
      <c r="D903" s="64"/>
      <c r="E903" s="64"/>
      <c r="F903" s="64"/>
      <c r="G903" s="64"/>
      <c r="H903" s="64"/>
      <c r="I903" s="92"/>
      <c r="J903" s="94"/>
      <c r="K903" s="94"/>
      <c r="L903" s="94"/>
      <c r="M903" s="94"/>
      <c r="N903" s="94"/>
      <c r="O903" s="94"/>
      <c r="P903" s="94"/>
      <c r="Q903" s="94"/>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row>
    <row r="904" spans="1:44" s="95" customFormat="1" ht="12.75" customHeight="1" x14ac:dyDescent="0.25">
      <c r="A904" s="92"/>
      <c r="B904" s="92"/>
      <c r="C904" s="93"/>
      <c r="D904" s="64"/>
      <c r="E904" s="64"/>
      <c r="F904" s="64"/>
      <c r="G904" s="64"/>
      <c r="H904" s="64"/>
      <c r="I904" s="92"/>
      <c r="J904" s="94"/>
      <c r="K904" s="94"/>
      <c r="L904" s="94"/>
      <c r="M904" s="94"/>
      <c r="N904" s="94"/>
      <c r="O904" s="94"/>
      <c r="P904" s="94"/>
      <c r="Q904" s="94"/>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row>
    <row r="905" spans="1:44" s="95" customFormat="1" ht="12.75" customHeight="1" x14ac:dyDescent="0.25">
      <c r="A905" s="92"/>
      <c r="B905" s="92"/>
      <c r="C905" s="93"/>
      <c r="D905" s="64"/>
      <c r="E905" s="64"/>
      <c r="F905" s="64"/>
      <c r="G905" s="64"/>
      <c r="H905" s="64"/>
      <c r="I905" s="92"/>
      <c r="J905" s="94"/>
      <c r="K905" s="94"/>
      <c r="L905" s="94"/>
      <c r="M905" s="94"/>
      <c r="N905" s="94"/>
      <c r="O905" s="94"/>
      <c r="P905" s="94"/>
      <c r="Q905" s="94"/>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row>
    <row r="906" spans="1:44" s="95" customFormat="1" ht="12.75" customHeight="1" x14ac:dyDescent="0.25">
      <c r="A906" s="92"/>
      <c r="B906" s="92"/>
      <c r="C906" s="93"/>
      <c r="D906" s="64"/>
      <c r="E906" s="64"/>
      <c r="F906" s="64"/>
      <c r="G906" s="64"/>
      <c r="H906" s="64"/>
      <c r="I906" s="92"/>
      <c r="J906" s="94"/>
      <c r="K906" s="94"/>
      <c r="L906" s="94"/>
      <c r="M906" s="94"/>
      <c r="N906" s="94"/>
      <c r="O906" s="94"/>
      <c r="P906" s="94"/>
      <c r="Q906" s="94"/>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row>
    <row r="907" spans="1:44" s="95" customFormat="1" ht="12.75" customHeight="1" x14ac:dyDescent="0.25">
      <c r="A907" s="92"/>
      <c r="B907" s="92"/>
      <c r="C907" s="93"/>
      <c r="D907" s="64"/>
      <c r="E907" s="64"/>
      <c r="F907" s="64"/>
      <c r="G907" s="64"/>
      <c r="H907" s="64"/>
      <c r="I907" s="92"/>
      <c r="J907" s="94"/>
      <c r="K907" s="94"/>
      <c r="L907" s="94"/>
      <c r="M907" s="94"/>
      <c r="N907" s="94"/>
      <c r="O907" s="94"/>
      <c r="P907" s="94"/>
      <c r="Q907" s="94"/>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row>
    <row r="908" spans="1:44" s="95" customFormat="1" ht="12.75" customHeight="1" x14ac:dyDescent="0.25">
      <c r="A908" s="92"/>
      <c r="B908" s="92"/>
      <c r="C908" s="93"/>
      <c r="D908" s="64"/>
      <c r="E908" s="64"/>
      <c r="F908" s="64"/>
      <c r="G908" s="64"/>
      <c r="H908" s="64"/>
      <c r="I908" s="92"/>
      <c r="J908" s="94"/>
      <c r="K908" s="94"/>
      <c r="L908" s="94"/>
      <c r="M908" s="94"/>
      <c r="N908" s="94"/>
      <c r="O908" s="94"/>
      <c r="P908" s="94"/>
      <c r="Q908" s="94"/>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row>
    <row r="909" spans="1:44" s="95" customFormat="1" ht="12.75" customHeight="1" x14ac:dyDescent="0.25">
      <c r="A909" s="92"/>
      <c r="B909" s="92"/>
      <c r="C909" s="93"/>
      <c r="D909" s="64"/>
      <c r="E909" s="64"/>
      <c r="F909" s="64"/>
      <c r="G909" s="64"/>
      <c r="H909" s="64"/>
      <c r="I909" s="92"/>
      <c r="J909" s="94"/>
      <c r="K909" s="94"/>
      <c r="L909" s="94"/>
      <c r="M909" s="94"/>
      <c r="N909" s="94"/>
      <c r="O909" s="94"/>
      <c r="P909" s="94"/>
      <c r="Q909" s="94"/>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row>
    <row r="910" spans="1:44" s="95" customFormat="1" ht="12.75" customHeight="1" x14ac:dyDescent="0.25">
      <c r="A910" s="92"/>
      <c r="B910" s="92"/>
      <c r="C910" s="93"/>
      <c r="D910" s="64"/>
      <c r="E910" s="64"/>
      <c r="F910" s="64"/>
      <c r="G910" s="64"/>
      <c r="H910" s="64"/>
      <c r="I910" s="92"/>
      <c r="J910" s="94"/>
      <c r="K910" s="94"/>
      <c r="L910" s="94"/>
      <c r="M910" s="94"/>
      <c r="N910" s="94"/>
      <c r="O910" s="94"/>
      <c r="P910" s="94"/>
      <c r="Q910" s="94"/>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row>
    <row r="911" spans="1:44" s="95" customFormat="1" ht="12.75" customHeight="1" x14ac:dyDescent="0.25">
      <c r="A911" s="92"/>
      <c r="B911" s="92"/>
      <c r="C911" s="93"/>
      <c r="D911" s="64"/>
      <c r="E911" s="64"/>
      <c r="F911" s="64"/>
      <c r="G911" s="64"/>
      <c r="H911" s="64"/>
      <c r="I911" s="92"/>
      <c r="J911" s="94"/>
      <c r="K911" s="94"/>
      <c r="L911" s="94"/>
      <c r="M911" s="94"/>
      <c r="N911" s="94"/>
      <c r="O911" s="94"/>
      <c r="P911" s="94"/>
      <c r="Q911" s="94"/>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row>
    <row r="912" spans="1:44" s="95" customFormat="1" ht="12.75" customHeight="1" x14ac:dyDescent="0.25">
      <c r="A912" s="92"/>
      <c r="B912" s="92"/>
      <c r="C912" s="93"/>
      <c r="D912" s="64"/>
      <c r="E912" s="64"/>
      <c r="F912" s="64"/>
      <c r="G912" s="64"/>
      <c r="H912" s="64"/>
      <c r="I912" s="92"/>
      <c r="J912" s="94"/>
      <c r="K912" s="94"/>
      <c r="L912" s="94"/>
      <c r="M912" s="94"/>
      <c r="N912" s="94"/>
      <c r="O912" s="94"/>
      <c r="P912" s="94"/>
      <c r="Q912" s="94"/>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row>
    <row r="913" spans="1:44" s="95" customFormat="1" ht="12.75" customHeight="1" x14ac:dyDescent="0.25">
      <c r="A913" s="92"/>
      <c r="B913" s="92"/>
      <c r="C913" s="93"/>
      <c r="D913" s="64"/>
      <c r="E913" s="64"/>
      <c r="F913" s="64"/>
      <c r="G913" s="64"/>
      <c r="H913" s="64"/>
      <c r="I913" s="92"/>
      <c r="J913" s="94"/>
      <c r="K913" s="94"/>
      <c r="L913" s="94"/>
      <c r="M913" s="94"/>
      <c r="N913" s="94"/>
      <c r="O913" s="94"/>
      <c r="P913" s="94"/>
      <c r="Q913" s="94"/>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row>
    <row r="914" spans="1:44" s="95" customFormat="1" ht="12.75" customHeight="1" x14ac:dyDescent="0.25">
      <c r="A914" s="92"/>
      <c r="B914" s="92"/>
      <c r="C914" s="93"/>
      <c r="D914" s="64"/>
      <c r="E914" s="64"/>
      <c r="F914" s="64"/>
      <c r="G914" s="64"/>
      <c r="H914" s="64"/>
      <c r="I914" s="92"/>
      <c r="J914" s="94"/>
      <c r="K914" s="94"/>
      <c r="L914" s="94"/>
      <c r="M914" s="94"/>
      <c r="N914" s="94"/>
      <c r="O914" s="94"/>
      <c r="P914" s="94"/>
      <c r="Q914" s="94"/>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row>
    <row r="915" spans="1:44" s="95" customFormat="1" ht="12.75" customHeight="1" x14ac:dyDescent="0.25">
      <c r="A915" s="92"/>
      <c r="B915" s="92"/>
      <c r="C915" s="93"/>
      <c r="D915" s="64"/>
      <c r="E915" s="64"/>
      <c r="F915" s="64"/>
      <c r="G915" s="64"/>
      <c r="H915" s="64"/>
      <c r="I915" s="92"/>
      <c r="J915" s="94"/>
      <c r="K915" s="94"/>
      <c r="L915" s="94"/>
      <c r="M915" s="94"/>
      <c r="N915" s="94"/>
      <c r="O915" s="94"/>
      <c r="P915" s="94"/>
      <c r="Q915" s="94"/>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row>
    <row r="916" spans="1:44" s="95" customFormat="1" ht="12.75" customHeight="1" x14ac:dyDescent="0.25">
      <c r="A916" s="92"/>
      <c r="B916" s="92"/>
      <c r="C916" s="93"/>
      <c r="D916" s="64"/>
      <c r="E916" s="64"/>
      <c r="F916" s="64"/>
      <c r="G916" s="64"/>
      <c r="H916" s="64"/>
      <c r="I916" s="92"/>
      <c r="J916" s="94"/>
      <c r="K916" s="94"/>
      <c r="L916" s="94"/>
      <c r="M916" s="94"/>
      <c r="N916" s="94"/>
      <c r="O916" s="94"/>
      <c r="P916" s="94"/>
      <c r="Q916" s="94"/>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row>
    <row r="917" spans="1:44" s="95" customFormat="1" ht="12.75" customHeight="1" x14ac:dyDescent="0.25">
      <c r="A917" s="92"/>
      <c r="B917" s="92"/>
      <c r="C917" s="93"/>
      <c r="D917" s="64"/>
      <c r="E917" s="64"/>
      <c r="F917" s="64"/>
      <c r="G917" s="64"/>
      <c r="H917" s="64"/>
      <c r="I917" s="92"/>
      <c r="J917" s="94"/>
      <c r="K917" s="94"/>
      <c r="L917" s="94"/>
      <c r="M917" s="94"/>
      <c r="N917" s="94"/>
      <c r="O917" s="94"/>
      <c r="P917" s="94"/>
      <c r="Q917" s="94"/>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row>
    <row r="918" spans="1:44" s="95" customFormat="1" ht="12.75" customHeight="1" x14ac:dyDescent="0.25">
      <c r="A918" s="92"/>
      <c r="B918" s="92"/>
      <c r="C918" s="93"/>
      <c r="D918" s="64"/>
      <c r="E918" s="64"/>
      <c r="F918" s="64"/>
      <c r="G918" s="64"/>
      <c r="H918" s="64"/>
      <c r="I918" s="92"/>
      <c r="J918" s="94"/>
      <c r="K918" s="94"/>
      <c r="L918" s="94"/>
      <c r="M918" s="94"/>
      <c r="N918" s="94"/>
      <c r="O918" s="94"/>
      <c r="P918" s="94"/>
      <c r="Q918" s="94"/>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row>
    <row r="919" spans="1:44" s="95" customFormat="1" ht="12.75" customHeight="1" x14ac:dyDescent="0.25">
      <c r="A919" s="92"/>
      <c r="B919" s="92"/>
      <c r="C919" s="93"/>
      <c r="D919" s="64"/>
      <c r="E919" s="64"/>
      <c r="F919" s="64"/>
      <c r="G919" s="64"/>
      <c r="H919" s="64"/>
      <c r="I919" s="92"/>
      <c r="J919" s="94"/>
      <c r="K919" s="94"/>
      <c r="L919" s="94"/>
      <c r="M919" s="94"/>
      <c r="N919" s="94"/>
      <c r="O919" s="94"/>
      <c r="P919" s="94"/>
      <c r="Q919" s="94"/>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row>
    <row r="920" spans="1:44" s="95" customFormat="1" ht="12.75" customHeight="1" x14ac:dyDescent="0.25">
      <c r="A920" s="92"/>
      <c r="B920" s="92"/>
      <c r="C920" s="93"/>
      <c r="D920" s="64"/>
      <c r="E920" s="64"/>
      <c r="F920" s="64"/>
      <c r="G920" s="64"/>
      <c r="H920" s="64"/>
      <c r="I920" s="92"/>
      <c r="J920" s="94"/>
      <c r="K920" s="94"/>
      <c r="L920" s="94"/>
      <c r="M920" s="94"/>
      <c r="N920" s="94"/>
      <c r="O920" s="94"/>
      <c r="P920" s="94"/>
      <c r="Q920" s="94"/>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row>
    <row r="921" spans="1:44" s="95" customFormat="1" ht="12.75" customHeight="1" x14ac:dyDescent="0.25">
      <c r="A921" s="92"/>
      <c r="B921" s="92"/>
      <c r="C921" s="93"/>
      <c r="D921" s="64"/>
      <c r="E921" s="64"/>
      <c r="F921" s="64"/>
      <c r="G921" s="64"/>
      <c r="H921" s="64"/>
      <c r="I921" s="92"/>
      <c r="J921" s="94"/>
      <c r="K921" s="94"/>
      <c r="L921" s="94"/>
      <c r="M921" s="94"/>
      <c r="N921" s="94"/>
      <c r="O921" s="94"/>
      <c r="P921" s="94"/>
      <c r="Q921" s="94"/>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row>
    <row r="922" spans="1:44" s="95" customFormat="1" ht="12.75" customHeight="1" x14ac:dyDescent="0.25">
      <c r="A922" s="92"/>
      <c r="B922" s="92"/>
      <c r="C922" s="93"/>
      <c r="D922" s="64"/>
      <c r="E922" s="64"/>
      <c r="F922" s="64"/>
      <c r="G922" s="64"/>
      <c r="H922" s="64"/>
      <c r="I922" s="92"/>
      <c r="J922" s="94"/>
      <c r="K922" s="94"/>
      <c r="L922" s="94"/>
      <c r="M922" s="94"/>
      <c r="N922" s="94"/>
      <c r="O922" s="94"/>
      <c r="P922" s="94"/>
      <c r="Q922" s="94"/>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row>
    <row r="923" spans="1:44" s="95" customFormat="1" ht="12.75" customHeight="1" x14ac:dyDescent="0.25">
      <c r="A923" s="92"/>
      <c r="B923" s="92"/>
      <c r="C923" s="93"/>
      <c r="D923" s="64"/>
      <c r="E923" s="64"/>
      <c r="F923" s="64"/>
      <c r="G923" s="64"/>
      <c r="H923" s="64"/>
      <c r="I923" s="92"/>
      <c r="J923" s="94"/>
      <c r="K923" s="94"/>
      <c r="L923" s="94"/>
      <c r="M923" s="94"/>
      <c r="N923" s="94"/>
      <c r="O923" s="94"/>
      <c r="P923" s="94"/>
      <c r="Q923" s="94"/>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row>
    <row r="924" spans="1:44" s="95" customFormat="1" ht="12.75" customHeight="1" x14ac:dyDescent="0.25">
      <c r="A924" s="92"/>
      <c r="B924" s="92"/>
      <c r="C924" s="93"/>
      <c r="D924" s="64"/>
      <c r="E924" s="64"/>
      <c r="F924" s="64"/>
      <c r="G924" s="64"/>
      <c r="H924" s="64"/>
      <c r="I924" s="92"/>
      <c r="J924" s="94"/>
      <c r="K924" s="94"/>
      <c r="L924" s="94"/>
      <c r="M924" s="94"/>
      <c r="N924" s="94"/>
      <c r="O924" s="94"/>
      <c r="P924" s="94"/>
      <c r="Q924" s="94"/>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row>
    <row r="925" spans="1:44" s="95" customFormat="1" ht="12.75" customHeight="1" x14ac:dyDescent="0.25">
      <c r="A925" s="92"/>
      <c r="B925" s="92"/>
      <c r="C925" s="93"/>
      <c r="D925" s="64"/>
      <c r="E925" s="64"/>
      <c r="F925" s="64"/>
      <c r="G925" s="64"/>
      <c r="H925" s="64"/>
      <c r="I925" s="92"/>
      <c r="J925" s="94"/>
      <c r="K925" s="94"/>
      <c r="L925" s="94"/>
      <c r="M925" s="94"/>
      <c r="N925" s="94"/>
      <c r="O925" s="94"/>
      <c r="P925" s="94"/>
      <c r="Q925" s="94"/>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row>
    <row r="926" spans="1:44" s="95" customFormat="1" ht="12.75" customHeight="1" x14ac:dyDescent="0.25">
      <c r="A926" s="92"/>
      <c r="B926" s="92"/>
      <c r="C926" s="93"/>
      <c r="D926" s="64"/>
      <c r="E926" s="64"/>
      <c r="F926" s="64"/>
      <c r="G926" s="64"/>
      <c r="H926" s="64"/>
      <c r="I926" s="92"/>
      <c r="J926" s="94"/>
      <c r="K926" s="94"/>
      <c r="L926" s="94"/>
      <c r="M926" s="94"/>
      <c r="N926" s="94"/>
      <c r="O926" s="94"/>
      <c r="P926" s="94"/>
      <c r="Q926" s="94"/>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row>
    <row r="927" spans="1:44" s="95" customFormat="1" ht="12.75" customHeight="1" x14ac:dyDescent="0.25">
      <c r="A927" s="92"/>
      <c r="B927" s="92"/>
      <c r="C927" s="93"/>
      <c r="D927" s="64"/>
      <c r="E927" s="64"/>
      <c r="F927" s="64"/>
      <c r="G927" s="64"/>
      <c r="H927" s="64"/>
      <c r="I927" s="92"/>
      <c r="J927" s="94"/>
      <c r="K927" s="94"/>
      <c r="L927" s="94"/>
      <c r="M927" s="94"/>
      <c r="N927" s="94"/>
      <c r="O927" s="94"/>
      <c r="P927" s="94"/>
      <c r="Q927" s="94"/>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row>
    <row r="928" spans="1:44" s="95" customFormat="1" ht="12.75" customHeight="1" x14ac:dyDescent="0.25">
      <c r="A928" s="92"/>
      <c r="B928" s="92"/>
      <c r="C928" s="93"/>
      <c r="D928" s="64"/>
      <c r="E928" s="64"/>
      <c r="F928" s="64"/>
      <c r="G928" s="64"/>
      <c r="H928" s="64"/>
      <c r="I928" s="92"/>
      <c r="J928" s="94"/>
      <c r="K928" s="94"/>
      <c r="L928" s="94"/>
      <c r="M928" s="94"/>
      <c r="N928" s="94"/>
      <c r="O928" s="94"/>
      <c r="P928" s="94"/>
      <c r="Q928" s="94"/>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row>
    <row r="929" spans="1:44" s="95" customFormat="1" ht="12.75" customHeight="1" x14ac:dyDescent="0.25">
      <c r="A929" s="92"/>
      <c r="B929" s="92"/>
      <c r="C929" s="93"/>
      <c r="D929" s="64"/>
      <c r="E929" s="64"/>
      <c r="F929" s="64"/>
      <c r="G929" s="64"/>
      <c r="H929" s="64"/>
      <c r="I929" s="92"/>
      <c r="J929" s="94"/>
      <c r="K929" s="94"/>
      <c r="L929" s="94"/>
      <c r="M929" s="94"/>
      <c r="N929" s="94"/>
      <c r="O929" s="94"/>
      <c r="P929" s="94"/>
      <c r="Q929" s="94"/>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row>
    <row r="930" spans="1:44" s="95" customFormat="1" ht="12.75" customHeight="1" x14ac:dyDescent="0.25">
      <c r="A930" s="92"/>
      <c r="B930" s="92"/>
      <c r="C930" s="93"/>
      <c r="D930" s="64"/>
      <c r="E930" s="64"/>
      <c r="F930" s="64"/>
      <c r="G930" s="64"/>
      <c r="H930" s="64"/>
      <c r="I930" s="92"/>
      <c r="J930" s="94"/>
      <c r="K930" s="94"/>
      <c r="L930" s="94"/>
      <c r="M930" s="94"/>
      <c r="N930" s="94"/>
      <c r="O930" s="94"/>
      <c r="P930" s="94"/>
      <c r="Q930" s="94"/>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row>
    <row r="931" spans="1:44" s="95" customFormat="1" ht="12.75" customHeight="1" x14ac:dyDescent="0.25">
      <c r="A931" s="92"/>
      <c r="B931" s="92"/>
      <c r="C931" s="93"/>
      <c r="D931" s="64"/>
      <c r="E931" s="64"/>
      <c r="F931" s="64"/>
      <c r="G931" s="64"/>
      <c r="H931" s="64"/>
      <c r="I931" s="92"/>
      <c r="J931" s="94"/>
      <c r="K931" s="94"/>
      <c r="L931" s="94"/>
      <c r="M931" s="94"/>
      <c r="N931" s="94"/>
      <c r="O931" s="94"/>
      <c r="P931" s="94"/>
      <c r="Q931" s="94"/>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row>
    <row r="932" spans="1:44" s="95" customFormat="1" ht="12.75" customHeight="1" x14ac:dyDescent="0.25">
      <c r="A932" s="92"/>
      <c r="B932" s="92"/>
      <c r="C932" s="93"/>
      <c r="D932" s="64"/>
      <c r="E932" s="64"/>
      <c r="F932" s="64"/>
      <c r="G932" s="64"/>
      <c r="H932" s="64"/>
      <c r="I932" s="92"/>
      <c r="J932" s="94"/>
      <c r="K932" s="94"/>
      <c r="L932" s="94"/>
      <c r="M932" s="94"/>
      <c r="N932" s="94"/>
      <c r="O932" s="94"/>
      <c r="P932" s="94"/>
      <c r="Q932" s="94"/>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row>
    <row r="933" spans="1:44" s="95" customFormat="1" ht="12.75" customHeight="1" x14ac:dyDescent="0.25">
      <c r="A933" s="92"/>
      <c r="B933" s="92"/>
      <c r="C933" s="93"/>
      <c r="D933" s="64"/>
      <c r="E933" s="64"/>
      <c r="F933" s="64"/>
      <c r="G933" s="64"/>
      <c r="H933" s="64"/>
      <c r="I933" s="92"/>
      <c r="J933" s="94"/>
      <c r="K933" s="94"/>
      <c r="L933" s="94"/>
      <c r="M933" s="94"/>
      <c r="N933" s="94"/>
      <c r="O933" s="94"/>
      <c r="P933" s="94"/>
      <c r="Q933" s="94"/>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row>
    <row r="934" spans="1:44" s="95" customFormat="1" ht="12.75" customHeight="1" x14ac:dyDescent="0.25">
      <c r="A934" s="92"/>
      <c r="B934" s="92"/>
      <c r="C934" s="93"/>
      <c r="D934" s="64"/>
      <c r="E934" s="64"/>
      <c r="F934" s="64"/>
      <c r="G934" s="64"/>
      <c r="H934" s="64"/>
      <c r="I934" s="92"/>
      <c r="J934" s="94"/>
      <c r="K934" s="94"/>
      <c r="L934" s="94"/>
      <c r="M934" s="94"/>
      <c r="N934" s="94"/>
      <c r="O934" s="94"/>
      <c r="P934" s="94"/>
      <c r="Q934" s="94"/>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row>
    <row r="935" spans="1:44" s="95" customFormat="1" ht="12.75" customHeight="1" x14ac:dyDescent="0.25">
      <c r="A935" s="92"/>
      <c r="B935" s="92"/>
      <c r="C935" s="93"/>
      <c r="D935" s="64"/>
      <c r="E935" s="64"/>
      <c r="F935" s="64"/>
      <c r="G935" s="64"/>
      <c r="H935" s="64"/>
      <c r="I935" s="92"/>
      <c r="J935" s="94"/>
      <c r="K935" s="94"/>
      <c r="L935" s="94"/>
      <c r="M935" s="94"/>
      <c r="N935" s="94"/>
      <c r="O935" s="94"/>
      <c r="P935" s="94"/>
      <c r="Q935" s="94"/>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row>
    <row r="936" spans="1:44" s="95" customFormat="1" ht="12.75" customHeight="1" x14ac:dyDescent="0.25">
      <c r="A936" s="92"/>
      <c r="B936" s="92"/>
      <c r="C936" s="93"/>
      <c r="D936" s="64"/>
      <c r="E936" s="64"/>
      <c r="F936" s="64"/>
      <c r="G936" s="64"/>
      <c r="H936" s="64"/>
      <c r="I936" s="92"/>
      <c r="J936" s="94"/>
      <c r="K936" s="94"/>
      <c r="L936" s="94"/>
      <c r="M936" s="94"/>
      <c r="N936" s="94"/>
      <c r="O936" s="94"/>
      <c r="P936" s="94"/>
      <c r="Q936" s="94"/>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row>
    <row r="937" spans="1:44" s="95" customFormat="1" ht="12.75" customHeight="1" x14ac:dyDescent="0.25">
      <c r="A937" s="92"/>
      <c r="B937" s="92"/>
      <c r="C937" s="93"/>
      <c r="D937" s="64"/>
      <c r="E937" s="64"/>
      <c r="F937" s="64"/>
      <c r="G937" s="64"/>
      <c r="H937" s="64"/>
      <c r="I937" s="92"/>
      <c r="J937" s="94"/>
      <c r="K937" s="94"/>
      <c r="L937" s="94"/>
      <c r="M937" s="94"/>
      <c r="N937" s="94"/>
      <c r="O937" s="94"/>
      <c r="P937" s="94"/>
      <c r="Q937" s="94"/>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row>
    <row r="938" spans="1:44" s="95" customFormat="1" ht="12.75" customHeight="1" x14ac:dyDescent="0.25">
      <c r="A938" s="92"/>
      <c r="B938" s="92"/>
      <c r="C938" s="93"/>
      <c r="D938" s="64"/>
      <c r="E938" s="64"/>
      <c r="F938" s="64"/>
      <c r="G938" s="64"/>
      <c r="H938" s="64"/>
      <c r="I938" s="92"/>
      <c r="J938" s="94"/>
      <c r="K938" s="94"/>
      <c r="L938" s="94"/>
      <c r="M938" s="94"/>
      <c r="N938" s="94"/>
      <c r="O938" s="94"/>
      <c r="P938" s="94"/>
      <c r="Q938" s="94"/>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row>
    <row r="939" spans="1:44" s="95" customFormat="1" ht="12.75" customHeight="1" x14ac:dyDescent="0.25">
      <c r="A939" s="92"/>
      <c r="B939" s="92"/>
      <c r="C939" s="93"/>
      <c r="D939" s="64"/>
      <c r="E939" s="64"/>
      <c r="F939" s="64"/>
      <c r="G939" s="64"/>
      <c r="H939" s="64"/>
      <c r="I939" s="92"/>
      <c r="J939" s="94"/>
      <c r="K939" s="94"/>
      <c r="L939" s="94"/>
      <c r="M939" s="94"/>
      <c r="N939" s="94"/>
      <c r="O939" s="94"/>
      <c r="P939" s="94"/>
      <c r="Q939" s="94"/>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row>
    <row r="940" spans="1:44" s="95" customFormat="1" ht="12.75" customHeight="1" x14ac:dyDescent="0.25">
      <c r="A940" s="92"/>
      <c r="B940" s="92"/>
      <c r="C940" s="93"/>
      <c r="D940" s="64"/>
      <c r="E940" s="64"/>
      <c r="F940" s="64"/>
      <c r="G940" s="64"/>
      <c r="H940" s="64"/>
      <c r="I940" s="92"/>
      <c r="J940" s="94"/>
      <c r="K940" s="94"/>
      <c r="L940" s="94"/>
      <c r="M940" s="94"/>
      <c r="N940" s="94"/>
      <c r="O940" s="94"/>
      <c r="P940" s="94"/>
      <c r="Q940" s="94"/>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row>
    <row r="941" spans="1:44" s="95" customFormat="1" ht="12.75" customHeight="1" x14ac:dyDescent="0.25">
      <c r="A941" s="92"/>
      <c r="B941" s="92"/>
      <c r="C941" s="93"/>
      <c r="D941" s="64"/>
      <c r="E941" s="64"/>
      <c r="F941" s="64"/>
      <c r="G941" s="64"/>
      <c r="H941" s="64"/>
      <c r="I941" s="92"/>
      <c r="J941" s="94"/>
      <c r="K941" s="94"/>
      <c r="L941" s="94"/>
      <c r="M941" s="94"/>
      <c r="N941" s="94"/>
      <c r="O941" s="94"/>
      <c r="P941" s="94"/>
      <c r="Q941" s="94"/>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row>
    <row r="942" spans="1:44" s="95" customFormat="1" ht="12.75" customHeight="1" x14ac:dyDescent="0.25">
      <c r="A942" s="92"/>
      <c r="B942" s="92"/>
      <c r="C942" s="93"/>
      <c r="D942" s="64"/>
      <c r="E942" s="64"/>
      <c r="F942" s="64"/>
      <c r="G942" s="64"/>
      <c r="H942" s="64"/>
      <c r="I942" s="92"/>
      <c r="J942" s="94"/>
      <c r="K942" s="94"/>
      <c r="L942" s="94"/>
      <c r="M942" s="94"/>
      <c r="N942" s="94"/>
      <c r="O942" s="94"/>
      <c r="P942" s="94"/>
      <c r="Q942" s="94"/>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row>
    <row r="943" spans="1:44" s="95" customFormat="1" ht="12.75" customHeight="1" x14ac:dyDescent="0.25">
      <c r="A943" s="92"/>
      <c r="B943" s="92"/>
      <c r="C943" s="93"/>
      <c r="D943" s="64"/>
      <c r="E943" s="64"/>
      <c r="F943" s="64"/>
      <c r="G943" s="64"/>
      <c r="H943" s="64"/>
      <c r="I943" s="92"/>
      <c r="J943" s="94"/>
      <c r="K943" s="94"/>
      <c r="L943" s="94"/>
      <c r="M943" s="94"/>
      <c r="N943" s="94"/>
      <c r="O943" s="94"/>
      <c r="P943" s="94"/>
      <c r="Q943" s="94"/>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row>
    <row r="944" spans="1:44" s="95" customFormat="1" ht="12.75" customHeight="1" x14ac:dyDescent="0.25">
      <c r="A944" s="92"/>
      <c r="B944" s="92"/>
      <c r="C944" s="93"/>
      <c r="D944" s="64"/>
      <c r="E944" s="64"/>
      <c r="F944" s="64"/>
      <c r="G944" s="64"/>
      <c r="H944" s="64"/>
      <c r="I944" s="92"/>
      <c r="J944" s="94"/>
      <c r="K944" s="94"/>
      <c r="L944" s="94"/>
      <c r="M944" s="94"/>
      <c r="N944" s="94"/>
      <c r="O944" s="94"/>
      <c r="P944" s="94"/>
      <c r="Q944" s="94"/>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row>
    <row r="945" spans="1:44" s="95" customFormat="1" ht="12.75" customHeight="1" x14ac:dyDescent="0.25">
      <c r="A945" s="92"/>
      <c r="B945" s="92"/>
      <c r="C945" s="93"/>
      <c r="D945" s="64"/>
      <c r="E945" s="64"/>
      <c r="F945" s="64"/>
      <c r="G945" s="64"/>
      <c r="H945" s="64"/>
      <c r="I945" s="92"/>
      <c r="J945" s="94"/>
      <c r="K945" s="94"/>
      <c r="L945" s="94"/>
      <c r="M945" s="94"/>
      <c r="N945" s="94"/>
      <c r="O945" s="94"/>
      <c r="P945" s="94"/>
      <c r="Q945" s="94"/>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row>
    <row r="946" spans="1:44" s="95" customFormat="1" ht="12.75" customHeight="1" x14ac:dyDescent="0.25">
      <c r="A946" s="92"/>
      <c r="B946" s="92"/>
      <c r="C946" s="93"/>
      <c r="D946" s="64"/>
      <c r="E946" s="64"/>
      <c r="F946" s="64"/>
      <c r="G946" s="64"/>
      <c r="H946" s="64"/>
      <c r="I946" s="92"/>
      <c r="J946" s="94"/>
      <c r="K946" s="94"/>
      <c r="L946" s="94"/>
      <c r="M946" s="94"/>
      <c r="N946" s="94"/>
      <c r="O946" s="94"/>
      <c r="P946" s="94"/>
      <c r="Q946" s="94"/>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row>
    <row r="947" spans="1:44" s="95" customFormat="1" ht="12.75" customHeight="1" x14ac:dyDescent="0.25">
      <c r="A947" s="92"/>
      <c r="B947" s="92"/>
      <c r="C947" s="93"/>
      <c r="D947" s="64"/>
      <c r="E947" s="64"/>
      <c r="F947" s="64"/>
      <c r="G947" s="64"/>
      <c r="H947" s="64"/>
      <c r="I947" s="92"/>
      <c r="J947" s="94"/>
      <c r="K947" s="94"/>
      <c r="L947" s="94"/>
      <c r="M947" s="94"/>
      <c r="N947" s="94"/>
      <c r="O947" s="94"/>
      <c r="P947" s="94"/>
      <c r="Q947" s="94"/>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row>
    <row r="948" spans="1:44" s="95" customFormat="1" ht="12.75" customHeight="1" x14ac:dyDescent="0.25">
      <c r="A948" s="92"/>
      <c r="B948" s="92"/>
      <c r="C948" s="93"/>
      <c r="D948" s="64"/>
      <c r="E948" s="64"/>
      <c r="F948" s="64"/>
      <c r="G948" s="64"/>
      <c r="H948" s="64"/>
      <c r="I948" s="92"/>
      <c r="J948" s="94"/>
      <c r="K948" s="94"/>
      <c r="L948" s="94"/>
      <c r="M948" s="94"/>
      <c r="N948" s="94"/>
      <c r="O948" s="94"/>
      <c r="P948" s="94"/>
      <c r="Q948" s="94"/>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row>
    <row r="949" spans="1:44" s="95" customFormat="1" ht="12.75" customHeight="1" x14ac:dyDescent="0.25">
      <c r="A949" s="92"/>
      <c r="B949" s="92"/>
      <c r="C949" s="93"/>
      <c r="D949" s="64"/>
      <c r="E949" s="64"/>
      <c r="F949" s="64"/>
      <c r="G949" s="64"/>
      <c r="H949" s="64"/>
      <c r="I949" s="92"/>
      <c r="J949" s="94"/>
      <c r="K949" s="94"/>
      <c r="L949" s="94"/>
      <c r="M949" s="94"/>
      <c r="N949" s="94"/>
      <c r="O949" s="94"/>
      <c r="P949" s="94"/>
      <c r="Q949" s="94"/>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row>
    <row r="950" spans="1:44" s="95" customFormat="1" ht="12.75" customHeight="1" x14ac:dyDescent="0.25">
      <c r="A950" s="92"/>
      <c r="B950" s="92"/>
      <c r="C950" s="93"/>
      <c r="D950" s="64"/>
      <c r="E950" s="64"/>
      <c r="F950" s="64"/>
      <c r="G950" s="64"/>
      <c r="H950" s="64"/>
      <c r="I950" s="92"/>
      <c r="J950" s="94"/>
      <c r="K950" s="94"/>
      <c r="L950" s="94"/>
      <c r="M950" s="94"/>
      <c r="N950" s="94"/>
      <c r="O950" s="94"/>
      <c r="P950" s="94"/>
      <c r="Q950" s="94"/>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row>
    <row r="951" spans="1:44" s="95" customFormat="1" ht="12.75" customHeight="1" x14ac:dyDescent="0.25">
      <c r="A951" s="92"/>
      <c r="B951" s="92"/>
      <c r="C951" s="93"/>
      <c r="D951" s="64"/>
      <c r="E951" s="64"/>
      <c r="F951" s="64"/>
      <c r="G951" s="64"/>
      <c r="H951" s="64"/>
      <c r="I951" s="92"/>
      <c r="J951" s="94"/>
      <c r="K951" s="94"/>
      <c r="L951" s="94"/>
      <c r="M951" s="94"/>
      <c r="N951" s="94"/>
      <c r="O951" s="94"/>
      <c r="P951" s="94"/>
      <c r="Q951" s="94"/>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row>
    <row r="952" spans="1:44" s="95" customFormat="1" ht="12.75" customHeight="1" x14ac:dyDescent="0.25">
      <c r="A952" s="92"/>
      <c r="B952" s="92"/>
      <c r="C952" s="93"/>
      <c r="D952" s="64"/>
      <c r="E952" s="64"/>
      <c r="F952" s="64"/>
      <c r="G952" s="64"/>
      <c r="H952" s="64"/>
      <c r="I952" s="92"/>
      <c r="J952" s="94"/>
      <c r="K952" s="94"/>
      <c r="L952" s="94"/>
      <c r="M952" s="94"/>
      <c r="N952" s="94"/>
      <c r="O952" s="94"/>
      <c r="P952" s="94"/>
      <c r="Q952" s="94"/>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row>
    <row r="953" spans="1:44" s="95" customFormat="1" ht="12.75" customHeight="1" x14ac:dyDescent="0.25">
      <c r="A953" s="92"/>
      <c r="B953" s="92"/>
      <c r="C953" s="93"/>
      <c r="D953" s="64"/>
      <c r="E953" s="64"/>
      <c r="F953" s="64"/>
      <c r="G953" s="64"/>
      <c r="H953" s="64"/>
      <c r="I953" s="92"/>
      <c r="J953" s="94"/>
      <c r="K953" s="94"/>
      <c r="L953" s="94"/>
      <c r="M953" s="94"/>
      <c r="N953" s="94"/>
      <c r="O953" s="94"/>
      <c r="P953" s="94"/>
      <c r="Q953" s="94"/>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row>
    <row r="954" spans="1:44" s="95" customFormat="1" ht="12.75" customHeight="1" x14ac:dyDescent="0.25">
      <c r="A954" s="92"/>
      <c r="B954" s="92"/>
      <c r="C954" s="93"/>
      <c r="D954" s="64"/>
      <c r="E954" s="64"/>
      <c r="F954" s="64"/>
      <c r="G954" s="64"/>
      <c r="H954" s="64"/>
      <c r="I954" s="92"/>
      <c r="J954" s="94"/>
      <c r="K954" s="94"/>
      <c r="L954" s="94"/>
      <c r="M954" s="94"/>
      <c r="N954" s="94"/>
      <c r="O954" s="94"/>
      <c r="P954" s="94"/>
      <c r="Q954" s="94"/>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row>
    <row r="955" spans="1:44" s="95" customFormat="1" ht="12.75" customHeight="1" x14ac:dyDescent="0.25">
      <c r="A955" s="92"/>
      <c r="B955" s="92"/>
      <c r="C955" s="93"/>
      <c r="D955" s="64"/>
      <c r="E955" s="64"/>
      <c r="F955" s="64"/>
      <c r="G955" s="64"/>
      <c r="H955" s="64"/>
      <c r="I955" s="92"/>
      <c r="J955" s="94"/>
      <c r="K955" s="94"/>
      <c r="L955" s="94"/>
      <c r="M955" s="94"/>
      <c r="N955" s="94"/>
      <c r="O955" s="94"/>
      <c r="P955" s="94"/>
      <c r="Q955" s="94"/>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row>
    <row r="956" spans="1:44" s="95" customFormat="1" ht="12.75" customHeight="1" x14ac:dyDescent="0.25">
      <c r="A956" s="92"/>
      <c r="B956" s="92"/>
      <c r="C956" s="93"/>
      <c r="D956" s="64"/>
      <c r="E956" s="64"/>
      <c r="F956" s="64"/>
      <c r="G956" s="64"/>
      <c r="H956" s="64"/>
      <c r="I956" s="92"/>
      <c r="J956" s="94"/>
      <c r="K956" s="94"/>
      <c r="L956" s="94"/>
      <c r="M956" s="94"/>
      <c r="N956" s="94"/>
      <c r="O956" s="94"/>
      <c r="P956" s="94"/>
      <c r="Q956" s="94"/>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row>
    <row r="957" spans="1:44" s="95" customFormat="1" ht="12.75" customHeight="1" x14ac:dyDescent="0.25">
      <c r="A957" s="92"/>
      <c r="B957" s="92"/>
      <c r="C957" s="93"/>
      <c r="D957" s="64"/>
      <c r="E957" s="64"/>
      <c r="F957" s="64"/>
      <c r="G957" s="64"/>
      <c r="H957" s="64"/>
      <c r="I957" s="92"/>
      <c r="J957" s="94"/>
      <c r="K957" s="94"/>
      <c r="L957" s="94"/>
      <c r="M957" s="94"/>
      <c r="N957" s="94"/>
      <c r="O957" s="94"/>
      <c r="P957" s="94"/>
      <c r="Q957" s="94"/>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row>
    <row r="958" spans="1:44" s="95" customFormat="1" ht="12.75" customHeight="1" x14ac:dyDescent="0.25">
      <c r="A958" s="92"/>
      <c r="B958" s="92"/>
      <c r="C958" s="93"/>
      <c r="D958" s="64"/>
      <c r="E958" s="64"/>
      <c r="F958" s="64"/>
      <c r="G958" s="64"/>
      <c r="H958" s="64"/>
      <c r="I958" s="92"/>
      <c r="J958" s="94"/>
      <c r="K958" s="94"/>
      <c r="L958" s="94"/>
      <c r="M958" s="94"/>
      <c r="N958" s="94"/>
      <c r="O958" s="94"/>
      <c r="P958" s="94"/>
      <c r="Q958" s="94"/>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row>
    <row r="959" spans="1:44" s="95" customFormat="1" ht="12.75" customHeight="1" x14ac:dyDescent="0.25">
      <c r="A959" s="92"/>
      <c r="B959" s="92"/>
      <c r="C959" s="93"/>
      <c r="D959" s="64"/>
      <c r="E959" s="64"/>
      <c r="F959" s="64"/>
      <c r="G959" s="64"/>
      <c r="H959" s="64"/>
      <c r="I959" s="92"/>
      <c r="J959" s="94"/>
      <c r="K959" s="94"/>
      <c r="L959" s="94"/>
      <c r="M959" s="94"/>
      <c r="N959" s="94"/>
      <c r="O959" s="94"/>
      <c r="P959" s="94"/>
      <c r="Q959" s="94"/>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row>
    <row r="960" spans="1:44" s="95" customFormat="1" ht="12.75" customHeight="1" x14ac:dyDescent="0.25">
      <c r="A960" s="92"/>
      <c r="B960" s="92"/>
      <c r="C960" s="93"/>
      <c r="D960" s="64"/>
      <c r="E960" s="64"/>
      <c r="F960" s="64"/>
      <c r="G960" s="64"/>
      <c r="H960" s="64"/>
      <c r="I960" s="92"/>
      <c r="J960" s="94"/>
      <c r="K960" s="94"/>
      <c r="L960" s="94"/>
      <c r="M960" s="94"/>
      <c r="N960" s="94"/>
      <c r="O960" s="94"/>
      <c r="P960" s="94"/>
      <c r="Q960" s="94"/>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row>
    <row r="961" spans="1:44" s="95" customFormat="1" ht="12.75" customHeight="1" x14ac:dyDescent="0.25">
      <c r="A961" s="92"/>
      <c r="B961" s="92"/>
      <c r="C961" s="93"/>
      <c r="D961" s="64"/>
      <c r="E961" s="64"/>
      <c r="F961" s="64"/>
      <c r="G961" s="64"/>
      <c r="H961" s="64"/>
      <c r="I961" s="92"/>
      <c r="J961" s="94"/>
      <c r="K961" s="94"/>
      <c r="L961" s="94"/>
      <c r="M961" s="94"/>
      <c r="N961" s="94"/>
      <c r="O961" s="94"/>
      <c r="P961" s="94"/>
      <c r="Q961" s="94"/>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row>
    <row r="962" spans="1:44" s="95" customFormat="1" ht="12.75" customHeight="1" x14ac:dyDescent="0.25">
      <c r="A962" s="92"/>
      <c r="B962" s="92"/>
      <c r="C962" s="93"/>
      <c r="D962" s="64"/>
      <c r="E962" s="64"/>
      <c r="F962" s="64"/>
      <c r="G962" s="64"/>
      <c r="H962" s="64"/>
      <c r="I962" s="92"/>
      <c r="J962" s="94"/>
      <c r="K962" s="94"/>
      <c r="L962" s="94"/>
      <c r="M962" s="94"/>
      <c r="N962" s="94"/>
      <c r="O962" s="94"/>
      <c r="P962" s="94"/>
      <c r="Q962" s="94"/>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row>
    <row r="963" spans="1:44" s="95" customFormat="1" ht="12.75" customHeight="1" x14ac:dyDescent="0.25">
      <c r="A963" s="92"/>
      <c r="B963" s="92"/>
      <c r="C963" s="93"/>
      <c r="D963" s="64"/>
      <c r="E963" s="64"/>
      <c r="F963" s="64"/>
      <c r="G963" s="64"/>
      <c r="H963" s="64"/>
      <c r="I963" s="92"/>
      <c r="J963" s="94"/>
      <c r="K963" s="94"/>
      <c r="L963" s="94"/>
      <c r="M963" s="94"/>
      <c r="N963" s="94"/>
      <c r="O963" s="94"/>
      <c r="P963" s="94"/>
      <c r="Q963" s="94"/>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row>
    <row r="964" spans="1:44" s="95" customFormat="1" ht="12.75" customHeight="1" x14ac:dyDescent="0.25">
      <c r="A964" s="92"/>
      <c r="B964" s="92"/>
      <c r="C964" s="93"/>
      <c r="D964" s="64"/>
      <c r="E964" s="64"/>
      <c r="F964" s="64"/>
      <c r="G964" s="64"/>
      <c r="H964" s="64"/>
      <c r="I964" s="92"/>
      <c r="J964" s="94"/>
      <c r="K964" s="94"/>
      <c r="L964" s="94"/>
      <c r="M964" s="94"/>
      <c r="N964" s="94"/>
      <c r="O964" s="94"/>
      <c r="P964" s="94"/>
      <c r="Q964" s="94"/>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row>
    <row r="965" spans="1:44" s="95" customFormat="1" ht="12.75" customHeight="1" x14ac:dyDescent="0.25">
      <c r="A965" s="92"/>
      <c r="B965" s="92"/>
      <c r="C965" s="93"/>
      <c r="D965" s="64"/>
      <c r="E965" s="64"/>
      <c r="F965" s="64"/>
      <c r="G965" s="64"/>
      <c r="H965" s="64"/>
      <c r="I965" s="92"/>
      <c r="J965" s="94"/>
      <c r="K965" s="94"/>
      <c r="L965" s="94"/>
      <c r="M965" s="94"/>
      <c r="N965" s="94"/>
      <c r="O965" s="94"/>
      <c r="P965" s="94"/>
      <c r="Q965" s="94"/>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row>
    <row r="966" spans="1:44" s="95" customFormat="1" ht="12.75" customHeight="1" x14ac:dyDescent="0.25">
      <c r="A966" s="92"/>
      <c r="B966" s="92"/>
      <c r="C966" s="93"/>
      <c r="D966" s="64"/>
      <c r="E966" s="64"/>
      <c r="F966" s="64"/>
      <c r="G966" s="64"/>
      <c r="H966" s="64"/>
      <c r="I966" s="92"/>
      <c r="J966" s="94"/>
      <c r="K966" s="94"/>
      <c r="L966" s="94"/>
      <c r="M966" s="94"/>
      <c r="N966" s="94"/>
      <c r="O966" s="94"/>
      <c r="P966" s="94"/>
      <c r="Q966" s="94"/>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row>
    <row r="967" spans="1:44" s="95" customFormat="1" ht="12.75" customHeight="1" x14ac:dyDescent="0.25">
      <c r="A967" s="92"/>
      <c r="B967" s="92"/>
      <c r="C967" s="93"/>
      <c r="D967" s="64"/>
      <c r="E967" s="64"/>
      <c r="F967" s="64"/>
      <c r="G967" s="64"/>
      <c r="H967" s="64"/>
      <c r="I967" s="92"/>
      <c r="J967" s="94"/>
      <c r="K967" s="94"/>
      <c r="L967" s="94"/>
      <c r="M967" s="94"/>
      <c r="N967" s="94"/>
      <c r="O967" s="94"/>
      <c r="P967" s="94"/>
      <c r="Q967" s="94"/>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row>
    <row r="968" spans="1:44" s="95" customFormat="1" ht="12.75" customHeight="1" x14ac:dyDescent="0.25">
      <c r="A968" s="92"/>
      <c r="B968" s="92"/>
      <c r="C968" s="93"/>
      <c r="D968" s="64"/>
      <c r="E968" s="64"/>
      <c r="F968" s="64"/>
      <c r="G968" s="64"/>
      <c r="H968" s="64"/>
      <c r="I968" s="92"/>
      <c r="J968" s="94"/>
      <c r="K968" s="94"/>
      <c r="L968" s="94"/>
      <c r="M968" s="94"/>
      <c r="N968" s="94"/>
      <c r="O968" s="94"/>
      <c r="P968" s="94"/>
      <c r="Q968" s="94"/>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row>
    <row r="969" spans="1:44" s="95" customFormat="1" ht="12.75" customHeight="1" x14ac:dyDescent="0.25">
      <c r="A969" s="92"/>
      <c r="B969" s="92"/>
      <c r="C969" s="93"/>
      <c r="D969" s="64"/>
      <c r="E969" s="64"/>
      <c r="F969" s="64"/>
      <c r="G969" s="64"/>
      <c r="H969" s="64"/>
      <c r="I969" s="92"/>
      <c r="J969" s="94"/>
      <c r="K969" s="94"/>
      <c r="L969" s="94"/>
      <c r="M969" s="94"/>
      <c r="N969" s="94"/>
      <c r="O969" s="94"/>
      <c r="P969" s="94"/>
      <c r="Q969" s="94"/>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row>
    <row r="970" spans="1:44" s="95" customFormat="1" ht="12.75" customHeight="1" x14ac:dyDescent="0.25">
      <c r="A970" s="92"/>
      <c r="B970" s="92"/>
      <c r="C970" s="93"/>
      <c r="D970" s="64"/>
      <c r="E970" s="64"/>
      <c r="F970" s="64"/>
      <c r="G970" s="64"/>
      <c r="H970" s="64"/>
      <c r="I970" s="92"/>
      <c r="J970" s="94"/>
      <c r="K970" s="94"/>
      <c r="L970" s="94"/>
      <c r="M970" s="94"/>
      <c r="N970" s="94"/>
      <c r="O970" s="94"/>
      <c r="P970" s="94"/>
      <c r="Q970" s="94"/>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row>
    <row r="971" spans="1:44" s="95" customFormat="1" ht="12.75" customHeight="1" x14ac:dyDescent="0.25">
      <c r="A971" s="92"/>
      <c r="B971" s="92"/>
      <c r="C971" s="93"/>
      <c r="D971" s="64"/>
      <c r="E971" s="64"/>
      <c r="F971" s="64"/>
      <c r="G971" s="64"/>
      <c r="H971" s="64"/>
      <c r="I971" s="92"/>
      <c r="J971" s="94"/>
      <c r="K971" s="94"/>
      <c r="L971" s="94"/>
      <c r="M971" s="94"/>
      <c r="N971" s="94"/>
      <c r="O971" s="94"/>
      <c r="P971" s="94"/>
      <c r="Q971" s="94"/>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row>
    <row r="972" spans="1:44" s="95" customFormat="1" ht="12.75" customHeight="1" x14ac:dyDescent="0.25">
      <c r="A972" s="92"/>
      <c r="B972" s="92"/>
      <c r="C972" s="93"/>
      <c r="D972" s="64"/>
      <c r="E972" s="64"/>
      <c r="F972" s="64"/>
      <c r="G972" s="64"/>
      <c r="H972" s="64"/>
      <c r="I972" s="92"/>
      <c r="J972" s="94"/>
      <c r="K972" s="94"/>
      <c r="L972" s="94"/>
      <c r="M972" s="94"/>
      <c r="N972" s="94"/>
      <c r="O972" s="94"/>
      <c r="P972" s="94"/>
      <c r="Q972" s="94"/>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row>
    <row r="973" spans="1:44" s="95" customFormat="1" ht="12.75" customHeight="1" x14ac:dyDescent="0.25">
      <c r="A973" s="92"/>
      <c r="B973" s="92"/>
      <c r="C973" s="93"/>
      <c r="D973" s="64"/>
      <c r="E973" s="64"/>
      <c r="F973" s="64"/>
      <c r="G973" s="64"/>
      <c r="H973" s="64"/>
      <c r="I973" s="92"/>
      <c r="J973" s="94"/>
      <c r="K973" s="94"/>
      <c r="L973" s="94"/>
      <c r="M973" s="94"/>
      <c r="N973" s="94"/>
      <c r="O973" s="94"/>
      <c r="P973" s="94"/>
      <c r="Q973" s="94"/>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row>
    <row r="974" spans="1:44" s="95" customFormat="1" ht="12.75" customHeight="1" x14ac:dyDescent="0.25">
      <c r="A974" s="92"/>
      <c r="B974" s="92"/>
      <c r="C974" s="93"/>
      <c r="D974" s="64"/>
      <c r="E974" s="64"/>
      <c r="F974" s="64"/>
      <c r="G974" s="64"/>
      <c r="H974" s="64"/>
      <c r="I974" s="92"/>
      <c r="J974" s="94"/>
      <c r="K974" s="94"/>
      <c r="L974" s="94"/>
      <c r="M974" s="94"/>
      <c r="N974" s="94"/>
      <c r="O974" s="94"/>
      <c r="P974" s="94"/>
      <c r="Q974" s="94"/>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row>
    <row r="975" spans="1:44" s="95" customFormat="1" ht="12.75" customHeight="1" x14ac:dyDescent="0.25">
      <c r="A975" s="92"/>
      <c r="B975" s="92"/>
      <c r="C975" s="93"/>
      <c r="D975" s="64"/>
      <c r="E975" s="64"/>
      <c r="F975" s="64"/>
      <c r="G975" s="64"/>
      <c r="H975" s="64"/>
      <c r="I975" s="92"/>
      <c r="J975" s="94"/>
      <c r="K975" s="94"/>
      <c r="L975" s="94"/>
      <c r="M975" s="94"/>
      <c r="N975" s="94"/>
      <c r="O975" s="94"/>
      <c r="P975" s="94"/>
      <c r="Q975" s="94"/>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row>
    <row r="976" spans="1:44" s="95" customFormat="1" ht="12.75" customHeight="1" x14ac:dyDescent="0.25">
      <c r="A976" s="92"/>
      <c r="B976" s="92"/>
      <c r="C976" s="93"/>
      <c r="D976" s="64"/>
      <c r="E976" s="64"/>
      <c r="F976" s="64"/>
      <c r="G976" s="64"/>
      <c r="H976" s="64"/>
      <c r="I976" s="92"/>
      <c r="J976" s="94"/>
      <c r="K976" s="94"/>
      <c r="L976" s="94"/>
      <c r="M976" s="94"/>
      <c r="N976" s="94"/>
      <c r="O976" s="94"/>
      <c r="P976" s="94"/>
      <c r="Q976" s="94"/>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row>
    <row r="977" spans="1:44" s="95" customFormat="1" ht="12.75" customHeight="1" x14ac:dyDescent="0.25">
      <c r="A977" s="92"/>
      <c r="B977" s="92"/>
      <c r="C977" s="93"/>
      <c r="D977" s="64"/>
      <c r="E977" s="64"/>
      <c r="F977" s="64"/>
      <c r="G977" s="64"/>
      <c r="H977" s="64"/>
      <c r="I977" s="92"/>
      <c r="J977" s="94"/>
      <c r="K977" s="94"/>
      <c r="L977" s="94"/>
      <c r="M977" s="94"/>
      <c r="N977" s="94"/>
      <c r="O977" s="94"/>
      <c r="P977" s="94"/>
      <c r="Q977" s="94"/>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row>
    <row r="978" spans="1:44" s="95" customFormat="1" ht="12.75" customHeight="1" x14ac:dyDescent="0.25">
      <c r="A978" s="92"/>
      <c r="B978" s="92"/>
      <c r="C978" s="93"/>
      <c r="D978" s="64"/>
      <c r="E978" s="64"/>
      <c r="F978" s="64"/>
      <c r="G978" s="64"/>
      <c r="H978" s="64"/>
      <c r="I978" s="92"/>
      <c r="J978" s="94"/>
      <c r="K978" s="94"/>
      <c r="L978" s="94"/>
      <c r="M978" s="94"/>
      <c r="N978" s="94"/>
      <c r="O978" s="94"/>
      <c r="P978" s="94"/>
      <c r="Q978" s="94"/>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row>
    <row r="979" spans="1:44" s="95" customFormat="1" ht="12.75" customHeight="1" x14ac:dyDescent="0.25">
      <c r="A979" s="92"/>
      <c r="B979" s="92"/>
      <c r="C979" s="93"/>
      <c r="D979" s="64"/>
      <c r="E979" s="64"/>
      <c r="F979" s="64"/>
      <c r="G979" s="64"/>
      <c r="H979" s="64"/>
      <c r="I979" s="92"/>
      <c r="J979" s="94"/>
      <c r="K979" s="94"/>
      <c r="L979" s="94"/>
      <c r="M979" s="94"/>
      <c r="N979" s="94"/>
      <c r="O979" s="94"/>
      <c r="P979" s="94"/>
      <c r="Q979" s="94"/>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row>
    <row r="980" spans="1:44" s="95" customFormat="1" ht="12.75" customHeight="1" x14ac:dyDescent="0.25">
      <c r="A980" s="92"/>
      <c r="B980" s="92"/>
      <c r="C980" s="93"/>
      <c r="D980" s="64"/>
      <c r="E980" s="64"/>
      <c r="F980" s="64"/>
      <c r="G980" s="64"/>
      <c r="H980" s="64"/>
      <c r="I980" s="92"/>
      <c r="J980" s="94"/>
      <c r="K980" s="94"/>
      <c r="L980" s="94"/>
      <c r="M980" s="94"/>
      <c r="N980" s="94"/>
      <c r="O980" s="94"/>
      <c r="P980" s="94"/>
      <c r="Q980" s="94"/>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row>
    <row r="981" spans="1:44" s="95" customFormat="1" ht="12.75" customHeight="1" x14ac:dyDescent="0.25">
      <c r="A981" s="92"/>
      <c r="B981" s="92"/>
      <c r="C981" s="93"/>
      <c r="D981" s="64"/>
      <c r="E981" s="64"/>
      <c r="F981" s="64"/>
      <c r="G981" s="64"/>
      <c r="H981" s="64"/>
      <c r="I981" s="92"/>
      <c r="J981" s="94"/>
      <c r="K981" s="94"/>
      <c r="L981" s="94"/>
      <c r="M981" s="94"/>
      <c r="N981" s="94"/>
      <c r="O981" s="94"/>
      <c r="P981" s="94"/>
      <c r="Q981" s="94"/>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row>
    <row r="982" spans="1:44" s="95" customFormat="1" ht="12.75" customHeight="1" x14ac:dyDescent="0.25">
      <c r="A982" s="92"/>
      <c r="B982" s="92"/>
      <c r="C982" s="93"/>
      <c r="D982" s="64"/>
      <c r="E982" s="64"/>
      <c r="F982" s="64"/>
      <c r="G982" s="64"/>
      <c r="H982" s="64"/>
      <c r="I982" s="92"/>
      <c r="J982" s="94"/>
      <c r="K982" s="94"/>
      <c r="L982" s="94"/>
      <c r="M982" s="94"/>
      <c r="N982" s="94"/>
      <c r="O982" s="94"/>
      <c r="P982" s="94"/>
      <c r="Q982" s="94"/>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row>
    <row r="983" spans="1:44" s="95" customFormat="1" ht="12.75" customHeight="1" x14ac:dyDescent="0.25">
      <c r="A983" s="92"/>
      <c r="B983" s="92"/>
      <c r="C983" s="93"/>
      <c r="D983" s="64"/>
      <c r="E983" s="64"/>
      <c r="F983" s="64"/>
      <c r="G983" s="64"/>
      <c r="H983" s="64"/>
      <c r="I983" s="92"/>
      <c r="J983" s="94"/>
      <c r="K983" s="94"/>
      <c r="L983" s="94"/>
      <c r="M983" s="94"/>
      <c r="N983" s="94"/>
      <c r="O983" s="94"/>
      <c r="P983" s="94"/>
      <c r="Q983" s="94"/>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row>
    <row r="984" spans="1:44" s="95" customFormat="1" ht="12.75" customHeight="1" x14ac:dyDescent="0.25">
      <c r="A984" s="92"/>
      <c r="B984" s="92"/>
      <c r="C984" s="93"/>
      <c r="D984" s="64"/>
      <c r="E984" s="64"/>
      <c r="F984" s="64"/>
      <c r="G984" s="64"/>
      <c r="H984" s="64"/>
      <c r="I984" s="92"/>
      <c r="J984" s="94"/>
      <c r="K984" s="94"/>
      <c r="L984" s="94"/>
      <c r="M984" s="94"/>
      <c r="N984" s="94"/>
      <c r="O984" s="94"/>
      <c r="P984" s="94"/>
      <c r="Q984" s="94"/>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row>
    <row r="985" spans="1:44" s="95" customFormat="1" ht="12.75" customHeight="1" x14ac:dyDescent="0.25">
      <c r="A985" s="92"/>
      <c r="B985" s="92"/>
      <c r="C985" s="93"/>
      <c r="D985" s="64"/>
      <c r="E985" s="64"/>
      <c r="F985" s="64"/>
      <c r="G985" s="64"/>
      <c r="H985" s="64"/>
      <c r="I985" s="92"/>
      <c r="J985" s="94"/>
      <c r="K985" s="94"/>
      <c r="L985" s="94"/>
      <c r="M985" s="94"/>
      <c r="N985" s="94"/>
      <c r="O985" s="94"/>
      <c r="P985" s="94"/>
      <c r="Q985" s="94"/>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row>
    <row r="986" spans="1:44" s="95" customFormat="1" ht="12.75" customHeight="1" x14ac:dyDescent="0.25">
      <c r="A986" s="92"/>
      <c r="B986" s="92"/>
      <c r="C986" s="93"/>
      <c r="D986" s="64"/>
      <c r="E986" s="64"/>
      <c r="F986" s="64"/>
      <c r="G986" s="64"/>
      <c r="H986" s="64"/>
      <c r="I986" s="92"/>
      <c r="J986" s="94"/>
      <c r="K986" s="94"/>
      <c r="L986" s="94"/>
      <c r="M986" s="94"/>
      <c r="N986" s="94"/>
      <c r="O986" s="94"/>
      <c r="P986" s="94"/>
      <c r="Q986" s="94"/>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row>
    <row r="987" spans="1:44" s="95" customFormat="1" ht="12.75" customHeight="1" x14ac:dyDescent="0.25">
      <c r="A987" s="92"/>
      <c r="B987" s="92"/>
      <c r="C987" s="93"/>
      <c r="D987" s="64"/>
      <c r="E987" s="64"/>
      <c r="F987" s="64"/>
      <c r="G987" s="64"/>
      <c r="H987" s="64"/>
      <c r="I987" s="92"/>
      <c r="J987" s="94"/>
      <c r="K987" s="94"/>
      <c r="L987" s="94"/>
      <c r="M987" s="94"/>
      <c r="N987" s="94"/>
      <c r="O987" s="94"/>
      <c r="P987" s="94"/>
      <c r="Q987" s="94"/>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row>
    <row r="988" spans="1:44" s="95" customFormat="1" ht="12.75" customHeight="1" x14ac:dyDescent="0.25">
      <c r="A988" s="92"/>
      <c r="B988" s="92"/>
      <c r="C988" s="93"/>
      <c r="D988" s="64"/>
      <c r="E988" s="64"/>
      <c r="F988" s="64"/>
      <c r="G988" s="64"/>
      <c r="H988" s="64"/>
      <c r="I988" s="92"/>
      <c r="J988" s="94"/>
      <c r="K988" s="94"/>
      <c r="L988" s="94"/>
      <c r="M988" s="94"/>
      <c r="N988" s="94"/>
      <c r="O988" s="94"/>
      <c r="P988" s="94"/>
      <c r="Q988" s="94"/>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row>
    <row r="989" spans="1:44" s="95" customFormat="1" ht="12.75" customHeight="1" x14ac:dyDescent="0.25">
      <c r="A989" s="92"/>
      <c r="B989" s="92"/>
      <c r="C989" s="93"/>
      <c r="D989" s="64"/>
      <c r="E989" s="64"/>
      <c r="F989" s="64"/>
      <c r="G989" s="64"/>
      <c r="H989" s="64"/>
      <c r="I989" s="92"/>
      <c r="J989" s="94"/>
      <c r="K989" s="94"/>
      <c r="L989" s="94"/>
      <c r="M989" s="94"/>
      <c r="N989" s="94"/>
      <c r="O989" s="94"/>
      <c r="P989" s="94"/>
      <c r="Q989" s="94"/>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row>
    <row r="990" spans="1:44" s="95" customFormat="1" ht="12.75" customHeight="1" x14ac:dyDescent="0.25">
      <c r="A990" s="92"/>
      <c r="B990" s="92"/>
      <c r="C990" s="93"/>
      <c r="D990" s="64"/>
      <c r="E990" s="64"/>
      <c r="F990" s="64"/>
      <c r="G990" s="64"/>
      <c r="H990" s="64"/>
      <c r="I990" s="92"/>
      <c r="J990" s="94"/>
      <c r="K990" s="94"/>
      <c r="L990" s="94"/>
      <c r="M990" s="94"/>
      <c r="N990" s="94"/>
      <c r="O990" s="94"/>
      <c r="P990" s="94"/>
      <c r="Q990" s="94"/>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row>
    <row r="991" spans="1:44" s="95" customFormat="1" ht="12.75" customHeight="1" x14ac:dyDescent="0.25">
      <c r="A991" s="92"/>
      <c r="B991" s="92"/>
      <c r="C991" s="93"/>
      <c r="D991" s="64"/>
      <c r="E991" s="64"/>
      <c r="F991" s="64"/>
      <c r="G991" s="64"/>
      <c r="H991" s="64"/>
      <c r="I991" s="92"/>
      <c r="J991" s="94"/>
      <c r="K991" s="94"/>
      <c r="L991" s="94"/>
      <c r="M991" s="94"/>
      <c r="N991" s="94"/>
      <c r="O991" s="94"/>
      <c r="P991" s="94"/>
      <c r="Q991" s="94"/>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row>
    <row r="992" spans="1:44" s="95" customFormat="1" ht="12.75" customHeight="1" x14ac:dyDescent="0.25">
      <c r="A992" s="92"/>
      <c r="B992" s="92"/>
      <c r="C992" s="93"/>
      <c r="D992" s="64"/>
      <c r="E992" s="64"/>
      <c r="F992" s="64"/>
      <c r="G992" s="64"/>
      <c r="H992" s="64"/>
      <c r="I992" s="92"/>
      <c r="J992" s="94"/>
      <c r="K992" s="94"/>
      <c r="L992" s="94"/>
      <c r="M992" s="94"/>
      <c r="N992" s="94"/>
      <c r="O992" s="94"/>
      <c r="P992" s="94"/>
      <c r="Q992" s="94"/>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row>
    <row r="993" spans="1:44" s="95" customFormat="1" ht="12.75" customHeight="1" x14ac:dyDescent="0.25">
      <c r="A993" s="92"/>
      <c r="B993" s="92"/>
      <c r="C993" s="93"/>
      <c r="D993" s="64"/>
      <c r="E993" s="64"/>
      <c r="F993" s="64"/>
      <c r="G993" s="64"/>
      <c r="H993" s="64"/>
      <c r="I993" s="92"/>
      <c r="J993" s="94"/>
      <c r="K993" s="94"/>
      <c r="L993" s="94"/>
      <c r="M993" s="94"/>
      <c r="N993" s="94"/>
      <c r="O993" s="94"/>
      <c r="P993" s="94"/>
      <c r="Q993" s="94"/>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row>
    <row r="994" spans="1:44" s="95" customFormat="1" ht="12.75" customHeight="1" x14ac:dyDescent="0.25">
      <c r="A994" s="92"/>
      <c r="B994" s="92"/>
      <c r="C994" s="93"/>
      <c r="D994" s="64"/>
      <c r="E994" s="64"/>
      <c r="F994" s="64"/>
      <c r="G994" s="64"/>
      <c r="H994" s="64"/>
      <c r="I994" s="92"/>
      <c r="J994" s="94"/>
      <c r="K994" s="94"/>
      <c r="L994" s="94"/>
      <c r="M994" s="94"/>
      <c r="N994" s="94"/>
      <c r="O994" s="94"/>
      <c r="P994" s="94"/>
      <c r="Q994" s="94"/>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row>
    <row r="995" spans="1:44" s="95" customFormat="1" ht="12.75" customHeight="1" x14ac:dyDescent="0.25">
      <c r="A995" s="92"/>
      <c r="B995" s="92"/>
      <c r="C995" s="93"/>
      <c r="D995" s="64"/>
      <c r="E995" s="64"/>
      <c r="F995" s="64"/>
      <c r="G995" s="64"/>
      <c r="H995" s="64"/>
      <c r="I995" s="92"/>
      <c r="J995" s="94"/>
      <c r="K995" s="94"/>
      <c r="L995" s="94"/>
      <c r="M995" s="94"/>
      <c r="N995" s="94"/>
      <c r="O995" s="94"/>
      <c r="P995" s="94"/>
      <c r="Q995" s="94"/>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row>
    <row r="996" spans="1:44" s="95" customFormat="1" ht="12.75" customHeight="1" x14ac:dyDescent="0.25">
      <c r="A996" s="92"/>
      <c r="B996" s="92"/>
      <c r="C996" s="93"/>
      <c r="D996" s="64"/>
      <c r="E996" s="64"/>
      <c r="F996" s="64"/>
      <c r="G996" s="64"/>
      <c r="H996" s="64"/>
      <c r="I996" s="92"/>
      <c r="J996" s="94"/>
      <c r="K996" s="94"/>
      <c r="L996" s="94"/>
      <c r="M996" s="94"/>
      <c r="N996" s="94"/>
      <c r="O996" s="94"/>
      <c r="P996" s="94"/>
      <c r="Q996" s="94"/>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row>
    <row r="997" spans="1:44" s="95" customFormat="1" ht="12.75" customHeight="1" x14ac:dyDescent="0.25">
      <c r="A997" s="92"/>
      <c r="B997" s="92"/>
      <c r="C997" s="93"/>
      <c r="D997" s="64"/>
      <c r="E997" s="64"/>
      <c r="F997" s="64"/>
      <c r="G997" s="64"/>
      <c r="H997" s="64"/>
      <c r="I997" s="92"/>
      <c r="J997" s="94"/>
      <c r="K997" s="94"/>
      <c r="L997" s="94"/>
      <c r="M997" s="94"/>
      <c r="N997" s="94"/>
      <c r="O997" s="94"/>
      <c r="P997" s="94"/>
      <c r="Q997" s="94"/>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row>
    <row r="998" spans="1:44" s="95" customFormat="1" ht="12.75" customHeight="1" x14ac:dyDescent="0.25">
      <c r="A998" s="92"/>
      <c r="B998" s="92"/>
      <c r="C998" s="93"/>
      <c r="D998" s="64"/>
      <c r="E998" s="64"/>
      <c r="F998" s="64"/>
      <c r="G998" s="64"/>
      <c r="H998" s="64"/>
      <c r="I998" s="92"/>
      <c r="J998" s="94"/>
      <c r="K998" s="94"/>
      <c r="L998" s="94"/>
      <c r="M998" s="94"/>
      <c r="N998" s="94"/>
      <c r="O998" s="94"/>
      <c r="P998" s="94"/>
      <c r="Q998" s="94"/>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row>
    <row r="999" spans="1:44" s="95" customFormat="1" ht="12.75" customHeight="1" x14ac:dyDescent="0.25">
      <c r="A999" s="92"/>
      <c r="B999" s="92"/>
      <c r="C999" s="93"/>
      <c r="D999" s="64"/>
      <c r="E999" s="64"/>
      <c r="F999" s="64"/>
      <c r="G999" s="64"/>
      <c r="H999" s="64"/>
      <c r="I999" s="92"/>
      <c r="J999" s="94"/>
      <c r="K999" s="94"/>
      <c r="L999" s="94"/>
      <c r="M999" s="94"/>
      <c r="N999" s="94"/>
      <c r="O999" s="94"/>
      <c r="P999" s="94"/>
      <c r="Q999" s="94"/>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row>
    <row r="1000" spans="1:44" s="95" customFormat="1" ht="12.75" customHeight="1" x14ac:dyDescent="0.25">
      <c r="A1000" s="92"/>
      <c r="B1000" s="92"/>
      <c r="C1000" s="93"/>
      <c r="D1000" s="64"/>
      <c r="E1000" s="64"/>
      <c r="F1000" s="64"/>
      <c r="G1000" s="64"/>
      <c r="H1000" s="64"/>
      <c r="I1000" s="92"/>
      <c r="J1000" s="94"/>
      <c r="K1000" s="94"/>
      <c r="L1000" s="94"/>
      <c r="M1000" s="94"/>
      <c r="N1000" s="94"/>
      <c r="O1000" s="94"/>
      <c r="P1000" s="94"/>
      <c r="Q1000" s="94"/>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row>
    <row r="1001" spans="1:44" s="95" customFormat="1" ht="12.75" customHeight="1" x14ac:dyDescent="0.25">
      <c r="A1001" s="92"/>
      <c r="B1001" s="92"/>
      <c r="C1001" s="93"/>
      <c r="D1001" s="64"/>
      <c r="E1001" s="64"/>
      <c r="F1001" s="64"/>
      <c r="G1001" s="64"/>
      <c r="H1001" s="64"/>
      <c r="I1001" s="92"/>
      <c r="J1001" s="94"/>
      <c r="K1001" s="94"/>
      <c r="L1001" s="94"/>
      <c r="M1001" s="94"/>
      <c r="N1001" s="94"/>
      <c r="O1001" s="94"/>
      <c r="P1001" s="94"/>
      <c r="Q1001" s="94"/>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row>
    <row r="1002" spans="1:44" s="95" customFormat="1" ht="12.75" customHeight="1" x14ac:dyDescent="0.25">
      <c r="A1002" s="92"/>
      <c r="B1002" s="92"/>
      <c r="C1002" s="93"/>
      <c r="D1002" s="64"/>
      <c r="E1002" s="64"/>
      <c r="F1002" s="64"/>
      <c r="G1002" s="64"/>
      <c r="H1002" s="64"/>
      <c r="I1002" s="92"/>
      <c r="J1002" s="94"/>
      <c r="K1002" s="94"/>
      <c r="L1002" s="94"/>
      <c r="M1002" s="94"/>
      <c r="N1002" s="94"/>
      <c r="O1002" s="94"/>
      <c r="P1002" s="94"/>
      <c r="Q1002" s="94"/>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row>
    <row r="1003" spans="1:44" s="95" customFormat="1" ht="12.75" customHeight="1" x14ac:dyDescent="0.25">
      <c r="A1003" s="92"/>
      <c r="B1003" s="92"/>
      <c r="C1003" s="93"/>
      <c r="D1003" s="64"/>
      <c r="E1003" s="64"/>
      <c r="F1003" s="64"/>
      <c r="G1003" s="64"/>
      <c r="H1003" s="64"/>
      <c r="I1003" s="92"/>
      <c r="J1003" s="94"/>
      <c r="K1003" s="94"/>
      <c r="L1003" s="94"/>
      <c r="M1003" s="94"/>
      <c r="N1003" s="94"/>
      <c r="O1003" s="94"/>
      <c r="P1003" s="94"/>
      <c r="Q1003" s="94"/>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row>
    <row r="1004" spans="1:44" s="95" customFormat="1" ht="12.75" customHeight="1" x14ac:dyDescent="0.25">
      <c r="A1004" s="92"/>
      <c r="B1004" s="92"/>
      <c r="C1004" s="93"/>
      <c r="D1004" s="64"/>
      <c r="E1004" s="64"/>
      <c r="F1004" s="64"/>
      <c r="G1004" s="64"/>
      <c r="H1004" s="64"/>
      <c r="I1004" s="92"/>
      <c r="J1004" s="94"/>
      <c r="K1004" s="94"/>
      <c r="L1004" s="94"/>
      <c r="M1004" s="94"/>
      <c r="N1004" s="94"/>
      <c r="O1004" s="94"/>
      <c r="P1004" s="94"/>
      <c r="Q1004" s="94"/>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row>
    <row r="1005" spans="1:44" s="95" customFormat="1" ht="12.75" customHeight="1" x14ac:dyDescent="0.25">
      <c r="A1005" s="92"/>
      <c r="B1005" s="92"/>
      <c r="C1005" s="93"/>
      <c r="D1005" s="64"/>
      <c r="E1005" s="64"/>
      <c r="F1005" s="64"/>
      <c r="G1005" s="64"/>
      <c r="H1005" s="64"/>
      <c r="I1005" s="92"/>
      <c r="J1005" s="94"/>
      <c r="K1005" s="94"/>
      <c r="L1005" s="94"/>
      <c r="M1005" s="94"/>
      <c r="N1005" s="94"/>
      <c r="O1005" s="94"/>
      <c r="P1005" s="94"/>
      <c r="Q1005" s="94"/>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row>
    <row r="1006" spans="1:44" s="95" customFormat="1" ht="12.75" customHeight="1" x14ac:dyDescent="0.25">
      <c r="A1006" s="92"/>
      <c r="B1006" s="92"/>
      <c r="C1006" s="93"/>
      <c r="D1006" s="64"/>
      <c r="E1006" s="64"/>
      <c r="F1006" s="64"/>
      <c r="G1006" s="64"/>
      <c r="H1006" s="64"/>
      <c r="I1006" s="92"/>
      <c r="J1006" s="94"/>
      <c r="K1006" s="94"/>
      <c r="L1006" s="94"/>
      <c r="M1006" s="94"/>
      <c r="N1006" s="94"/>
      <c r="O1006" s="94"/>
      <c r="P1006" s="94"/>
      <c r="Q1006" s="94"/>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row>
    <row r="1007" spans="1:44" s="95" customFormat="1" ht="12.75" customHeight="1" x14ac:dyDescent="0.25">
      <c r="A1007" s="92"/>
      <c r="B1007" s="92"/>
      <c r="C1007" s="93"/>
      <c r="D1007" s="64"/>
      <c r="E1007" s="64"/>
      <c r="F1007" s="64"/>
      <c r="G1007" s="64"/>
      <c r="H1007" s="64"/>
      <c r="I1007" s="92"/>
      <c r="J1007" s="94"/>
      <c r="K1007" s="94"/>
      <c r="L1007" s="94"/>
      <c r="M1007" s="94"/>
      <c r="N1007" s="94"/>
      <c r="O1007" s="94"/>
      <c r="P1007" s="94"/>
      <c r="Q1007" s="94"/>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row>
    <row r="1008" spans="1:44" s="95" customFormat="1" ht="12.75" customHeight="1" x14ac:dyDescent="0.25">
      <c r="A1008" s="92"/>
      <c r="B1008" s="92"/>
      <c r="C1008" s="93"/>
      <c r="D1008" s="64"/>
      <c r="E1008" s="64"/>
      <c r="F1008" s="64"/>
      <c r="G1008" s="64"/>
      <c r="H1008" s="64"/>
      <c r="I1008" s="92"/>
      <c r="J1008" s="94"/>
      <c r="K1008" s="94"/>
      <c r="L1008" s="94"/>
      <c r="M1008" s="94"/>
      <c r="N1008" s="94"/>
      <c r="O1008" s="94"/>
      <c r="P1008" s="94"/>
      <c r="Q1008" s="94"/>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row>
    <row r="1009" spans="1:44" s="95" customFormat="1" ht="12.75" customHeight="1" x14ac:dyDescent="0.25">
      <c r="A1009" s="92"/>
      <c r="B1009" s="92"/>
      <c r="C1009" s="93"/>
      <c r="D1009" s="64"/>
      <c r="E1009" s="64"/>
      <c r="F1009" s="64"/>
      <c r="G1009" s="64"/>
      <c r="H1009" s="64"/>
      <c r="I1009" s="92"/>
      <c r="J1009" s="94"/>
      <c r="K1009" s="94"/>
      <c r="L1009" s="94"/>
      <c r="M1009" s="94"/>
      <c r="N1009" s="94"/>
      <c r="O1009" s="94"/>
      <c r="P1009" s="94"/>
      <c r="Q1009" s="94"/>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row>
    <row r="1010" spans="1:44" s="95" customFormat="1" ht="12.75" customHeight="1" x14ac:dyDescent="0.25">
      <c r="A1010" s="92"/>
      <c r="B1010" s="92"/>
      <c r="C1010" s="93"/>
      <c r="D1010" s="64"/>
      <c r="E1010" s="64"/>
      <c r="F1010" s="64"/>
      <c r="G1010" s="64"/>
      <c r="H1010" s="64"/>
      <c r="I1010" s="92"/>
      <c r="J1010" s="94"/>
      <c r="K1010" s="94"/>
      <c r="L1010" s="94"/>
      <c r="M1010" s="94"/>
      <c r="N1010" s="94"/>
      <c r="O1010" s="94"/>
      <c r="P1010" s="94"/>
      <c r="Q1010" s="94"/>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row>
    <row r="1011" spans="1:44" s="95" customFormat="1" ht="12.75" customHeight="1" x14ac:dyDescent="0.25">
      <c r="A1011" s="92"/>
      <c r="B1011" s="92"/>
      <c r="C1011" s="93"/>
      <c r="D1011" s="64"/>
      <c r="E1011" s="64"/>
      <c r="F1011" s="64"/>
      <c r="G1011" s="64"/>
      <c r="H1011" s="64"/>
      <c r="I1011" s="92"/>
      <c r="J1011" s="94"/>
      <c r="K1011" s="94"/>
      <c r="L1011" s="94"/>
      <c r="M1011" s="94"/>
      <c r="N1011" s="94"/>
      <c r="O1011" s="94"/>
      <c r="P1011" s="94"/>
      <c r="Q1011" s="94"/>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row>
    <row r="1012" spans="1:44" s="95" customFormat="1" ht="12.75" customHeight="1" x14ac:dyDescent="0.25">
      <c r="A1012" s="92"/>
      <c r="B1012" s="92"/>
      <c r="C1012" s="93"/>
      <c r="D1012" s="64"/>
      <c r="E1012" s="64"/>
      <c r="F1012" s="64"/>
      <c r="G1012" s="64"/>
      <c r="H1012" s="64"/>
      <c r="I1012" s="92"/>
      <c r="J1012" s="94"/>
      <c r="K1012" s="94"/>
      <c r="L1012" s="94"/>
      <c r="M1012" s="94"/>
      <c r="N1012" s="94"/>
      <c r="O1012" s="94"/>
      <c r="P1012" s="94"/>
      <c r="Q1012" s="94"/>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row>
    <row r="1013" spans="1:44" s="95" customFormat="1" ht="12.75" customHeight="1" x14ac:dyDescent="0.25">
      <c r="A1013" s="92"/>
      <c r="B1013" s="92"/>
      <c r="C1013" s="93"/>
      <c r="D1013" s="64"/>
      <c r="E1013" s="64"/>
      <c r="F1013" s="64"/>
      <c r="G1013" s="64"/>
      <c r="H1013" s="64"/>
      <c r="I1013" s="92"/>
      <c r="J1013" s="94"/>
      <c r="K1013" s="94"/>
      <c r="L1013" s="94"/>
      <c r="M1013" s="94"/>
      <c r="N1013" s="94"/>
      <c r="O1013" s="94"/>
      <c r="P1013" s="94"/>
      <c r="Q1013" s="94"/>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row>
    <row r="1014" spans="1:44" s="95" customFormat="1" ht="12.75" customHeight="1" x14ac:dyDescent="0.25">
      <c r="A1014" s="92"/>
      <c r="B1014" s="92"/>
      <c r="C1014" s="93"/>
      <c r="D1014" s="64"/>
      <c r="E1014" s="64"/>
      <c r="F1014" s="64"/>
      <c r="G1014" s="64"/>
      <c r="H1014" s="64"/>
      <c r="I1014" s="92"/>
      <c r="J1014" s="94"/>
      <c r="K1014" s="94"/>
      <c r="L1014" s="94"/>
      <c r="M1014" s="94"/>
      <c r="N1014" s="94"/>
      <c r="O1014" s="94"/>
      <c r="P1014" s="94"/>
      <c r="Q1014" s="94"/>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row>
    <row r="1015" spans="1:44" s="95" customFormat="1" ht="12.75" customHeight="1" x14ac:dyDescent="0.25">
      <c r="A1015" s="92"/>
      <c r="B1015" s="92"/>
      <c r="C1015" s="93"/>
      <c r="D1015" s="64"/>
      <c r="E1015" s="64"/>
      <c r="F1015" s="64"/>
      <c r="G1015" s="64"/>
      <c r="H1015" s="64"/>
      <c r="I1015" s="92"/>
      <c r="J1015" s="94"/>
      <c r="K1015" s="94"/>
      <c r="L1015" s="94"/>
      <c r="M1015" s="94"/>
      <c r="N1015" s="94"/>
      <c r="O1015" s="94"/>
      <c r="P1015" s="94"/>
      <c r="Q1015" s="94"/>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row>
    <row r="1016" spans="1:44" s="95" customFormat="1" ht="12.75" customHeight="1" x14ac:dyDescent="0.25">
      <c r="A1016" s="92"/>
      <c r="B1016" s="92"/>
      <c r="C1016" s="93"/>
      <c r="D1016" s="64"/>
      <c r="E1016" s="64"/>
      <c r="F1016" s="64"/>
      <c r="G1016" s="64"/>
      <c r="H1016" s="64"/>
      <c r="I1016" s="92"/>
      <c r="J1016" s="94"/>
      <c r="K1016" s="94"/>
      <c r="L1016" s="94"/>
      <c r="M1016" s="94"/>
      <c r="N1016" s="94"/>
      <c r="O1016" s="94"/>
      <c r="P1016" s="94"/>
      <c r="Q1016" s="94"/>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row>
    <row r="1017" spans="1:44" s="95" customFormat="1" ht="12.75" customHeight="1" x14ac:dyDescent="0.25">
      <c r="A1017" s="92"/>
      <c r="B1017" s="92"/>
      <c r="C1017" s="93"/>
      <c r="D1017" s="64"/>
      <c r="E1017" s="64"/>
      <c r="F1017" s="64"/>
      <c r="G1017" s="64"/>
      <c r="H1017" s="64"/>
      <c r="I1017" s="92"/>
      <c r="J1017" s="94"/>
      <c r="K1017" s="94"/>
      <c r="L1017" s="94"/>
      <c r="M1017" s="94"/>
      <c r="N1017" s="94"/>
      <c r="O1017" s="94"/>
      <c r="P1017" s="94"/>
      <c r="Q1017" s="94"/>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row>
    <row r="1018" spans="1:44" s="95" customFormat="1" ht="12.75" customHeight="1" x14ac:dyDescent="0.25">
      <c r="A1018" s="92"/>
      <c r="B1018" s="92"/>
      <c r="C1018" s="93"/>
      <c r="D1018" s="64"/>
      <c r="E1018" s="64"/>
      <c r="F1018" s="64"/>
      <c r="G1018" s="64"/>
      <c r="H1018" s="64"/>
      <c r="I1018" s="92"/>
      <c r="J1018" s="94"/>
      <c r="K1018" s="94"/>
      <c r="L1018" s="94"/>
      <c r="M1018" s="94"/>
      <c r="N1018" s="94"/>
      <c r="O1018" s="94"/>
      <c r="P1018" s="94"/>
      <c r="Q1018" s="94"/>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row>
    <row r="1019" spans="1:44" s="95" customFormat="1" ht="12.75" customHeight="1" x14ac:dyDescent="0.25">
      <c r="A1019" s="92"/>
      <c r="B1019" s="92"/>
      <c r="C1019" s="93"/>
      <c r="D1019" s="64"/>
      <c r="E1019" s="64"/>
      <c r="F1019" s="64"/>
      <c r="G1019" s="64"/>
      <c r="H1019" s="64"/>
      <c r="I1019" s="92"/>
      <c r="J1019" s="94"/>
      <c r="K1019" s="94"/>
      <c r="L1019" s="94"/>
      <c r="M1019" s="94"/>
      <c r="N1019" s="94"/>
      <c r="O1019" s="94"/>
      <c r="P1019" s="94"/>
      <c r="Q1019" s="94"/>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row>
    <row r="1020" spans="1:44" s="95" customFormat="1" ht="12.75" customHeight="1" x14ac:dyDescent="0.25">
      <c r="A1020" s="92"/>
      <c r="B1020" s="92"/>
      <c r="C1020" s="93"/>
      <c r="D1020" s="64"/>
      <c r="E1020" s="64"/>
      <c r="F1020" s="64"/>
      <c r="G1020" s="64"/>
      <c r="H1020" s="64"/>
      <c r="I1020" s="92"/>
      <c r="J1020" s="94"/>
      <c r="K1020" s="94"/>
      <c r="L1020" s="94"/>
      <c r="M1020" s="94"/>
      <c r="N1020" s="94"/>
      <c r="O1020" s="94"/>
      <c r="P1020" s="94"/>
      <c r="Q1020" s="94"/>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row>
    <row r="1021" spans="1:44" s="95" customFormat="1" ht="12.75" customHeight="1" x14ac:dyDescent="0.25">
      <c r="A1021" s="92"/>
      <c r="B1021" s="92"/>
      <c r="C1021" s="93"/>
      <c r="D1021" s="64"/>
      <c r="E1021" s="64"/>
      <c r="F1021" s="64"/>
      <c r="G1021" s="64"/>
      <c r="H1021" s="64"/>
      <c r="I1021" s="92"/>
      <c r="J1021" s="94"/>
      <c r="K1021" s="94"/>
      <c r="L1021" s="94"/>
      <c r="M1021" s="94"/>
      <c r="N1021" s="94"/>
      <c r="O1021" s="94"/>
      <c r="P1021" s="94"/>
      <c r="Q1021" s="94"/>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row>
    <row r="1022" spans="1:44" s="95" customFormat="1" ht="12.75" customHeight="1" x14ac:dyDescent="0.25">
      <c r="A1022" s="92"/>
      <c r="B1022" s="92"/>
      <c r="C1022" s="93"/>
      <c r="D1022" s="64"/>
      <c r="E1022" s="64"/>
      <c r="F1022" s="64"/>
      <c r="G1022" s="64"/>
      <c r="H1022" s="64"/>
      <c r="I1022" s="92"/>
      <c r="J1022" s="94"/>
      <c r="K1022" s="94"/>
      <c r="L1022" s="94"/>
      <c r="M1022" s="94"/>
      <c r="N1022" s="94"/>
      <c r="O1022" s="94"/>
      <c r="P1022" s="94"/>
      <c r="Q1022" s="94"/>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row>
    <row r="1023" spans="1:44" s="95" customFormat="1" ht="12.75" customHeight="1" x14ac:dyDescent="0.25">
      <c r="A1023" s="92"/>
      <c r="B1023" s="92"/>
      <c r="C1023" s="93"/>
      <c r="D1023" s="64"/>
      <c r="E1023" s="64"/>
      <c r="F1023" s="64"/>
      <c r="G1023" s="64"/>
      <c r="H1023" s="64"/>
      <c r="I1023" s="92"/>
      <c r="J1023" s="94"/>
      <c r="K1023" s="94"/>
      <c r="L1023" s="94"/>
      <c r="M1023" s="94"/>
      <c r="N1023" s="94"/>
      <c r="O1023" s="94"/>
      <c r="P1023" s="94"/>
      <c r="Q1023" s="94"/>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row>
    <row r="1024" spans="1:44" s="95" customFormat="1" ht="12.75" customHeight="1" x14ac:dyDescent="0.25">
      <c r="A1024" s="92"/>
      <c r="B1024" s="92"/>
      <c r="C1024" s="93"/>
      <c r="D1024" s="64"/>
      <c r="E1024" s="64"/>
      <c r="F1024" s="64"/>
      <c r="G1024" s="64"/>
      <c r="H1024" s="64"/>
      <c r="I1024" s="92"/>
      <c r="J1024" s="94"/>
      <c r="K1024" s="94"/>
      <c r="L1024" s="94"/>
      <c r="M1024" s="94"/>
      <c r="N1024" s="94"/>
      <c r="O1024" s="94"/>
      <c r="P1024" s="94"/>
      <c r="Q1024" s="94"/>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row>
    <row r="1025" spans="1:44" s="95" customFormat="1" ht="12.75" customHeight="1" x14ac:dyDescent="0.25">
      <c r="A1025" s="92"/>
      <c r="B1025" s="92"/>
      <c r="C1025" s="93"/>
      <c r="D1025" s="64"/>
      <c r="E1025" s="64"/>
      <c r="F1025" s="64"/>
      <c r="G1025" s="64"/>
      <c r="H1025" s="64"/>
      <c r="I1025" s="92"/>
      <c r="J1025" s="94"/>
      <c r="K1025" s="94"/>
      <c r="L1025" s="94"/>
      <c r="M1025" s="94"/>
      <c r="N1025" s="94"/>
      <c r="O1025" s="94"/>
      <c r="P1025" s="94"/>
      <c r="Q1025" s="94"/>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row>
    <row r="1026" spans="1:44" s="95" customFormat="1" ht="12.75" customHeight="1" x14ac:dyDescent="0.25">
      <c r="A1026" s="92"/>
      <c r="B1026" s="92"/>
      <c r="C1026" s="93"/>
      <c r="D1026" s="64"/>
      <c r="E1026" s="64"/>
      <c r="F1026" s="64"/>
      <c r="G1026" s="64"/>
      <c r="H1026" s="64"/>
      <c r="I1026" s="92"/>
      <c r="J1026" s="94"/>
      <c r="K1026" s="94"/>
      <c r="L1026" s="94"/>
      <c r="M1026" s="94"/>
      <c r="N1026" s="94"/>
      <c r="O1026" s="94"/>
      <c r="P1026" s="94"/>
      <c r="Q1026" s="94"/>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row>
    <row r="1027" spans="1:44" s="95" customFormat="1" ht="12.75" customHeight="1" x14ac:dyDescent="0.25">
      <c r="A1027" s="92"/>
      <c r="B1027" s="92"/>
      <c r="C1027" s="93"/>
      <c r="D1027" s="64"/>
      <c r="E1027" s="64"/>
      <c r="F1027" s="64"/>
      <c r="G1027" s="64"/>
      <c r="H1027" s="64"/>
      <c r="I1027" s="92"/>
      <c r="J1027" s="94"/>
      <c r="K1027" s="94"/>
      <c r="L1027" s="94"/>
      <c r="M1027" s="94"/>
      <c r="N1027" s="94"/>
      <c r="O1027" s="94"/>
      <c r="P1027" s="94"/>
      <c r="Q1027" s="94"/>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row>
    <row r="1028" spans="1:44" s="95" customFormat="1" ht="12.75" customHeight="1" x14ac:dyDescent="0.25">
      <c r="A1028" s="92"/>
      <c r="B1028" s="92"/>
      <c r="C1028" s="93"/>
      <c r="D1028" s="64"/>
      <c r="E1028" s="64"/>
      <c r="F1028" s="64"/>
      <c r="G1028" s="64"/>
      <c r="H1028" s="64"/>
      <c r="I1028" s="92"/>
      <c r="J1028" s="94"/>
      <c r="K1028" s="94"/>
      <c r="L1028" s="94"/>
      <c r="M1028" s="94"/>
      <c r="N1028" s="94"/>
      <c r="O1028" s="94"/>
      <c r="P1028" s="94"/>
      <c r="Q1028" s="94"/>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row>
    <row r="1029" spans="1:44" s="95" customFormat="1" ht="12.75" customHeight="1" x14ac:dyDescent="0.25">
      <c r="A1029" s="92"/>
      <c r="B1029" s="92"/>
      <c r="C1029" s="93"/>
      <c r="D1029" s="64"/>
      <c r="E1029" s="64"/>
      <c r="F1029" s="64"/>
      <c r="G1029" s="64"/>
      <c r="H1029" s="64"/>
      <c r="I1029" s="92"/>
      <c r="J1029" s="94"/>
      <c r="K1029" s="94"/>
      <c r="L1029" s="94"/>
      <c r="M1029" s="94"/>
      <c r="N1029" s="94"/>
      <c r="O1029" s="94"/>
      <c r="P1029" s="94"/>
      <c r="Q1029" s="94"/>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row>
    <row r="1030" spans="1:44" s="95" customFormat="1" ht="15" customHeight="1" x14ac:dyDescent="0.25">
      <c r="J1030" s="96"/>
      <c r="K1030" s="96"/>
      <c r="L1030" s="96"/>
      <c r="M1030" s="96"/>
      <c r="N1030" s="96"/>
      <c r="O1030" s="96"/>
      <c r="P1030" s="96"/>
      <c r="Q1030" s="96"/>
      <c r="R1030" s="34"/>
      <c r="S1030" s="34"/>
      <c r="T1030" s="34"/>
      <c r="U1030" s="34"/>
      <c r="V1030" s="34"/>
      <c r="W1030" s="34"/>
      <c r="X1030" s="34"/>
      <c r="Y1030" s="34"/>
      <c r="Z1030" s="34"/>
      <c r="AA1030" s="34"/>
      <c r="AB1030" s="34"/>
      <c r="AC1030" s="34"/>
      <c r="AD1030" s="34"/>
      <c r="AE1030" s="34"/>
      <c r="AF1030" s="34"/>
      <c r="AG1030" s="34"/>
      <c r="AH1030" s="34"/>
      <c r="AI1030" s="34"/>
      <c r="AJ1030" s="34"/>
      <c r="AK1030" s="34"/>
      <c r="AL1030" s="34"/>
      <c r="AM1030" s="34"/>
      <c r="AN1030" s="34"/>
      <c r="AO1030" s="34"/>
      <c r="AP1030" s="34"/>
      <c r="AQ1030" s="34"/>
      <c r="AR1030" s="34"/>
    </row>
    <row r="1031" spans="1:44" s="95" customFormat="1" ht="15" customHeight="1" x14ac:dyDescent="0.25">
      <c r="J1031" s="96"/>
      <c r="K1031" s="96"/>
      <c r="L1031" s="96"/>
      <c r="M1031" s="96"/>
      <c r="N1031" s="96"/>
      <c r="O1031" s="96"/>
      <c r="P1031" s="96"/>
      <c r="Q1031" s="96"/>
      <c r="R1031" s="34"/>
      <c r="S1031" s="34"/>
      <c r="T1031" s="34"/>
      <c r="U1031" s="34"/>
      <c r="V1031" s="34"/>
      <c r="W1031" s="34"/>
      <c r="X1031" s="34"/>
      <c r="Y1031" s="34"/>
      <c r="Z1031" s="34"/>
      <c r="AA1031" s="34"/>
      <c r="AB1031" s="34"/>
      <c r="AC1031" s="34"/>
      <c r="AD1031" s="34"/>
      <c r="AE1031" s="34"/>
      <c r="AF1031" s="34"/>
      <c r="AG1031" s="34"/>
      <c r="AH1031" s="34"/>
      <c r="AI1031" s="34"/>
      <c r="AJ1031" s="34"/>
      <c r="AK1031" s="34"/>
      <c r="AL1031" s="34"/>
      <c r="AM1031" s="34"/>
      <c r="AN1031" s="34"/>
      <c r="AO1031" s="34"/>
      <c r="AP1031" s="34"/>
      <c r="AQ1031" s="34"/>
      <c r="AR1031" s="34"/>
    </row>
    <row r="1032" spans="1:44" s="95" customFormat="1" ht="15" customHeight="1" x14ac:dyDescent="0.25">
      <c r="J1032" s="96"/>
      <c r="K1032" s="96"/>
      <c r="L1032" s="96"/>
      <c r="M1032" s="96"/>
      <c r="N1032" s="96"/>
      <c r="O1032" s="96"/>
      <c r="P1032" s="96"/>
      <c r="Q1032" s="96"/>
      <c r="R1032" s="34"/>
      <c r="S1032" s="34"/>
      <c r="T1032" s="34"/>
      <c r="U1032" s="34"/>
      <c r="V1032" s="34"/>
      <c r="W1032" s="34"/>
      <c r="X1032" s="34"/>
      <c r="Y1032" s="34"/>
      <c r="Z1032" s="34"/>
      <c r="AA1032" s="34"/>
      <c r="AB1032" s="34"/>
      <c r="AC1032" s="34"/>
      <c r="AD1032" s="34"/>
      <c r="AE1032" s="34"/>
      <c r="AF1032" s="34"/>
      <c r="AG1032" s="34"/>
      <c r="AH1032" s="34"/>
      <c r="AI1032" s="34"/>
      <c r="AJ1032" s="34"/>
      <c r="AK1032" s="34"/>
      <c r="AL1032" s="34"/>
      <c r="AM1032" s="34"/>
      <c r="AN1032" s="34"/>
      <c r="AO1032" s="34"/>
      <c r="AP1032" s="34"/>
      <c r="AQ1032" s="34"/>
      <c r="AR1032" s="34"/>
    </row>
    <row r="1033" spans="1:44" s="95" customFormat="1" ht="15" customHeight="1" x14ac:dyDescent="0.25">
      <c r="J1033" s="96"/>
      <c r="K1033" s="96"/>
      <c r="L1033" s="96"/>
      <c r="M1033" s="96"/>
      <c r="N1033" s="96"/>
      <c r="O1033" s="96"/>
      <c r="P1033" s="96"/>
      <c r="Q1033" s="96"/>
      <c r="R1033" s="34"/>
      <c r="S1033" s="34"/>
      <c r="T1033" s="34"/>
      <c r="U1033" s="34"/>
      <c r="V1033" s="34"/>
      <c r="W1033" s="34"/>
      <c r="X1033" s="34"/>
      <c r="Y1033" s="34"/>
      <c r="Z1033" s="34"/>
      <c r="AA1033" s="34"/>
      <c r="AB1033" s="34"/>
      <c r="AC1033" s="34"/>
      <c r="AD1033" s="34"/>
      <c r="AE1033" s="34"/>
      <c r="AF1033" s="34"/>
      <c r="AG1033" s="34"/>
      <c r="AH1033" s="34"/>
      <c r="AI1033" s="34"/>
      <c r="AJ1033" s="34"/>
      <c r="AK1033" s="34"/>
      <c r="AL1033" s="34"/>
      <c r="AM1033" s="34"/>
      <c r="AN1033" s="34"/>
      <c r="AO1033" s="34"/>
      <c r="AP1033" s="34"/>
      <c r="AQ1033" s="34"/>
      <c r="AR1033" s="34"/>
    </row>
    <row r="1034" spans="1:44" s="95" customFormat="1" ht="15" customHeight="1" x14ac:dyDescent="0.25">
      <c r="J1034" s="96"/>
      <c r="K1034" s="96"/>
      <c r="L1034" s="96"/>
      <c r="M1034" s="96"/>
      <c r="N1034" s="96"/>
      <c r="O1034" s="96"/>
      <c r="P1034" s="96"/>
      <c r="Q1034" s="96"/>
      <c r="R1034" s="34"/>
      <c r="S1034" s="34"/>
      <c r="T1034" s="34"/>
      <c r="U1034" s="34"/>
      <c r="V1034" s="34"/>
      <c r="W1034" s="34"/>
      <c r="X1034" s="34"/>
      <c r="Y1034" s="34"/>
      <c r="Z1034" s="34"/>
      <c r="AA1034" s="34"/>
      <c r="AB1034" s="34"/>
      <c r="AC1034" s="34"/>
      <c r="AD1034" s="34"/>
      <c r="AE1034" s="34"/>
      <c r="AF1034" s="34"/>
      <c r="AG1034" s="34"/>
      <c r="AH1034" s="34"/>
      <c r="AI1034" s="34"/>
      <c r="AJ1034" s="34"/>
      <c r="AK1034" s="34"/>
      <c r="AL1034" s="34"/>
      <c r="AM1034" s="34"/>
      <c r="AN1034" s="34"/>
      <c r="AO1034" s="34"/>
      <c r="AP1034" s="34"/>
      <c r="AQ1034" s="34"/>
      <c r="AR1034" s="34"/>
    </row>
    <row r="1035" spans="1:44" s="95" customFormat="1" ht="15" customHeight="1" x14ac:dyDescent="0.25">
      <c r="J1035" s="96"/>
      <c r="K1035" s="96"/>
      <c r="L1035" s="96"/>
      <c r="M1035" s="96"/>
      <c r="N1035" s="96"/>
      <c r="O1035" s="96"/>
      <c r="P1035" s="96"/>
      <c r="Q1035" s="96"/>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row>
    <row r="1036" spans="1:44" s="95" customFormat="1" ht="15" customHeight="1" x14ac:dyDescent="0.25">
      <c r="J1036" s="96"/>
      <c r="K1036" s="96"/>
      <c r="L1036" s="96"/>
      <c r="M1036" s="96"/>
      <c r="N1036" s="96"/>
      <c r="O1036" s="96"/>
      <c r="P1036" s="96"/>
      <c r="Q1036" s="96"/>
      <c r="R1036" s="34"/>
      <c r="S1036" s="34"/>
      <c r="T1036" s="34"/>
      <c r="U1036" s="34"/>
      <c r="V1036" s="34"/>
      <c r="W1036" s="34"/>
      <c r="X1036" s="34"/>
      <c r="Y1036" s="34"/>
      <c r="Z1036" s="34"/>
      <c r="AA1036" s="34"/>
      <c r="AB1036" s="34"/>
      <c r="AC1036" s="34"/>
      <c r="AD1036" s="34"/>
      <c r="AE1036" s="34"/>
      <c r="AF1036" s="34"/>
      <c r="AG1036" s="34"/>
      <c r="AH1036" s="34"/>
      <c r="AI1036" s="34"/>
      <c r="AJ1036" s="34"/>
      <c r="AK1036" s="34"/>
      <c r="AL1036" s="34"/>
      <c r="AM1036" s="34"/>
      <c r="AN1036" s="34"/>
      <c r="AO1036" s="34"/>
      <c r="AP1036" s="34"/>
      <c r="AQ1036" s="34"/>
      <c r="AR1036" s="34"/>
    </row>
    <row r="1037" spans="1:44" s="95" customFormat="1" ht="15" customHeight="1" x14ac:dyDescent="0.25">
      <c r="J1037" s="96"/>
      <c r="K1037" s="96"/>
      <c r="L1037" s="96"/>
      <c r="M1037" s="96"/>
      <c r="N1037" s="96"/>
      <c r="O1037" s="96"/>
      <c r="P1037" s="96"/>
      <c r="Q1037" s="96"/>
      <c r="R1037" s="34"/>
      <c r="S1037" s="34"/>
      <c r="T1037" s="34"/>
      <c r="U1037" s="34"/>
      <c r="V1037" s="34"/>
      <c r="W1037" s="34"/>
      <c r="X1037" s="34"/>
      <c r="Y1037" s="34"/>
      <c r="Z1037" s="34"/>
      <c r="AA1037" s="34"/>
      <c r="AB1037" s="34"/>
      <c r="AC1037" s="34"/>
      <c r="AD1037" s="34"/>
      <c r="AE1037" s="34"/>
      <c r="AF1037" s="34"/>
      <c r="AG1037" s="34"/>
      <c r="AH1037" s="34"/>
      <c r="AI1037" s="34"/>
      <c r="AJ1037" s="34"/>
      <c r="AK1037" s="34"/>
      <c r="AL1037" s="34"/>
      <c r="AM1037" s="34"/>
      <c r="AN1037" s="34"/>
      <c r="AO1037" s="34"/>
      <c r="AP1037" s="34"/>
      <c r="AQ1037" s="34"/>
      <c r="AR1037" s="34"/>
    </row>
    <row r="1038" spans="1:44" s="95" customFormat="1" ht="15" customHeight="1" x14ac:dyDescent="0.25">
      <c r="J1038" s="96"/>
      <c r="K1038" s="96"/>
      <c r="L1038" s="96"/>
      <c r="M1038" s="96"/>
      <c r="N1038" s="96"/>
      <c r="O1038" s="96"/>
      <c r="P1038" s="96"/>
      <c r="Q1038" s="96"/>
      <c r="R1038" s="34"/>
      <c r="S1038" s="34"/>
      <c r="T1038" s="34"/>
      <c r="U1038" s="34"/>
      <c r="V1038" s="34"/>
      <c r="W1038" s="34"/>
      <c r="X1038" s="34"/>
      <c r="Y1038" s="34"/>
      <c r="Z1038" s="34"/>
      <c r="AA1038" s="34"/>
      <c r="AB1038" s="34"/>
      <c r="AC1038" s="34"/>
      <c r="AD1038" s="34"/>
      <c r="AE1038" s="34"/>
      <c r="AF1038" s="34"/>
      <c r="AG1038" s="34"/>
      <c r="AH1038" s="34"/>
      <c r="AI1038" s="34"/>
      <c r="AJ1038" s="34"/>
      <c r="AK1038" s="34"/>
      <c r="AL1038" s="34"/>
      <c r="AM1038" s="34"/>
      <c r="AN1038" s="34"/>
      <c r="AO1038" s="34"/>
      <c r="AP1038" s="34"/>
      <c r="AQ1038" s="34"/>
      <c r="AR1038" s="34"/>
    </row>
    <row r="1039" spans="1:44" s="95" customFormat="1" ht="15" customHeight="1" x14ac:dyDescent="0.25">
      <c r="J1039" s="96"/>
      <c r="K1039" s="96"/>
      <c r="L1039" s="96"/>
      <c r="M1039" s="96"/>
      <c r="N1039" s="96"/>
      <c r="O1039" s="96"/>
      <c r="P1039" s="96"/>
      <c r="Q1039" s="96"/>
      <c r="R1039" s="34"/>
      <c r="S1039" s="34"/>
      <c r="T1039" s="34"/>
      <c r="U1039" s="34"/>
      <c r="V1039" s="34"/>
      <c r="W1039" s="34"/>
      <c r="X1039" s="34"/>
      <c r="Y1039" s="34"/>
      <c r="Z1039" s="34"/>
      <c r="AA1039" s="34"/>
      <c r="AB1039" s="34"/>
      <c r="AC1039" s="34"/>
      <c r="AD1039" s="34"/>
      <c r="AE1039" s="34"/>
      <c r="AF1039" s="34"/>
      <c r="AG1039" s="34"/>
      <c r="AH1039" s="34"/>
      <c r="AI1039" s="34"/>
      <c r="AJ1039" s="34"/>
      <c r="AK1039" s="34"/>
      <c r="AL1039" s="34"/>
      <c r="AM1039" s="34"/>
      <c r="AN1039" s="34"/>
      <c r="AO1039" s="34"/>
      <c r="AP1039" s="34"/>
      <c r="AQ1039" s="34"/>
      <c r="AR1039" s="34"/>
    </row>
    <row r="1040" spans="1:44" s="95" customFormat="1" ht="15" customHeight="1" x14ac:dyDescent="0.25">
      <c r="J1040" s="96"/>
      <c r="K1040" s="96"/>
      <c r="L1040" s="96"/>
      <c r="M1040" s="96"/>
      <c r="N1040" s="96"/>
      <c r="O1040" s="96"/>
      <c r="P1040" s="96"/>
      <c r="Q1040" s="96"/>
      <c r="R1040" s="34"/>
      <c r="S1040" s="34"/>
      <c r="T1040" s="34"/>
      <c r="U1040" s="34"/>
      <c r="V1040" s="34"/>
      <c r="W1040" s="34"/>
      <c r="X1040" s="34"/>
      <c r="Y1040" s="34"/>
      <c r="Z1040" s="34"/>
      <c r="AA1040" s="34"/>
      <c r="AB1040" s="34"/>
      <c r="AC1040" s="34"/>
      <c r="AD1040" s="34"/>
      <c r="AE1040" s="34"/>
      <c r="AF1040" s="34"/>
      <c r="AG1040" s="34"/>
      <c r="AH1040" s="34"/>
      <c r="AI1040" s="34"/>
      <c r="AJ1040" s="34"/>
      <c r="AK1040" s="34"/>
      <c r="AL1040" s="34"/>
      <c r="AM1040" s="34"/>
      <c r="AN1040" s="34"/>
      <c r="AO1040" s="34"/>
      <c r="AP1040" s="34"/>
      <c r="AQ1040" s="34"/>
      <c r="AR1040" s="34"/>
    </row>
    <row r="1041" spans="10:44" s="95" customFormat="1" ht="15" customHeight="1" x14ac:dyDescent="0.25">
      <c r="J1041" s="96"/>
      <c r="K1041" s="96"/>
      <c r="L1041" s="96"/>
      <c r="M1041" s="96"/>
      <c r="N1041" s="96"/>
      <c r="O1041" s="96"/>
      <c r="P1041" s="96"/>
      <c r="Q1041" s="96"/>
      <c r="R1041" s="34"/>
      <c r="S1041" s="34"/>
      <c r="T1041" s="34"/>
      <c r="U1041" s="34"/>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row>
    <row r="1042" spans="10:44" s="95" customFormat="1" ht="15" customHeight="1" x14ac:dyDescent="0.25">
      <c r="J1042" s="96"/>
      <c r="K1042" s="96"/>
      <c r="L1042" s="96"/>
      <c r="M1042" s="96"/>
      <c r="N1042" s="96"/>
      <c r="O1042" s="96"/>
      <c r="P1042" s="96"/>
      <c r="Q1042" s="96"/>
      <c r="R1042" s="34"/>
      <c r="S1042" s="34"/>
      <c r="T1042" s="34"/>
      <c r="U1042" s="34"/>
      <c r="V1042" s="34"/>
      <c r="W1042" s="34"/>
      <c r="X1042" s="34"/>
      <c r="Y1042" s="34"/>
      <c r="Z1042" s="34"/>
      <c r="AA1042" s="34"/>
      <c r="AB1042" s="34"/>
      <c r="AC1042" s="34"/>
      <c r="AD1042" s="34"/>
      <c r="AE1042" s="34"/>
      <c r="AF1042" s="34"/>
      <c r="AG1042" s="34"/>
      <c r="AH1042" s="34"/>
      <c r="AI1042" s="34"/>
      <c r="AJ1042" s="34"/>
      <c r="AK1042" s="34"/>
      <c r="AL1042" s="34"/>
      <c r="AM1042" s="34"/>
      <c r="AN1042" s="34"/>
      <c r="AO1042" s="34"/>
      <c r="AP1042" s="34"/>
      <c r="AQ1042" s="34"/>
      <c r="AR1042" s="34"/>
    </row>
    <row r="1043" spans="10:44" s="95" customFormat="1" ht="15" customHeight="1" x14ac:dyDescent="0.25">
      <c r="J1043" s="96"/>
      <c r="K1043" s="96"/>
      <c r="L1043" s="96"/>
      <c r="M1043" s="96"/>
      <c r="N1043" s="96"/>
      <c r="O1043" s="96"/>
      <c r="P1043" s="96"/>
      <c r="Q1043" s="96"/>
      <c r="R1043" s="34"/>
      <c r="S1043" s="34"/>
      <c r="T1043" s="34"/>
      <c r="U1043" s="34"/>
      <c r="V1043" s="34"/>
      <c r="W1043" s="34"/>
      <c r="X1043" s="34"/>
      <c r="Y1043" s="34"/>
      <c r="Z1043" s="34"/>
      <c r="AA1043" s="34"/>
      <c r="AB1043" s="34"/>
      <c r="AC1043" s="34"/>
      <c r="AD1043" s="34"/>
      <c r="AE1043" s="34"/>
      <c r="AF1043" s="34"/>
      <c r="AG1043" s="34"/>
      <c r="AH1043" s="34"/>
      <c r="AI1043" s="34"/>
      <c r="AJ1043" s="34"/>
      <c r="AK1043" s="34"/>
      <c r="AL1043" s="34"/>
      <c r="AM1043" s="34"/>
      <c r="AN1043" s="34"/>
      <c r="AO1043" s="34"/>
      <c r="AP1043" s="34"/>
      <c r="AQ1043" s="34"/>
      <c r="AR1043" s="34"/>
    </row>
    <row r="1044" spans="10:44" s="95" customFormat="1" ht="15" customHeight="1" x14ac:dyDescent="0.25">
      <c r="J1044" s="96"/>
      <c r="K1044" s="96"/>
      <c r="L1044" s="96"/>
      <c r="M1044" s="96"/>
      <c r="N1044" s="96"/>
      <c r="O1044" s="96"/>
      <c r="P1044" s="96"/>
      <c r="Q1044" s="96"/>
      <c r="R1044" s="34"/>
      <c r="S1044" s="34"/>
      <c r="T1044" s="34"/>
      <c r="U1044" s="34"/>
      <c r="V1044" s="34"/>
      <c r="W1044" s="34"/>
      <c r="X1044" s="34"/>
      <c r="Y1044" s="34"/>
      <c r="Z1044" s="34"/>
      <c r="AA1044" s="34"/>
      <c r="AB1044" s="34"/>
      <c r="AC1044" s="34"/>
      <c r="AD1044" s="34"/>
      <c r="AE1044" s="34"/>
      <c r="AF1044" s="34"/>
      <c r="AG1044" s="34"/>
      <c r="AH1044" s="34"/>
      <c r="AI1044" s="34"/>
      <c r="AJ1044" s="34"/>
      <c r="AK1044" s="34"/>
      <c r="AL1044" s="34"/>
      <c r="AM1044" s="34"/>
      <c r="AN1044" s="34"/>
      <c r="AO1044" s="34"/>
      <c r="AP1044" s="34"/>
      <c r="AQ1044" s="34"/>
      <c r="AR1044" s="34"/>
    </row>
    <row r="1045" spans="10:44" s="95" customFormat="1" ht="15" customHeight="1" x14ac:dyDescent="0.25">
      <c r="J1045" s="96"/>
      <c r="K1045" s="96"/>
      <c r="L1045" s="96"/>
      <c r="M1045" s="96"/>
      <c r="N1045" s="96"/>
      <c r="O1045" s="96"/>
      <c r="P1045" s="96"/>
      <c r="Q1045" s="96"/>
      <c r="R1045" s="34"/>
      <c r="S1045" s="34"/>
      <c r="T1045" s="34"/>
      <c r="U1045" s="34"/>
      <c r="V1045" s="34"/>
      <c r="W1045" s="34"/>
      <c r="X1045" s="34"/>
      <c r="Y1045" s="34"/>
      <c r="Z1045" s="34"/>
      <c r="AA1045" s="34"/>
      <c r="AB1045" s="34"/>
      <c r="AC1045" s="34"/>
      <c r="AD1045" s="34"/>
      <c r="AE1045" s="34"/>
      <c r="AF1045" s="34"/>
      <c r="AG1045" s="34"/>
      <c r="AH1045" s="34"/>
      <c r="AI1045" s="34"/>
      <c r="AJ1045" s="34"/>
      <c r="AK1045" s="34"/>
      <c r="AL1045" s="34"/>
      <c r="AM1045" s="34"/>
      <c r="AN1045" s="34"/>
      <c r="AO1045" s="34"/>
      <c r="AP1045" s="34"/>
      <c r="AQ1045" s="34"/>
      <c r="AR1045" s="34"/>
    </row>
    <row r="1046" spans="10:44" s="95" customFormat="1" ht="15" customHeight="1" x14ac:dyDescent="0.25">
      <c r="J1046" s="96"/>
      <c r="K1046" s="96"/>
      <c r="L1046" s="96"/>
      <c r="M1046" s="96"/>
      <c r="N1046" s="96"/>
      <c r="O1046" s="96"/>
      <c r="P1046" s="96"/>
      <c r="Q1046" s="96"/>
      <c r="R1046" s="34"/>
      <c r="S1046" s="34"/>
      <c r="T1046" s="34"/>
      <c r="U1046" s="34"/>
      <c r="V1046" s="34"/>
      <c r="W1046" s="34"/>
      <c r="X1046" s="34"/>
      <c r="Y1046" s="34"/>
      <c r="Z1046" s="34"/>
      <c r="AA1046" s="34"/>
      <c r="AB1046" s="34"/>
      <c r="AC1046" s="34"/>
      <c r="AD1046" s="34"/>
      <c r="AE1046" s="34"/>
      <c r="AF1046" s="34"/>
      <c r="AG1046" s="34"/>
      <c r="AH1046" s="34"/>
      <c r="AI1046" s="34"/>
      <c r="AJ1046" s="34"/>
      <c r="AK1046" s="34"/>
      <c r="AL1046" s="34"/>
      <c r="AM1046" s="34"/>
      <c r="AN1046" s="34"/>
      <c r="AO1046" s="34"/>
      <c r="AP1046" s="34"/>
      <c r="AQ1046" s="34"/>
      <c r="AR1046" s="34"/>
    </row>
    <row r="1047" spans="10:44" s="95" customFormat="1" ht="15" customHeight="1" x14ac:dyDescent="0.25">
      <c r="J1047" s="96"/>
      <c r="K1047" s="96"/>
      <c r="L1047" s="96"/>
      <c r="M1047" s="96"/>
      <c r="N1047" s="96"/>
      <c r="O1047" s="96"/>
      <c r="P1047" s="96"/>
      <c r="Q1047" s="96"/>
      <c r="R1047" s="34"/>
      <c r="S1047" s="34"/>
      <c r="T1047" s="34"/>
      <c r="U1047" s="34"/>
      <c r="V1047" s="34"/>
      <c r="W1047" s="34"/>
      <c r="X1047" s="34"/>
      <c r="Y1047" s="34"/>
      <c r="Z1047" s="34"/>
      <c r="AA1047" s="34"/>
      <c r="AB1047" s="34"/>
      <c r="AC1047" s="34"/>
      <c r="AD1047" s="34"/>
      <c r="AE1047" s="34"/>
      <c r="AF1047" s="34"/>
      <c r="AG1047" s="34"/>
      <c r="AH1047" s="34"/>
      <c r="AI1047" s="34"/>
      <c r="AJ1047" s="34"/>
      <c r="AK1047" s="34"/>
      <c r="AL1047" s="34"/>
      <c r="AM1047" s="34"/>
      <c r="AN1047" s="34"/>
      <c r="AO1047" s="34"/>
      <c r="AP1047" s="34"/>
      <c r="AQ1047" s="34"/>
      <c r="AR1047" s="34"/>
    </row>
    <row r="1048" spans="10:44" s="95" customFormat="1" ht="15" customHeight="1" x14ac:dyDescent="0.25">
      <c r="J1048" s="96"/>
      <c r="K1048" s="96"/>
      <c r="L1048" s="96"/>
      <c r="M1048" s="96"/>
      <c r="N1048" s="96"/>
      <c r="O1048" s="96"/>
      <c r="P1048" s="96"/>
      <c r="Q1048" s="96"/>
      <c r="R1048" s="34"/>
      <c r="S1048" s="34"/>
      <c r="T1048" s="34"/>
      <c r="U1048" s="34"/>
      <c r="V1048" s="34"/>
      <c r="W1048" s="34"/>
      <c r="X1048" s="34"/>
      <c r="Y1048" s="34"/>
      <c r="Z1048" s="34"/>
      <c r="AA1048" s="34"/>
      <c r="AB1048" s="34"/>
      <c r="AC1048" s="34"/>
      <c r="AD1048" s="34"/>
      <c r="AE1048" s="34"/>
      <c r="AF1048" s="34"/>
      <c r="AG1048" s="34"/>
      <c r="AH1048" s="34"/>
      <c r="AI1048" s="34"/>
      <c r="AJ1048" s="34"/>
      <c r="AK1048" s="34"/>
      <c r="AL1048" s="34"/>
      <c r="AM1048" s="34"/>
      <c r="AN1048" s="34"/>
      <c r="AO1048" s="34"/>
      <c r="AP1048" s="34"/>
      <c r="AQ1048" s="34"/>
      <c r="AR1048" s="34"/>
    </row>
    <row r="1049" spans="10:44" s="95" customFormat="1" ht="15" customHeight="1" x14ac:dyDescent="0.25">
      <c r="J1049" s="96"/>
      <c r="K1049" s="96"/>
      <c r="L1049" s="96"/>
      <c r="M1049" s="96"/>
      <c r="N1049" s="96"/>
      <c r="O1049" s="96"/>
      <c r="P1049" s="96"/>
      <c r="Q1049" s="96"/>
      <c r="R1049" s="34"/>
      <c r="S1049" s="34"/>
      <c r="T1049" s="34"/>
      <c r="U1049" s="34"/>
      <c r="V1049" s="34"/>
      <c r="W1049" s="34"/>
      <c r="X1049" s="34"/>
      <c r="Y1049" s="34"/>
      <c r="Z1049" s="34"/>
      <c r="AA1049" s="34"/>
      <c r="AB1049" s="34"/>
      <c r="AC1049" s="34"/>
      <c r="AD1049" s="34"/>
      <c r="AE1049" s="34"/>
      <c r="AF1049" s="34"/>
      <c r="AG1049" s="34"/>
      <c r="AH1049" s="34"/>
      <c r="AI1049" s="34"/>
      <c r="AJ1049" s="34"/>
      <c r="AK1049" s="34"/>
      <c r="AL1049" s="34"/>
      <c r="AM1049" s="34"/>
      <c r="AN1049" s="34"/>
      <c r="AO1049" s="34"/>
      <c r="AP1049" s="34"/>
      <c r="AQ1049" s="34"/>
      <c r="AR1049" s="34"/>
    </row>
    <row r="1050" spans="10:44" s="95" customFormat="1" ht="15" customHeight="1" x14ac:dyDescent="0.25">
      <c r="J1050" s="96"/>
      <c r="K1050" s="96"/>
      <c r="L1050" s="96"/>
      <c r="M1050" s="96"/>
      <c r="N1050" s="96"/>
      <c r="O1050" s="96"/>
      <c r="P1050" s="96"/>
      <c r="Q1050" s="96"/>
      <c r="R1050" s="34"/>
      <c r="S1050" s="34"/>
      <c r="T1050" s="34"/>
      <c r="U1050" s="34"/>
      <c r="V1050" s="34"/>
      <c r="W1050" s="34"/>
      <c r="X1050" s="34"/>
      <c r="Y1050" s="34"/>
      <c r="Z1050" s="34"/>
      <c r="AA1050" s="34"/>
      <c r="AB1050" s="34"/>
      <c r="AC1050" s="34"/>
      <c r="AD1050" s="34"/>
      <c r="AE1050" s="34"/>
      <c r="AF1050" s="34"/>
      <c r="AG1050" s="34"/>
      <c r="AH1050" s="34"/>
      <c r="AI1050" s="34"/>
      <c r="AJ1050" s="34"/>
      <c r="AK1050" s="34"/>
      <c r="AL1050" s="34"/>
      <c r="AM1050" s="34"/>
      <c r="AN1050" s="34"/>
      <c r="AO1050" s="34"/>
      <c r="AP1050" s="34"/>
      <c r="AQ1050" s="34"/>
      <c r="AR1050" s="34"/>
    </row>
    <row r="1051" spans="10:44" s="95" customFormat="1" ht="15" customHeight="1" x14ac:dyDescent="0.25">
      <c r="J1051" s="96"/>
      <c r="K1051" s="96"/>
      <c r="L1051" s="96"/>
      <c r="M1051" s="96"/>
      <c r="N1051" s="96"/>
      <c r="O1051" s="96"/>
      <c r="P1051" s="96"/>
      <c r="Q1051" s="96"/>
      <c r="R1051" s="34"/>
      <c r="S1051" s="34"/>
      <c r="T1051" s="34"/>
      <c r="U1051" s="34"/>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row>
    <row r="1052" spans="10:44" s="95" customFormat="1" ht="15" customHeight="1" x14ac:dyDescent="0.25">
      <c r="J1052" s="96"/>
      <c r="K1052" s="96"/>
      <c r="L1052" s="96"/>
      <c r="M1052" s="96"/>
      <c r="N1052" s="96"/>
      <c r="O1052" s="96"/>
      <c r="P1052" s="96"/>
      <c r="Q1052" s="96"/>
      <c r="R1052" s="34"/>
      <c r="S1052" s="34"/>
      <c r="T1052" s="34"/>
      <c r="U1052" s="34"/>
      <c r="V1052" s="34"/>
      <c r="W1052" s="34"/>
      <c r="X1052" s="34"/>
      <c r="Y1052" s="34"/>
      <c r="Z1052" s="34"/>
      <c r="AA1052" s="34"/>
      <c r="AB1052" s="34"/>
      <c r="AC1052" s="34"/>
      <c r="AD1052" s="34"/>
      <c r="AE1052" s="34"/>
      <c r="AF1052" s="34"/>
      <c r="AG1052" s="34"/>
      <c r="AH1052" s="34"/>
      <c r="AI1052" s="34"/>
      <c r="AJ1052" s="34"/>
      <c r="AK1052" s="34"/>
      <c r="AL1052" s="34"/>
      <c r="AM1052" s="34"/>
      <c r="AN1052" s="34"/>
      <c r="AO1052" s="34"/>
      <c r="AP1052" s="34"/>
      <c r="AQ1052" s="34"/>
      <c r="AR1052" s="34"/>
    </row>
    <row r="1053" spans="10:44" s="95" customFormat="1" ht="15" customHeight="1" x14ac:dyDescent="0.25">
      <c r="J1053" s="96"/>
      <c r="K1053" s="96"/>
      <c r="L1053" s="96"/>
      <c r="M1053" s="96"/>
      <c r="N1053" s="96"/>
      <c r="O1053" s="96"/>
      <c r="P1053" s="96"/>
      <c r="Q1053" s="96"/>
      <c r="R1053" s="34"/>
      <c r="S1053" s="34"/>
      <c r="T1053" s="34"/>
      <c r="U1053" s="34"/>
      <c r="V1053" s="34"/>
      <c r="W1053" s="34"/>
      <c r="X1053" s="34"/>
      <c r="Y1053" s="34"/>
      <c r="Z1053" s="34"/>
      <c r="AA1053" s="34"/>
      <c r="AB1053" s="34"/>
      <c r="AC1053" s="34"/>
      <c r="AD1053" s="34"/>
      <c r="AE1053" s="34"/>
      <c r="AF1053" s="34"/>
      <c r="AG1053" s="34"/>
      <c r="AH1053" s="34"/>
      <c r="AI1053" s="34"/>
      <c r="AJ1053" s="34"/>
      <c r="AK1053" s="34"/>
      <c r="AL1053" s="34"/>
      <c r="AM1053" s="34"/>
      <c r="AN1053" s="34"/>
      <c r="AO1053" s="34"/>
      <c r="AP1053" s="34"/>
      <c r="AQ1053" s="34"/>
      <c r="AR1053" s="34"/>
    </row>
    <row r="1054" spans="10:44" s="95" customFormat="1" ht="15" customHeight="1" x14ac:dyDescent="0.25">
      <c r="J1054" s="96"/>
      <c r="K1054" s="96"/>
      <c r="L1054" s="96"/>
      <c r="M1054" s="96"/>
      <c r="N1054" s="96"/>
      <c r="O1054" s="96"/>
      <c r="P1054" s="96"/>
      <c r="Q1054" s="96"/>
      <c r="R1054" s="34"/>
      <c r="S1054" s="34"/>
      <c r="T1054" s="34"/>
      <c r="U1054" s="34"/>
      <c r="V1054" s="34"/>
      <c r="W1054" s="34"/>
      <c r="X1054" s="34"/>
      <c r="Y1054" s="34"/>
      <c r="Z1054" s="34"/>
      <c r="AA1054" s="34"/>
      <c r="AB1054" s="34"/>
      <c r="AC1054" s="34"/>
      <c r="AD1054" s="34"/>
      <c r="AE1054" s="34"/>
      <c r="AF1054" s="34"/>
      <c r="AG1054" s="34"/>
      <c r="AH1054" s="34"/>
      <c r="AI1054" s="34"/>
      <c r="AJ1054" s="34"/>
      <c r="AK1054" s="34"/>
      <c r="AL1054" s="34"/>
      <c r="AM1054" s="34"/>
      <c r="AN1054" s="34"/>
      <c r="AO1054" s="34"/>
      <c r="AP1054" s="34"/>
      <c r="AQ1054" s="34"/>
      <c r="AR1054" s="34"/>
    </row>
    <row r="1055" spans="10:44" s="95" customFormat="1" ht="15" customHeight="1" x14ac:dyDescent="0.25">
      <c r="J1055" s="96"/>
      <c r="K1055" s="96"/>
      <c r="L1055" s="96"/>
      <c r="M1055" s="96"/>
      <c r="N1055" s="96"/>
      <c r="O1055" s="96"/>
      <c r="P1055" s="96"/>
      <c r="Q1055" s="96"/>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row>
    <row r="1056" spans="10:44" s="95" customFormat="1" ht="15" customHeight="1" x14ac:dyDescent="0.25">
      <c r="J1056" s="96"/>
      <c r="K1056" s="96"/>
      <c r="L1056" s="96"/>
      <c r="M1056" s="96"/>
      <c r="N1056" s="96"/>
      <c r="O1056" s="96"/>
      <c r="P1056" s="96"/>
      <c r="Q1056" s="96"/>
      <c r="R1056" s="34"/>
      <c r="S1056" s="34"/>
      <c r="T1056" s="34"/>
      <c r="U1056" s="34"/>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P1056" s="34"/>
      <c r="AQ1056" s="34"/>
      <c r="AR1056" s="34"/>
    </row>
    <row r="1057" spans="10:44" s="95" customFormat="1" ht="15" customHeight="1" x14ac:dyDescent="0.25">
      <c r="J1057" s="96"/>
      <c r="K1057" s="96"/>
      <c r="L1057" s="96"/>
      <c r="M1057" s="96"/>
      <c r="N1057" s="96"/>
      <c r="O1057" s="96"/>
      <c r="P1057" s="96"/>
      <c r="Q1057" s="96"/>
      <c r="R1057" s="34"/>
      <c r="S1057" s="34"/>
      <c r="T1057" s="34"/>
      <c r="U1057" s="34"/>
      <c r="V1057" s="34"/>
      <c r="W1057" s="34"/>
      <c r="X1057" s="34"/>
      <c r="Y1057" s="34"/>
      <c r="Z1057" s="34"/>
      <c r="AA1057" s="34"/>
      <c r="AB1057" s="34"/>
      <c r="AC1057" s="34"/>
      <c r="AD1057" s="34"/>
      <c r="AE1057" s="34"/>
      <c r="AF1057" s="34"/>
      <c r="AG1057" s="34"/>
      <c r="AH1057" s="34"/>
      <c r="AI1057" s="34"/>
      <c r="AJ1057" s="34"/>
      <c r="AK1057" s="34"/>
      <c r="AL1057" s="34"/>
      <c r="AM1057" s="34"/>
      <c r="AN1057" s="34"/>
      <c r="AO1057" s="34"/>
      <c r="AP1057" s="34"/>
      <c r="AQ1057" s="34"/>
      <c r="AR1057" s="34"/>
    </row>
    <row r="1058" spans="10:44" s="95" customFormat="1" ht="15" customHeight="1" x14ac:dyDescent="0.25">
      <c r="J1058" s="96"/>
      <c r="K1058" s="96"/>
      <c r="L1058" s="96"/>
      <c r="M1058" s="96"/>
      <c r="N1058" s="96"/>
      <c r="O1058" s="96"/>
      <c r="P1058" s="96"/>
      <c r="Q1058" s="96"/>
      <c r="R1058" s="34"/>
      <c r="S1058" s="34"/>
      <c r="T1058" s="34"/>
      <c r="U1058" s="34"/>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P1058" s="34"/>
      <c r="AQ1058" s="34"/>
      <c r="AR1058" s="34"/>
    </row>
    <row r="1059" spans="10:44" s="95" customFormat="1" ht="15" customHeight="1" x14ac:dyDescent="0.25">
      <c r="J1059" s="96"/>
      <c r="K1059" s="96"/>
      <c r="L1059" s="96"/>
      <c r="M1059" s="96"/>
      <c r="N1059" s="96"/>
      <c r="O1059" s="96"/>
      <c r="P1059" s="96"/>
      <c r="Q1059" s="96"/>
      <c r="R1059" s="34"/>
      <c r="S1059" s="34"/>
      <c r="T1059" s="34"/>
      <c r="U1059" s="34"/>
      <c r="V1059" s="34"/>
      <c r="W1059" s="34"/>
      <c r="X1059" s="34"/>
      <c r="Y1059" s="34"/>
      <c r="Z1059" s="34"/>
      <c r="AA1059" s="34"/>
      <c r="AB1059" s="34"/>
      <c r="AC1059" s="34"/>
      <c r="AD1059" s="34"/>
      <c r="AE1059" s="34"/>
      <c r="AF1059" s="34"/>
      <c r="AG1059" s="34"/>
      <c r="AH1059" s="34"/>
      <c r="AI1059" s="34"/>
      <c r="AJ1059" s="34"/>
      <c r="AK1059" s="34"/>
      <c r="AL1059" s="34"/>
      <c r="AM1059" s="34"/>
      <c r="AN1059" s="34"/>
      <c r="AO1059" s="34"/>
      <c r="AP1059" s="34"/>
      <c r="AQ1059" s="34"/>
      <c r="AR1059" s="34"/>
    </row>
    <row r="1060" spans="10:44" s="95" customFormat="1" ht="15" customHeight="1" x14ac:dyDescent="0.25">
      <c r="J1060" s="96"/>
      <c r="K1060" s="96"/>
      <c r="L1060" s="96"/>
      <c r="M1060" s="96"/>
      <c r="N1060" s="96"/>
      <c r="O1060" s="96"/>
      <c r="P1060" s="96"/>
      <c r="Q1060" s="96"/>
      <c r="R1060" s="34"/>
      <c r="S1060" s="34"/>
      <c r="T1060" s="34"/>
      <c r="U1060" s="34"/>
      <c r="V1060" s="34"/>
      <c r="W1060" s="34"/>
      <c r="X1060" s="34"/>
      <c r="Y1060" s="34"/>
      <c r="Z1060" s="34"/>
      <c r="AA1060" s="34"/>
      <c r="AB1060" s="34"/>
      <c r="AC1060" s="34"/>
      <c r="AD1060" s="34"/>
      <c r="AE1060" s="34"/>
      <c r="AF1060" s="34"/>
      <c r="AG1060" s="34"/>
      <c r="AH1060" s="34"/>
      <c r="AI1060" s="34"/>
      <c r="AJ1060" s="34"/>
      <c r="AK1060" s="34"/>
      <c r="AL1060" s="34"/>
      <c r="AM1060" s="34"/>
      <c r="AN1060" s="34"/>
      <c r="AO1060" s="34"/>
      <c r="AP1060" s="34"/>
      <c r="AQ1060" s="34"/>
      <c r="AR1060" s="34"/>
    </row>
    <row r="1061" spans="10:44" s="95" customFormat="1" ht="15" customHeight="1" x14ac:dyDescent="0.25">
      <c r="J1061" s="96"/>
      <c r="K1061" s="96"/>
      <c r="L1061" s="96"/>
      <c r="M1061" s="96"/>
      <c r="N1061" s="96"/>
      <c r="O1061" s="96"/>
      <c r="P1061" s="96"/>
      <c r="Q1061" s="96"/>
      <c r="R1061" s="34"/>
      <c r="S1061" s="34"/>
      <c r="T1061" s="34"/>
      <c r="U1061" s="34"/>
      <c r="V1061" s="34"/>
      <c r="W1061" s="34"/>
      <c r="X1061" s="34"/>
      <c r="Y1061" s="34"/>
      <c r="Z1061" s="34"/>
      <c r="AA1061" s="34"/>
      <c r="AB1061" s="34"/>
      <c r="AC1061" s="34"/>
      <c r="AD1061" s="34"/>
      <c r="AE1061" s="34"/>
      <c r="AF1061" s="34"/>
      <c r="AG1061" s="34"/>
      <c r="AH1061" s="34"/>
      <c r="AI1061" s="34"/>
      <c r="AJ1061" s="34"/>
      <c r="AK1061" s="34"/>
      <c r="AL1061" s="34"/>
      <c r="AM1061" s="34"/>
      <c r="AN1061" s="34"/>
      <c r="AO1061" s="34"/>
      <c r="AP1061" s="34"/>
      <c r="AQ1061" s="34"/>
      <c r="AR1061" s="34"/>
    </row>
    <row r="1062" spans="10:44" s="95" customFormat="1" ht="15" customHeight="1" x14ac:dyDescent="0.25">
      <c r="J1062" s="96"/>
      <c r="K1062" s="96"/>
      <c r="L1062" s="96"/>
      <c r="M1062" s="96"/>
      <c r="N1062" s="96"/>
      <c r="O1062" s="96"/>
      <c r="P1062" s="96"/>
      <c r="Q1062" s="96"/>
      <c r="R1062" s="34"/>
      <c r="S1062" s="34"/>
      <c r="T1062" s="34"/>
      <c r="U1062" s="34"/>
      <c r="V1062" s="34"/>
      <c r="W1062" s="34"/>
      <c r="X1062" s="34"/>
      <c r="Y1062" s="34"/>
      <c r="Z1062" s="34"/>
      <c r="AA1062" s="34"/>
      <c r="AB1062" s="34"/>
      <c r="AC1062" s="34"/>
      <c r="AD1062" s="34"/>
      <c r="AE1062" s="34"/>
      <c r="AF1062" s="34"/>
      <c r="AG1062" s="34"/>
      <c r="AH1062" s="34"/>
      <c r="AI1062" s="34"/>
      <c r="AJ1062" s="34"/>
      <c r="AK1062" s="34"/>
      <c r="AL1062" s="34"/>
      <c r="AM1062" s="34"/>
      <c r="AN1062" s="34"/>
      <c r="AO1062" s="34"/>
      <c r="AP1062" s="34"/>
      <c r="AQ1062" s="34"/>
      <c r="AR1062" s="34"/>
    </row>
    <row r="1063" spans="10:44" s="95" customFormat="1" ht="15" customHeight="1" x14ac:dyDescent="0.25">
      <c r="J1063" s="96"/>
      <c r="K1063" s="96"/>
      <c r="L1063" s="96"/>
      <c r="M1063" s="96"/>
      <c r="N1063" s="96"/>
      <c r="O1063" s="96"/>
      <c r="P1063" s="96"/>
      <c r="Q1063" s="96"/>
      <c r="R1063" s="34"/>
      <c r="S1063" s="34"/>
      <c r="T1063" s="34"/>
      <c r="U1063" s="34"/>
      <c r="V1063" s="34"/>
      <c r="W1063" s="34"/>
      <c r="X1063" s="34"/>
      <c r="Y1063" s="34"/>
      <c r="Z1063" s="34"/>
      <c r="AA1063" s="34"/>
      <c r="AB1063" s="34"/>
      <c r="AC1063" s="34"/>
      <c r="AD1063" s="34"/>
      <c r="AE1063" s="34"/>
      <c r="AF1063" s="34"/>
      <c r="AG1063" s="34"/>
      <c r="AH1063" s="34"/>
      <c r="AI1063" s="34"/>
      <c r="AJ1063" s="34"/>
      <c r="AK1063" s="34"/>
      <c r="AL1063" s="34"/>
      <c r="AM1063" s="34"/>
      <c r="AN1063" s="34"/>
      <c r="AO1063" s="34"/>
      <c r="AP1063" s="34"/>
      <c r="AQ1063" s="34"/>
      <c r="AR1063" s="34"/>
    </row>
    <row r="1064" spans="10:44" s="95" customFormat="1" ht="15" customHeight="1" x14ac:dyDescent="0.25">
      <c r="J1064" s="96"/>
      <c r="K1064" s="96"/>
      <c r="L1064" s="96"/>
      <c r="M1064" s="96"/>
      <c r="N1064" s="96"/>
      <c r="O1064" s="96"/>
      <c r="P1064" s="96"/>
      <c r="Q1064" s="96"/>
      <c r="R1064" s="34"/>
      <c r="S1064" s="34"/>
      <c r="T1064" s="34"/>
      <c r="U1064" s="34"/>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34"/>
      <c r="AR1064" s="34"/>
    </row>
    <row r="1065" spans="10:44" s="95" customFormat="1" ht="15" customHeight="1" x14ac:dyDescent="0.25">
      <c r="J1065" s="96"/>
      <c r="K1065" s="96"/>
      <c r="L1065" s="96"/>
      <c r="M1065" s="96"/>
      <c r="N1065" s="96"/>
      <c r="O1065" s="96"/>
      <c r="P1065" s="96"/>
      <c r="Q1065" s="96"/>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row>
    <row r="1066" spans="10:44" s="95" customFormat="1" ht="15" customHeight="1" x14ac:dyDescent="0.25">
      <c r="J1066" s="96"/>
      <c r="K1066" s="96"/>
      <c r="L1066" s="96"/>
      <c r="M1066" s="96"/>
      <c r="N1066" s="96"/>
      <c r="O1066" s="96"/>
      <c r="P1066" s="96"/>
      <c r="Q1066" s="96"/>
      <c r="R1066" s="34"/>
      <c r="S1066" s="34"/>
      <c r="T1066" s="34"/>
      <c r="U1066" s="34"/>
      <c r="V1066" s="34"/>
      <c r="W1066" s="34"/>
      <c r="X1066" s="34"/>
      <c r="Y1066" s="34"/>
      <c r="Z1066" s="34"/>
      <c r="AA1066" s="34"/>
      <c r="AB1066" s="34"/>
      <c r="AC1066" s="34"/>
      <c r="AD1066" s="34"/>
      <c r="AE1066" s="34"/>
      <c r="AF1066" s="34"/>
      <c r="AG1066" s="34"/>
      <c r="AH1066" s="34"/>
      <c r="AI1066" s="34"/>
      <c r="AJ1066" s="34"/>
      <c r="AK1066" s="34"/>
      <c r="AL1066" s="34"/>
      <c r="AM1066" s="34"/>
      <c r="AN1066" s="34"/>
      <c r="AO1066" s="34"/>
      <c r="AP1066" s="34"/>
      <c r="AQ1066" s="34"/>
      <c r="AR1066" s="34"/>
    </row>
    <row r="1067" spans="10:44" s="95" customFormat="1" ht="15" customHeight="1" x14ac:dyDescent="0.25">
      <c r="J1067" s="96"/>
      <c r="K1067" s="96"/>
      <c r="L1067" s="96"/>
      <c r="M1067" s="96"/>
      <c r="N1067" s="96"/>
      <c r="O1067" s="96"/>
      <c r="P1067" s="96"/>
      <c r="Q1067" s="96"/>
      <c r="R1067" s="34"/>
      <c r="S1067" s="34"/>
      <c r="T1067" s="34"/>
      <c r="U1067" s="34"/>
      <c r="V1067" s="34"/>
      <c r="W1067" s="34"/>
      <c r="X1067" s="34"/>
      <c r="Y1067" s="34"/>
      <c r="Z1067" s="34"/>
      <c r="AA1067" s="34"/>
      <c r="AB1067" s="34"/>
      <c r="AC1067" s="34"/>
      <c r="AD1067" s="34"/>
      <c r="AE1067" s="34"/>
      <c r="AF1067" s="34"/>
      <c r="AG1067" s="34"/>
      <c r="AH1067" s="34"/>
      <c r="AI1067" s="34"/>
      <c r="AJ1067" s="34"/>
      <c r="AK1067" s="34"/>
      <c r="AL1067" s="34"/>
      <c r="AM1067" s="34"/>
      <c r="AN1067" s="34"/>
      <c r="AO1067" s="34"/>
      <c r="AP1067" s="34"/>
      <c r="AQ1067" s="34"/>
      <c r="AR1067" s="34"/>
    </row>
    <row r="1068" spans="10:44" s="95" customFormat="1" ht="15" customHeight="1" x14ac:dyDescent="0.25">
      <c r="J1068" s="96"/>
      <c r="K1068" s="96"/>
      <c r="L1068" s="96"/>
      <c r="M1068" s="96"/>
      <c r="N1068" s="96"/>
      <c r="O1068" s="96"/>
      <c r="P1068" s="96"/>
      <c r="Q1068" s="96"/>
      <c r="R1068" s="34"/>
      <c r="S1068" s="34"/>
      <c r="T1068" s="34"/>
      <c r="U1068" s="34"/>
      <c r="V1068" s="34"/>
      <c r="W1068" s="34"/>
      <c r="X1068" s="34"/>
      <c r="Y1068" s="34"/>
      <c r="Z1068" s="34"/>
      <c r="AA1068" s="34"/>
      <c r="AB1068" s="34"/>
      <c r="AC1068" s="34"/>
      <c r="AD1068" s="34"/>
      <c r="AE1068" s="34"/>
      <c r="AF1068" s="34"/>
      <c r="AG1068" s="34"/>
      <c r="AH1068" s="34"/>
      <c r="AI1068" s="34"/>
      <c r="AJ1068" s="34"/>
      <c r="AK1068" s="34"/>
      <c r="AL1068" s="34"/>
      <c r="AM1068" s="34"/>
      <c r="AN1068" s="34"/>
      <c r="AO1068" s="34"/>
      <c r="AP1068" s="34"/>
      <c r="AQ1068" s="34"/>
      <c r="AR1068" s="34"/>
    </row>
    <row r="1069" spans="10:44" s="95" customFormat="1" ht="15" customHeight="1" x14ac:dyDescent="0.25">
      <c r="J1069" s="96"/>
      <c r="K1069" s="96"/>
      <c r="L1069" s="96"/>
      <c r="M1069" s="96"/>
      <c r="N1069" s="96"/>
      <c r="O1069" s="96"/>
      <c r="P1069" s="96"/>
      <c r="Q1069" s="96"/>
      <c r="R1069" s="34"/>
      <c r="S1069" s="34"/>
      <c r="T1069" s="34"/>
      <c r="U1069" s="34"/>
      <c r="V1069" s="34"/>
      <c r="W1069" s="34"/>
      <c r="X1069" s="34"/>
      <c r="Y1069" s="34"/>
      <c r="Z1069" s="34"/>
      <c r="AA1069" s="34"/>
      <c r="AB1069" s="34"/>
      <c r="AC1069" s="34"/>
      <c r="AD1069" s="34"/>
      <c r="AE1069" s="34"/>
      <c r="AF1069" s="34"/>
      <c r="AG1069" s="34"/>
      <c r="AH1069" s="34"/>
      <c r="AI1069" s="34"/>
      <c r="AJ1069" s="34"/>
      <c r="AK1069" s="34"/>
      <c r="AL1069" s="34"/>
      <c r="AM1069" s="34"/>
      <c r="AN1069" s="34"/>
      <c r="AO1069" s="34"/>
      <c r="AP1069" s="34"/>
      <c r="AQ1069" s="34"/>
      <c r="AR1069" s="34"/>
    </row>
    <row r="1070" spans="10:44" s="95" customFormat="1" ht="15" customHeight="1" x14ac:dyDescent="0.25">
      <c r="J1070" s="96"/>
      <c r="K1070" s="96"/>
      <c r="L1070" s="96"/>
      <c r="M1070" s="96"/>
      <c r="N1070" s="96"/>
      <c r="O1070" s="96"/>
      <c r="P1070" s="96"/>
      <c r="Q1070" s="96"/>
      <c r="R1070" s="34"/>
      <c r="S1070" s="34"/>
      <c r="T1070" s="34"/>
      <c r="U1070" s="34"/>
      <c r="V1070" s="34"/>
      <c r="W1070" s="34"/>
      <c r="X1070" s="34"/>
      <c r="Y1070" s="34"/>
      <c r="Z1070" s="34"/>
      <c r="AA1070" s="34"/>
      <c r="AB1070" s="34"/>
      <c r="AC1070" s="34"/>
      <c r="AD1070" s="34"/>
      <c r="AE1070" s="34"/>
      <c r="AF1070" s="34"/>
      <c r="AG1070" s="34"/>
      <c r="AH1070" s="34"/>
      <c r="AI1070" s="34"/>
      <c r="AJ1070" s="34"/>
      <c r="AK1070" s="34"/>
      <c r="AL1070" s="34"/>
      <c r="AM1070" s="34"/>
      <c r="AN1070" s="34"/>
      <c r="AO1070" s="34"/>
      <c r="AP1070" s="34"/>
      <c r="AQ1070" s="34"/>
      <c r="AR1070" s="34"/>
    </row>
    <row r="1071" spans="10:44" s="95" customFormat="1" ht="15" customHeight="1" x14ac:dyDescent="0.25">
      <c r="J1071" s="96"/>
      <c r="K1071" s="96"/>
      <c r="L1071" s="96"/>
      <c r="M1071" s="96"/>
      <c r="N1071" s="96"/>
      <c r="O1071" s="96"/>
      <c r="P1071" s="96"/>
      <c r="Q1071" s="96"/>
      <c r="R1071" s="34"/>
      <c r="S1071" s="34"/>
      <c r="T1071" s="34"/>
      <c r="U1071" s="34"/>
      <c r="V1071" s="34"/>
      <c r="W1071" s="34"/>
      <c r="X1071" s="34"/>
      <c r="Y1071" s="34"/>
      <c r="Z1071" s="34"/>
      <c r="AA1071" s="34"/>
      <c r="AB1071" s="34"/>
      <c r="AC1071" s="34"/>
      <c r="AD1071" s="34"/>
      <c r="AE1071" s="34"/>
      <c r="AF1071" s="34"/>
      <c r="AG1071" s="34"/>
      <c r="AH1071" s="34"/>
      <c r="AI1071" s="34"/>
      <c r="AJ1071" s="34"/>
      <c r="AK1071" s="34"/>
      <c r="AL1071" s="34"/>
      <c r="AM1071" s="34"/>
      <c r="AN1071" s="34"/>
      <c r="AO1071" s="34"/>
      <c r="AP1071" s="34"/>
      <c r="AQ1071" s="34"/>
      <c r="AR1071" s="34"/>
    </row>
    <row r="1072" spans="10:44" s="95" customFormat="1" ht="15" customHeight="1" x14ac:dyDescent="0.25">
      <c r="J1072" s="96"/>
      <c r="K1072" s="96"/>
      <c r="L1072" s="96"/>
      <c r="M1072" s="96"/>
      <c r="N1072" s="96"/>
      <c r="O1072" s="96"/>
      <c r="P1072" s="96"/>
      <c r="Q1072" s="96"/>
      <c r="R1072" s="34"/>
      <c r="S1072" s="34"/>
      <c r="T1072" s="34"/>
      <c r="U1072" s="34"/>
      <c r="V1072" s="34"/>
      <c r="W1072" s="34"/>
      <c r="X1072" s="34"/>
      <c r="Y1072" s="34"/>
      <c r="Z1072" s="34"/>
      <c r="AA1072" s="34"/>
      <c r="AB1072" s="34"/>
      <c r="AC1072" s="34"/>
      <c r="AD1072" s="34"/>
      <c r="AE1072" s="34"/>
      <c r="AF1072" s="34"/>
      <c r="AG1072" s="34"/>
      <c r="AH1072" s="34"/>
      <c r="AI1072" s="34"/>
      <c r="AJ1072" s="34"/>
      <c r="AK1072" s="34"/>
      <c r="AL1072" s="34"/>
      <c r="AM1072" s="34"/>
      <c r="AN1072" s="34"/>
      <c r="AO1072" s="34"/>
      <c r="AP1072" s="34"/>
      <c r="AQ1072" s="34"/>
      <c r="AR1072" s="34"/>
    </row>
    <row r="1073" spans="10:44" s="95" customFormat="1" ht="15" customHeight="1" x14ac:dyDescent="0.25">
      <c r="J1073" s="96"/>
      <c r="K1073" s="96"/>
      <c r="L1073" s="96"/>
      <c r="M1073" s="96"/>
      <c r="N1073" s="96"/>
      <c r="O1073" s="96"/>
      <c r="P1073" s="96"/>
      <c r="Q1073" s="96"/>
      <c r="R1073" s="34"/>
      <c r="S1073" s="34"/>
      <c r="T1073" s="34"/>
      <c r="U1073" s="34"/>
      <c r="V1073" s="34"/>
      <c r="W1073" s="34"/>
      <c r="X1073" s="34"/>
      <c r="Y1073" s="34"/>
      <c r="Z1073" s="34"/>
      <c r="AA1073" s="34"/>
      <c r="AB1073" s="34"/>
      <c r="AC1073" s="34"/>
      <c r="AD1073" s="34"/>
      <c r="AE1073" s="34"/>
      <c r="AF1073" s="34"/>
      <c r="AG1073" s="34"/>
      <c r="AH1073" s="34"/>
      <c r="AI1073" s="34"/>
      <c r="AJ1073" s="34"/>
      <c r="AK1073" s="34"/>
      <c r="AL1073" s="34"/>
      <c r="AM1073" s="34"/>
      <c r="AN1073" s="34"/>
      <c r="AO1073" s="34"/>
      <c r="AP1073" s="34"/>
      <c r="AQ1073" s="34"/>
      <c r="AR1073" s="34"/>
    </row>
    <row r="1074" spans="10:44" s="95" customFormat="1" ht="15" customHeight="1" x14ac:dyDescent="0.25">
      <c r="J1074" s="96"/>
      <c r="K1074" s="96"/>
      <c r="L1074" s="96"/>
      <c r="M1074" s="96"/>
      <c r="N1074" s="96"/>
      <c r="O1074" s="96"/>
      <c r="P1074" s="96"/>
      <c r="Q1074" s="96"/>
      <c r="R1074" s="34"/>
      <c r="S1074" s="34"/>
      <c r="T1074" s="34"/>
      <c r="U1074" s="34"/>
      <c r="V1074" s="34"/>
      <c r="W1074" s="34"/>
      <c r="X1074" s="34"/>
      <c r="Y1074" s="34"/>
      <c r="Z1074" s="34"/>
      <c r="AA1074" s="34"/>
      <c r="AB1074" s="34"/>
      <c r="AC1074" s="34"/>
      <c r="AD1074" s="34"/>
      <c r="AE1074" s="34"/>
      <c r="AF1074" s="34"/>
      <c r="AG1074" s="34"/>
      <c r="AH1074" s="34"/>
      <c r="AI1074" s="34"/>
      <c r="AJ1074" s="34"/>
      <c r="AK1074" s="34"/>
      <c r="AL1074" s="34"/>
      <c r="AM1074" s="34"/>
      <c r="AN1074" s="34"/>
      <c r="AO1074" s="34"/>
      <c r="AP1074" s="34"/>
      <c r="AQ1074" s="34"/>
      <c r="AR1074" s="34"/>
    </row>
    <row r="1075" spans="10:44" s="95" customFormat="1" ht="15" customHeight="1" x14ac:dyDescent="0.25">
      <c r="J1075" s="96"/>
      <c r="K1075" s="96"/>
      <c r="L1075" s="96"/>
      <c r="M1075" s="96"/>
      <c r="N1075" s="96"/>
      <c r="O1075" s="96"/>
      <c r="P1075" s="96"/>
      <c r="Q1075" s="96"/>
      <c r="R1075" s="34"/>
      <c r="S1075" s="34"/>
      <c r="T1075" s="34"/>
      <c r="U1075" s="34"/>
      <c r="V1075" s="34"/>
      <c r="W1075" s="34"/>
      <c r="X1075" s="34"/>
      <c r="Y1075" s="34"/>
      <c r="Z1075" s="34"/>
      <c r="AA1075" s="34"/>
      <c r="AB1075" s="34"/>
      <c r="AC1075" s="34"/>
      <c r="AD1075" s="34"/>
      <c r="AE1075" s="34"/>
      <c r="AF1075" s="34"/>
      <c r="AG1075" s="34"/>
      <c r="AH1075" s="34"/>
      <c r="AI1075" s="34"/>
      <c r="AJ1075" s="34"/>
      <c r="AK1075" s="34"/>
      <c r="AL1075" s="34"/>
      <c r="AM1075" s="34"/>
      <c r="AN1075" s="34"/>
      <c r="AO1075" s="34"/>
      <c r="AP1075" s="34"/>
      <c r="AQ1075" s="34"/>
      <c r="AR1075" s="34"/>
    </row>
    <row r="1076" spans="10:44" s="95" customFormat="1" ht="15" customHeight="1" x14ac:dyDescent="0.25">
      <c r="J1076" s="96"/>
      <c r="K1076" s="96"/>
      <c r="L1076" s="96"/>
      <c r="M1076" s="96"/>
      <c r="N1076" s="96"/>
      <c r="O1076" s="96"/>
      <c r="P1076" s="96"/>
      <c r="Q1076" s="96"/>
      <c r="R1076" s="34"/>
      <c r="S1076" s="34"/>
      <c r="T1076" s="34"/>
      <c r="U1076" s="34"/>
      <c r="V1076" s="34"/>
      <c r="W1076" s="34"/>
      <c r="X1076" s="34"/>
      <c r="Y1076" s="34"/>
      <c r="Z1076" s="34"/>
      <c r="AA1076" s="34"/>
      <c r="AB1076" s="34"/>
      <c r="AC1076" s="34"/>
      <c r="AD1076" s="34"/>
      <c r="AE1076" s="34"/>
      <c r="AF1076" s="34"/>
      <c r="AG1076" s="34"/>
      <c r="AH1076" s="34"/>
      <c r="AI1076" s="34"/>
      <c r="AJ1076" s="34"/>
      <c r="AK1076" s="34"/>
      <c r="AL1076" s="34"/>
      <c r="AM1076" s="34"/>
      <c r="AN1076" s="34"/>
      <c r="AO1076" s="34"/>
      <c r="AP1076" s="34"/>
      <c r="AQ1076" s="34"/>
      <c r="AR1076" s="34"/>
    </row>
    <row r="1077" spans="10:44" s="95" customFormat="1" ht="15" customHeight="1" x14ac:dyDescent="0.25">
      <c r="J1077" s="96"/>
      <c r="K1077" s="96"/>
      <c r="L1077" s="96"/>
      <c r="M1077" s="96"/>
      <c r="N1077" s="96"/>
      <c r="O1077" s="96"/>
      <c r="P1077" s="96"/>
      <c r="Q1077" s="96"/>
      <c r="R1077" s="34"/>
      <c r="S1077" s="34"/>
      <c r="T1077" s="34"/>
      <c r="U1077" s="34"/>
      <c r="V1077" s="34"/>
      <c r="W1077" s="34"/>
      <c r="X1077" s="34"/>
      <c r="Y1077" s="34"/>
      <c r="Z1077" s="34"/>
      <c r="AA1077" s="34"/>
      <c r="AB1077" s="34"/>
      <c r="AC1077" s="34"/>
      <c r="AD1077" s="34"/>
      <c r="AE1077" s="34"/>
      <c r="AF1077" s="34"/>
      <c r="AG1077" s="34"/>
      <c r="AH1077" s="34"/>
      <c r="AI1077" s="34"/>
      <c r="AJ1077" s="34"/>
      <c r="AK1077" s="34"/>
      <c r="AL1077" s="34"/>
      <c r="AM1077" s="34"/>
      <c r="AN1077" s="34"/>
      <c r="AO1077" s="34"/>
      <c r="AP1077" s="34"/>
      <c r="AQ1077" s="34"/>
      <c r="AR1077" s="34"/>
    </row>
    <row r="1078" spans="10:44" s="95" customFormat="1" ht="15" customHeight="1" x14ac:dyDescent="0.25">
      <c r="J1078" s="96"/>
      <c r="K1078" s="96"/>
      <c r="L1078" s="96"/>
      <c r="M1078" s="96"/>
      <c r="N1078" s="96"/>
      <c r="O1078" s="96"/>
      <c r="P1078" s="96"/>
      <c r="Q1078" s="96"/>
      <c r="R1078" s="34"/>
      <c r="S1078" s="34"/>
      <c r="T1078" s="34"/>
      <c r="U1078" s="34"/>
      <c r="V1078" s="34"/>
      <c r="W1078" s="34"/>
      <c r="X1078" s="34"/>
      <c r="Y1078" s="34"/>
      <c r="Z1078" s="34"/>
      <c r="AA1078" s="34"/>
      <c r="AB1078" s="34"/>
      <c r="AC1078" s="34"/>
      <c r="AD1078" s="34"/>
      <c r="AE1078" s="34"/>
      <c r="AF1078" s="34"/>
      <c r="AG1078" s="34"/>
      <c r="AH1078" s="34"/>
      <c r="AI1078" s="34"/>
      <c r="AJ1078" s="34"/>
      <c r="AK1078" s="34"/>
      <c r="AL1078" s="34"/>
      <c r="AM1078" s="34"/>
      <c r="AN1078" s="34"/>
      <c r="AO1078" s="34"/>
      <c r="AP1078" s="34"/>
      <c r="AQ1078" s="34"/>
      <c r="AR1078" s="34"/>
    </row>
    <row r="1079" spans="10:44" s="95" customFormat="1" ht="15" customHeight="1" x14ac:dyDescent="0.25">
      <c r="J1079" s="96"/>
      <c r="K1079" s="96"/>
      <c r="L1079" s="96"/>
      <c r="M1079" s="96"/>
      <c r="N1079" s="96"/>
      <c r="O1079" s="96"/>
      <c r="P1079" s="96"/>
      <c r="Q1079" s="96"/>
      <c r="R1079" s="34"/>
      <c r="S1079" s="34"/>
      <c r="T1079" s="34"/>
      <c r="U1079" s="34"/>
      <c r="V1079" s="34"/>
      <c r="W1079" s="34"/>
      <c r="X1079" s="34"/>
      <c r="Y1079" s="34"/>
      <c r="Z1079" s="34"/>
      <c r="AA1079" s="34"/>
      <c r="AB1079" s="34"/>
      <c r="AC1079" s="34"/>
      <c r="AD1079" s="34"/>
      <c r="AE1079" s="34"/>
      <c r="AF1079" s="34"/>
      <c r="AG1079" s="34"/>
      <c r="AH1079" s="34"/>
      <c r="AI1079" s="34"/>
      <c r="AJ1079" s="34"/>
      <c r="AK1079" s="34"/>
      <c r="AL1079" s="34"/>
      <c r="AM1079" s="34"/>
      <c r="AN1079" s="34"/>
      <c r="AO1079" s="34"/>
      <c r="AP1079" s="34"/>
      <c r="AQ1079" s="34"/>
      <c r="AR1079" s="34"/>
    </row>
    <row r="1080" spans="10:44" s="95" customFormat="1" ht="15" customHeight="1" x14ac:dyDescent="0.25">
      <c r="J1080" s="96"/>
      <c r="K1080" s="96"/>
      <c r="L1080" s="96"/>
      <c r="M1080" s="96"/>
      <c r="N1080" s="96"/>
      <c r="O1080" s="96"/>
      <c r="P1080" s="96"/>
      <c r="Q1080" s="96"/>
      <c r="R1080" s="34"/>
      <c r="S1080" s="34"/>
      <c r="T1080" s="34"/>
      <c r="U1080" s="34"/>
      <c r="V1080" s="34"/>
      <c r="W1080" s="34"/>
      <c r="X1080" s="34"/>
      <c r="Y1080" s="34"/>
      <c r="Z1080" s="34"/>
      <c r="AA1080" s="34"/>
      <c r="AB1080" s="34"/>
      <c r="AC1080" s="34"/>
      <c r="AD1080" s="34"/>
      <c r="AE1080" s="34"/>
      <c r="AF1080" s="34"/>
      <c r="AG1080" s="34"/>
      <c r="AH1080" s="34"/>
      <c r="AI1080" s="34"/>
      <c r="AJ1080" s="34"/>
      <c r="AK1080" s="34"/>
      <c r="AL1080" s="34"/>
      <c r="AM1080" s="34"/>
      <c r="AN1080" s="34"/>
      <c r="AO1080" s="34"/>
      <c r="AP1080" s="34"/>
      <c r="AQ1080" s="34"/>
      <c r="AR1080" s="34"/>
    </row>
    <row r="1081" spans="10:44" s="95" customFormat="1" ht="15" customHeight="1" x14ac:dyDescent="0.25">
      <c r="J1081" s="96"/>
      <c r="K1081" s="96"/>
      <c r="L1081" s="96"/>
      <c r="M1081" s="96"/>
      <c r="N1081" s="96"/>
      <c r="O1081" s="96"/>
      <c r="P1081" s="96"/>
      <c r="Q1081" s="96"/>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row>
    <row r="1082" spans="10:44" s="95" customFormat="1" ht="15" customHeight="1" x14ac:dyDescent="0.25">
      <c r="J1082" s="96"/>
      <c r="K1082" s="96"/>
      <c r="L1082" s="96"/>
      <c r="M1082" s="96"/>
      <c r="N1082" s="96"/>
      <c r="O1082" s="96"/>
      <c r="P1082" s="96"/>
      <c r="Q1082" s="96"/>
      <c r="R1082" s="34"/>
      <c r="S1082" s="34"/>
      <c r="T1082" s="34"/>
      <c r="U1082" s="34"/>
      <c r="V1082" s="34"/>
      <c r="W1082" s="34"/>
      <c r="X1082" s="34"/>
      <c r="Y1082" s="34"/>
      <c r="Z1082" s="34"/>
      <c r="AA1082" s="34"/>
      <c r="AB1082" s="34"/>
      <c r="AC1082" s="34"/>
      <c r="AD1082" s="34"/>
      <c r="AE1082" s="34"/>
      <c r="AF1082" s="34"/>
      <c r="AG1082" s="34"/>
      <c r="AH1082" s="34"/>
      <c r="AI1082" s="34"/>
      <c r="AJ1082" s="34"/>
      <c r="AK1082" s="34"/>
      <c r="AL1082" s="34"/>
      <c r="AM1082" s="34"/>
      <c r="AN1082" s="34"/>
      <c r="AO1082" s="34"/>
      <c r="AP1082" s="34"/>
      <c r="AQ1082" s="34"/>
      <c r="AR1082" s="34"/>
    </row>
    <row r="1083" spans="10:44" s="95" customFormat="1" ht="15" customHeight="1" x14ac:dyDescent="0.25">
      <c r="J1083" s="96"/>
      <c r="K1083" s="96"/>
      <c r="L1083" s="96"/>
      <c r="M1083" s="96"/>
      <c r="N1083" s="96"/>
      <c r="O1083" s="96"/>
      <c r="P1083" s="96"/>
      <c r="Q1083" s="96"/>
      <c r="R1083" s="34"/>
      <c r="S1083" s="34"/>
      <c r="T1083" s="34"/>
      <c r="U1083" s="34"/>
      <c r="V1083" s="34"/>
      <c r="W1083" s="34"/>
      <c r="X1083" s="34"/>
      <c r="Y1083" s="34"/>
      <c r="Z1083" s="34"/>
      <c r="AA1083" s="34"/>
      <c r="AB1083" s="34"/>
      <c r="AC1083" s="34"/>
      <c r="AD1083" s="34"/>
      <c r="AE1083" s="34"/>
      <c r="AF1083" s="34"/>
      <c r="AG1083" s="34"/>
      <c r="AH1083" s="34"/>
      <c r="AI1083" s="34"/>
      <c r="AJ1083" s="34"/>
      <c r="AK1083" s="34"/>
      <c r="AL1083" s="34"/>
      <c r="AM1083" s="34"/>
      <c r="AN1083" s="34"/>
      <c r="AO1083" s="34"/>
      <c r="AP1083" s="34"/>
      <c r="AQ1083" s="34"/>
      <c r="AR1083" s="34"/>
    </row>
    <row r="1084" spans="10:44" s="95" customFormat="1" ht="15" customHeight="1" x14ac:dyDescent="0.25">
      <c r="J1084" s="96"/>
      <c r="K1084" s="96"/>
      <c r="L1084" s="96"/>
      <c r="M1084" s="96"/>
      <c r="N1084" s="96"/>
      <c r="O1084" s="96"/>
      <c r="P1084" s="96"/>
      <c r="Q1084" s="96"/>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row>
    <row r="1085" spans="10:44" s="95" customFormat="1" ht="15" customHeight="1" x14ac:dyDescent="0.25">
      <c r="J1085" s="96"/>
      <c r="K1085" s="96"/>
      <c r="L1085" s="96"/>
      <c r="M1085" s="96"/>
      <c r="N1085" s="96"/>
      <c r="O1085" s="96"/>
      <c r="P1085" s="96"/>
      <c r="Q1085" s="96"/>
      <c r="R1085" s="34"/>
      <c r="S1085" s="34"/>
      <c r="T1085" s="34"/>
      <c r="U1085" s="34"/>
      <c r="V1085" s="34"/>
      <c r="W1085" s="34"/>
      <c r="X1085" s="34"/>
      <c r="Y1085" s="34"/>
      <c r="Z1085" s="34"/>
      <c r="AA1085" s="34"/>
      <c r="AB1085" s="34"/>
      <c r="AC1085" s="34"/>
      <c r="AD1085" s="34"/>
      <c r="AE1085" s="34"/>
      <c r="AF1085" s="34"/>
      <c r="AG1085" s="34"/>
      <c r="AH1085" s="34"/>
      <c r="AI1085" s="34"/>
      <c r="AJ1085" s="34"/>
      <c r="AK1085" s="34"/>
      <c r="AL1085" s="34"/>
      <c r="AM1085" s="34"/>
      <c r="AN1085" s="34"/>
      <c r="AO1085" s="34"/>
      <c r="AP1085" s="34"/>
      <c r="AQ1085" s="34"/>
      <c r="AR1085" s="34"/>
    </row>
    <row r="1086" spans="10:44" s="95" customFormat="1" ht="15" customHeight="1" x14ac:dyDescent="0.25">
      <c r="J1086" s="96"/>
      <c r="K1086" s="96"/>
      <c r="L1086" s="96"/>
      <c r="M1086" s="96"/>
      <c r="N1086" s="96"/>
      <c r="O1086" s="96"/>
      <c r="P1086" s="96"/>
      <c r="Q1086" s="96"/>
      <c r="R1086" s="34"/>
      <c r="S1086" s="34"/>
      <c r="T1086" s="34"/>
      <c r="U1086" s="34"/>
      <c r="V1086" s="34"/>
      <c r="W1086" s="34"/>
      <c r="X1086" s="34"/>
      <c r="Y1086" s="34"/>
      <c r="Z1086" s="34"/>
      <c r="AA1086" s="34"/>
      <c r="AB1086" s="34"/>
      <c r="AC1086" s="34"/>
      <c r="AD1086" s="34"/>
      <c r="AE1086" s="34"/>
      <c r="AF1086" s="34"/>
      <c r="AG1086" s="34"/>
      <c r="AH1086" s="34"/>
      <c r="AI1086" s="34"/>
      <c r="AJ1086" s="34"/>
      <c r="AK1086" s="34"/>
      <c r="AL1086" s="34"/>
      <c r="AM1086" s="34"/>
      <c r="AN1086" s="34"/>
      <c r="AO1086" s="34"/>
      <c r="AP1086" s="34"/>
      <c r="AQ1086" s="34"/>
      <c r="AR1086" s="34"/>
    </row>
    <row r="1087" spans="10:44" s="95" customFormat="1" ht="15" customHeight="1" x14ac:dyDescent="0.25">
      <c r="J1087" s="96"/>
      <c r="K1087" s="96"/>
      <c r="L1087" s="96"/>
      <c r="M1087" s="96"/>
      <c r="N1087" s="96"/>
      <c r="O1087" s="96"/>
      <c r="P1087" s="96"/>
      <c r="Q1087" s="96"/>
      <c r="R1087" s="34"/>
      <c r="S1087" s="34"/>
      <c r="T1087" s="34"/>
      <c r="U1087" s="34"/>
      <c r="V1087" s="34"/>
      <c r="W1087" s="34"/>
      <c r="X1087" s="34"/>
      <c r="Y1087" s="34"/>
      <c r="Z1087" s="34"/>
      <c r="AA1087" s="34"/>
      <c r="AB1087" s="34"/>
      <c r="AC1087" s="34"/>
      <c r="AD1087" s="34"/>
      <c r="AE1087" s="34"/>
      <c r="AF1087" s="34"/>
      <c r="AG1087" s="34"/>
      <c r="AH1087" s="34"/>
      <c r="AI1087" s="34"/>
      <c r="AJ1087" s="34"/>
      <c r="AK1087" s="34"/>
      <c r="AL1087" s="34"/>
      <c r="AM1087" s="34"/>
      <c r="AN1087" s="34"/>
      <c r="AO1087" s="34"/>
      <c r="AP1087" s="34"/>
      <c r="AQ1087" s="34"/>
      <c r="AR1087" s="34"/>
    </row>
    <row r="1088" spans="10:44" s="95" customFormat="1" ht="15" customHeight="1" x14ac:dyDescent="0.25">
      <c r="J1088" s="96"/>
      <c r="K1088" s="96"/>
      <c r="L1088" s="96"/>
      <c r="M1088" s="96"/>
      <c r="N1088" s="96"/>
      <c r="O1088" s="96"/>
      <c r="P1088" s="96"/>
      <c r="Q1088" s="96"/>
      <c r="R1088" s="34"/>
      <c r="S1088" s="34"/>
      <c r="T1088" s="34"/>
      <c r="U1088" s="34"/>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row>
    <row r="1089" spans="10:44" s="95" customFormat="1" ht="15" customHeight="1" x14ac:dyDescent="0.25">
      <c r="J1089" s="96"/>
      <c r="K1089" s="96"/>
      <c r="L1089" s="96"/>
      <c r="M1089" s="96"/>
      <c r="N1089" s="96"/>
      <c r="O1089" s="96"/>
      <c r="P1089" s="96"/>
      <c r="Q1089" s="96"/>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row>
    <row r="1090" spans="10:44" s="95" customFormat="1" ht="15" customHeight="1" x14ac:dyDescent="0.25">
      <c r="J1090" s="96"/>
      <c r="K1090" s="96"/>
      <c r="L1090" s="96"/>
      <c r="M1090" s="96"/>
      <c r="N1090" s="96"/>
      <c r="O1090" s="96"/>
      <c r="P1090" s="96"/>
      <c r="Q1090" s="96"/>
      <c r="R1090" s="34"/>
      <c r="S1090" s="34"/>
      <c r="T1090" s="34"/>
      <c r="U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row>
    <row r="1091" spans="10:44" s="95" customFormat="1" ht="15" customHeight="1" x14ac:dyDescent="0.25">
      <c r="J1091" s="96"/>
      <c r="K1091" s="96"/>
      <c r="L1091" s="96"/>
      <c r="M1091" s="96"/>
      <c r="N1091" s="96"/>
      <c r="O1091" s="96"/>
      <c r="P1091" s="96"/>
      <c r="Q1091" s="96"/>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row>
    <row r="1092" spans="10:44" s="95" customFormat="1" ht="15" customHeight="1" x14ac:dyDescent="0.25">
      <c r="J1092" s="96"/>
      <c r="K1092" s="96"/>
      <c r="L1092" s="96"/>
      <c r="M1092" s="96"/>
      <c r="N1092" s="96"/>
      <c r="O1092" s="96"/>
      <c r="P1092" s="96"/>
      <c r="Q1092" s="96"/>
      <c r="R1092" s="34"/>
      <c r="S1092" s="34"/>
      <c r="T1092" s="34"/>
      <c r="U1092" s="34"/>
      <c r="V1092" s="34"/>
      <c r="W1092" s="34"/>
      <c r="X1092" s="34"/>
      <c r="Y1092" s="34"/>
      <c r="Z1092" s="34"/>
      <c r="AA1092" s="34"/>
      <c r="AB1092" s="34"/>
      <c r="AC1092" s="34"/>
      <c r="AD1092" s="34"/>
      <c r="AE1092" s="34"/>
      <c r="AF1092" s="34"/>
      <c r="AG1092" s="34"/>
      <c r="AH1092" s="34"/>
      <c r="AI1092" s="34"/>
      <c r="AJ1092" s="34"/>
      <c r="AK1092" s="34"/>
      <c r="AL1092" s="34"/>
      <c r="AM1092" s="34"/>
      <c r="AN1092" s="34"/>
      <c r="AO1092" s="34"/>
      <c r="AP1092" s="34"/>
      <c r="AQ1092" s="34"/>
      <c r="AR1092" s="34"/>
    </row>
    <row r="1093" spans="10:44" s="95" customFormat="1" ht="15" customHeight="1" x14ac:dyDescent="0.25">
      <c r="J1093" s="96"/>
      <c r="K1093" s="96"/>
      <c r="L1093" s="96"/>
      <c r="M1093" s="96"/>
      <c r="N1093" s="96"/>
      <c r="O1093" s="96"/>
      <c r="P1093" s="96"/>
      <c r="Q1093" s="96"/>
      <c r="R1093" s="34"/>
      <c r="S1093" s="34"/>
      <c r="T1093" s="34"/>
      <c r="U1093" s="34"/>
      <c r="V1093" s="34"/>
      <c r="W1093" s="34"/>
      <c r="X1093" s="34"/>
      <c r="Y1093" s="34"/>
      <c r="Z1093" s="34"/>
      <c r="AA1093" s="34"/>
      <c r="AB1093" s="34"/>
      <c r="AC1093" s="34"/>
      <c r="AD1093" s="34"/>
      <c r="AE1093" s="34"/>
      <c r="AF1093" s="34"/>
      <c r="AG1093" s="34"/>
      <c r="AH1093" s="34"/>
      <c r="AI1093" s="34"/>
      <c r="AJ1093" s="34"/>
      <c r="AK1093" s="34"/>
      <c r="AL1093" s="34"/>
      <c r="AM1093" s="34"/>
      <c r="AN1093" s="34"/>
      <c r="AO1093" s="34"/>
      <c r="AP1093" s="34"/>
      <c r="AQ1093" s="34"/>
      <c r="AR1093" s="34"/>
    </row>
    <row r="1094" spans="10:44" s="95" customFormat="1" ht="15" customHeight="1" x14ac:dyDescent="0.25">
      <c r="J1094" s="96"/>
      <c r="K1094" s="96"/>
      <c r="L1094" s="96"/>
      <c r="M1094" s="96"/>
      <c r="N1094" s="96"/>
      <c r="O1094" s="96"/>
      <c r="P1094" s="96"/>
      <c r="Q1094" s="96"/>
      <c r="R1094" s="34"/>
      <c r="S1094" s="34"/>
      <c r="T1094" s="34"/>
      <c r="U1094" s="34"/>
      <c r="V1094" s="34"/>
      <c r="W1094" s="34"/>
      <c r="X1094" s="34"/>
      <c r="Y1094" s="34"/>
      <c r="Z1094" s="34"/>
      <c r="AA1094" s="34"/>
      <c r="AB1094" s="34"/>
      <c r="AC1094" s="34"/>
      <c r="AD1094" s="34"/>
      <c r="AE1094" s="34"/>
      <c r="AF1094" s="34"/>
      <c r="AG1094" s="34"/>
      <c r="AH1094" s="34"/>
      <c r="AI1094" s="34"/>
      <c r="AJ1094" s="34"/>
      <c r="AK1094" s="34"/>
      <c r="AL1094" s="34"/>
      <c r="AM1094" s="34"/>
      <c r="AN1094" s="34"/>
      <c r="AO1094" s="34"/>
      <c r="AP1094" s="34"/>
      <c r="AQ1094" s="34"/>
      <c r="AR1094" s="34"/>
    </row>
    <row r="1095" spans="10:44" s="95" customFormat="1" ht="15" customHeight="1" x14ac:dyDescent="0.25">
      <c r="J1095" s="96"/>
      <c r="K1095" s="96"/>
      <c r="L1095" s="96"/>
      <c r="M1095" s="96"/>
      <c r="N1095" s="96"/>
      <c r="O1095" s="96"/>
      <c r="P1095" s="96"/>
      <c r="Q1095" s="96"/>
      <c r="R1095" s="34"/>
      <c r="S1095" s="34"/>
      <c r="T1095" s="34"/>
      <c r="U1095" s="34"/>
      <c r="V1095" s="34"/>
      <c r="W1095" s="34"/>
      <c r="X1095" s="34"/>
      <c r="Y1095" s="34"/>
      <c r="Z1095" s="34"/>
      <c r="AA1095" s="34"/>
      <c r="AB1095" s="34"/>
      <c r="AC1095" s="34"/>
      <c r="AD1095" s="34"/>
      <c r="AE1095" s="34"/>
      <c r="AF1095" s="34"/>
      <c r="AG1095" s="34"/>
      <c r="AH1095" s="34"/>
      <c r="AI1095" s="34"/>
      <c r="AJ1095" s="34"/>
      <c r="AK1095" s="34"/>
      <c r="AL1095" s="34"/>
      <c r="AM1095" s="34"/>
      <c r="AN1095" s="34"/>
      <c r="AO1095" s="34"/>
      <c r="AP1095" s="34"/>
      <c r="AQ1095" s="34"/>
      <c r="AR1095" s="34"/>
    </row>
    <row r="1096" spans="10:44" s="95" customFormat="1" ht="15" customHeight="1" x14ac:dyDescent="0.25">
      <c r="J1096" s="96"/>
      <c r="K1096" s="96"/>
      <c r="L1096" s="96"/>
      <c r="M1096" s="96"/>
      <c r="N1096" s="96"/>
      <c r="O1096" s="96"/>
      <c r="P1096" s="96"/>
      <c r="Q1096" s="96"/>
      <c r="R1096" s="34"/>
      <c r="S1096" s="34"/>
      <c r="T1096" s="34"/>
      <c r="U1096" s="34"/>
      <c r="V1096" s="34"/>
      <c r="W1096" s="34"/>
      <c r="X1096" s="34"/>
      <c r="Y1096" s="34"/>
      <c r="Z1096" s="34"/>
      <c r="AA1096" s="34"/>
      <c r="AB1096" s="34"/>
      <c r="AC1096" s="34"/>
      <c r="AD1096" s="34"/>
      <c r="AE1096" s="34"/>
      <c r="AF1096" s="34"/>
      <c r="AG1096" s="34"/>
      <c r="AH1096" s="34"/>
      <c r="AI1096" s="34"/>
      <c r="AJ1096" s="34"/>
      <c r="AK1096" s="34"/>
      <c r="AL1096" s="34"/>
      <c r="AM1096" s="34"/>
      <c r="AN1096" s="34"/>
      <c r="AO1096" s="34"/>
      <c r="AP1096" s="34"/>
      <c r="AQ1096" s="34"/>
      <c r="AR1096" s="34"/>
    </row>
    <row r="1097" spans="10:44" s="95" customFormat="1" ht="15" customHeight="1" x14ac:dyDescent="0.25">
      <c r="J1097" s="96"/>
      <c r="K1097" s="96"/>
      <c r="L1097" s="96"/>
      <c r="M1097" s="96"/>
      <c r="N1097" s="96"/>
      <c r="O1097" s="96"/>
      <c r="P1097" s="96"/>
      <c r="Q1097" s="96"/>
      <c r="R1097" s="34"/>
      <c r="S1097" s="34"/>
      <c r="T1097" s="34"/>
      <c r="U1097" s="34"/>
      <c r="V1097" s="34"/>
      <c r="W1097" s="34"/>
      <c r="X1097" s="34"/>
      <c r="Y1097" s="34"/>
      <c r="Z1097" s="34"/>
      <c r="AA1097" s="34"/>
      <c r="AB1097" s="34"/>
      <c r="AC1097" s="34"/>
      <c r="AD1097" s="34"/>
      <c r="AE1097" s="34"/>
      <c r="AF1097" s="34"/>
      <c r="AG1097" s="34"/>
      <c r="AH1097" s="34"/>
      <c r="AI1097" s="34"/>
      <c r="AJ1097" s="34"/>
      <c r="AK1097" s="34"/>
      <c r="AL1097" s="34"/>
      <c r="AM1097" s="34"/>
      <c r="AN1097" s="34"/>
      <c r="AO1097" s="34"/>
      <c r="AP1097" s="34"/>
      <c r="AQ1097" s="34"/>
      <c r="AR1097" s="34"/>
    </row>
    <row r="1098" spans="10:44" s="95" customFormat="1" ht="15" customHeight="1" x14ac:dyDescent="0.25">
      <c r="J1098" s="96"/>
      <c r="K1098" s="96"/>
      <c r="L1098" s="96"/>
      <c r="M1098" s="96"/>
      <c r="N1098" s="96"/>
      <c r="O1098" s="96"/>
      <c r="P1098" s="96"/>
      <c r="Q1098" s="96"/>
      <c r="R1098" s="34"/>
      <c r="S1098" s="34"/>
      <c r="T1098" s="34"/>
      <c r="U1098" s="34"/>
      <c r="V1098" s="34"/>
      <c r="W1098" s="34"/>
      <c r="X1098" s="34"/>
      <c r="Y1098" s="34"/>
      <c r="Z1098" s="34"/>
      <c r="AA1098" s="34"/>
      <c r="AB1098" s="34"/>
      <c r="AC1098" s="34"/>
      <c r="AD1098" s="34"/>
      <c r="AE1098" s="34"/>
      <c r="AF1098" s="34"/>
      <c r="AG1098" s="34"/>
      <c r="AH1098" s="34"/>
      <c r="AI1098" s="34"/>
      <c r="AJ1098" s="34"/>
      <c r="AK1098" s="34"/>
      <c r="AL1098" s="34"/>
      <c r="AM1098" s="34"/>
      <c r="AN1098" s="34"/>
      <c r="AO1098" s="34"/>
      <c r="AP1098" s="34"/>
      <c r="AQ1098" s="34"/>
      <c r="AR1098" s="34"/>
    </row>
    <row r="1099" spans="10:44" s="95" customFormat="1" ht="15" customHeight="1" x14ac:dyDescent="0.25">
      <c r="J1099" s="96"/>
      <c r="K1099" s="96"/>
      <c r="L1099" s="96"/>
      <c r="M1099" s="96"/>
      <c r="N1099" s="96"/>
      <c r="O1099" s="96"/>
      <c r="P1099" s="96"/>
      <c r="Q1099" s="96"/>
      <c r="R1099" s="34"/>
      <c r="S1099" s="34"/>
      <c r="T1099" s="34"/>
      <c r="U1099" s="34"/>
      <c r="V1099" s="34"/>
      <c r="W1099" s="34"/>
      <c r="X1099" s="34"/>
      <c r="Y1099" s="34"/>
      <c r="Z1099" s="34"/>
      <c r="AA1099" s="34"/>
      <c r="AB1099" s="34"/>
      <c r="AC1099" s="34"/>
      <c r="AD1099" s="34"/>
      <c r="AE1099" s="34"/>
      <c r="AF1099" s="34"/>
      <c r="AG1099" s="34"/>
      <c r="AH1099" s="34"/>
      <c r="AI1099" s="34"/>
      <c r="AJ1099" s="34"/>
      <c r="AK1099" s="34"/>
      <c r="AL1099" s="34"/>
      <c r="AM1099" s="34"/>
      <c r="AN1099" s="34"/>
      <c r="AO1099" s="34"/>
      <c r="AP1099" s="34"/>
      <c r="AQ1099" s="34"/>
      <c r="AR1099" s="34"/>
    </row>
    <row r="1100" spans="10:44" s="95" customFormat="1" ht="15" customHeight="1" x14ac:dyDescent="0.25">
      <c r="J1100" s="96"/>
      <c r="K1100" s="96"/>
      <c r="L1100" s="96"/>
      <c r="M1100" s="96"/>
      <c r="N1100" s="96"/>
      <c r="O1100" s="96"/>
      <c r="P1100" s="96"/>
      <c r="Q1100" s="96"/>
      <c r="R1100" s="34"/>
      <c r="S1100" s="34"/>
      <c r="T1100" s="34"/>
      <c r="U1100" s="34"/>
      <c r="V1100" s="34"/>
      <c r="W1100" s="34"/>
      <c r="X1100" s="34"/>
      <c r="Y1100" s="34"/>
      <c r="Z1100" s="34"/>
      <c r="AA1100" s="34"/>
      <c r="AB1100" s="34"/>
      <c r="AC1100" s="34"/>
      <c r="AD1100" s="34"/>
      <c r="AE1100" s="34"/>
      <c r="AF1100" s="34"/>
      <c r="AG1100" s="34"/>
      <c r="AH1100" s="34"/>
      <c r="AI1100" s="34"/>
      <c r="AJ1100" s="34"/>
      <c r="AK1100" s="34"/>
      <c r="AL1100" s="34"/>
      <c r="AM1100" s="34"/>
      <c r="AN1100" s="34"/>
      <c r="AO1100" s="34"/>
      <c r="AP1100" s="34"/>
      <c r="AQ1100" s="34"/>
      <c r="AR1100" s="34"/>
    </row>
    <row r="1101" spans="10:44" s="95" customFormat="1" ht="15" customHeight="1" x14ac:dyDescent="0.25">
      <c r="J1101" s="96"/>
      <c r="K1101" s="96"/>
      <c r="L1101" s="96"/>
      <c r="M1101" s="96"/>
      <c r="N1101" s="96"/>
      <c r="O1101" s="96"/>
      <c r="P1101" s="96"/>
      <c r="Q1101" s="96"/>
      <c r="R1101" s="34"/>
      <c r="S1101" s="34"/>
      <c r="T1101" s="34"/>
      <c r="U1101" s="34"/>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row>
    <row r="1102" spans="10:44" s="95" customFormat="1" ht="15" customHeight="1" x14ac:dyDescent="0.25">
      <c r="J1102" s="96"/>
      <c r="K1102" s="96"/>
      <c r="L1102" s="96"/>
      <c r="M1102" s="96"/>
      <c r="N1102" s="96"/>
      <c r="O1102" s="96"/>
      <c r="P1102" s="96"/>
      <c r="Q1102" s="96"/>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row>
    <row r="1103" spans="10:44" s="95" customFormat="1" ht="15" customHeight="1" x14ac:dyDescent="0.25">
      <c r="J1103" s="96"/>
      <c r="K1103" s="96"/>
      <c r="L1103" s="96"/>
      <c r="M1103" s="96"/>
      <c r="N1103" s="96"/>
      <c r="O1103" s="96"/>
      <c r="P1103" s="96"/>
      <c r="Q1103" s="96"/>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row>
    <row r="1104" spans="10:44" s="95" customFormat="1" ht="15" customHeight="1" x14ac:dyDescent="0.25">
      <c r="J1104" s="96"/>
      <c r="K1104" s="96"/>
      <c r="L1104" s="96"/>
      <c r="M1104" s="96"/>
      <c r="N1104" s="96"/>
      <c r="O1104" s="96"/>
      <c r="P1104" s="96"/>
      <c r="Q1104" s="96"/>
      <c r="R1104" s="34"/>
      <c r="S1104" s="34"/>
      <c r="T1104" s="34"/>
      <c r="U1104" s="34"/>
      <c r="V1104" s="34"/>
      <c r="W1104" s="34"/>
      <c r="X1104" s="34"/>
      <c r="Y1104" s="34"/>
      <c r="Z1104" s="34"/>
      <c r="AA1104" s="34"/>
      <c r="AB1104" s="34"/>
      <c r="AC1104" s="34"/>
      <c r="AD1104" s="34"/>
      <c r="AE1104" s="34"/>
      <c r="AF1104" s="34"/>
      <c r="AG1104" s="34"/>
      <c r="AH1104" s="34"/>
      <c r="AI1104" s="34"/>
      <c r="AJ1104" s="34"/>
      <c r="AK1104" s="34"/>
      <c r="AL1104" s="34"/>
      <c r="AM1104" s="34"/>
      <c r="AN1104" s="34"/>
      <c r="AO1104" s="34"/>
      <c r="AP1104" s="34"/>
      <c r="AQ1104" s="34"/>
      <c r="AR1104" s="34"/>
    </row>
    <row r="1105" spans="10:44" s="95" customFormat="1" ht="15" customHeight="1" x14ac:dyDescent="0.25">
      <c r="J1105" s="96"/>
      <c r="K1105" s="96"/>
      <c r="L1105" s="96"/>
      <c r="M1105" s="96"/>
      <c r="N1105" s="96"/>
      <c r="O1105" s="96"/>
      <c r="P1105" s="96"/>
      <c r="Q1105" s="96"/>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row>
    <row r="1106" spans="10:44" s="95" customFormat="1" ht="15" customHeight="1" x14ac:dyDescent="0.25">
      <c r="J1106" s="96"/>
      <c r="K1106" s="96"/>
      <c r="L1106" s="96"/>
      <c r="M1106" s="96"/>
      <c r="N1106" s="96"/>
      <c r="O1106" s="96"/>
      <c r="P1106" s="96"/>
      <c r="Q1106" s="96"/>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row>
    <row r="1107" spans="10:44" s="95" customFormat="1" ht="15" customHeight="1" x14ac:dyDescent="0.25">
      <c r="J1107" s="96"/>
      <c r="K1107" s="96"/>
      <c r="L1107" s="96"/>
      <c r="M1107" s="96"/>
      <c r="N1107" s="96"/>
      <c r="O1107" s="96"/>
      <c r="P1107" s="96"/>
      <c r="Q1107" s="96"/>
      <c r="R1107" s="34"/>
      <c r="S1107" s="34"/>
      <c r="T1107" s="34"/>
      <c r="U1107" s="34"/>
      <c r="V1107" s="34"/>
      <c r="W1107" s="34"/>
      <c r="X1107" s="34"/>
      <c r="Y1107" s="34"/>
      <c r="Z1107" s="34"/>
      <c r="AA1107" s="34"/>
      <c r="AB1107" s="34"/>
      <c r="AC1107" s="34"/>
      <c r="AD1107" s="34"/>
      <c r="AE1107" s="34"/>
      <c r="AF1107" s="34"/>
      <c r="AG1107" s="34"/>
      <c r="AH1107" s="34"/>
      <c r="AI1107" s="34"/>
      <c r="AJ1107" s="34"/>
      <c r="AK1107" s="34"/>
      <c r="AL1107" s="34"/>
      <c r="AM1107" s="34"/>
      <c r="AN1107" s="34"/>
      <c r="AO1107" s="34"/>
      <c r="AP1107" s="34"/>
      <c r="AQ1107" s="34"/>
      <c r="AR1107" s="34"/>
    </row>
    <row r="1108" spans="10:44" s="95" customFormat="1" ht="15" customHeight="1" x14ac:dyDescent="0.25">
      <c r="J1108" s="96"/>
      <c r="K1108" s="96"/>
      <c r="L1108" s="96"/>
      <c r="M1108" s="96"/>
      <c r="N1108" s="96"/>
      <c r="O1108" s="96"/>
      <c r="P1108" s="96"/>
      <c r="Q1108" s="96"/>
      <c r="R1108" s="34"/>
      <c r="S1108" s="34"/>
      <c r="T1108" s="34"/>
      <c r="U1108" s="34"/>
      <c r="V1108" s="34"/>
      <c r="W1108" s="34"/>
      <c r="X1108" s="34"/>
      <c r="Y1108" s="34"/>
      <c r="Z1108" s="34"/>
      <c r="AA1108" s="34"/>
      <c r="AB1108" s="34"/>
      <c r="AC1108" s="34"/>
      <c r="AD1108" s="34"/>
      <c r="AE1108" s="34"/>
      <c r="AF1108" s="34"/>
      <c r="AG1108" s="34"/>
      <c r="AH1108" s="34"/>
      <c r="AI1108" s="34"/>
      <c r="AJ1108" s="34"/>
      <c r="AK1108" s="34"/>
      <c r="AL1108" s="34"/>
      <c r="AM1108" s="34"/>
      <c r="AN1108" s="34"/>
      <c r="AO1108" s="34"/>
      <c r="AP1108" s="34"/>
      <c r="AQ1108" s="34"/>
      <c r="AR1108" s="34"/>
    </row>
    <row r="1109" spans="10:44" s="95" customFormat="1" ht="15" customHeight="1" x14ac:dyDescent="0.25">
      <c r="J1109" s="96"/>
      <c r="K1109" s="96"/>
      <c r="L1109" s="96"/>
      <c r="M1109" s="96"/>
      <c r="N1109" s="96"/>
      <c r="O1109" s="96"/>
      <c r="P1109" s="96"/>
      <c r="Q1109" s="96"/>
      <c r="R1109" s="34"/>
      <c r="S1109" s="34"/>
      <c r="T1109" s="34"/>
      <c r="U1109" s="34"/>
      <c r="V1109" s="34"/>
      <c r="W1109" s="34"/>
      <c r="X1109" s="34"/>
      <c r="Y1109" s="34"/>
      <c r="Z1109" s="34"/>
      <c r="AA1109" s="34"/>
      <c r="AB1109" s="34"/>
      <c r="AC1109" s="34"/>
      <c r="AD1109" s="34"/>
      <c r="AE1109" s="34"/>
      <c r="AF1109" s="34"/>
      <c r="AG1109" s="34"/>
      <c r="AH1109" s="34"/>
      <c r="AI1109" s="34"/>
      <c r="AJ1109" s="34"/>
      <c r="AK1109" s="34"/>
      <c r="AL1109" s="34"/>
      <c r="AM1109" s="34"/>
      <c r="AN1109" s="34"/>
      <c r="AO1109" s="34"/>
      <c r="AP1109" s="34"/>
      <c r="AQ1109" s="34"/>
      <c r="AR1109" s="34"/>
    </row>
    <row r="1110" spans="10:44" s="95" customFormat="1" ht="15" customHeight="1" x14ac:dyDescent="0.25">
      <c r="J1110" s="96"/>
      <c r="K1110" s="96"/>
      <c r="L1110" s="96"/>
      <c r="M1110" s="96"/>
      <c r="N1110" s="96"/>
      <c r="O1110" s="96"/>
      <c r="P1110" s="96"/>
      <c r="Q1110" s="96"/>
      <c r="R1110" s="34"/>
      <c r="S1110" s="34"/>
      <c r="T1110" s="34"/>
      <c r="U1110" s="34"/>
      <c r="V1110" s="34"/>
      <c r="W1110" s="34"/>
      <c r="X1110" s="34"/>
      <c r="Y1110" s="34"/>
      <c r="Z1110" s="34"/>
      <c r="AA1110" s="34"/>
      <c r="AB1110" s="34"/>
      <c r="AC1110" s="34"/>
      <c r="AD1110" s="34"/>
      <c r="AE1110" s="34"/>
      <c r="AF1110" s="34"/>
      <c r="AG1110" s="34"/>
      <c r="AH1110" s="34"/>
      <c r="AI1110" s="34"/>
      <c r="AJ1110" s="34"/>
      <c r="AK1110" s="34"/>
      <c r="AL1110" s="34"/>
      <c r="AM1110" s="34"/>
      <c r="AN1110" s="34"/>
      <c r="AO1110" s="34"/>
      <c r="AP1110" s="34"/>
      <c r="AQ1110" s="34"/>
      <c r="AR1110" s="34"/>
    </row>
    <row r="1111" spans="10:44" s="95" customFormat="1" ht="15" customHeight="1" x14ac:dyDescent="0.25">
      <c r="J1111" s="96"/>
      <c r="K1111" s="96"/>
      <c r="L1111" s="96"/>
      <c r="M1111" s="96"/>
      <c r="N1111" s="96"/>
      <c r="O1111" s="96"/>
      <c r="P1111" s="96"/>
      <c r="Q1111" s="96"/>
      <c r="R1111" s="34"/>
      <c r="S1111" s="34"/>
      <c r="T1111" s="34"/>
      <c r="U1111" s="34"/>
      <c r="V1111" s="34"/>
      <c r="W1111" s="34"/>
      <c r="X1111" s="34"/>
      <c r="Y1111" s="34"/>
      <c r="Z1111" s="34"/>
      <c r="AA1111" s="34"/>
      <c r="AB1111" s="34"/>
      <c r="AC1111" s="34"/>
      <c r="AD1111" s="34"/>
      <c r="AE1111" s="34"/>
      <c r="AF1111" s="34"/>
      <c r="AG1111" s="34"/>
      <c r="AH1111" s="34"/>
      <c r="AI1111" s="34"/>
      <c r="AJ1111" s="34"/>
      <c r="AK1111" s="34"/>
      <c r="AL1111" s="34"/>
      <c r="AM1111" s="34"/>
      <c r="AN1111" s="34"/>
      <c r="AO1111" s="34"/>
      <c r="AP1111" s="34"/>
      <c r="AQ1111" s="34"/>
      <c r="AR1111" s="34"/>
    </row>
    <row r="1112" spans="10:44" s="95" customFormat="1" ht="15" customHeight="1" x14ac:dyDescent="0.25">
      <c r="J1112" s="96"/>
      <c r="K1112" s="96"/>
      <c r="L1112" s="96"/>
      <c r="M1112" s="96"/>
      <c r="N1112" s="96"/>
      <c r="O1112" s="96"/>
      <c r="P1112" s="96"/>
      <c r="Q1112" s="96"/>
      <c r="R1112" s="34"/>
      <c r="S1112" s="34"/>
      <c r="T1112" s="34"/>
      <c r="U1112" s="34"/>
      <c r="V1112" s="34"/>
      <c r="W1112" s="34"/>
      <c r="X1112" s="34"/>
      <c r="Y1112" s="34"/>
      <c r="Z1112" s="34"/>
      <c r="AA1112" s="34"/>
      <c r="AB1112" s="34"/>
      <c r="AC1112" s="34"/>
      <c r="AD1112" s="34"/>
      <c r="AE1112" s="34"/>
      <c r="AF1112" s="34"/>
      <c r="AG1112" s="34"/>
      <c r="AH1112" s="34"/>
      <c r="AI1112" s="34"/>
      <c r="AJ1112" s="34"/>
      <c r="AK1112" s="34"/>
      <c r="AL1112" s="34"/>
      <c r="AM1112" s="34"/>
      <c r="AN1112" s="34"/>
      <c r="AO1112" s="34"/>
      <c r="AP1112" s="34"/>
      <c r="AQ1112" s="34"/>
      <c r="AR1112" s="34"/>
    </row>
    <row r="1113" spans="10:44" s="95" customFormat="1" ht="15" customHeight="1" x14ac:dyDescent="0.25">
      <c r="J1113" s="96"/>
      <c r="K1113" s="96"/>
      <c r="L1113" s="96"/>
      <c r="M1113" s="96"/>
      <c r="N1113" s="96"/>
      <c r="O1113" s="96"/>
      <c r="P1113" s="96"/>
      <c r="Q1113" s="96"/>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row>
    <row r="1114" spans="10:44" s="95" customFormat="1" ht="15" customHeight="1" x14ac:dyDescent="0.25">
      <c r="J1114" s="96"/>
      <c r="K1114" s="96"/>
      <c r="L1114" s="96"/>
      <c r="M1114" s="96"/>
      <c r="N1114" s="96"/>
      <c r="O1114" s="96"/>
      <c r="P1114" s="96"/>
      <c r="Q1114" s="96"/>
      <c r="R1114" s="34"/>
      <c r="S1114" s="34"/>
      <c r="T1114" s="34"/>
      <c r="U1114" s="34"/>
      <c r="V1114" s="34"/>
      <c r="W1114" s="34"/>
      <c r="X1114" s="34"/>
      <c r="Y1114" s="34"/>
      <c r="Z1114" s="34"/>
      <c r="AA1114" s="34"/>
      <c r="AB1114" s="34"/>
      <c r="AC1114" s="34"/>
      <c r="AD1114" s="34"/>
      <c r="AE1114" s="34"/>
      <c r="AF1114" s="34"/>
      <c r="AG1114" s="34"/>
      <c r="AH1114" s="34"/>
      <c r="AI1114" s="34"/>
      <c r="AJ1114" s="34"/>
      <c r="AK1114" s="34"/>
      <c r="AL1114" s="34"/>
      <c r="AM1114" s="34"/>
      <c r="AN1114" s="34"/>
      <c r="AO1114" s="34"/>
      <c r="AP1114" s="34"/>
      <c r="AQ1114" s="34"/>
      <c r="AR1114" s="34"/>
    </row>
    <row r="1115" spans="10:44" s="95" customFormat="1" ht="15" customHeight="1" x14ac:dyDescent="0.25">
      <c r="J1115" s="96"/>
      <c r="K1115" s="96"/>
      <c r="L1115" s="96"/>
      <c r="M1115" s="96"/>
      <c r="N1115" s="96"/>
      <c r="O1115" s="96"/>
      <c r="P1115" s="96"/>
      <c r="Q1115" s="96"/>
      <c r="R1115" s="34"/>
      <c r="S1115" s="34"/>
      <c r="T1115" s="34"/>
      <c r="U1115" s="34"/>
      <c r="V1115" s="34"/>
      <c r="W1115" s="34"/>
      <c r="X1115" s="34"/>
      <c r="Y1115" s="34"/>
      <c r="Z1115" s="34"/>
      <c r="AA1115" s="34"/>
      <c r="AB1115" s="34"/>
      <c r="AC1115" s="34"/>
      <c r="AD1115" s="34"/>
      <c r="AE1115" s="34"/>
      <c r="AF1115" s="34"/>
      <c r="AG1115" s="34"/>
      <c r="AH1115" s="34"/>
      <c r="AI1115" s="34"/>
      <c r="AJ1115" s="34"/>
      <c r="AK1115" s="34"/>
      <c r="AL1115" s="34"/>
      <c r="AM1115" s="34"/>
      <c r="AN1115" s="34"/>
      <c r="AO1115" s="34"/>
      <c r="AP1115" s="34"/>
      <c r="AQ1115" s="34"/>
      <c r="AR1115" s="34"/>
    </row>
    <row r="1116" spans="10:44" s="95" customFormat="1" ht="15" customHeight="1" x14ac:dyDescent="0.25">
      <c r="J1116" s="96"/>
      <c r="K1116" s="96"/>
      <c r="L1116" s="96"/>
      <c r="M1116" s="96"/>
      <c r="N1116" s="96"/>
      <c r="O1116" s="96"/>
      <c r="P1116" s="96"/>
      <c r="Q1116" s="96"/>
      <c r="R1116" s="34"/>
      <c r="S1116" s="34"/>
      <c r="T1116" s="34"/>
      <c r="U1116" s="34"/>
      <c r="V1116" s="34"/>
      <c r="W1116" s="34"/>
      <c r="X1116" s="34"/>
      <c r="Y1116" s="34"/>
      <c r="Z1116" s="34"/>
      <c r="AA1116" s="34"/>
      <c r="AB1116" s="34"/>
      <c r="AC1116" s="34"/>
      <c r="AD1116" s="34"/>
      <c r="AE1116" s="34"/>
      <c r="AF1116" s="34"/>
      <c r="AG1116" s="34"/>
      <c r="AH1116" s="34"/>
      <c r="AI1116" s="34"/>
      <c r="AJ1116" s="34"/>
      <c r="AK1116" s="34"/>
      <c r="AL1116" s="34"/>
      <c r="AM1116" s="34"/>
      <c r="AN1116" s="34"/>
      <c r="AO1116" s="34"/>
      <c r="AP1116" s="34"/>
      <c r="AQ1116" s="34"/>
      <c r="AR1116" s="34"/>
    </row>
    <row r="1117" spans="10:44" s="95" customFormat="1" ht="15" customHeight="1" x14ac:dyDescent="0.25">
      <c r="J1117" s="96"/>
      <c r="K1117" s="96"/>
      <c r="L1117" s="96"/>
      <c r="M1117" s="96"/>
      <c r="N1117" s="96"/>
      <c r="O1117" s="96"/>
      <c r="P1117" s="96"/>
      <c r="Q1117" s="96"/>
      <c r="R1117" s="34"/>
      <c r="S1117" s="34"/>
      <c r="T1117" s="34"/>
      <c r="U1117" s="34"/>
      <c r="V1117" s="34"/>
      <c r="W1117" s="34"/>
      <c r="X1117" s="34"/>
      <c r="Y1117" s="34"/>
      <c r="Z1117" s="34"/>
      <c r="AA1117" s="34"/>
      <c r="AB1117" s="34"/>
      <c r="AC1117" s="34"/>
      <c r="AD1117" s="34"/>
      <c r="AE1117" s="34"/>
      <c r="AF1117" s="34"/>
      <c r="AG1117" s="34"/>
      <c r="AH1117" s="34"/>
      <c r="AI1117" s="34"/>
      <c r="AJ1117" s="34"/>
      <c r="AK1117" s="34"/>
      <c r="AL1117" s="34"/>
      <c r="AM1117" s="34"/>
      <c r="AN1117" s="34"/>
      <c r="AO1117" s="34"/>
      <c r="AP1117" s="34"/>
      <c r="AQ1117" s="34"/>
      <c r="AR1117" s="34"/>
    </row>
    <row r="1118" spans="10:44" s="95" customFormat="1" ht="15" customHeight="1" x14ac:dyDescent="0.25">
      <c r="J1118" s="96"/>
      <c r="K1118" s="96"/>
      <c r="L1118" s="96"/>
      <c r="M1118" s="96"/>
      <c r="N1118" s="96"/>
      <c r="O1118" s="96"/>
      <c r="P1118" s="96"/>
      <c r="Q1118" s="96"/>
      <c r="R1118" s="34"/>
      <c r="S1118" s="34"/>
      <c r="T1118" s="34"/>
      <c r="U1118" s="34"/>
      <c r="V1118" s="34"/>
      <c r="W1118" s="34"/>
      <c r="X1118" s="34"/>
      <c r="Y1118" s="34"/>
      <c r="Z1118" s="34"/>
      <c r="AA1118" s="34"/>
      <c r="AB1118" s="34"/>
      <c r="AC1118" s="34"/>
      <c r="AD1118" s="34"/>
      <c r="AE1118" s="34"/>
      <c r="AF1118" s="34"/>
      <c r="AG1118" s="34"/>
      <c r="AH1118" s="34"/>
      <c r="AI1118" s="34"/>
      <c r="AJ1118" s="34"/>
      <c r="AK1118" s="34"/>
      <c r="AL1118" s="34"/>
      <c r="AM1118" s="34"/>
      <c r="AN1118" s="34"/>
      <c r="AO1118" s="34"/>
      <c r="AP1118" s="34"/>
      <c r="AQ1118" s="34"/>
      <c r="AR1118" s="34"/>
    </row>
    <row r="1119" spans="10:44" s="95" customFormat="1" ht="15" customHeight="1" x14ac:dyDescent="0.25">
      <c r="J1119" s="96"/>
      <c r="K1119" s="96"/>
      <c r="L1119" s="96"/>
      <c r="M1119" s="96"/>
      <c r="N1119" s="96"/>
      <c r="O1119" s="96"/>
      <c r="P1119" s="96"/>
      <c r="Q1119" s="96"/>
      <c r="R1119" s="34"/>
      <c r="S1119" s="34"/>
      <c r="T1119" s="34"/>
      <c r="U1119" s="34"/>
      <c r="V1119" s="34"/>
      <c r="W1119" s="34"/>
      <c r="X1119" s="34"/>
      <c r="Y1119" s="34"/>
      <c r="Z1119" s="34"/>
      <c r="AA1119" s="34"/>
      <c r="AB1119" s="34"/>
      <c r="AC1119" s="34"/>
      <c r="AD1119" s="34"/>
      <c r="AE1119" s="34"/>
      <c r="AF1119" s="34"/>
      <c r="AG1119" s="34"/>
      <c r="AH1119" s="34"/>
      <c r="AI1119" s="34"/>
      <c r="AJ1119" s="34"/>
      <c r="AK1119" s="34"/>
      <c r="AL1119" s="34"/>
      <c r="AM1119" s="34"/>
      <c r="AN1119" s="34"/>
      <c r="AO1119" s="34"/>
      <c r="AP1119" s="34"/>
      <c r="AQ1119" s="34"/>
      <c r="AR1119" s="34"/>
    </row>
    <row r="1120" spans="10:44" s="95" customFormat="1" ht="15" customHeight="1" x14ac:dyDescent="0.25">
      <c r="J1120" s="96"/>
      <c r="K1120" s="96"/>
      <c r="L1120" s="96"/>
      <c r="M1120" s="96"/>
      <c r="N1120" s="96"/>
      <c r="O1120" s="96"/>
      <c r="P1120" s="96"/>
      <c r="Q1120" s="96"/>
      <c r="R1120" s="34"/>
      <c r="S1120" s="34"/>
      <c r="T1120" s="34"/>
      <c r="U1120" s="34"/>
      <c r="V1120" s="34"/>
      <c r="W1120" s="34"/>
      <c r="X1120" s="34"/>
      <c r="Y1120" s="34"/>
      <c r="Z1120" s="34"/>
      <c r="AA1120" s="34"/>
      <c r="AB1120" s="34"/>
      <c r="AC1120" s="34"/>
      <c r="AD1120" s="34"/>
      <c r="AE1120" s="34"/>
      <c r="AF1120" s="34"/>
      <c r="AG1120" s="34"/>
      <c r="AH1120" s="34"/>
      <c r="AI1120" s="34"/>
      <c r="AJ1120" s="34"/>
      <c r="AK1120" s="34"/>
      <c r="AL1120" s="34"/>
      <c r="AM1120" s="34"/>
      <c r="AN1120" s="34"/>
      <c r="AO1120" s="34"/>
      <c r="AP1120" s="34"/>
      <c r="AQ1120" s="34"/>
      <c r="AR1120" s="34"/>
    </row>
    <row r="1121" spans="10:44" s="95" customFormat="1" ht="15" customHeight="1" x14ac:dyDescent="0.25">
      <c r="J1121" s="96"/>
      <c r="K1121" s="96"/>
      <c r="L1121" s="96"/>
      <c r="M1121" s="96"/>
      <c r="N1121" s="96"/>
      <c r="O1121" s="96"/>
      <c r="P1121" s="96"/>
      <c r="Q1121" s="96"/>
      <c r="R1121" s="34"/>
      <c r="S1121" s="34"/>
      <c r="T1121" s="34"/>
      <c r="U1121" s="34"/>
      <c r="V1121" s="34"/>
      <c r="W1121" s="34"/>
      <c r="X1121" s="34"/>
      <c r="Y1121" s="34"/>
      <c r="Z1121" s="34"/>
      <c r="AA1121" s="34"/>
      <c r="AB1121" s="34"/>
      <c r="AC1121" s="34"/>
      <c r="AD1121" s="34"/>
      <c r="AE1121" s="34"/>
      <c r="AF1121" s="34"/>
      <c r="AG1121" s="34"/>
      <c r="AH1121" s="34"/>
      <c r="AI1121" s="34"/>
      <c r="AJ1121" s="34"/>
      <c r="AK1121" s="34"/>
      <c r="AL1121" s="34"/>
      <c r="AM1121" s="34"/>
      <c r="AN1121" s="34"/>
      <c r="AO1121" s="34"/>
      <c r="AP1121" s="34"/>
      <c r="AQ1121" s="34"/>
      <c r="AR1121" s="34"/>
    </row>
    <row r="1122" spans="10:44" s="95" customFormat="1" ht="15" customHeight="1" x14ac:dyDescent="0.25">
      <c r="J1122" s="96"/>
      <c r="K1122" s="96"/>
      <c r="L1122" s="96"/>
      <c r="M1122" s="96"/>
      <c r="N1122" s="96"/>
      <c r="O1122" s="96"/>
      <c r="P1122" s="96"/>
      <c r="Q1122" s="96"/>
      <c r="R1122" s="34"/>
      <c r="S1122" s="34"/>
      <c r="T1122" s="34"/>
      <c r="U1122" s="34"/>
      <c r="V1122" s="34"/>
      <c r="W1122" s="34"/>
      <c r="X1122" s="34"/>
      <c r="Y1122" s="34"/>
      <c r="Z1122" s="34"/>
      <c r="AA1122" s="34"/>
      <c r="AB1122" s="34"/>
      <c r="AC1122" s="34"/>
      <c r="AD1122" s="34"/>
      <c r="AE1122" s="34"/>
      <c r="AF1122" s="34"/>
      <c r="AG1122" s="34"/>
      <c r="AH1122" s="34"/>
      <c r="AI1122" s="34"/>
      <c r="AJ1122" s="34"/>
      <c r="AK1122" s="34"/>
      <c r="AL1122" s="34"/>
      <c r="AM1122" s="34"/>
      <c r="AN1122" s="34"/>
      <c r="AO1122" s="34"/>
      <c r="AP1122" s="34"/>
      <c r="AQ1122" s="34"/>
      <c r="AR1122" s="34"/>
    </row>
    <row r="1123" spans="10:44" s="95" customFormat="1" ht="15" customHeight="1" x14ac:dyDescent="0.25">
      <c r="J1123" s="96"/>
      <c r="K1123" s="96"/>
      <c r="L1123" s="96"/>
      <c r="M1123" s="96"/>
      <c r="N1123" s="96"/>
      <c r="O1123" s="96"/>
      <c r="P1123" s="96"/>
      <c r="Q1123" s="96"/>
      <c r="R1123" s="34"/>
      <c r="S1123" s="34"/>
      <c r="T1123" s="34"/>
      <c r="U1123" s="34"/>
      <c r="V1123" s="34"/>
      <c r="W1123" s="34"/>
      <c r="X1123" s="34"/>
      <c r="Y1123" s="34"/>
      <c r="Z1123" s="34"/>
      <c r="AA1123" s="34"/>
      <c r="AB1123" s="34"/>
      <c r="AC1123" s="34"/>
      <c r="AD1123" s="34"/>
      <c r="AE1123" s="34"/>
      <c r="AF1123" s="34"/>
      <c r="AG1123" s="34"/>
      <c r="AH1123" s="34"/>
      <c r="AI1123" s="34"/>
      <c r="AJ1123" s="34"/>
      <c r="AK1123" s="34"/>
      <c r="AL1123" s="34"/>
      <c r="AM1123" s="34"/>
      <c r="AN1123" s="34"/>
      <c r="AO1123" s="34"/>
      <c r="AP1123" s="34"/>
      <c r="AQ1123" s="34"/>
      <c r="AR1123" s="34"/>
    </row>
    <row r="1124" spans="10:44" s="95" customFormat="1" ht="15" customHeight="1" x14ac:dyDescent="0.25">
      <c r="J1124" s="96"/>
      <c r="K1124" s="96"/>
      <c r="L1124" s="96"/>
      <c r="M1124" s="96"/>
      <c r="N1124" s="96"/>
      <c r="O1124" s="96"/>
      <c r="P1124" s="96"/>
      <c r="Q1124" s="96"/>
      <c r="R1124" s="34"/>
      <c r="S1124" s="34"/>
      <c r="T1124" s="34"/>
      <c r="U1124" s="34"/>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row>
    <row r="1125" spans="10:44" s="95" customFormat="1" ht="15" customHeight="1" x14ac:dyDescent="0.25">
      <c r="J1125" s="96"/>
      <c r="K1125" s="96"/>
      <c r="L1125" s="96"/>
      <c r="M1125" s="96"/>
      <c r="N1125" s="96"/>
      <c r="O1125" s="96"/>
      <c r="P1125" s="96"/>
      <c r="Q1125" s="96"/>
      <c r="R1125" s="34"/>
      <c r="S1125" s="34"/>
      <c r="T1125" s="34"/>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row>
    <row r="1126" spans="10:44" s="95" customFormat="1" ht="15" customHeight="1" x14ac:dyDescent="0.25">
      <c r="J1126" s="96"/>
      <c r="K1126" s="96"/>
      <c r="L1126" s="96"/>
      <c r="M1126" s="96"/>
      <c r="N1126" s="96"/>
      <c r="O1126" s="96"/>
      <c r="P1126" s="96"/>
      <c r="Q1126" s="96"/>
      <c r="R1126" s="34"/>
      <c r="S1126" s="34"/>
      <c r="T1126" s="34"/>
      <c r="U1126" s="34"/>
      <c r="V1126" s="34"/>
      <c r="W1126" s="34"/>
      <c r="X1126" s="34"/>
      <c r="Y1126" s="34"/>
      <c r="Z1126" s="34"/>
      <c r="AA1126" s="34"/>
      <c r="AB1126" s="34"/>
      <c r="AC1126" s="34"/>
      <c r="AD1126" s="34"/>
      <c r="AE1126" s="34"/>
      <c r="AF1126" s="34"/>
      <c r="AG1126" s="34"/>
      <c r="AH1126" s="34"/>
      <c r="AI1126" s="34"/>
      <c r="AJ1126" s="34"/>
      <c r="AK1126" s="34"/>
      <c r="AL1126" s="34"/>
      <c r="AM1126" s="34"/>
      <c r="AN1126" s="34"/>
      <c r="AO1126" s="34"/>
      <c r="AP1126" s="34"/>
      <c r="AQ1126" s="34"/>
      <c r="AR1126" s="34"/>
    </row>
    <row r="1127" spans="10:44" s="95" customFormat="1" ht="15" customHeight="1" x14ac:dyDescent="0.25">
      <c r="J1127" s="96"/>
      <c r="K1127" s="96"/>
      <c r="L1127" s="96"/>
      <c r="M1127" s="96"/>
      <c r="N1127" s="96"/>
      <c r="O1127" s="96"/>
      <c r="P1127" s="96"/>
      <c r="Q1127" s="96"/>
      <c r="R1127" s="34"/>
      <c r="S1127" s="34"/>
      <c r="T1127" s="34"/>
      <c r="U1127" s="34"/>
      <c r="V1127" s="34"/>
      <c r="W1127" s="34"/>
      <c r="X1127" s="34"/>
      <c r="Y1127" s="34"/>
      <c r="Z1127" s="34"/>
      <c r="AA1127" s="34"/>
      <c r="AB1127" s="34"/>
      <c r="AC1127" s="34"/>
      <c r="AD1127" s="34"/>
      <c r="AE1127" s="34"/>
      <c r="AF1127" s="34"/>
      <c r="AG1127" s="34"/>
      <c r="AH1127" s="34"/>
      <c r="AI1127" s="34"/>
      <c r="AJ1127" s="34"/>
      <c r="AK1127" s="34"/>
      <c r="AL1127" s="34"/>
      <c r="AM1127" s="34"/>
      <c r="AN1127" s="34"/>
      <c r="AO1127" s="34"/>
      <c r="AP1127" s="34"/>
      <c r="AQ1127" s="34"/>
      <c r="AR1127" s="34"/>
    </row>
    <row r="1128" spans="10:44" s="95" customFormat="1" ht="15" customHeight="1" x14ac:dyDescent="0.25">
      <c r="J1128" s="96"/>
      <c r="K1128" s="96"/>
      <c r="L1128" s="96"/>
      <c r="M1128" s="96"/>
      <c r="N1128" s="96"/>
      <c r="O1128" s="96"/>
      <c r="P1128" s="96"/>
      <c r="Q1128" s="96"/>
      <c r="R1128" s="34"/>
      <c r="S1128" s="34"/>
      <c r="T1128" s="34"/>
      <c r="U1128" s="34"/>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row>
    <row r="1129" spans="10:44" s="95" customFormat="1" ht="15" customHeight="1" x14ac:dyDescent="0.25">
      <c r="J1129" s="96"/>
      <c r="K1129" s="96"/>
      <c r="L1129" s="96"/>
      <c r="M1129" s="96"/>
      <c r="N1129" s="96"/>
      <c r="O1129" s="96"/>
      <c r="P1129" s="96"/>
      <c r="Q1129" s="96"/>
      <c r="R1129" s="34"/>
      <c r="S1129" s="34"/>
      <c r="T1129" s="34"/>
      <c r="U1129" s="34"/>
      <c r="V1129" s="34"/>
      <c r="W1129" s="34"/>
      <c r="X1129" s="34"/>
      <c r="Y1129" s="34"/>
      <c r="Z1129" s="34"/>
      <c r="AA1129" s="34"/>
      <c r="AB1129" s="34"/>
      <c r="AC1129" s="34"/>
      <c r="AD1129" s="34"/>
      <c r="AE1129" s="34"/>
      <c r="AF1129" s="34"/>
      <c r="AG1129" s="34"/>
      <c r="AH1129" s="34"/>
      <c r="AI1129" s="34"/>
      <c r="AJ1129" s="34"/>
      <c r="AK1129" s="34"/>
      <c r="AL1129" s="34"/>
      <c r="AM1129" s="34"/>
      <c r="AN1129" s="34"/>
      <c r="AO1129" s="34"/>
      <c r="AP1129" s="34"/>
      <c r="AQ1129" s="34"/>
      <c r="AR1129" s="34"/>
    </row>
    <row r="1130" spans="10:44" s="95" customFormat="1" ht="15" customHeight="1" x14ac:dyDescent="0.25">
      <c r="J1130" s="96"/>
      <c r="K1130" s="96"/>
      <c r="L1130" s="96"/>
      <c r="M1130" s="96"/>
      <c r="N1130" s="96"/>
      <c r="O1130" s="96"/>
      <c r="P1130" s="96"/>
      <c r="Q1130" s="96"/>
      <c r="R1130" s="34"/>
      <c r="S1130" s="34"/>
      <c r="T1130" s="34"/>
      <c r="U1130" s="34"/>
      <c r="V1130" s="34"/>
      <c r="W1130" s="34"/>
      <c r="X1130" s="34"/>
      <c r="Y1130" s="34"/>
      <c r="Z1130" s="34"/>
      <c r="AA1130" s="34"/>
      <c r="AB1130" s="34"/>
      <c r="AC1130" s="34"/>
      <c r="AD1130" s="34"/>
      <c r="AE1130" s="34"/>
      <c r="AF1130" s="34"/>
      <c r="AG1130" s="34"/>
      <c r="AH1130" s="34"/>
      <c r="AI1130" s="34"/>
      <c r="AJ1130" s="34"/>
      <c r="AK1130" s="34"/>
      <c r="AL1130" s="34"/>
      <c r="AM1130" s="34"/>
      <c r="AN1130" s="34"/>
      <c r="AO1130" s="34"/>
      <c r="AP1130" s="34"/>
      <c r="AQ1130" s="34"/>
      <c r="AR1130" s="34"/>
    </row>
    <row r="1131" spans="10:44" s="95" customFormat="1" ht="15" customHeight="1" x14ac:dyDescent="0.25">
      <c r="J1131" s="96"/>
      <c r="K1131" s="96"/>
      <c r="L1131" s="96"/>
      <c r="M1131" s="96"/>
      <c r="N1131" s="96"/>
      <c r="O1131" s="96"/>
      <c r="P1131" s="96"/>
      <c r="Q1131" s="96"/>
      <c r="R1131" s="34"/>
      <c r="S1131" s="34"/>
      <c r="T1131" s="34"/>
      <c r="U1131" s="34"/>
      <c r="V1131" s="34"/>
      <c r="W1131" s="34"/>
      <c r="X1131" s="34"/>
      <c r="Y1131" s="34"/>
      <c r="Z1131" s="34"/>
      <c r="AA1131" s="34"/>
      <c r="AB1131" s="34"/>
      <c r="AC1131" s="34"/>
      <c r="AD1131" s="34"/>
      <c r="AE1131" s="34"/>
      <c r="AF1131" s="34"/>
      <c r="AG1131" s="34"/>
      <c r="AH1131" s="34"/>
      <c r="AI1131" s="34"/>
      <c r="AJ1131" s="34"/>
      <c r="AK1131" s="34"/>
      <c r="AL1131" s="34"/>
      <c r="AM1131" s="34"/>
      <c r="AN1131" s="34"/>
      <c r="AO1131" s="34"/>
      <c r="AP1131" s="34"/>
      <c r="AQ1131" s="34"/>
      <c r="AR1131" s="34"/>
    </row>
    <row r="1132" spans="10:44" s="95" customFormat="1" ht="15" customHeight="1" x14ac:dyDescent="0.25">
      <c r="J1132" s="96"/>
      <c r="K1132" s="96"/>
      <c r="L1132" s="96"/>
      <c r="M1132" s="96"/>
      <c r="N1132" s="96"/>
      <c r="O1132" s="96"/>
      <c r="P1132" s="96"/>
      <c r="Q1132" s="96"/>
      <c r="R1132" s="34"/>
      <c r="S1132" s="34"/>
      <c r="T1132" s="34"/>
      <c r="U1132" s="34"/>
      <c r="V1132" s="34"/>
      <c r="W1132" s="34"/>
      <c r="X1132" s="34"/>
      <c r="Y1132" s="34"/>
      <c r="Z1132" s="34"/>
      <c r="AA1132" s="34"/>
      <c r="AB1132" s="34"/>
      <c r="AC1132" s="34"/>
      <c r="AD1132" s="34"/>
      <c r="AE1132" s="34"/>
      <c r="AF1132" s="34"/>
      <c r="AG1132" s="34"/>
      <c r="AH1132" s="34"/>
      <c r="AI1132" s="34"/>
      <c r="AJ1132" s="34"/>
      <c r="AK1132" s="34"/>
      <c r="AL1132" s="34"/>
      <c r="AM1132" s="34"/>
      <c r="AN1132" s="34"/>
      <c r="AO1132" s="34"/>
      <c r="AP1132" s="34"/>
      <c r="AQ1132" s="34"/>
      <c r="AR1132" s="34"/>
    </row>
    <row r="1133" spans="10:44" s="95" customFormat="1" ht="15" customHeight="1" x14ac:dyDescent="0.25">
      <c r="J1133" s="96"/>
      <c r="K1133" s="96"/>
      <c r="L1133" s="96"/>
      <c r="M1133" s="96"/>
      <c r="N1133" s="96"/>
      <c r="O1133" s="96"/>
      <c r="P1133" s="96"/>
      <c r="Q1133" s="96"/>
      <c r="R1133" s="34"/>
      <c r="S1133" s="34"/>
      <c r="T1133" s="34"/>
      <c r="U1133" s="34"/>
      <c r="V1133" s="34"/>
      <c r="W1133" s="34"/>
      <c r="X1133" s="34"/>
      <c r="Y1133" s="34"/>
      <c r="Z1133" s="34"/>
      <c r="AA1133" s="34"/>
      <c r="AB1133" s="34"/>
      <c r="AC1133" s="34"/>
      <c r="AD1133" s="34"/>
      <c r="AE1133" s="34"/>
      <c r="AF1133" s="34"/>
      <c r="AG1133" s="34"/>
      <c r="AH1133" s="34"/>
      <c r="AI1133" s="34"/>
      <c r="AJ1133" s="34"/>
      <c r="AK1133" s="34"/>
      <c r="AL1133" s="34"/>
      <c r="AM1133" s="34"/>
      <c r="AN1133" s="34"/>
      <c r="AO1133" s="34"/>
      <c r="AP1133" s="34"/>
      <c r="AQ1133" s="34"/>
      <c r="AR1133" s="34"/>
    </row>
    <row r="1134" spans="10:44" s="95" customFormat="1" ht="15" customHeight="1" x14ac:dyDescent="0.25">
      <c r="J1134" s="96"/>
      <c r="K1134" s="96"/>
      <c r="L1134" s="96"/>
      <c r="M1134" s="96"/>
      <c r="N1134" s="96"/>
      <c r="O1134" s="96"/>
      <c r="P1134" s="96"/>
      <c r="Q1134" s="96"/>
      <c r="R1134" s="34"/>
      <c r="S1134" s="34"/>
      <c r="T1134" s="34"/>
      <c r="U1134" s="34"/>
      <c r="V1134" s="34"/>
      <c r="W1134" s="34"/>
      <c r="X1134" s="34"/>
      <c r="Y1134" s="34"/>
      <c r="Z1134" s="34"/>
      <c r="AA1134" s="34"/>
      <c r="AB1134" s="34"/>
      <c r="AC1134" s="34"/>
      <c r="AD1134" s="34"/>
      <c r="AE1134" s="34"/>
      <c r="AF1134" s="34"/>
      <c r="AG1134" s="34"/>
      <c r="AH1134" s="34"/>
      <c r="AI1134" s="34"/>
      <c r="AJ1134" s="34"/>
      <c r="AK1134" s="34"/>
      <c r="AL1134" s="34"/>
      <c r="AM1134" s="34"/>
      <c r="AN1134" s="34"/>
      <c r="AO1134" s="34"/>
      <c r="AP1134" s="34"/>
      <c r="AQ1134" s="34"/>
      <c r="AR1134" s="34"/>
    </row>
    <row r="1135" spans="10:44" s="95" customFormat="1" ht="15" customHeight="1" x14ac:dyDescent="0.25">
      <c r="J1135" s="96"/>
      <c r="K1135" s="96"/>
      <c r="L1135" s="96"/>
      <c r="M1135" s="96"/>
      <c r="N1135" s="96"/>
      <c r="O1135" s="96"/>
      <c r="P1135" s="96"/>
      <c r="Q1135" s="96"/>
      <c r="R1135" s="34"/>
      <c r="S1135" s="34"/>
      <c r="T1135" s="34"/>
      <c r="U1135" s="34"/>
      <c r="V1135" s="34"/>
      <c r="W1135" s="34"/>
      <c r="X1135" s="34"/>
      <c r="Y1135" s="34"/>
      <c r="Z1135" s="34"/>
      <c r="AA1135" s="34"/>
      <c r="AB1135" s="34"/>
      <c r="AC1135" s="34"/>
      <c r="AD1135" s="34"/>
      <c r="AE1135" s="34"/>
      <c r="AF1135" s="34"/>
      <c r="AG1135" s="34"/>
      <c r="AH1135" s="34"/>
      <c r="AI1135" s="34"/>
      <c r="AJ1135" s="34"/>
      <c r="AK1135" s="34"/>
      <c r="AL1135" s="34"/>
      <c r="AM1135" s="34"/>
      <c r="AN1135" s="34"/>
      <c r="AO1135" s="34"/>
      <c r="AP1135" s="34"/>
      <c r="AQ1135" s="34"/>
      <c r="AR1135" s="34"/>
    </row>
    <row r="1136" spans="10:44" s="95" customFormat="1" ht="15" customHeight="1" x14ac:dyDescent="0.25">
      <c r="J1136" s="96"/>
      <c r="K1136" s="96"/>
      <c r="L1136" s="96"/>
      <c r="M1136" s="96"/>
      <c r="N1136" s="96"/>
      <c r="O1136" s="96"/>
      <c r="P1136" s="96"/>
      <c r="Q1136" s="96"/>
      <c r="R1136" s="34"/>
      <c r="S1136" s="34"/>
      <c r="T1136" s="34"/>
      <c r="U1136" s="34"/>
      <c r="V1136" s="34"/>
      <c r="W1136" s="34"/>
      <c r="X1136" s="34"/>
      <c r="Y1136" s="34"/>
      <c r="Z1136" s="34"/>
      <c r="AA1136" s="34"/>
      <c r="AB1136" s="34"/>
      <c r="AC1136" s="34"/>
      <c r="AD1136" s="34"/>
      <c r="AE1136" s="34"/>
      <c r="AF1136" s="34"/>
      <c r="AG1136" s="34"/>
      <c r="AH1136" s="34"/>
      <c r="AI1136" s="34"/>
      <c r="AJ1136" s="34"/>
      <c r="AK1136" s="34"/>
      <c r="AL1136" s="34"/>
      <c r="AM1136" s="34"/>
      <c r="AN1136" s="34"/>
      <c r="AO1136" s="34"/>
      <c r="AP1136" s="34"/>
      <c r="AQ1136" s="34"/>
      <c r="AR1136" s="34"/>
    </row>
    <row r="1137" spans="10:44" s="95" customFormat="1" ht="15" customHeight="1" x14ac:dyDescent="0.25">
      <c r="J1137" s="96"/>
      <c r="K1137" s="96"/>
      <c r="L1137" s="96"/>
      <c r="M1137" s="96"/>
      <c r="N1137" s="96"/>
      <c r="O1137" s="96"/>
      <c r="P1137" s="96"/>
      <c r="Q1137" s="96"/>
      <c r="R1137" s="34"/>
      <c r="S1137" s="34"/>
      <c r="T1137" s="34"/>
      <c r="U1137" s="34"/>
      <c r="V1137" s="34"/>
      <c r="W1137" s="34"/>
      <c r="X1137" s="34"/>
      <c r="Y1137" s="34"/>
      <c r="Z1137" s="34"/>
      <c r="AA1137" s="34"/>
      <c r="AB1137" s="34"/>
      <c r="AC1137" s="34"/>
      <c r="AD1137" s="34"/>
      <c r="AE1137" s="34"/>
      <c r="AF1137" s="34"/>
      <c r="AG1137" s="34"/>
      <c r="AH1137" s="34"/>
      <c r="AI1137" s="34"/>
      <c r="AJ1137" s="34"/>
      <c r="AK1137" s="34"/>
      <c r="AL1137" s="34"/>
      <c r="AM1137" s="34"/>
      <c r="AN1137" s="34"/>
      <c r="AO1137" s="34"/>
      <c r="AP1137" s="34"/>
      <c r="AQ1137" s="34"/>
      <c r="AR1137" s="34"/>
    </row>
    <row r="1138" spans="10:44" s="95" customFormat="1" ht="15" customHeight="1" x14ac:dyDescent="0.25">
      <c r="J1138" s="96"/>
      <c r="K1138" s="96"/>
      <c r="L1138" s="96"/>
      <c r="M1138" s="96"/>
      <c r="N1138" s="96"/>
      <c r="O1138" s="96"/>
      <c r="P1138" s="96"/>
      <c r="Q1138" s="96"/>
      <c r="R1138" s="34"/>
      <c r="S1138" s="34"/>
      <c r="T1138" s="34"/>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row>
    <row r="1139" spans="10:44" s="95" customFormat="1" ht="15" customHeight="1" x14ac:dyDescent="0.25">
      <c r="J1139" s="96"/>
      <c r="K1139" s="96"/>
      <c r="L1139" s="96"/>
      <c r="M1139" s="96"/>
      <c r="N1139" s="96"/>
      <c r="O1139" s="96"/>
      <c r="P1139" s="96"/>
      <c r="Q1139" s="96"/>
      <c r="R1139" s="34"/>
      <c r="S1139" s="34"/>
      <c r="T1139" s="34"/>
      <c r="U1139" s="34"/>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row>
    <row r="1140" spans="10:44" s="95" customFormat="1" ht="15" customHeight="1" x14ac:dyDescent="0.25">
      <c r="J1140" s="96"/>
      <c r="K1140" s="96"/>
      <c r="L1140" s="96"/>
      <c r="M1140" s="96"/>
      <c r="N1140" s="96"/>
      <c r="O1140" s="96"/>
      <c r="P1140" s="96"/>
      <c r="Q1140" s="96"/>
      <c r="R1140" s="34"/>
      <c r="S1140" s="34"/>
      <c r="T1140" s="34"/>
      <c r="U1140" s="34"/>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row>
    <row r="1141" spans="10:44" s="95" customFormat="1" ht="15" customHeight="1" x14ac:dyDescent="0.25">
      <c r="J1141" s="96"/>
      <c r="K1141" s="96"/>
      <c r="L1141" s="96"/>
      <c r="M1141" s="96"/>
      <c r="N1141" s="96"/>
      <c r="O1141" s="96"/>
      <c r="P1141" s="96"/>
      <c r="Q1141" s="96"/>
      <c r="R1141" s="34"/>
      <c r="S1141" s="34"/>
      <c r="T1141" s="34"/>
      <c r="U1141" s="34"/>
      <c r="V1141" s="34"/>
      <c r="W1141" s="34"/>
      <c r="X1141" s="34"/>
      <c r="Y1141" s="34"/>
      <c r="Z1141" s="34"/>
      <c r="AA1141" s="34"/>
      <c r="AB1141" s="34"/>
      <c r="AC1141" s="34"/>
      <c r="AD1141" s="34"/>
      <c r="AE1141" s="34"/>
      <c r="AF1141" s="34"/>
      <c r="AG1141" s="34"/>
      <c r="AH1141" s="34"/>
      <c r="AI1141" s="34"/>
      <c r="AJ1141" s="34"/>
      <c r="AK1141" s="34"/>
      <c r="AL1141" s="34"/>
      <c r="AM1141" s="34"/>
      <c r="AN1141" s="34"/>
      <c r="AO1141" s="34"/>
      <c r="AP1141" s="34"/>
      <c r="AQ1141" s="34"/>
      <c r="AR1141" s="34"/>
    </row>
    <row r="1142" spans="10:44" s="95" customFormat="1" ht="15" customHeight="1" x14ac:dyDescent="0.25">
      <c r="J1142" s="96"/>
      <c r="K1142" s="96"/>
      <c r="L1142" s="96"/>
      <c r="M1142" s="96"/>
      <c r="N1142" s="96"/>
      <c r="O1142" s="96"/>
      <c r="P1142" s="96"/>
      <c r="Q1142" s="96"/>
      <c r="R1142" s="34"/>
      <c r="S1142" s="34"/>
      <c r="T1142" s="34"/>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row>
    <row r="1143" spans="10:44" s="95" customFormat="1" ht="15" customHeight="1" x14ac:dyDescent="0.25">
      <c r="J1143" s="96"/>
      <c r="K1143" s="96"/>
      <c r="L1143" s="96"/>
      <c r="M1143" s="96"/>
      <c r="N1143" s="96"/>
      <c r="O1143" s="96"/>
      <c r="P1143" s="96"/>
      <c r="Q1143" s="96"/>
      <c r="R1143" s="34"/>
      <c r="S1143" s="34"/>
      <c r="T1143" s="34"/>
      <c r="U1143" s="34"/>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row>
    <row r="1144" spans="10:44" s="95" customFormat="1" ht="15" customHeight="1" x14ac:dyDescent="0.25">
      <c r="J1144" s="96"/>
      <c r="K1144" s="96"/>
      <c r="L1144" s="96"/>
      <c r="M1144" s="96"/>
      <c r="N1144" s="96"/>
      <c r="O1144" s="96"/>
      <c r="P1144" s="96"/>
      <c r="Q1144" s="96"/>
      <c r="R1144" s="34"/>
      <c r="S1144" s="34"/>
      <c r="T1144" s="34"/>
      <c r="U1144" s="34"/>
      <c r="V1144" s="34"/>
      <c r="W1144" s="34"/>
      <c r="X1144" s="34"/>
      <c r="Y1144" s="34"/>
      <c r="Z1144" s="34"/>
      <c r="AA1144" s="34"/>
      <c r="AB1144" s="34"/>
      <c r="AC1144" s="34"/>
      <c r="AD1144" s="34"/>
      <c r="AE1144" s="34"/>
      <c r="AF1144" s="34"/>
      <c r="AG1144" s="34"/>
      <c r="AH1144" s="34"/>
      <c r="AI1144" s="34"/>
      <c r="AJ1144" s="34"/>
      <c r="AK1144" s="34"/>
      <c r="AL1144" s="34"/>
      <c r="AM1144" s="34"/>
      <c r="AN1144" s="34"/>
      <c r="AO1144" s="34"/>
      <c r="AP1144" s="34"/>
      <c r="AQ1144" s="34"/>
      <c r="AR1144" s="34"/>
    </row>
    <row r="1145" spans="10:44" s="95" customFormat="1" ht="15" customHeight="1" x14ac:dyDescent="0.25">
      <c r="J1145" s="96"/>
      <c r="K1145" s="96"/>
      <c r="L1145" s="96"/>
      <c r="M1145" s="96"/>
      <c r="N1145" s="96"/>
      <c r="O1145" s="96"/>
      <c r="P1145" s="96"/>
      <c r="Q1145" s="96"/>
      <c r="R1145" s="34"/>
      <c r="S1145" s="34"/>
      <c r="T1145" s="34"/>
      <c r="U1145" s="34"/>
      <c r="V1145" s="34"/>
      <c r="W1145" s="34"/>
      <c r="X1145" s="34"/>
      <c r="Y1145" s="34"/>
      <c r="Z1145" s="34"/>
      <c r="AA1145" s="34"/>
      <c r="AB1145" s="34"/>
      <c r="AC1145" s="34"/>
      <c r="AD1145" s="34"/>
      <c r="AE1145" s="34"/>
      <c r="AF1145" s="34"/>
      <c r="AG1145" s="34"/>
      <c r="AH1145" s="34"/>
      <c r="AI1145" s="34"/>
      <c r="AJ1145" s="34"/>
      <c r="AK1145" s="34"/>
      <c r="AL1145" s="34"/>
      <c r="AM1145" s="34"/>
      <c r="AN1145" s="34"/>
      <c r="AO1145" s="34"/>
      <c r="AP1145" s="34"/>
      <c r="AQ1145" s="34"/>
      <c r="AR1145" s="34"/>
    </row>
    <row r="1146" spans="10:44" s="95" customFormat="1" ht="15" customHeight="1" x14ac:dyDescent="0.25">
      <c r="J1146" s="96"/>
      <c r="K1146" s="96"/>
      <c r="L1146" s="96"/>
      <c r="M1146" s="96"/>
      <c r="N1146" s="96"/>
      <c r="O1146" s="96"/>
      <c r="P1146" s="96"/>
      <c r="Q1146" s="96"/>
      <c r="R1146" s="34"/>
      <c r="S1146" s="34"/>
      <c r="T1146" s="34"/>
      <c r="U1146" s="34"/>
      <c r="V1146" s="34"/>
      <c r="W1146" s="34"/>
      <c r="X1146" s="34"/>
      <c r="Y1146" s="34"/>
      <c r="Z1146" s="34"/>
      <c r="AA1146" s="34"/>
      <c r="AB1146" s="34"/>
      <c r="AC1146" s="34"/>
      <c r="AD1146" s="34"/>
      <c r="AE1146" s="34"/>
      <c r="AF1146" s="34"/>
      <c r="AG1146" s="34"/>
      <c r="AH1146" s="34"/>
      <c r="AI1146" s="34"/>
      <c r="AJ1146" s="34"/>
      <c r="AK1146" s="34"/>
      <c r="AL1146" s="34"/>
      <c r="AM1146" s="34"/>
      <c r="AN1146" s="34"/>
      <c r="AO1146" s="34"/>
      <c r="AP1146" s="34"/>
      <c r="AQ1146" s="34"/>
      <c r="AR1146" s="34"/>
    </row>
    <row r="1147" spans="10:44" s="95" customFormat="1" ht="15" customHeight="1" x14ac:dyDescent="0.25">
      <c r="J1147" s="96"/>
      <c r="K1147" s="96"/>
      <c r="L1147" s="96"/>
      <c r="M1147" s="96"/>
      <c r="N1147" s="96"/>
      <c r="O1147" s="96"/>
      <c r="P1147" s="96"/>
      <c r="Q1147" s="96"/>
      <c r="R1147" s="34"/>
      <c r="S1147" s="34"/>
      <c r="T1147" s="34"/>
      <c r="U1147" s="34"/>
      <c r="V1147" s="34"/>
      <c r="W1147" s="34"/>
      <c r="X1147" s="34"/>
      <c r="Y1147" s="34"/>
      <c r="Z1147" s="34"/>
      <c r="AA1147" s="34"/>
      <c r="AB1147" s="34"/>
      <c r="AC1147" s="34"/>
      <c r="AD1147" s="34"/>
      <c r="AE1147" s="34"/>
      <c r="AF1147" s="34"/>
      <c r="AG1147" s="34"/>
      <c r="AH1147" s="34"/>
      <c r="AI1147" s="34"/>
      <c r="AJ1147" s="34"/>
      <c r="AK1147" s="34"/>
      <c r="AL1147" s="34"/>
      <c r="AM1147" s="34"/>
      <c r="AN1147" s="34"/>
      <c r="AO1147" s="34"/>
      <c r="AP1147" s="34"/>
      <c r="AQ1147" s="34"/>
      <c r="AR1147" s="34"/>
    </row>
    <row r="1148" spans="10:44" s="95" customFormat="1" ht="15" customHeight="1" x14ac:dyDescent="0.25">
      <c r="J1148" s="96"/>
      <c r="K1148" s="96"/>
      <c r="L1148" s="96"/>
      <c r="M1148" s="96"/>
      <c r="N1148" s="96"/>
      <c r="O1148" s="96"/>
      <c r="P1148" s="96"/>
      <c r="Q1148" s="96"/>
      <c r="R1148" s="34"/>
      <c r="S1148" s="34"/>
      <c r="T1148" s="34"/>
      <c r="U1148" s="34"/>
      <c r="V1148" s="34"/>
      <c r="W1148" s="34"/>
      <c r="X1148" s="34"/>
      <c r="Y1148" s="34"/>
      <c r="Z1148" s="34"/>
      <c r="AA1148" s="34"/>
      <c r="AB1148" s="34"/>
      <c r="AC1148" s="34"/>
      <c r="AD1148" s="34"/>
      <c r="AE1148" s="34"/>
      <c r="AF1148" s="34"/>
      <c r="AG1148" s="34"/>
      <c r="AH1148" s="34"/>
      <c r="AI1148" s="34"/>
      <c r="AJ1148" s="34"/>
      <c r="AK1148" s="34"/>
      <c r="AL1148" s="34"/>
      <c r="AM1148" s="34"/>
      <c r="AN1148" s="34"/>
      <c r="AO1148" s="34"/>
      <c r="AP1148" s="34"/>
      <c r="AQ1148" s="34"/>
      <c r="AR1148" s="34"/>
    </row>
    <row r="1149" spans="10:44" s="95" customFormat="1" ht="15" customHeight="1" x14ac:dyDescent="0.25">
      <c r="J1149" s="96"/>
      <c r="K1149" s="96"/>
      <c r="L1149" s="96"/>
      <c r="M1149" s="96"/>
      <c r="N1149" s="96"/>
      <c r="O1149" s="96"/>
      <c r="P1149" s="96"/>
      <c r="Q1149" s="96"/>
      <c r="R1149" s="34"/>
      <c r="S1149" s="34"/>
      <c r="T1149" s="34"/>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row>
    <row r="1150" spans="10:44" s="95" customFormat="1" ht="15" customHeight="1" x14ac:dyDescent="0.25">
      <c r="J1150" s="96"/>
      <c r="K1150" s="96"/>
      <c r="L1150" s="96"/>
      <c r="M1150" s="96"/>
      <c r="N1150" s="96"/>
      <c r="O1150" s="96"/>
      <c r="P1150" s="96"/>
      <c r="Q1150" s="96"/>
      <c r="R1150" s="34"/>
      <c r="S1150" s="34"/>
      <c r="T1150" s="34"/>
      <c r="U1150" s="34"/>
      <c r="V1150" s="34"/>
      <c r="W1150" s="34"/>
      <c r="X1150" s="34"/>
      <c r="Y1150" s="34"/>
      <c r="Z1150" s="34"/>
      <c r="AA1150" s="34"/>
      <c r="AB1150" s="34"/>
      <c r="AC1150" s="34"/>
      <c r="AD1150" s="34"/>
      <c r="AE1150" s="34"/>
      <c r="AF1150" s="34"/>
      <c r="AG1150" s="34"/>
      <c r="AH1150" s="34"/>
      <c r="AI1150" s="34"/>
      <c r="AJ1150" s="34"/>
      <c r="AK1150" s="34"/>
      <c r="AL1150" s="34"/>
      <c r="AM1150" s="34"/>
      <c r="AN1150" s="34"/>
      <c r="AO1150" s="34"/>
      <c r="AP1150" s="34"/>
      <c r="AQ1150" s="34"/>
      <c r="AR1150" s="34"/>
    </row>
    <row r="1151" spans="10:44" s="95" customFormat="1" ht="15" customHeight="1" x14ac:dyDescent="0.25">
      <c r="J1151" s="96"/>
      <c r="K1151" s="96"/>
      <c r="L1151" s="96"/>
      <c r="M1151" s="96"/>
      <c r="N1151" s="96"/>
      <c r="O1151" s="96"/>
      <c r="P1151" s="96"/>
      <c r="Q1151" s="96"/>
      <c r="R1151" s="34"/>
      <c r="S1151" s="34"/>
      <c r="T1151" s="34"/>
      <c r="U1151" s="34"/>
      <c r="V1151" s="34"/>
      <c r="W1151" s="34"/>
      <c r="X1151" s="34"/>
      <c r="Y1151" s="34"/>
      <c r="Z1151" s="34"/>
      <c r="AA1151" s="34"/>
      <c r="AB1151" s="34"/>
      <c r="AC1151" s="34"/>
      <c r="AD1151" s="34"/>
      <c r="AE1151" s="34"/>
      <c r="AF1151" s="34"/>
      <c r="AG1151" s="34"/>
      <c r="AH1151" s="34"/>
      <c r="AI1151" s="34"/>
      <c r="AJ1151" s="34"/>
      <c r="AK1151" s="34"/>
      <c r="AL1151" s="34"/>
      <c r="AM1151" s="34"/>
      <c r="AN1151" s="34"/>
      <c r="AO1151" s="34"/>
      <c r="AP1151" s="34"/>
      <c r="AQ1151" s="34"/>
      <c r="AR1151" s="34"/>
    </row>
    <row r="1152" spans="10:44" s="95" customFormat="1" ht="15" customHeight="1" x14ac:dyDescent="0.25">
      <c r="J1152" s="96"/>
      <c r="K1152" s="96"/>
      <c r="L1152" s="96"/>
      <c r="M1152" s="96"/>
      <c r="N1152" s="96"/>
      <c r="O1152" s="96"/>
      <c r="P1152" s="96"/>
      <c r="Q1152" s="96"/>
      <c r="R1152" s="34"/>
      <c r="S1152" s="34"/>
      <c r="T1152" s="34"/>
      <c r="U1152" s="34"/>
      <c r="V1152" s="34"/>
      <c r="W1152" s="34"/>
      <c r="X1152" s="34"/>
      <c r="Y1152" s="34"/>
      <c r="Z1152" s="34"/>
      <c r="AA1152" s="34"/>
      <c r="AB1152" s="34"/>
      <c r="AC1152" s="34"/>
      <c r="AD1152" s="34"/>
      <c r="AE1152" s="34"/>
      <c r="AF1152" s="34"/>
      <c r="AG1152" s="34"/>
      <c r="AH1152" s="34"/>
      <c r="AI1152" s="34"/>
      <c r="AJ1152" s="34"/>
      <c r="AK1152" s="34"/>
      <c r="AL1152" s="34"/>
      <c r="AM1152" s="34"/>
      <c r="AN1152" s="34"/>
      <c r="AO1152" s="34"/>
      <c r="AP1152" s="34"/>
      <c r="AQ1152" s="34"/>
      <c r="AR1152" s="34"/>
    </row>
    <row r="1153" spans="10:44" s="95" customFormat="1" ht="15" customHeight="1" x14ac:dyDescent="0.25">
      <c r="J1153" s="96"/>
      <c r="K1153" s="96"/>
      <c r="L1153" s="96"/>
      <c r="M1153" s="96"/>
      <c r="N1153" s="96"/>
      <c r="O1153" s="96"/>
      <c r="P1153" s="96"/>
      <c r="Q1153" s="96"/>
      <c r="R1153" s="34"/>
      <c r="S1153" s="34"/>
      <c r="T1153" s="34"/>
      <c r="U1153" s="34"/>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row>
    <row r="1154" spans="10:44" s="95" customFormat="1" ht="15" customHeight="1" x14ac:dyDescent="0.25">
      <c r="J1154" s="96"/>
      <c r="K1154" s="96"/>
      <c r="L1154" s="96"/>
      <c r="M1154" s="96"/>
      <c r="N1154" s="96"/>
      <c r="O1154" s="96"/>
      <c r="P1154" s="96"/>
      <c r="Q1154" s="96"/>
      <c r="R1154" s="34"/>
      <c r="S1154" s="34"/>
      <c r="T1154" s="34"/>
      <c r="U1154" s="34"/>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row>
    <row r="1155" spans="10:44" s="95" customFormat="1" ht="15" customHeight="1" x14ac:dyDescent="0.25">
      <c r="J1155" s="96"/>
      <c r="K1155" s="96"/>
      <c r="L1155" s="96"/>
      <c r="M1155" s="96"/>
      <c r="N1155" s="96"/>
      <c r="O1155" s="96"/>
      <c r="P1155" s="96"/>
      <c r="Q1155" s="96"/>
      <c r="R1155" s="34"/>
      <c r="S1155" s="34"/>
      <c r="T1155" s="34"/>
      <c r="U1155" s="34"/>
      <c r="V1155" s="34"/>
      <c r="W1155" s="34"/>
      <c r="X1155" s="34"/>
      <c r="Y1155" s="34"/>
      <c r="Z1155" s="34"/>
      <c r="AA1155" s="34"/>
      <c r="AB1155" s="34"/>
      <c r="AC1155" s="34"/>
      <c r="AD1155" s="34"/>
      <c r="AE1155" s="34"/>
      <c r="AF1155" s="34"/>
      <c r="AG1155" s="34"/>
      <c r="AH1155" s="34"/>
      <c r="AI1155" s="34"/>
      <c r="AJ1155" s="34"/>
      <c r="AK1155" s="34"/>
      <c r="AL1155" s="34"/>
      <c r="AM1155" s="34"/>
      <c r="AN1155" s="34"/>
      <c r="AO1155" s="34"/>
      <c r="AP1155" s="34"/>
      <c r="AQ1155" s="34"/>
      <c r="AR1155" s="34"/>
    </row>
    <row r="1156" spans="10:44" s="95" customFormat="1" ht="15" customHeight="1" x14ac:dyDescent="0.25">
      <c r="J1156" s="96"/>
      <c r="K1156" s="96"/>
      <c r="L1156" s="96"/>
      <c r="M1156" s="96"/>
      <c r="N1156" s="96"/>
      <c r="O1156" s="96"/>
      <c r="P1156" s="96"/>
      <c r="Q1156" s="96"/>
      <c r="R1156" s="34"/>
      <c r="S1156" s="34"/>
      <c r="T1156" s="34"/>
      <c r="U1156" s="34"/>
      <c r="V1156" s="34"/>
      <c r="W1156" s="34"/>
      <c r="X1156" s="34"/>
      <c r="Y1156" s="34"/>
      <c r="Z1156" s="34"/>
      <c r="AA1156" s="34"/>
      <c r="AB1156" s="34"/>
      <c r="AC1156" s="34"/>
      <c r="AD1156" s="34"/>
      <c r="AE1156" s="34"/>
      <c r="AF1156" s="34"/>
      <c r="AG1156" s="34"/>
      <c r="AH1156" s="34"/>
      <c r="AI1156" s="34"/>
      <c r="AJ1156" s="34"/>
      <c r="AK1156" s="34"/>
      <c r="AL1156" s="34"/>
      <c r="AM1156" s="34"/>
      <c r="AN1156" s="34"/>
      <c r="AO1156" s="34"/>
      <c r="AP1156" s="34"/>
      <c r="AQ1156" s="34"/>
      <c r="AR1156" s="34"/>
    </row>
    <row r="1157" spans="10:44" s="95" customFormat="1" ht="15" customHeight="1" x14ac:dyDescent="0.25">
      <c r="J1157" s="96"/>
      <c r="K1157" s="96"/>
      <c r="L1157" s="96"/>
      <c r="M1157" s="96"/>
      <c r="N1157" s="96"/>
      <c r="O1157" s="96"/>
      <c r="P1157" s="96"/>
      <c r="Q1157" s="96"/>
      <c r="R1157" s="34"/>
      <c r="S1157" s="34"/>
      <c r="T1157" s="34"/>
      <c r="U1157" s="34"/>
      <c r="V1157" s="34"/>
      <c r="W1157" s="34"/>
      <c r="X1157" s="34"/>
      <c r="Y1157" s="34"/>
      <c r="Z1157" s="34"/>
      <c r="AA1157" s="34"/>
      <c r="AB1157" s="34"/>
      <c r="AC1157" s="34"/>
      <c r="AD1157" s="34"/>
      <c r="AE1157" s="34"/>
      <c r="AF1157" s="34"/>
      <c r="AG1157" s="34"/>
      <c r="AH1157" s="34"/>
      <c r="AI1157" s="34"/>
      <c r="AJ1157" s="34"/>
      <c r="AK1157" s="34"/>
      <c r="AL1157" s="34"/>
      <c r="AM1157" s="34"/>
      <c r="AN1157" s="34"/>
      <c r="AO1157" s="34"/>
      <c r="AP1157" s="34"/>
      <c r="AQ1157" s="34"/>
      <c r="AR1157" s="34"/>
    </row>
    <row r="1158" spans="10:44" s="95" customFormat="1" ht="15" customHeight="1" x14ac:dyDescent="0.25">
      <c r="J1158" s="96"/>
      <c r="K1158" s="96"/>
      <c r="L1158" s="96"/>
      <c r="M1158" s="96"/>
      <c r="N1158" s="96"/>
      <c r="O1158" s="96"/>
      <c r="P1158" s="96"/>
      <c r="Q1158" s="96"/>
      <c r="R1158" s="34"/>
      <c r="S1158" s="34"/>
      <c r="T1158" s="34"/>
      <c r="U1158" s="34"/>
      <c r="V1158" s="34"/>
      <c r="W1158" s="34"/>
      <c r="X1158" s="34"/>
      <c r="Y1158" s="34"/>
      <c r="Z1158" s="34"/>
      <c r="AA1158" s="34"/>
      <c r="AB1158" s="34"/>
      <c r="AC1158" s="34"/>
      <c r="AD1158" s="34"/>
      <c r="AE1158" s="34"/>
      <c r="AF1158" s="34"/>
      <c r="AG1158" s="34"/>
      <c r="AH1158" s="34"/>
      <c r="AI1158" s="34"/>
      <c r="AJ1158" s="34"/>
      <c r="AK1158" s="34"/>
      <c r="AL1158" s="34"/>
      <c r="AM1158" s="34"/>
      <c r="AN1158" s="34"/>
      <c r="AO1158" s="34"/>
      <c r="AP1158" s="34"/>
      <c r="AQ1158" s="34"/>
      <c r="AR1158" s="34"/>
    </row>
    <row r="1159" spans="10:44" s="95" customFormat="1" ht="15" customHeight="1" x14ac:dyDescent="0.25">
      <c r="J1159" s="96"/>
      <c r="K1159" s="96"/>
      <c r="L1159" s="96"/>
      <c r="M1159" s="96"/>
      <c r="N1159" s="96"/>
      <c r="O1159" s="96"/>
      <c r="P1159" s="96"/>
      <c r="Q1159" s="96"/>
      <c r="R1159" s="34"/>
      <c r="S1159" s="34"/>
      <c r="T1159" s="34"/>
      <c r="U1159" s="34"/>
      <c r="V1159" s="34"/>
      <c r="W1159" s="34"/>
      <c r="X1159" s="34"/>
      <c r="Y1159" s="34"/>
      <c r="Z1159" s="34"/>
      <c r="AA1159" s="34"/>
      <c r="AB1159" s="34"/>
      <c r="AC1159" s="34"/>
      <c r="AD1159" s="34"/>
      <c r="AE1159" s="34"/>
      <c r="AF1159" s="34"/>
      <c r="AG1159" s="34"/>
      <c r="AH1159" s="34"/>
      <c r="AI1159" s="34"/>
      <c r="AJ1159" s="34"/>
      <c r="AK1159" s="34"/>
      <c r="AL1159" s="34"/>
      <c r="AM1159" s="34"/>
      <c r="AN1159" s="34"/>
      <c r="AO1159" s="34"/>
      <c r="AP1159" s="34"/>
      <c r="AQ1159" s="34"/>
      <c r="AR1159" s="34"/>
    </row>
    <row r="1160" spans="10:44" s="95" customFormat="1" ht="15" customHeight="1" x14ac:dyDescent="0.25">
      <c r="J1160" s="96"/>
      <c r="K1160" s="96"/>
      <c r="L1160" s="96"/>
      <c r="M1160" s="96"/>
      <c r="N1160" s="96"/>
      <c r="O1160" s="96"/>
      <c r="P1160" s="96"/>
      <c r="Q1160" s="96"/>
      <c r="R1160" s="34"/>
      <c r="S1160" s="34"/>
      <c r="T1160" s="34"/>
      <c r="U1160" s="34"/>
      <c r="V1160" s="34"/>
      <c r="W1160" s="34"/>
      <c r="X1160" s="34"/>
      <c r="Y1160" s="34"/>
      <c r="Z1160" s="34"/>
      <c r="AA1160" s="34"/>
      <c r="AB1160" s="34"/>
      <c r="AC1160" s="34"/>
      <c r="AD1160" s="34"/>
      <c r="AE1160" s="34"/>
      <c r="AF1160" s="34"/>
      <c r="AG1160" s="34"/>
      <c r="AH1160" s="34"/>
      <c r="AI1160" s="34"/>
      <c r="AJ1160" s="34"/>
      <c r="AK1160" s="34"/>
      <c r="AL1160" s="34"/>
      <c r="AM1160" s="34"/>
      <c r="AN1160" s="34"/>
      <c r="AO1160" s="34"/>
      <c r="AP1160" s="34"/>
      <c r="AQ1160" s="34"/>
      <c r="AR1160" s="34"/>
    </row>
    <row r="1161" spans="10:44" s="95" customFormat="1" ht="15" customHeight="1" x14ac:dyDescent="0.25">
      <c r="J1161" s="96"/>
      <c r="K1161" s="96"/>
      <c r="L1161" s="96"/>
      <c r="M1161" s="96"/>
      <c r="N1161" s="96"/>
      <c r="O1161" s="96"/>
      <c r="P1161" s="96"/>
      <c r="Q1161" s="96"/>
      <c r="R1161" s="34"/>
      <c r="S1161" s="34"/>
      <c r="T1161" s="34"/>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row>
    <row r="1162" spans="10:44" s="95" customFormat="1" ht="15" customHeight="1" x14ac:dyDescent="0.25">
      <c r="J1162" s="96"/>
      <c r="K1162" s="96"/>
      <c r="L1162" s="96"/>
      <c r="M1162" s="96"/>
      <c r="N1162" s="96"/>
      <c r="O1162" s="96"/>
      <c r="P1162" s="96"/>
      <c r="Q1162" s="96"/>
      <c r="R1162" s="34"/>
      <c r="S1162" s="34"/>
      <c r="T1162" s="34"/>
      <c r="U1162" s="34"/>
      <c r="V1162" s="34"/>
      <c r="W1162" s="34"/>
      <c r="X1162" s="34"/>
      <c r="Y1162" s="34"/>
      <c r="Z1162" s="34"/>
      <c r="AA1162" s="34"/>
      <c r="AB1162" s="34"/>
      <c r="AC1162" s="34"/>
      <c r="AD1162" s="34"/>
      <c r="AE1162" s="34"/>
      <c r="AF1162" s="34"/>
      <c r="AG1162" s="34"/>
      <c r="AH1162" s="34"/>
      <c r="AI1162" s="34"/>
      <c r="AJ1162" s="34"/>
      <c r="AK1162" s="34"/>
      <c r="AL1162" s="34"/>
      <c r="AM1162" s="34"/>
      <c r="AN1162" s="34"/>
      <c r="AO1162" s="34"/>
      <c r="AP1162" s="34"/>
      <c r="AQ1162" s="34"/>
      <c r="AR1162" s="34"/>
    </row>
    <row r="1163" spans="10:44" s="95" customFormat="1" ht="15" customHeight="1" x14ac:dyDescent="0.25">
      <c r="J1163" s="96"/>
      <c r="K1163" s="96"/>
      <c r="L1163" s="96"/>
      <c r="M1163" s="96"/>
      <c r="N1163" s="96"/>
      <c r="O1163" s="96"/>
      <c r="P1163" s="96"/>
      <c r="Q1163" s="96"/>
      <c r="R1163" s="34"/>
      <c r="S1163" s="34"/>
      <c r="T1163" s="34"/>
      <c r="U1163" s="34"/>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row>
    <row r="1164" spans="10:44" s="95" customFormat="1" ht="15" customHeight="1" x14ac:dyDescent="0.25">
      <c r="J1164" s="96"/>
      <c r="K1164" s="96"/>
      <c r="L1164" s="96"/>
      <c r="M1164" s="96"/>
      <c r="N1164" s="96"/>
      <c r="O1164" s="96"/>
      <c r="P1164" s="96"/>
      <c r="Q1164" s="96"/>
      <c r="R1164" s="34"/>
      <c r="S1164" s="34"/>
      <c r="T1164" s="34"/>
      <c r="U1164" s="34"/>
      <c r="V1164" s="34"/>
      <c r="W1164" s="34"/>
      <c r="X1164" s="34"/>
      <c r="Y1164" s="34"/>
      <c r="Z1164" s="34"/>
      <c r="AA1164" s="34"/>
      <c r="AB1164" s="34"/>
      <c r="AC1164" s="34"/>
      <c r="AD1164" s="34"/>
      <c r="AE1164" s="34"/>
      <c r="AF1164" s="34"/>
      <c r="AG1164" s="34"/>
      <c r="AH1164" s="34"/>
      <c r="AI1164" s="34"/>
      <c r="AJ1164" s="34"/>
      <c r="AK1164" s="34"/>
      <c r="AL1164" s="34"/>
      <c r="AM1164" s="34"/>
      <c r="AN1164" s="34"/>
      <c r="AO1164" s="34"/>
      <c r="AP1164" s="34"/>
      <c r="AQ1164" s="34"/>
      <c r="AR1164" s="34"/>
    </row>
    <row r="1165" spans="10:44" s="95" customFormat="1" ht="15" customHeight="1" x14ac:dyDescent="0.25">
      <c r="J1165" s="96"/>
      <c r="K1165" s="96"/>
      <c r="L1165" s="96"/>
      <c r="M1165" s="96"/>
      <c r="N1165" s="96"/>
      <c r="O1165" s="96"/>
      <c r="P1165" s="96"/>
      <c r="Q1165" s="96"/>
      <c r="R1165" s="34"/>
      <c r="S1165" s="34"/>
      <c r="T1165" s="34"/>
      <c r="U1165" s="34"/>
      <c r="V1165" s="34"/>
      <c r="W1165" s="34"/>
      <c r="X1165" s="34"/>
      <c r="Y1165" s="34"/>
      <c r="Z1165" s="34"/>
      <c r="AA1165" s="34"/>
      <c r="AB1165" s="34"/>
      <c r="AC1165" s="34"/>
      <c r="AD1165" s="34"/>
      <c r="AE1165" s="34"/>
      <c r="AF1165" s="34"/>
      <c r="AG1165" s="34"/>
      <c r="AH1165" s="34"/>
      <c r="AI1165" s="34"/>
      <c r="AJ1165" s="34"/>
      <c r="AK1165" s="34"/>
      <c r="AL1165" s="34"/>
      <c r="AM1165" s="34"/>
      <c r="AN1165" s="34"/>
      <c r="AO1165" s="34"/>
      <c r="AP1165" s="34"/>
      <c r="AQ1165" s="34"/>
      <c r="AR1165" s="34"/>
    </row>
    <row r="1166" spans="10:44" s="95" customFormat="1" ht="15" customHeight="1" x14ac:dyDescent="0.25">
      <c r="J1166" s="96"/>
      <c r="K1166" s="96"/>
      <c r="L1166" s="96"/>
      <c r="M1166" s="96"/>
      <c r="N1166" s="96"/>
      <c r="O1166" s="96"/>
      <c r="P1166" s="96"/>
      <c r="Q1166" s="96"/>
      <c r="R1166" s="34"/>
      <c r="S1166" s="34"/>
      <c r="T1166" s="34"/>
      <c r="U1166" s="34"/>
      <c r="V1166" s="34"/>
      <c r="W1166" s="34"/>
      <c r="X1166" s="34"/>
      <c r="Y1166" s="34"/>
      <c r="Z1166" s="34"/>
      <c r="AA1166" s="34"/>
      <c r="AB1166" s="34"/>
      <c r="AC1166" s="34"/>
      <c r="AD1166" s="34"/>
      <c r="AE1166" s="34"/>
      <c r="AF1166" s="34"/>
      <c r="AG1166" s="34"/>
      <c r="AH1166" s="34"/>
      <c r="AI1166" s="34"/>
      <c r="AJ1166" s="34"/>
      <c r="AK1166" s="34"/>
      <c r="AL1166" s="34"/>
      <c r="AM1166" s="34"/>
      <c r="AN1166" s="34"/>
      <c r="AO1166" s="34"/>
      <c r="AP1166" s="34"/>
      <c r="AQ1166" s="34"/>
      <c r="AR1166" s="34"/>
    </row>
    <row r="1167" spans="10:44" s="95" customFormat="1" ht="15" customHeight="1" x14ac:dyDescent="0.25">
      <c r="J1167" s="96"/>
      <c r="K1167" s="96"/>
      <c r="L1167" s="96"/>
      <c r="M1167" s="96"/>
      <c r="N1167" s="96"/>
      <c r="O1167" s="96"/>
      <c r="P1167" s="96"/>
      <c r="Q1167" s="96"/>
      <c r="R1167" s="34"/>
      <c r="S1167" s="34"/>
      <c r="T1167" s="34"/>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row>
    <row r="1168" spans="10:44" s="95" customFormat="1" ht="15" customHeight="1" x14ac:dyDescent="0.25">
      <c r="J1168" s="96"/>
      <c r="K1168" s="96"/>
      <c r="L1168" s="96"/>
      <c r="M1168" s="96"/>
      <c r="N1168" s="96"/>
      <c r="O1168" s="96"/>
      <c r="P1168" s="96"/>
      <c r="Q1168" s="96"/>
      <c r="R1168" s="34"/>
      <c r="S1168" s="34"/>
      <c r="T1168" s="34"/>
      <c r="U1168" s="34"/>
      <c r="V1168" s="34"/>
      <c r="W1168" s="34"/>
      <c r="X1168" s="34"/>
      <c r="Y1168" s="34"/>
      <c r="Z1168" s="34"/>
      <c r="AA1168" s="34"/>
      <c r="AB1168" s="34"/>
      <c r="AC1168" s="34"/>
      <c r="AD1168" s="34"/>
      <c r="AE1168" s="34"/>
      <c r="AF1168" s="34"/>
      <c r="AG1168" s="34"/>
      <c r="AH1168" s="34"/>
      <c r="AI1168" s="34"/>
      <c r="AJ1168" s="34"/>
      <c r="AK1168" s="34"/>
      <c r="AL1168" s="34"/>
      <c r="AM1168" s="34"/>
      <c r="AN1168" s="34"/>
      <c r="AO1168" s="34"/>
      <c r="AP1168" s="34"/>
      <c r="AQ1168" s="34"/>
      <c r="AR1168" s="34"/>
    </row>
    <row r="1169" spans="10:44" s="95" customFormat="1" ht="15" customHeight="1" x14ac:dyDescent="0.25">
      <c r="J1169" s="96"/>
      <c r="K1169" s="96"/>
      <c r="L1169" s="96"/>
      <c r="M1169" s="96"/>
      <c r="N1169" s="96"/>
      <c r="O1169" s="96"/>
      <c r="P1169" s="96"/>
      <c r="Q1169" s="96"/>
      <c r="R1169" s="34"/>
      <c r="S1169" s="34"/>
      <c r="T1169" s="34"/>
      <c r="U1169" s="34"/>
      <c r="V1169" s="34"/>
      <c r="W1169" s="34"/>
      <c r="X1169" s="34"/>
      <c r="Y1169" s="34"/>
      <c r="Z1169" s="34"/>
      <c r="AA1169" s="34"/>
      <c r="AB1169" s="34"/>
      <c r="AC1169" s="34"/>
      <c r="AD1169" s="34"/>
      <c r="AE1169" s="34"/>
      <c r="AF1169" s="34"/>
      <c r="AG1169" s="34"/>
      <c r="AH1169" s="34"/>
      <c r="AI1169" s="34"/>
      <c r="AJ1169" s="34"/>
      <c r="AK1169" s="34"/>
      <c r="AL1169" s="34"/>
      <c r="AM1169" s="34"/>
      <c r="AN1169" s="34"/>
      <c r="AO1169" s="34"/>
      <c r="AP1169" s="34"/>
      <c r="AQ1169" s="34"/>
      <c r="AR1169" s="34"/>
    </row>
    <row r="1170" spans="10:44" s="95" customFormat="1" ht="15" customHeight="1" x14ac:dyDescent="0.25">
      <c r="J1170" s="96"/>
      <c r="K1170" s="96"/>
      <c r="L1170" s="96"/>
      <c r="M1170" s="96"/>
      <c r="N1170" s="96"/>
      <c r="O1170" s="96"/>
      <c r="P1170" s="96"/>
      <c r="Q1170" s="96"/>
      <c r="R1170" s="34"/>
      <c r="S1170" s="34"/>
      <c r="T1170" s="34"/>
      <c r="U1170" s="34"/>
      <c r="V1170" s="34"/>
      <c r="W1170" s="34"/>
      <c r="X1170" s="34"/>
      <c r="Y1170" s="34"/>
      <c r="Z1170" s="34"/>
      <c r="AA1170" s="34"/>
      <c r="AB1170" s="34"/>
      <c r="AC1170" s="34"/>
      <c r="AD1170" s="34"/>
      <c r="AE1170" s="34"/>
      <c r="AF1170" s="34"/>
      <c r="AG1170" s="34"/>
      <c r="AH1170" s="34"/>
      <c r="AI1170" s="34"/>
      <c r="AJ1170" s="34"/>
      <c r="AK1170" s="34"/>
      <c r="AL1170" s="34"/>
      <c r="AM1170" s="34"/>
      <c r="AN1170" s="34"/>
      <c r="AO1170" s="34"/>
      <c r="AP1170" s="34"/>
      <c r="AQ1170" s="34"/>
      <c r="AR1170" s="34"/>
    </row>
    <row r="1171" spans="10:44" s="95" customFormat="1" ht="15" customHeight="1" x14ac:dyDescent="0.25">
      <c r="J1171" s="96"/>
      <c r="K1171" s="96"/>
      <c r="L1171" s="96"/>
      <c r="M1171" s="96"/>
      <c r="N1171" s="96"/>
      <c r="O1171" s="96"/>
      <c r="P1171" s="96"/>
      <c r="Q1171" s="96"/>
      <c r="R1171" s="34"/>
      <c r="S1171" s="34"/>
      <c r="T1171" s="34"/>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row>
    <row r="1172" spans="10:44" s="95" customFormat="1" ht="15" customHeight="1" x14ac:dyDescent="0.25">
      <c r="J1172" s="96"/>
      <c r="K1172" s="96"/>
      <c r="L1172" s="96"/>
      <c r="M1172" s="96"/>
      <c r="N1172" s="96"/>
      <c r="O1172" s="96"/>
      <c r="P1172" s="96"/>
      <c r="Q1172" s="96"/>
      <c r="R1172" s="34"/>
      <c r="S1172" s="34"/>
      <c r="T1172" s="34"/>
      <c r="U1172" s="34"/>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row>
    <row r="1173" spans="10:44" s="95" customFormat="1" ht="15" customHeight="1" x14ac:dyDescent="0.25">
      <c r="J1173" s="96"/>
      <c r="K1173" s="96"/>
      <c r="L1173" s="96"/>
      <c r="M1173" s="96"/>
      <c r="N1173" s="96"/>
      <c r="O1173" s="96"/>
      <c r="P1173" s="96"/>
      <c r="Q1173" s="96"/>
      <c r="R1173" s="34"/>
      <c r="S1173" s="34"/>
      <c r="T1173" s="34"/>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row>
    <row r="1174" spans="10:44" s="95" customFormat="1" ht="15" customHeight="1" x14ac:dyDescent="0.25">
      <c r="J1174" s="96"/>
      <c r="K1174" s="96"/>
      <c r="L1174" s="96"/>
      <c r="M1174" s="96"/>
      <c r="N1174" s="96"/>
      <c r="O1174" s="96"/>
      <c r="P1174" s="96"/>
      <c r="Q1174" s="96"/>
      <c r="R1174" s="34"/>
      <c r="S1174" s="34"/>
      <c r="T1174" s="34"/>
      <c r="U1174" s="34"/>
      <c r="V1174" s="34"/>
      <c r="W1174" s="34"/>
      <c r="X1174" s="34"/>
      <c r="Y1174" s="34"/>
      <c r="Z1174" s="34"/>
      <c r="AA1174" s="34"/>
      <c r="AB1174" s="34"/>
      <c r="AC1174" s="34"/>
      <c r="AD1174" s="34"/>
      <c r="AE1174" s="34"/>
      <c r="AF1174" s="34"/>
      <c r="AG1174" s="34"/>
      <c r="AH1174" s="34"/>
      <c r="AI1174" s="34"/>
      <c r="AJ1174" s="34"/>
      <c r="AK1174" s="34"/>
      <c r="AL1174" s="34"/>
      <c r="AM1174" s="34"/>
      <c r="AN1174" s="34"/>
      <c r="AO1174" s="34"/>
      <c r="AP1174" s="34"/>
      <c r="AQ1174" s="34"/>
      <c r="AR1174" s="34"/>
    </row>
    <row r="1175" spans="10:44" s="95" customFormat="1" ht="15" customHeight="1" x14ac:dyDescent="0.25">
      <c r="J1175" s="96"/>
      <c r="K1175" s="96"/>
      <c r="L1175" s="96"/>
      <c r="M1175" s="96"/>
      <c r="N1175" s="96"/>
      <c r="O1175" s="96"/>
      <c r="P1175" s="96"/>
      <c r="Q1175" s="96"/>
      <c r="R1175" s="34"/>
      <c r="S1175" s="34"/>
      <c r="T1175" s="34"/>
      <c r="U1175" s="34"/>
      <c r="V1175" s="34"/>
      <c r="W1175" s="34"/>
      <c r="X1175" s="34"/>
      <c r="Y1175" s="34"/>
      <c r="Z1175" s="34"/>
      <c r="AA1175" s="34"/>
      <c r="AB1175" s="34"/>
      <c r="AC1175" s="34"/>
      <c r="AD1175" s="34"/>
      <c r="AE1175" s="34"/>
      <c r="AF1175" s="34"/>
      <c r="AG1175" s="34"/>
      <c r="AH1175" s="34"/>
      <c r="AI1175" s="34"/>
      <c r="AJ1175" s="34"/>
      <c r="AK1175" s="34"/>
      <c r="AL1175" s="34"/>
      <c r="AM1175" s="34"/>
      <c r="AN1175" s="34"/>
      <c r="AO1175" s="34"/>
      <c r="AP1175" s="34"/>
      <c r="AQ1175" s="34"/>
      <c r="AR1175" s="34"/>
    </row>
    <row r="1176" spans="10:44" s="95" customFormat="1" ht="15" customHeight="1" x14ac:dyDescent="0.25">
      <c r="J1176" s="96"/>
      <c r="K1176" s="96"/>
      <c r="L1176" s="96"/>
      <c r="M1176" s="96"/>
      <c r="N1176" s="96"/>
      <c r="O1176" s="96"/>
      <c r="P1176" s="96"/>
      <c r="Q1176" s="96"/>
      <c r="R1176" s="34"/>
      <c r="S1176" s="34"/>
      <c r="T1176" s="34"/>
      <c r="U1176" s="34"/>
      <c r="V1176" s="34"/>
      <c r="W1176" s="34"/>
      <c r="X1176" s="34"/>
      <c r="Y1176" s="34"/>
      <c r="Z1176" s="34"/>
      <c r="AA1176" s="34"/>
      <c r="AB1176" s="34"/>
      <c r="AC1176" s="34"/>
      <c r="AD1176" s="34"/>
      <c r="AE1176" s="34"/>
      <c r="AF1176" s="34"/>
      <c r="AG1176" s="34"/>
      <c r="AH1176" s="34"/>
      <c r="AI1176" s="34"/>
      <c r="AJ1176" s="34"/>
      <c r="AK1176" s="34"/>
      <c r="AL1176" s="34"/>
      <c r="AM1176" s="34"/>
      <c r="AN1176" s="34"/>
      <c r="AO1176" s="34"/>
      <c r="AP1176" s="34"/>
      <c r="AQ1176" s="34"/>
      <c r="AR1176" s="34"/>
    </row>
    <row r="1177" spans="10:44" s="95" customFormat="1" ht="15" customHeight="1" x14ac:dyDescent="0.25">
      <c r="J1177" s="96"/>
      <c r="K1177" s="96"/>
      <c r="L1177" s="96"/>
      <c r="M1177" s="96"/>
      <c r="N1177" s="96"/>
      <c r="O1177" s="96"/>
      <c r="P1177" s="96"/>
      <c r="Q1177" s="96"/>
      <c r="R1177" s="34"/>
      <c r="S1177" s="34"/>
      <c r="T1177" s="34"/>
      <c r="U1177" s="34"/>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row>
    <row r="1178" spans="10:44" s="95" customFormat="1" ht="15" customHeight="1" x14ac:dyDescent="0.25">
      <c r="J1178" s="96"/>
      <c r="K1178" s="96"/>
      <c r="L1178" s="96"/>
      <c r="M1178" s="96"/>
      <c r="N1178" s="96"/>
      <c r="O1178" s="96"/>
      <c r="P1178" s="96"/>
      <c r="Q1178" s="96"/>
      <c r="R1178" s="34"/>
      <c r="S1178" s="34"/>
      <c r="T1178" s="34"/>
      <c r="U1178" s="34"/>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row>
    <row r="1179" spans="10:44" s="95" customFormat="1" ht="15" customHeight="1" x14ac:dyDescent="0.25">
      <c r="J1179" s="96"/>
      <c r="K1179" s="96"/>
      <c r="L1179" s="96"/>
      <c r="M1179" s="96"/>
      <c r="N1179" s="96"/>
      <c r="O1179" s="96"/>
      <c r="P1179" s="96"/>
      <c r="Q1179" s="96"/>
      <c r="R1179" s="34"/>
      <c r="S1179" s="34"/>
      <c r="T1179" s="34"/>
      <c r="U1179" s="34"/>
      <c r="V1179" s="34"/>
      <c r="W1179" s="34"/>
      <c r="X1179" s="34"/>
      <c r="Y1179" s="34"/>
      <c r="Z1179" s="34"/>
      <c r="AA1179" s="34"/>
      <c r="AB1179" s="34"/>
      <c r="AC1179" s="34"/>
      <c r="AD1179" s="34"/>
      <c r="AE1179" s="34"/>
      <c r="AF1179" s="34"/>
      <c r="AG1179" s="34"/>
      <c r="AH1179" s="34"/>
      <c r="AI1179" s="34"/>
      <c r="AJ1179" s="34"/>
      <c r="AK1179" s="34"/>
      <c r="AL1179" s="34"/>
      <c r="AM1179" s="34"/>
      <c r="AN1179" s="34"/>
      <c r="AO1179" s="34"/>
      <c r="AP1179" s="34"/>
      <c r="AQ1179" s="34"/>
      <c r="AR1179" s="34"/>
    </row>
    <row r="1180" spans="10:44" s="95" customFormat="1" ht="15" customHeight="1" x14ac:dyDescent="0.25">
      <c r="J1180" s="96"/>
      <c r="K1180" s="96"/>
      <c r="L1180" s="96"/>
      <c r="M1180" s="96"/>
      <c r="N1180" s="96"/>
      <c r="O1180" s="96"/>
      <c r="P1180" s="96"/>
      <c r="Q1180" s="96"/>
      <c r="R1180" s="34"/>
      <c r="S1180" s="34"/>
      <c r="T1180" s="34"/>
      <c r="U1180" s="34"/>
      <c r="V1180" s="34"/>
      <c r="W1180" s="34"/>
      <c r="X1180" s="34"/>
      <c r="Y1180" s="34"/>
      <c r="Z1180" s="34"/>
      <c r="AA1180" s="34"/>
      <c r="AB1180" s="34"/>
      <c r="AC1180" s="34"/>
      <c r="AD1180" s="34"/>
      <c r="AE1180" s="34"/>
      <c r="AF1180" s="34"/>
      <c r="AG1180" s="34"/>
      <c r="AH1180" s="34"/>
      <c r="AI1180" s="34"/>
      <c r="AJ1180" s="34"/>
      <c r="AK1180" s="34"/>
      <c r="AL1180" s="34"/>
      <c r="AM1180" s="34"/>
      <c r="AN1180" s="34"/>
      <c r="AO1180" s="34"/>
      <c r="AP1180" s="34"/>
      <c r="AQ1180" s="34"/>
      <c r="AR1180" s="34"/>
    </row>
    <row r="1181" spans="10:44" s="95" customFormat="1" ht="15" customHeight="1" x14ac:dyDescent="0.25">
      <c r="J1181" s="96"/>
      <c r="K1181" s="96"/>
      <c r="L1181" s="96"/>
      <c r="M1181" s="96"/>
      <c r="N1181" s="96"/>
      <c r="O1181" s="96"/>
      <c r="P1181" s="96"/>
      <c r="Q1181" s="96"/>
      <c r="R1181" s="34"/>
      <c r="S1181" s="34"/>
      <c r="T1181" s="34"/>
      <c r="U1181" s="34"/>
      <c r="V1181" s="34"/>
      <c r="W1181" s="34"/>
      <c r="X1181" s="34"/>
      <c r="Y1181" s="34"/>
      <c r="Z1181" s="34"/>
      <c r="AA1181" s="34"/>
      <c r="AB1181" s="34"/>
      <c r="AC1181" s="34"/>
      <c r="AD1181" s="34"/>
      <c r="AE1181" s="34"/>
      <c r="AF1181" s="34"/>
      <c r="AG1181" s="34"/>
      <c r="AH1181" s="34"/>
      <c r="AI1181" s="34"/>
      <c r="AJ1181" s="34"/>
      <c r="AK1181" s="34"/>
      <c r="AL1181" s="34"/>
      <c r="AM1181" s="34"/>
      <c r="AN1181" s="34"/>
      <c r="AO1181" s="34"/>
      <c r="AP1181" s="34"/>
      <c r="AQ1181" s="34"/>
      <c r="AR1181" s="34"/>
    </row>
    <row r="1182" spans="10:44" s="95" customFormat="1" ht="15" customHeight="1" x14ac:dyDescent="0.25">
      <c r="J1182" s="96"/>
      <c r="K1182" s="96"/>
      <c r="L1182" s="96"/>
      <c r="M1182" s="96"/>
      <c r="N1182" s="96"/>
      <c r="O1182" s="96"/>
      <c r="P1182" s="96"/>
      <c r="Q1182" s="96"/>
      <c r="R1182" s="34"/>
      <c r="S1182" s="34"/>
      <c r="T1182" s="34"/>
      <c r="U1182" s="34"/>
      <c r="V1182" s="34"/>
      <c r="W1182" s="34"/>
      <c r="X1182" s="34"/>
      <c r="Y1182" s="34"/>
      <c r="Z1182" s="34"/>
      <c r="AA1182" s="34"/>
      <c r="AB1182" s="34"/>
      <c r="AC1182" s="34"/>
      <c r="AD1182" s="34"/>
      <c r="AE1182" s="34"/>
      <c r="AF1182" s="34"/>
      <c r="AG1182" s="34"/>
      <c r="AH1182" s="34"/>
      <c r="AI1182" s="34"/>
      <c r="AJ1182" s="34"/>
      <c r="AK1182" s="34"/>
      <c r="AL1182" s="34"/>
      <c r="AM1182" s="34"/>
      <c r="AN1182" s="34"/>
      <c r="AO1182" s="34"/>
      <c r="AP1182" s="34"/>
      <c r="AQ1182" s="34"/>
      <c r="AR1182" s="34"/>
    </row>
    <row r="1183" spans="10:44" s="95" customFormat="1" ht="15" customHeight="1" x14ac:dyDescent="0.25">
      <c r="J1183" s="96"/>
      <c r="K1183" s="96"/>
      <c r="L1183" s="96"/>
      <c r="M1183" s="96"/>
      <c r="N1183" s="96"/>
      <c r="O1183" s="96"/>
      <c r="P1183" s="96"/>
      <c r="Q1183" s="96"/>
      <c r="R1183" s="34"/>
      <c r="S1183" s="34"/>
      <c r="T1183" s="34"/>
      <c r="U1183" s="34"/>
      <c r="V1183" s="34"/>
      <c r="W1183" s="34"/>
      <c r="X1183" s="34"/>
      <c r="Y1183" s="34"/>
      <c r="Z1183" s="34"/>
      <c r="AA1183" s="34"/>
      <c r="AB1183" s="34"/>
      <c r="AC1183" s="34"/>
      <c r="AD1183" s="34"/>
      <c r="AE1183" s="34"/>
      <c r="AF1183" s="34"/>
      <c r="AG1183" s="34"/>
      <c r="AH1183" s="34"/>
      <c r="AI1183" s="34"/>
      <c r="AJ1183" s="34"/>
      <c r="AK1183" s="34"/>
      <c r="AL1183" s="34"/>
      <c r="AM1183" s="34"/>
      <c r="AN1183" s="34"/>
      <c r="AO1183" s="34"/>
      <c r="AP1183" s="34"/>
      <c r="AQ1183" s="34"/>
      <c r="AR1183" s="34"/>
    </row>
    <row r="1184" spans="10:44" s="95" customFormat="1" ht="15" customHeight="1" x14ac:dyDescent="0.25">
      <c r="J1184" s="96"/>
      <c r="K1184" s="96"/>
      <c r="L1184" s="96"/>
      <c r="M1184" s="96"/>
      <c r="N1184" s="96"/>
      <c r="O1184" s="96"/>
      <c r="P1184" s="96"/>
      <c r="Q1184" s="96"/>
      <c r="R1184" s="34"/>
      <c r="S1184" s="34"/>
      <c r="T1184" s="34"/>
      <c r="U1184" s="34"/>
      <c r="V1184" s="34"/>
      <c r="W1184" s="34"/>
      <c r="X1184" s="34"/>
      <c r="Y1184" s="34"/>
      <c r="Z1184" s="34"/>
      <c r="AA1184" s="34"/>
      <c r="AB1184" s="34"/>
      <c r="AC1184" s="34"/>
      <c r="AD1184" s="34"/>
      <c r="AE1184" s="34"/>
      <c r="AF1184" s="34"/>
      <c r="AG1184" s="34"/>
      <c r="AH1184" s="34"/>
      <c r="AI1184" s="34"/>
      <c r="AJ1184" s="34"/>
      <c r="AK1184" s="34"/>
      <c r="AL1184" s="34"/>
      <c r="AM1184" s="34"/>
      <c r="AN1184" s="34"/>
      <c r="AO1184" s="34"/>
      <c r="AP1184" s="34"/>
      <c r="AQ1184" s="34"/>
      <c r="AR1184" s="34"/>
    </row>
    <row r="1185" spans="10:44" s="95" customFormat="1" ht="15" customHeight="1" x14ac:dyDescent="0.25">
      <c r="J1185" s="96"/>
      <c r="K1185" s="96"/>
      <c r="L1185" s="96"/>
      <c r="M1185" s="96"/>
      <c r="N1185" s="96"/>
      <c r="O1185" s="96"/>
      <c r="P1185" s="96"/>
      <c r="Q1185" s="96"/>
      <c r="R1185" s="34"/>
      <c r="S1185" s="34"/>
      <c r="T1185" s="34"/>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row>
    <row r="1186" spans="10:44" s="95" customFormat="1" ht="15" customHeight="1" x14ac:dyDescent="0.25">
      <c r="J1186" s="96"/>
      <c r="K1186" s="96"/>
      <c r="L1186" s="96"/>
      <c r="M1186" s="96"/>
      <c r="N1186" s="96"/>
      <c r="O1186" s="96"/>
      <c r="P1186" s="96"/>
      <c r="Q1186" s="96"/>
      <c r="R1186" s="34"/>
      <c r="S1186" s="34"/>
      <c r="T1186" s="34"/>
      <c r="U1186" s="34"/>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row>
    <row r="1187" spans="10:44" s="95" customFormat="1" ht="15" customHeight="1" x14ac:dyDescent="0.25">
      <c r="J1187" s="96"/>
      <c r="K1187" s="96"/>
      <c r="L1187" s="96"/>
      <c r="M1187" s="96"/>
      <c r="N1187" s="96"/>
      <c r="O1187" s="96"/>
      <c r="P1187" s="96"/>
      <c r="Q1187" s="96"/>
      <c r="R1187" s="34"/>
      <c r="S1187" s="34"/>
      <c r="T1187" s="34"/>
      <c r="U1187" s="34"/>
      <c r="V1187" s="34"/>
      <c r="W1187" s="34"/>
      <c r="X1187" s="34"/>
      <c r="Y1187" s="34"/>
      <c r="Z1187" s="34"/>
      <c r="AA1187" s="34"/>
      <c r="AB1187" s="34"/>
      <c r="AC1187" s="34"/>
      <c r="AD1187" s="34"/>
      <c r="AE1187" s="34"/>
      <c r="AF1187" s="34"/>
      <c r="AG1187" s="34"/>
      <c r="AH1187" s="34"/>
      <c r="AI1187" s="34"/>
      <c r="AJ1187" s="34"/>
      <c r="AK1187" s="34"/>
      <c r="AL1187" s="34"/>
      <c r="AM1187" s="34"/>
      <c r="AN1187" s="34"/>
      <c r="AO1187" s="34"/>
      <c r="AP1187" s="34"/>
      <c r="AQ1187" s="34"/>
      <c r="AR1187" s="34"/>
    </row>
    <row r="1188" spans="10:44" s="95" customFormat="1" ht="15" customHeight="1" x14ac:dyDescent="0.25">
      <c r="J1188" s="96"/>
      <c r="K1188" s="96"/>
      <c r="L1188" s="96"/>
      <c r="M1188" s="96"/>
      <c r="N1188" s="96"/>
      <c r="O1188" s="96"/>
      <c r="P1188" s="96"/>
      <c r="Q1188" s="96"/>
      <c r="R1188" s="34"/>
      <c r="S1188" s="34"/>
      <c r="T1188" s="34"/>
      <c r="U1188" s="34"/>
      <c r="V1188" s="34"/>
      <c r="W1188" s="34"/>
      <c r="X1188" s="34"/>
      <c r="Y1188" s="34"/>
      <c r="Z1188" s="34"/>
      <c r="AA1188" s="34"/>
      <c r="AB1188" s="34"/>
      <c r="AC1188" s="34"/>
      <c r="AD1188" s="34"/>
      <c r="AE1188" s="34"/>
      <c r="AF1188" s="34"/>
      <c r="AG1188" s="34"/>
      <c r="AH1188" s="34"/>
      <c r="AI1188" s="34"/>
      <c r="AJ1188" s="34"/>
      <c r="AK1188" s="34"/>
      <c r="AL1188" s="34"/>
      <c r="AM1188" s="34"/>
      <c r="AN1188" s="34"/>
      <c r="AO1188" s="34"/>
      <c r="AP1188" s="34"/>
      <c r="AQ1188" s="34"/>
      <c r="AR1188" s="34"/>
    </row>
    <row r="1189" spans="10:44" s="95" customFormat="1" ht="15" customHeight="1" x14ac:dyDescent="0.25">
      <c r="J1189" s="96"/>
      <c r="K1189" s="96"/>
      <c r="L1189" s="96"/>
      <c r="M1189" s="96"/>
      <c r="N1189" s="96"/>
      <c r="O1189" s="96"/>
      <c r="P1189" s="96"/>
      <c r="Q1189" s="96"/>
      <c r="R1189" s="34"/>
      <c r="S1189" s="34"/>
      <c r="T1189" s="34"/>
      <c r="U1189" s="34"/>
      <c r="V1189" s="34"/>
      <c r="W1189" s="34"/>
      <c r="X1189" s="34"/>
      <c r="Y1189" s="34"/>
      <c r="Z1189" s="34"/>
      <c r="AA1189" s="34"/>
      <c r="AB1189" s="34"/>
      <c r="AC1189" s="34"/>
      <c r="AD1189" s="34"/>
      <c r="AE1189" s="34"/>
      <c r="AF1189" s="34"/>
      <c r="AG1189" s="34"/>
      <c r="AH1189" s="34"/>
      <c r="AI1189" s="34"/>
      <c r="AJ1189" s="34"/>
      <c r="AK1189" s="34"/>
      <c r="AL1189" s="34"/>
      <c r="AM1189" s="34"/>
      <c r="AN1189" s="34"/>
      <c r="AO1189" s="34"/>
      <c r="AP1189" s="34"/>
      <c r="AQ1189" s="34"/>
      <c r="AR1189" s="34"/>
    </row>
    <row r="1190" spans="10:44" s="95" customFormat="1" ht="15" customHeight="1" x14ac:dyDescent="0.25">
      <c r="J1190" s="96"/>
      <c r="K1190" s="96"/>
      <c r="L1190" s="96"/>
      <c r="M1190" s="96"/>
      <c r="N1190" s="96"/>
      <c r="O1190" s="96"/>
      <c r="P1190" s="96"/>
      <c r="Q1190" s="96"/>
      <c r="R1190" s="34"/>
      <c r="S1190" s="34"/>
      <c r="T1190" s="34"/>
      <c r="U1190" s="34"/>
      <c r="V1190" s="34"/>
      <c r="W1190" s="34"/>
      <c r="X1190" s="34"/>
      <c r="Y1190" s="34"/>
      <c r="Z1190" s="34"/>
      <c r="AA1190" s="34"/>
      <c r="AB1190" s="34"/>
      <c r="AC1190" s="34"/>
      <c r="AD1190" s="34"/>
      <c r="AE1190" s="34"/>
      <c r="AF1190" s="34"/>
      <c r="AG1190" s="34"/>
      <c r="AH1190" s="34"/>
      <c r="AI1190" s="34"/>
      <c r="AJ1190" s="34"/>
      <c r="AK1190" s="34"/>
      <c r="AL1190" s="34"/>
      <c r="AM1190" s="34"/>
      <c r="AN1190" s="34"/>
      <c r="AO1190" s="34"/>
      <c r="AP1190" s="34"/>
      <c r="AQ1190" s="34"/>
      <c r="AR1190" s="34"/>
    </row>
    <row r="1191" spans="10:44" s="95" customFormat="1" ht="15" customHeight="1" x14ac:dyDescent="0.25">
      <c r="J1191" s="96"/>
      <c r="K1191" s="96"/>
      <c r="L1191" s="96"/>
      <c r="M1191" s="96"/>
      <c r="N1191" s="96"/>
      <c r="O1191" s="96"/>
      <c r="P1191" s="96"/>
      <c r="Q1191" s="96"/>
      <c r="R1191" s="34"/>
      <c r="S1191" s="34"/>
      <c r="T1191" s="34"/>
      <c r="U1191" s="34"/>
      <c r="V1191" s="34"/>
      <c r="W1191" s="34"/>
      <c r="X1191" s="34"/>
      <c r="Y1191" s="34"/>
      <c r="Z1191" s="34"/>
      <c r="AA1191" s="34"/>
      <c r="AB1191" s="34"/>
      <c r="AC1191" s="34"/>
      <c r="AD1191" s="34"/>
      <c r="AE1191" s="34"/>
      <c r="AF1191" s="34"/>
      <c r="AG1191" s="34"/>
      <c r="AH1191" s="34"/>
      <c r="AI1191" s="34"/>
      <c r="AJ1191" s="34"/>
      <c r="AK1191" s="34"/>
      <c r="AL1191" s="34"/>
      <c r="AM1191" s="34"/>
      <c r="AN1191" s="34"/>
      <c r="AO1191" s="34"/>
      <c r="AP1191" s="34"/>
      <c r="AQ1191" s="34"/>
      <c r="AR1191" s="34"/>
    </row>
    <row r="1192" spans="10:44" s="95" customFormat="1" ht="15" customHeight="1" x14ac:dyDescent="0.25">
      <c r="J1192" s="96"/>
      <c r="K1192" s="96"/>
      <c r="L1192" s="96"/>
      <c r="M1192" s="96"/>
      <c r="N1192" s="96"/>
      <c r="O1192" s="96"/>
      <c r="P1192" s="96"/>
      <c r="Q1192" s="96"/>
      <c r="R1192" s="34"/>
      <c r="S1192" s="34"/>
      <c r="T1192" s="34"/>
      <c r="U1192" s="34"/>
      <c r="V1192" s="34"/>
      <c r="W1192" s="34"/>
      <c r="X1192" s="34"/>
      <c r="Y1192" s="34"/>
      <c r="Z1192" s="34"/>
      <c r="AA1192" s="34"/>
      <c r="AB1192" s="34"/>
      <c r="AC1192" s="34"/>
      <c r="AD1192" s="34"/>
      <c r="AE1192" s="34"/>
      <c r="AF1192" s="34"/>
      <c r="AG1192" s="34"/>
      <c r="AH1192" s="34"/>
      <c r="AI1192" s="34"/>
      <c r="AJ1192" s="34"/>
      <c r="AK1192" s="34"/>
      <c r="AL1192" s="34"/>
      <c r="AM1192" s="34"/>
      <c r="AN1192" s="34"/>
      <c r="AO1192" s="34"/>
      <c r="AP1192" s="34"/>
      <c r="AQ1192" s="34"/>
      <c r="AR1192" s="34"/>
    </row>
    <row r="1193" spans="10:44" s="95" customFormat="1" ht="15" customHeight="1" x14ac:dyDescent="0.25">
      <c r="J1193" s="96"/>
      <c r="K1193" s="96"/>
      <c r="L1193" s="96"/>
      <c r="M1193" s="96"/>
      <c r="N1193" s="96"/>
      <c r="O1193" s="96"/>
      <c r="P1193" s="96"/>
      <c r="Q1193" s="96"/>
      <c r="R1193" s="34"/>
      <c r="S1193" s="34"/>
      <c r="T1193" s="34"/>
      <c r="U1193" s="34"/>
      <c r="V1193" s="34"/>
      <c r="W1193" s="34"/>
      <c r="X1193" s="34"/>
      <c r="Y1193" s="34"/>
      <c r="Z1193" s="34"/>
      <c r="AA1193" s="34"/>
      <c r="AB1193" s="34"/>
      <c r="AC1193" s="34"/>
      <c r="AD1193" s="34"/>
      <c r="AE1193" s="34"/>
      <c r="AF1193" s="34"/>
      <c r="AG1193" s="34"/>
      <c r="AH1193" s="34"/>
      <c r="AI1193" s="34"/>
      <c r="AJ1193" s="34"/>
      <c r="AK1193" s="34"/>
      <c r="AL1193" s="34"/>
      <c r="AM1193" s="34"/>
      <c r="AN1193" s="34"/>
      <c r="AO1193" s="34"/>
      <c r="AP1193" s="34"/>
      <c r="AQ1193" s="34"/>
      <c r="AR1193" s="34"/>
    </row>
    <row r="1194" spans="10:44" s="95" customFormat="1" ht="15" customHeight="1" x14ac:dyDescent="0.25">
      <c r="J1194" s="96"/>
      <c r="K1194" s="96"/>
      <c r="L1194" s="96"/>
      <c r="M1194" s="96"/>
      <c r="N1194" s="96"/>
      <c r="O1194" s="96"/>
      <c r="P1194" s="96"/>
      <c r="Q1194" s="96"/>
      <c r="R1194" s="34"/>
      <c r="S1194" s="34"/>
      <c r="T1194" s="34"/>
      <c r="U1194" s="34"/>
      <c r="V1194" s="34"/>
      <c r="W1194" s="34"/>
      <c r="X1194" s="34"/>
      <c r="Y1194" s="34"/>
      <c r="Z1194" s="34"/>
      <c r="AA1194" s="34"/>
      <c r="AB1194" s="34"/>
      <c r="AC1194" s="34"/>
      <c r="AD1194" s="34"/>
      <c r="AE1194" s="34"/>
      <c r="AF1194" s="34"/>
      <c r="AG1194" s="34"/>
      <c r="AH1194" s="34"/>
      <c r="AI1194" s="34"/>
      <c r="AJ1194" s="34"/>
      <c r="AK1194" s="34"/>
      <c r="AL1194" s="34"/>
      <c r="AM1194" s="34"/>
      <c r="AN1194" s="34"/>
      <c r="AO1194" s="34"/>
      <c r="AP1194" s="34"/>
      <c r="AQ1194" s="34"/>
      <c r="AR1194" s="34"/>
    </row>
    <row r="1195" spans="10:44" s="95" customFormat="1" ht="15" customHeight="1" x14ac:dyDescent="0.25">
      <c r="J1195" s="96"/>
      <c r="K1195" s="96"/>
      <c r="L1195" s="96"/>
      <c r="M1195" s="96"/>
      <c r="N1195" s="96"/>
      <c r="O1195" s="96"/>
      <c r="P1195" s="96"/>
      <c r="Q1195" s="96"/>
      <c r="R1195" s="34"/>
      <c r="S1195" s="34"/>
      <c r="T1195" s="34"/>
      <c r="U1195" s="34"/>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row>
    <row r="1196" spans="10:44" s="95" customFormat="1" ht="15" customHeight="1" x14ac:dyDescent="0.25">
      <c r="J1196" s="96"/>
      <c r="K1196" s="96"/>
      <c r="L1196" s="96"/>
      <c r="M1196" s="96"/>
      <c r="N1196" s="96"/>
      <c r="O1196" s="96"/>
      <c r="P1196" s="96"/>
      <c r="Q1196" s="96"/>
      <c r="R1196" s="34"/>
      <c r="S1196" s="34"/>
      <c r="T1196" s="34"/>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row>
    <row r="1197" spans="10:44" s="95" customFormat="1" ht="15" customHeight="1" x14ac:dyDescent="0.25">
      <c r="J1197" s="96"/>
      <c r="K1197" s="96"/>
      <c r="L1197" s="96"/>
      <c r="M1197" s="96"/>
      <c r="N1197" s="96"/>
      <c r="O1197" s="96"/>
      <c r="P1197" s="96"/>
      <c r="Q1197" s="96"/>
      <c r="R1197" s="34"/>
      <c r="S1197" s="34"/>
      <c r="T1197" s="34"/>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row>
    <row r="1198" spans="10:44" s="95" customFormat="1" ht="15" customHeight="1" x14ac:dyDescent="0.25">
      <c r="J1198" s="96"/>
      <c r="K1198" s="96"/>
      <c r="L1198" s="96"/>
      <c r="M1198" s="96"/>
      <c r="N1198" s="96"/>
      <c r="O1198" s="96"/>
      <c r="P1198" s="96"/>
      <c r="Q1198" s="96"/>
      <c r="R1198" s="34"/>
      <c r="S1198" s="34"/>
      <c r="T1198" s="34"/>
      <c r="U1198" s="34"/>
      <c r="V1198" s="34"/>
      <c r="W1198" s="34"/>
      <c r="X1198" s="34"/>
      <c r="Y1198" s="34"/>
      <c r="Z1198" s="34"/>
      <c r="AA1198" s="34"/>
      <c r="AB1198" s="34"/>
      <c r="AC1198" s="34"/>
      <c r="AD1198" s="34"/>
      <c r="AE1198" s="34"/>
      <c r="AF1198" s="34"/>
      <c r="AG1198" s="34"/>
      <c r="AH1198" s="34"/>
      <c r="AI1198" s="34"/>
      <c r="AJ1198" s="34"/>
      <c r="AK1198" s="34"/>
      <c r="AL1198" s="34"/>
      <c r="AM1198" s="34"/>
      <c r="AN1198" s="34"/>
      <c r="AO1198" s="34"/>
      <c r="AP1198" s="34"/>
      <c r="AQ1198" s="34"/>
      <c r="AR1198" s="34"/>
    </row>
    <row r="1199" spans="10:44" s="95" customFormat="1" ht="15" customHeight="1" x14ac:dyDescent="0.25">
      <c r="J1199" s="96"/>
      <c r="K1199" s="96"/>
      <c r="L1199" s="96"/>
      <c r="M1199" s="96"/>
      <c r="N1199" s="96"/>
      <c r="O1199" s="96"/>
      <c r="P1199" s="96"/>
      <c r="Q1199" s="96"/>
      <c r="R1199" s="34"/>
      <c r="S1199" s="34"/>
      <c r="T1199" s="34"/>
      <c r="U1199" s="34"/>
      <c r="V1199" s="34"/>
      <c r="W1199" s="34"/>
      <c r="X1199" s="34"/>
      <c r="Y1199" s="34"/>
      <c r="Z1199" s="34"/>
      <c r="AA1199" s="34"/>
      <c r="AB1199" s="34"/>
      <c r="AC1199" s="34"/>
      <c r="AD1199" s="34"/>
      <c r="AE1199" s="34"/>
      <c r="AF1199" s="34"/>
      <c r="AG1199" s="34"/>
      <c r="AH1199" s="34"/>
      <c r="AI1199" s="34"/>
      <c r="AJ1199" s="34"/>
      <c r="AK1199" s="34"/>
      <c r="AL1199" s="34"/>
      <c r="AM1199" s="34"/>
      <c r="AN1199" s="34"/>
      <c r="AO1199" s="34"/>
      <c r="AP1199" s="34"/>
      <c r="AQ1199" s="34"/>
      <c r="AR1199" s="34"/>
    </row>
    <row r="1200" spans="10:44" s="95" customFormat="1" ht="15" customHeight="1" x14ac:dyDescent="0.25">
      <c r="J1200" s="96"/>
      <c r="K1200" s="96"/>
      <c r="L1200" s="96"/>
      <c r="M1200" s="96"/>
      <c r="N1200" s="96"/>
      <c r="O1200" s="96"/>
      <c r="P1200" s="96"/>
      <c r="Q1200" s="96"/>
      <c r="R1200" s="34"/>
      <c r="S1200" s="34"/>
      <c r="T1200" s="34"/>
      <c r="U1200" s="34"/>
      <c r="V1200" s="34"/>
      <c r="W1200" s="34"/>
      <c r="X1200" s="34"/>
      <c r="Y1200" s="34"/>
      <c r="Z1200" s="34"/>
      <c r="AA1200" s="34"/>
      <c r="AB1200" s="34"/>
      <c r="AC1200" s="34"/>
      <c r="AD1200" s="34"/>
      <c r="AE1200" s="34"/>
      <c r="AF1200" s="34"/>
      <c r="AG1200" s="34"/>
      <c r="AH1200" s="34"/>
      <c r="AI1200" s="34"/>
      <c r="AJ1200" s="34"/>
      <c r="AK1200" s="34"/>
      <c r="AL1200" s="34"/>
      <c r="AM1200" s="34"/>
      <c r="AN1200" s="34"/>
      <c r="AO1200" s="34"/>
      <c r="AP1200" s="34"/>
      <c r="AQ1200" s="34"/>
      <c r="AR1200" s="34"/>
    </row>
    <row r="1201" spans="10:44" s="95" customFormat="1" ht="15" customHeight="1" x14ac:dyDescent="0.25">
      <c r="J1201" s="96"/>
      <c r="K1201" s="96"/>
      <c r="L1201" s="96"/>
      <c r="M1201" s="96"/>
      <c r="N1201" s="96"/>
      <c r="O1201" s="96"/>
      <c r="P1201" s="96"/>
      <c r="Q1201" s="96"/>
      <c r="R1201" s="34"/>
      <c r="S1201" s="34"/>
      <c r="T1201" s="34"/>
      <c r="U1201" s="34"/>
      <c r="V1201" s="34"/>
      <c r="W1201" s="34"/>
      <c r="X1201" s="34"/>
      <c r="Y1201" s="34"/>
      <c r="Z1201" s="34"/>
      <c r="AA1201" s="34"/>
      <c r="AB1201" s="34"/>
      <c r="AC1201" s="34"/>
      <c r="AD1201" s="34"/>
      <c r="AE1201" s="34"/>
      <c r="AF1201" s="34"/>
      <c r="AG1201" s="34"/>
      <c r="AH1201" s="34"/>
      <c r="AI1201" s="34"/>
      <c r="AJ1201" s="34"/>
      <c r="AK1201" s="34"/>
      <c r="AL1201" s="34"/>
      <c r="AM1201" s="34"/>
      <c r="AN1201" s="34"/>
      <c r="AO1201" s="34"/>
      <c r="AP1201" s="34"/>
      <c r="AQ1201" s="34"/>
      <c r="AR1201" s="34"/>
    </row>
    <row r="1202" spans="10:44" s="95" customFormat="1" ht="15" customHeight="1" x14ac:dyDescent="0.25">
      <c r="J1202" s="96"/>
      <c r="K1202" s="96"/>
      <c r="L1202" s="96"/>
      <c r="M1202" s="96"/>
      <c r="N1202" s="96"/>
      <c r="O1202" s="96"/>
      <c r="P1202" s="96"/>
      <c r="Q1202" s="96"/>
      <c r="R1202" s="34"/>
      <c r="S1202" s="34"/>
      <c r="T1202" s="34"/>
      <c r="U1202" s="34"/>
      <c r="V1202" s="34"/>
      <c r="W1202" s="34"/>
      <c r="X1202" s="34"/>
      <c r="Y1202" s="34"/>
      <c r="Z1202" s="34"/>
      <c r="AA1202" s="34"/>
      <c r="AB1202" s="34"/>
      <c r="AC1202" s="34"/>
      <c r="AD1202" s="34"/>
      <c r="AE1202" s="34"/>
      <c r="AF1202" s="34"/>
      <c r="AG1202" s="34"/>
      <c r="AH1202" s="34"/>
      <c r="AI1202" s="34"/>
      <c r="AJ1202" s="34"/>
      <c r="AK1202" s="34"/>
      <c r="AL1202" s="34"/>
      <c r="AM1202" s="34"/>
      <c r="AN1202" s="34"/>
      <c r="AO1202" s="34"/>
      <c r="AP1202" s="34"/>
      <c r="AQ1202" s="34"/>
      <c r="AR1202" s="34"/>
    </row>
    <row r="1203" spans="10:44" s="95" customFormat="1" ht="15" customHeight="1" x14ac:dyDescent="0.25">
      <c r="J1203" s="96"/>
      <c r="K1203" s="96"/>
      <c r="L1203" s="96"/>
      <c r="M1203" s="96"/>
      <c r="N1203" s="96"/>
      <c r="O1203" s="96"/>
      <c r="P1203" s="96"/>
      <c r="Q1203" s="96"/>
      <c r="R1203" s="34"/>
      <c r="S1203" s="34"/>
      <c r="T1203" s="34"/>
      <c r="U1203" s="34"/>
      <c r="V1203" s="34"/>
      <c r="W1203" s="34"/>
      <c r="X1203" s="34"/>
      <c r="Y1203" s="34"/>
      <c r="Z1203" s="34"/>
      <c r="AA1203" s="34"/>
      <c r="AB1203" s="34"/>
      <c r="AC1203" s="34"/>
      <c r="AD1203" s="34"/>
      <c r="AE1203" s="34"/>
      <c r="AF1203" s="34"/>
      <c r="AG1203" s="34"/>
      <c r="AH1203" s="34"/>
      <c r="AI1203" s="34"/>
      <c r="AJ1203" s="34"/>
      <c r="AK1203" s="34"/>
      <c r="AL1203" s="34"/>
      <c r="AM1203" s="34"/>
      <c r="AN1203" s="34"/>
      <c r="AO1203" s="34"/>
      <c r="AP1203" s="34"/>
      <c r="AQ1203" s="34"/>
      <c r="AR1203" s="34"/>
    </row>
    <row r="1204" spans="10:44" s="95" customFormat="1" ht="15" customHeight="1" x14ac:dyDescent="0.25">
      <c r="J1204" s="96"/>
      <c r="K1204" s="96"/>
      <c r="L1204" s="96"/>
      <c r="M1204" s="96"/>
      <c r="N1204" s="96"/>
      <c r="O1204" s="96"/>
      <c r="P1204" s="96"/>
      <c r="Q1204" s="96"/>
      <c r="R1204" s="34"/>
      <c r="S1204" s="34"/>
      <c r="T1204" s="34"/>
      <c r="U1204" s="34"/>
      <c r="V1204" s="34"/>
      <c r="W1204" s="34"/>
      <c r="X1204" s="34"/>
      <c r="Y1204" s="34"/>
      <c r="Z1204" s="34"/>
      <c r="AA1204" s="34"/>
      <c r="AB1204" s="34"/>
      <c r="AC1204" s="34"/>
      <c r="AD1204" s="34"/>
      <c r="AE1204" s="34"/>
      <c r="AF1204" s="34"/>
      <c r="AG1204" s="34"/>
      <c r="AH1204" s="34"/>
      <c r="AI1204" s="34"/>
      <c r="AJ1204" s="34"/>
      <c r="AK1204" s="34"/>
      <c r="AL1204" s="34"/>
      <c r="AM1204" s="34"/>
      <c r="AN1204" s="34"/>
      <c r="AO1204" s="34"/>
      <c r="AP1204" s="34"/>
      <c r="AQ1204" s="34"/>
      <c r="AR1204" s="34"/>
    </row>
    <row r="1205" spans="10:44" s="95" customFormat="1" ht="15" customHeight="1" x14ac:dyDescent="0.25">
      <c r="J1205" s="96"/>
      <c r="K1205" s="96"/>
      <c r="L1205" s="96"/>
      <c r="M1205" s="96"/>
      <c r="N1205" s="96"/>
      <c r="O1205" s="96"/>
      <c r="P1205" s="96"/>
      <c r="Q1205" s="96"/>
      <c r="R1205" s="34"/>
      <c r="S1205" s="34"/>
      <c r="T1205" s="34"/>
      <c r="U1205" s="34"/>
      <c r="V1205" s="34"/>
      <c r="W1205" s="34"/>
      <c r="X1205" s="34"/>
      <c r="Y1205" s="34"/>
      <c r="Z1205" s="34"/>
      <c r="AA1205" s="34"/>
      <c r="AB1205" s="34"/>
      <c r="AC1205" s="34"/>
      <c r="AD1205" s="34"/>
      <c r="AE1205" s="34"/>
      <c r="AF1205" s="34"/>
      <c r="AG1205" s="34"/>
      <c r="AH1205" s="34"/>
      <c r="AI1205" s="34"/>
      <c r="AJ1205" s="34"/>
      <c r="AK1205" s="34"/>
      <c r="AL1205" s="34"/>
      <c r="AM1205" s="34"/>
      <c r="AN1205" s="34"/>
      <c r="AO1205" s="34"/>
      <c r="AP1205" s="34"/>
      <c r="AQ1205" s="34"/>
      <c r="AR1205" s="34"/>
    </row>
    <row r="1206" spans="10:44" s="95" customFormat="1" ht="15" customHeight="1" x14ac:dyDescent="0.25">
      <c r="J1206" s="96"/>
      <c r="K1206" s="96"/>
      <c r="L1206" s="96"/>
      <c r="M1206" s="96"/>
      <c r="N1206" s="96"/>
      <c r="O1206" s="96"/>
      <c r="P1206" s="96"/>
      <c r="Q1206" s="96"/>
      <c r="R1206" s="34"/>
      <c r="S1206" s="34"/>
      <c r="T1206" s="34"/>
      <c r="U1206" s="34"/>
      <c r="V1206" s="34"/>
      <c r="W1206" s="34"/>
      <c r="X1206" s="34"/>
      <c r="Y1206" s="34"/>
      <c r="Z1206" s="34"/>
      <c r="AA1206" s="34"/>
      <c r="AB1206" s="34"/>
      <c r="AC1206" s="34"/>
      <c r="AD1206" s="34"/>
      <c r="AE1206" s="34"/>
      <c r="AF1206" s="34"/>
      <c r="AG1206" s="34"/>
      <c r="AH1206" s="34"/>
      <c r="AI1206" s="34"/>
      <c r="AJ1206" s="34"/>
      <c r="AK1206" s="34"/>
      <c r="AL1206" s="34"/>
      <c r="AM1206" s="34"/>
      <c r="AN1206" s="34"/>
      <c r="AO1206" s="34"/>
      <c r="AP1206" s="34"/>
      <c r="AQ1206" s="34"/>
      <c r="AR1206" s="34"/>
    </row>
    <row r="1207" spans="10:44" s="95" customFormat="1" ht="15" customHeight="1" x14ac:dyDescent="0.25">
      <c r="J1207" s="96"/>
      <c r="K1207" s="96"/>
      <c r="L1207" s="96"/>
      <c r="M1207" s="96"/>
      <c r="N1207" s="96"/>
      <c r="O1207" s="96"/>
      <c r="P1207" s="96"/>
      <c r="Q1207" s="96"/>
      <c r="R1207" s="34"/>
      <c r="S1207" s="34"/>
      <c r="T1207" s="34"/>
      <c r="U1207" s="34"/>
      <c r="V1207" s="34"/>
      <c r="W1207" s="34"/>
      <c r="X1207" s="34"/>
      <c r="Y1207" s="34"/>
      <c r="Z1207" s="34"/>
      <c r="AA1207" s="34"/>
      <c r="AB1207" s="34"/>
      <c r="AC1207" s="34"/>
      <c r="AD1207" s="34"/>
      <c r="AE1207" s="34"/>
      <c r="AF1207" s="34"/>
      <c r="AG1207" s="34"/>
      <c r="AH1207" s="34"/>
      <c r="AI1207" s="34"/>
      <c r="AJ1207" s="34"/>
      <c r="AK1207" s="34"/>
      <c r="AL1207" s="34"/>
      <c r="AM1207" s="34"/>
      <c r="AN1207" s="34"/>
      <c r="AO1207" s="34"/>
      <c r="AP1207" s="34"/>
      <c r="AQ1207" s="34"/>
      <c r="AR1207" s="34"/>
    </row>
    <row r="1208" spans="10:44" s="95" customFormat="1" ht="15" customHeight="1" x14ac:dyDescent="0.25">
      <c r="J1208" s="96"/>
      <c r="K1208" s="96"/>
      <c r="L1208" s="96"/>
      <c r="M1208" s="96"/>
      <c r="N1208" s="96"/>
      <c r="O1208" s="96"/>
      <c r="P1208" s="96"/>
      <c r="Q1208" s="96"/>
      <c r="R1208" s="34"/>
      <c r="S1208" s="34"/>
      <c r="T1208" s="34"/>
      <c r="U1208" s="34"/>
      <c r="V1208" s="34"/>
      <c r="W1208" s="34"/>
      <c r="X1208" s="34"/>
      <c r="Y1208" s="34"/>
      <c r="Z1208" s="34"/>
      <c r="AA1208" s="34"/>
      <c r="AB1208" s="34"/>
      <c r="AC1208" s="34"/>
      <c r="AD1208" s="34"/>
      <c r="AE1208" s="34"/>
      <c r="AF1208" s="34"/>
      <c r="AG1208" s="34"/>
      <c r="AH1208" s="34"/>
      <c r="AI1208" s="34"/>
      <c r="AJ1208" s="34"/>
      <c r="AK1208" s="34"/>
      <c r="AL1208" s="34"/>
      <c r="AM1208" s="34"/>
      <c r="AN1208" s="34"/>
      <c r="AO1208" s="34"/>
      <c r="AP1208" s="34"/>
      <c r="AQ1208" s="34"/>
      <c r="AR1208" s="34"/>
    </row>
    <row r="1209" spans="10:44" s="95" customFormat="1" ht="15" customHeight="1" x14ac:dyDescent="0.25">
      <c r="J1209" s="96"/>
      <c r="K1209" s="96"/>
      <c r="L1209" s="96"/>
      <c r="M1209" s="96"/>
      <c r="N1209" s="96"/>
      <c r="O1209" s="96"/>
      <c r="P1209" s="96"/>
      <c r="Q1209" s="96"/>
      <c r="R1209" s="34"/>
      <c r="S1209" s="34"/>
      <c r="T1209" s="34"/>
      <c r="U1209" s="34"/>
      <c r="V1209" s="34"/>
      <c r="W1209" s="34"/>
      <c r="X1209" s="34"/>
      <c r="Y1209" s="34"/>
      <c r="Z1209" s="34"/>
      <c r="AA1209" s="34"/>
      <c r="AB1209" s="34"/>
      <c r="AC1209" s="34"/>
      <c r="AD1209" s="34"/>
      <c r="AE1209" s="34"/>
      <c r="AF1209" s="34"/>
      <c r="AG1209" s="34"/>
      <c r="AH1209" s="34"/>
      <c r="AI1209" s="34"/>
      <c r="AJ1209" s="34"/>
      <c r="AK1209" s="34"/>
      <c r="AL1209" s="34"/>
      <c r="AM1209" s="34"/>
      <c r="AN1209" s="34"/>
      <c r="AO1209" s="34"/>
      <c r="AP1209" s="34"/>
      <c r="AQ1209" s="34"/>
      <c r="AR1209" s="34"/>
    </row>
    <row r="1210" spans="10:44" s="95" customFormat="1" ht="15" customHeight="1" x14ac:dyDescent="0.25">
      <c r="J1210" s="96"/>
      <c r="K1210" s="96"/>
      <c r="L1210" s="96"/>
      <c r="M1210" s="96"/>
      <c r="N1210" s="96"/>
      <c r="O1210" s="96"/>
      <c r="P1210" s="96"/>
      <c r="Q1210" s="96"/>
      <c r="R1210" s="34"/>
      <c r="S1210" s="34"/>
      <c r="T1210" s="34"/>
      <c r="U1210" s="34"/>
      <c r="V1210" s="34"/>
      <c r="W1210" s="34"/>
      <c r="X1210" s="34"/>
      <c r="Y1210" s="34"/>
      <c r="Z1210" s="34"/>
      <c r="AA1210" s="34"/>
      <c r="AB1210" s="34"/>
      <c r="AC1210" s="34"/>
      <c r="AD1210" s="34"/>
      <c r="AE1210" s="34"/>
      <c r="AF1210" s="34"/>
      <c r="AG1210" s="34"/>
      <c r="AH1210" s="34"/>
      <c r="AI1210" s="34"/>
      <c r="AJ1210" s="34"/>
      <c r="AK1210" s="34"/>
      <c r="AL1210" s="34"/>
      <c r="AM1210" s="34"/>
      <c r="AN1210" s="34"/>
      <c r="AO1210" s="34"/>
      <c r="AP1210" s="34"/>
      <c r="AQ1210" s="34"/>
      <c r="AR1210" s="34"/>
    </row>
    <row r="1211" spans="10:44" s="95" customFormat="1" ht="15" customHeight="1" x14ac:dyDescent="0.25">
      <c r="J1211" s="96"/>
      <c r="K1211" s="96"/>
      <c r="L1211" s="96"/>
      <c r="M1211" s="96"/>
      <c r="N1211" s="96"/>
      <c r="O1211" s="96"/>
      <c r="P1211" s="96"/>
      <c r="Q1211" s="96"/>
      <c r="R1211" s="34"/>
      <c r="S1211" s="34"/>
      <c r="T1211" s="34"/>
      <c r="U1211" s="34"/>
      <c r="V1211" s="34"/>
      <c r="W1211" s="34"/>
      <c r="X1211" s="34"/>
      <c r="Y1211" s="34"/>
      <c r="Z1211" s="34"/>
      <c r="AA1211" s="34"/>
      <c r="AB1211" s="34"/>
      <c r="AC1211" s="34"/>
      <c r="AD1211" s="34"/>
      <c r="AE1211" s="34"/>
      <c r="AF1211" s="34"/>
      <c r="AG1211" s="34"/>
      <c r="AH1211" s="34"/>
      <c r="AI1211" s="34"/>
      <c r="AJ1211" s="34"/>
      <c r="AK1211" s="34"/>
      <c r="AL1211" s="34"/>
      <c r="AM1211" s="34"/>
      <c r="AN1211" s="34"/>
      <c r="AO1211" s="34"/>
      <c r="AP1211" s="34"/>
      <c r="AQ1211" s="34"/>
      <c r="AR1211" s="34"/>
    </row>
    <row r="1212" spans="10:44" s="95" customFormat="1" ht="15" customHeight="1" x14ac:dyDescent="0.25">
      <c r="J1212" s="96"/>
      <c r="K1212" s="96"/>
      <c r="L1212" s="96"/>
      <c r="M1212" s="96"/>
      <c r="N1212" s="96"/>
      <c r="O1212" s="96"/>
      <c r="P1212" s="96"/>
      <c r="Q1212" s="96"/>
      <c r="R1212" s="34"/>
      <c r="S1212" s="34"/>
      <c r="T1212" s="34"/>
      <c r="U1212" s="34"/>
      <c r="V1212" s="34"/>
      <c r="W1212" s="34"/>
      <c r="X1212" s="34"/>
      <c r="Y1212" s="34"/>
      <c r="Z1212" s="34"/>
      <c r="AA1212" s="34"/>
      <c r="AB1212" s="34"/>
      <c r="AC1212" s="34"/>
      <c r="AD1212" s="34"/>
      <c r="AE1212" s="34"/>
      <c r="AF1212" s="34"/>
      <c r="AG1212" s="34"/>
      <c r="AH1212" s="34"/>
      <c r="AI1212" s="34"/>
      <c r="AJ1212" s="34"/>
      <c r="AK1212" s="34"/>
      <c r="AL1212" s="34"/>
      <c r="AM1212" s="34"/>
      <c r="AN1212" s="34"/>
      <c r="AO1212" s="34"/>
      <c r="AP1212" s="34"/>
      <c r="AQ1212" s="34"/>
      <c r="AR1212" s="34"/>
    </row>
    <row r="1213" spans="10:44" s="95" customFormat="1" ht="15" customHeight="1" x14ac:dyDescent="0.25">
      <c r="J1213" s="96"/>
      <c r="K1213" s="96"/>
      <c r="L1213" s="96"/>
      <c r="M1213" s="96"/>
      <c r="N1213" s="96"/>
      <c r="O1213" s="96"/>
      <c r="P1213" s="96"/>
      <c r="Q1213" s="96"/>
      <c r="R1213" s="34"/>
      <c r="S1213" s="34"/>
      <c r="T1213" s="34"/>
      <c r="U1213" s="34"/>
      <c r="V1213" s="34"/>
      <c r="W1213" s="34"/>
      <c r="X1213" s="34"/>
      <c r="Y1213" s="34"/>
      <c r="Z1213" s="34"/>
      <c r="AA1213" s="34"/>
      <c r="AB1213" s="34"/>
      <c r="AC1213" s="34"/>
      <c r="AD1213" s="34"/>
      <c r="AE1213" s="34"/>
      <c r="AF1213" s="34"/>
      <c r="AG1213" s="34"/>
      <c r="AH1213" s="34"/>
      <c r="AI1213" s="34"/>
      <c r="AJ1213" s="34"/>
      <c r="AK1213" s="34"/>
      <c r="AL1213" s="34"/>
      <c r="AM1213" s="34"/>
      <c r="AN1213" s="34"/>
      <c r="AO1213" s="34"/>
      <c r="AP1213" s="34"/>
      <c r="AQ1213" s="34"/>
      <c r="AR1213" s="34"/>
    </row>
    <row r="1214" spans="10:44" s="95" customFormat="1" ht="15" customHeight="1" x14ac:dyDescent="0.25">
      <c r="J1214" s="96"/>
      <c r="K1214" s="96"/>
      <c r="L1214" s="96"/>
      <c r="M1214" s="96"/>
      <c r="N1214" s="96"/>
      <c r="O1214" s="96"/>
      <c r="P1214" s="96"/>
      <c r="Q1214" s="96"/>
      <c r="R1214" s="34"/>
      <c r="S1214" s="34"/>
      <c r="T1214" s="34"/>
      <c r="U1214" s="34"/>
      <c r="V1214" s="34"/>
      <c r="W1214" s="34"/>
      <c r="X1214" s="34"/>
      <c r="Y1214" s="34"/>
      <c r="Z1214" s="34"/>
      <c r="AA1214" s="34"/>
      <c r="AB1214" s="34"/>
      <c r="AC1214" s="34"/>
      <c r="AD1214" s="34"/>
      <c r="AE1214" s="34"/>
      <c r="AF1214" s="34"/>
      <c r="AG1214" s="34"/>
      <c r="AH1214" s="34"/>
      <c r="AI1214" s="34"/>
      <c r="AJ1214" s="34"/>
      <c r="AK1214" s="34"/>
      <c r="AL1214" s="34"/>
      <c r="AM1214" s="34"/>
      <c r="AN1214" s="34"/>
      <c r="AO1214" s="34"/>
      <c r="AP1214" s="34"/>
      <c r="AQ1214" s="34"/>
      <c r="AR1214" s="34"/>
    </row>
    <row r="1215" spans="10:44" s="95" customFormat="1" ht="15" customHeight="1" x14ac:dyDescent="0.25">
      <c r="J1215" s="96"/>
      <c r="K1215" s="96"/>
      <c r="L1215" s="96"/>
      <c r="M1215" s="96"/>
      <c r="N1215" s="96"/>
      <c r="O1215" s="96"/>
      <c r="P1215" s="96"/>
      <c r="Q1215" s="96"/>
      <c r="R1215" s="34"/>
      <c r="S1215" s="34"/>
      <c r="T1215" s="34"/>
      <c r="U1215" s="34"/>
      <c r="V1215" s="34"/>
      <c r="W1215" s="34"/>
      <c r="X1215" s="34"/>
      <c r="Y1215" s="34"/>
      <c r="Z1215" s="34"/>
      <c r="AA1215" s="34"/>
      <c r="AB1215" s="34"/>
      <c r="AC1215" s="34"/>
      <c r="AD1215" s="34"/>
      <c r="AE1215" s="34"/>
      <c r="AF1215" s="34"/>
      <c r="AG1215" s="34"/>
      <c r="AH1215" s="34"/>
      <c r="AI1215" s="34"/>
      <c r="AJ1215" s="34"/>
      <c r="AK1215" s="34"/>
      <c r="AL1215" s="34"/>
      <c r="AM1215" s="34"/>
      <c r="AN1215" s="34"/>
      <c r="AO1215" s="34"/>
      <c r="AP1215" s="34"/>
      <c r="AQ1215" s="34"/>
      <c r="AR1215" s="34"/>
    </row>
    <row r="1216" spans="10:44" s="95" customFormat="1" ht="15" customHeight="1" x14ac:dyDescent="0.25">
      <c r="J1216" s="96"/>
      <c r="K1216" s="96"/>
      <c r="L1216" s="96"/>
      <c r="M1216" s="96"/>
      <c r="N1216" s="96"/>
      <c r="O1216" s="96"/>
      <c r="P1216" s="96"/>
      <c r="Q1216" s="96"/>
      <c r="R1216" s="34"/>
      <c r="S1216" s="34"/>
      <c r="T1216" s="34"/>
      <c r="U1216" s="34"/>
      <c r="V1216" s="34"/>
      <c r="W1216" s="34"/>
      <c r="X1216" s="34"/>
      <c r="Y1216" s="34"/>
      <c r="Z1216" s="34"/>
      <c r="AA1216" s="34"/>
      <c r="AB1216" s="34"/>
      <c r="AC1216" s="34"/>
      <c r="AD1216" s="34"/>
      <c r="AE1216" s="34"/>
      <c r="AF1216" s="34"/>
      <c r="AG1216" s="34"/>
      <c r="AH1216" s="34"/>
      <c r="AI1216" s="34"/>
      <c r="AJ1216" s="34"/>
      <c r="AK1216" s="34"/>
      <c r="AL1216" s="34"/>
      <c r="AM1216" s="34"/>
      <c r="AN1216" s="34"/>
      <c r="AO1216" s="34"/>
      <c r="AP1216" s="34"/>
      <c r="AQ1216" s="34"/>
      <c r="AR1216" s="34"/>
    </row>
    <row r="1217" spans="10:44" s="95" customFormat="1" ht="15" customHeight="1" x14ac:dyDescent="0.25">
      <c r="J1217" s="96"/>
      <c r="K1217" s="96"/>
      <c r="L1217" s="96"/>
      <c r="M1217" s="96"/>
      <c r="N1217" s="96"/>
      <c r="O1217" s="96"/>
      <c r="P1217" s="96"/>
      <c r="Q1217" s="96"/>
      <c r="R1217" s="34"/>
      <c r="S1217" s="34"/>
      <c r="T1217" s="34"/>
      <c r="U1217" s="34"/>
      <c r="V1217" s="34"/>
      <c r="W1217" s="34"/>
      <c r="X1217" s="34"/>
      <c r="Y1217" s="34"/>
      <c r="Z1217" s="34"/>
      <c r="AA1217" s="34"/>
      <c r="AB1217" s="34"/>
      <c r="AC1217" s="34"/>
      <c r="AD1217" s="34"/>
      <c r="AE1217" s="34"/>
      <c r="AF1217" s="34"/>
      <c r="AG1217" s="34"/>
      <c r="AH1217" s="34"/>
      <c r="AI1217" s="34"/>
      <c r="AJ1217" s="34"/>
      <c r="AK1217" s="34"/>
      <c r="AL1217" s="34"/>
      <c r="AM1217" s="34"/>
      <c r="AN1217" s="34"/>
      <c r="AO1217" s="34"/>
      <c r="AP1217" s="34"/>
      <c r="AQ1217" s="34"/>
      <c r="AR1217" s="34"/>
    </row>
    <row r="1218" spans="10:44" s="95" customFormat="1" ht="15" customHeight="1" x14ac:dyDescent="0.25">
      <c r="J1218" s="96"/>
      <c r="K1218" s="96"/>
      <c r="L1218" s="96"/>
      <c r="M1218" s="96"/>
      <c r="N1218" s="96"/>
      <c r="O1218" s="96"/>
      <c r="P1218" s="96"/>
      <c r="Q1218" s="96"/>
      <c r="R1218" s="34"/>
      <c r="S1218" s="34"/>
      <c r="T1218" s="34"/>
      <c r="U1218" s="34"/>
      <c r="V1218" s="34"/>
      <c r="W1218" s="34"/>
      <c r="X1218" s="34"/>
      <c r="Y1218" s="34"/>
      <c r="Z1218" s="34"/>
      <c r="AA1218" s="34"/>
      <c r="AB1218" s="34"/>
      <c r="AC1218" s="34"/>
      <c r="AD1218" s="34"/>
      <c r="AE1218" s="34"/>
      <c r="AF1218" s="34"/>
      <c r="AG1218" s="34"/>
      <c r="AH1218" s="34"/>
      <c r="AI1218" s="34"/>
      <c r="AJ1218" s="34"/>
      <c r="AK1218" s="34"/>
      <c r="AL1218" s="34"/>
      <c r="AM1218" s="34"/>
      <c r="AN1218" s="34"/>
      <c r="AO1218" s="34"/>
      <c r="AP1218" s="34"/>
      <c r="AQ1218" s="34"/>
      <c r="AR1218" s="34"/>
    </row>
    <row r="1219" spans="10:44" s="95" customFormat="1" ht="15" customHeight="1" x14ac:dyDescent="0.25">
      <c r="J1219" s="96"/>
      <c r="K1219" s="96"/>
      <c r="L1219" s="96"/>
      <c r="M1219" s="96"/>
      <c r="N1219" s="96"/>
      <c r="O1219" s="96"/>
      <c r="P1219" s="96"/>
      <c r="Q1219" s="96"/>
      <c r="R1219" s="34"/>
      <c r="S1219" s="34"/>
      <c r="T1219" s="34"/>
      <c r="U1219" s="34"/>
      <c r="V1219" s="34"/>
      <c r="W1219" s="34"/>
      <c r="X1219" s="34"/>
      <c r="Y1219" s="34"/>
      <c r="Z1219" s="34"/>
      <c r="AA1219" s="34"/>
      <c r="AB1219" s="34"/>
      <c r="AC1219" s="34"/>
      <c r="AD1219" s="34"/>
      <c r="AE1219" s="34"/>
      <c r="AF1219" s="34"/>
      <c r="AG1219" s="34"/>
      <c r="AH1219" s="34"/>
      <c r="AI1219" s="34"/>
      <c r="AJ1219" s="34"/>
      <c r="AK1219" s="34"/>
      <c r="AL1219" s="34"/>
      <c r="AM1219" s="34"/>
      <c r="AN1219" s="34"/>
      <c r="AO1219" s="34"/>
      <c r="AP1219" s="34"/>
      <c r="AQ1219" s="34"/>
      <c r="AR1219" s="34"/>
    </row>
    <row r="1220" spans="10:44" s="95" customFormat="1" ht="15" customHeight="1" x14ac:dyDescent="0.25">
      <c r="J1220" s="96"/>
      <c r="K1220" s="96"/>
      <c r="L1220" s="96"/>
      <c r="M1220" s="96"/>
      <c r="N1220" s="96"/>
      <c r="O1220" s="96"/>
      <c r="P1220" s="96"/>
      <c r="Q1220" s="96"/>
      <c r="R1220" s="34"/>
      <c r="S1220" s="34"/>
      <c r="T1220" s="34"/>
      <c r="U1220" s="34"/>
      <c r="V1220" s="34"/>
      <c r="W1220" s="34"/>
      <c r="X1220" s="34"/>
      <c r="Y1220" s="34"/>
      <c r="Z1220" s="34"/>
      <c r="AA1220" s="34"/>
      <c r="AB1220" s="34"/>
      <c r="AC1220" s="34"/>
      <c r="AD1220" s="34"/>
      <c r="AE1220" s="34"/>
      <c r="AF1220" s="34"/>
      <c r="AG1220" s="34"/>
      <c r="AH1220" s="34"/>
      <c r="AI1220" s="34"/>
      <c r="AJ1220" s="34"/>
      <c r="AK1220" s="34"/>
      <c r="AL1220" s="34"/>
      <c r="AM1220" s="34"/>
      <c r="AN1220" s="34"/>
      <c r="AO1220" s="34"/>
      <c r="AP1220" s="34"/>
      <c r="AQ1220" s="34"/>
      <c r="AR1220" s="34"/>
    </row>
    <row r="1221" spans="10:44" s="95" customFormat="1" ht="15" customHeight="1" x14ac:dyDescent="0.25">
      <c r="J1221" s="96"/>
      <c r="K1221" s="96"/>
      <c r="L1221" s="96"/>
      <c r="M1221" s="96"/>
      <c r="N1221" s="96"/>
      <c r="O1221" s="96"/>
      <c r="P1221" s="96"/>
      <c r="Q1221" s="96"/>
      <c r="R1221" s="34"/>
      <c r="S1221" s="34"/>
      <c r="T1221" s="34"/>
      <c r="U1221" s="34"/>
      <c r="V1221" s="34"/>
      <c r="W1221" s="34"/>
      <c r="X1221" s="34"/>
      <c r="Y1221" s="34"/>
      <c r="Z1221" s="34"/>
      <c r="AA1221" s="34"/>
      <c r="AB1221" s="34"/>
      <c r="AC1221" s="34"/>
      <c r="AD1221" s="34"/>
      <c r="AE1221" s="34"/>
      <c r="AF1221" s="34"/>
      <c r="AG1221" s="34"/>
      <c r="AH1221" s="34"/>
      <c r="AI1221" s="34"/>
      <c r="AJ1221" s="34"/>
      <c r="AK1221" s="34"/>
      <c r="AL1221" s="34"/>
      <c r="AM1221" s="34"/>
      <c r="AN1221" s="34"/>
      <c r="AO1221" s="34"/>
      <c r="AP1221" s="34"/>
      <c r="AQ1221" s="34"/>
      <c r="AR1221" s="34"/>
    </row>
    <row r="1222" spans="10:44" s="95" customFormat="1" ht="15" customHeight="1" x14ac:dyDescent="0.25">
      <c r="J1222" s="96"/>
      <c r="K1222" s="96"/>
      <c r="L1222" s="96"/>
      <c r="M1222" s="96"/>
      <c r="N1222" s="96"/>
      <c r="O1222" s="96"/>
      <c r="P1222" s="96"/>
      <c r="Q1222" s="96"/>
      <c r="R1222" s="34"/>
      <c r="S1222" s="34"/>
      <c r="T1222" s="34"/>
      <c r="U1222" s="34"/>
      <c r="V1222" s="34"/>
      <c r="W1222" s="34"/>
      <c r="X1222" s="34"/>
      <c r="Y1222" s="34"/>
      <c r="Z1222" s="34"/>
      <c r="AA1222" s="34"/>
      <c r="AB1222" s="34"/>
      <c r="AC1222" s="34"/>
      <c r="AD1222" s="34"/>
      <c r="AE1222" s="34"/>
      <c r="AF1222" s="34"/>
      <c r="AG1222" s="34"/>
      <c r="AH1222" s="34"/>
      <c r="AI1222" s="34"/>
      <c r="AJ1222" s="34"/>
      <c r="AK1222" s="34"/>
      <c r="AL1222" s="34"/>
      <c r="AM1222" s="34"/>
      <c r="AN1222" s="34"/>
      <c r="AO1222" s="34"/>
      <c r="AP1222" s="34"/>
      <c r="AQ1222" s="34"/>
      <c r="AR1222" s="34"/>
    </row>
    <row r="1223" spans="10:44" s="95" customFormat="1" ht="15" customHeight="1" x14ac:dyDescent="0.25">
      <c r="J1223" s="96"/>
      <c r="K1223" s="96"/>
      <c r="L1223" s="96"/>
      <c r="M1223" s="96"/>
      <c r="N1223" s="96"/>
      <c r="O1223" s="96"/>
      <c r="P1223" s="96"/>
      <c r="Q1223" s="96"/>
      <c r="R1223" s="34"/>
      <c r="S1223" s="34"/>
      <c r="T1223" s="34"/>
      <c r="U1223" s="34"/>
      <c r="V1223" s="34"/>
      <c r="W1223" s="34"/>
      <c r="X1223" s="34"/>
      <c r="Y1223" s="34"/>
      <c r="Z1223" s="34"/>
      <c r="AA1223" s="34"/>
      <c r="AB1223" s="34"/>
      <c r="AC1223" s="34"/>
      <c r="AD1223" s="34"/>
      <c r="AE1223" s="34"/>
      <c r="AF1223" s="34"/>
      <c r="AG1223" s="34"/>
      <c r="AH1223" s="34"/>
      <c r="AI1223" s="34"/>
      <c r="AJ1223" s="34"/>
      <c r="AK1223" s="34"/>
      <c r="AL1223" s="34"/>
      <c r="AM1223" s="34"/>
      <c r="AN1223" s="34"/>
      <c r="AO1223" s="34"/>
      <c r="AP1223" s="34"/>
      <c r="AQ1223" s="34"/>
      <c r="AR1223" s="34"/>
    </row>
    <row r="1224" spans="10:44" s="95" customFormat="1" ht="15" customHeight="1" x14ac:dyDescent="0.25">
      <c r="J1224" s="96"/>
      <c r="K1224" s="96"/>
      <c r="L1224" s="96"/>
      <c r="M1224" s="96"/>
      <c r="N1224" s="96"/>
      <c r="O1224" s="96"/>
      <c r="P1224" s="96"/>
      <c r="Q1224" s="96"/>
      <c r="R1224" s="34"/>
      <c r="S1224" s="34"/>
      <c r="T1224" s="34"/>
      <c r="U1224" s="34"/>
      <c r="V1224" s="34"/>
      <c r="W1224" s="34"/>
      <c r="X1224" s="34"/>
      <c r="Y1224" s="34"/>
      <c r="Z1224" s="34"/>
      <c r="AA1224" s="34"/>
      <c r="AB1224" s="34"/>
      <c r="AC1224" s="34"/>
      <c r="AD1224" s="34"/>
      <c r="AE1224" s="34"/>
      <c r="AF1224" s="34"/>
      <c r="AG1224" s="34"/>
      <c r="AH1224" s="34"/>
      <c r="AI1224" s="34"/>
      <c r="AJ1224" s="34"/>
      <c r="AK1224" s="34"/>
      <c r="AL1224" s="34"/>
      <c r="AM1224" s="34"/>
      <c r="AN1224" s="34"/>
      <c r="AO1224" s="34"/>
      <c r="AP1224" s="34"/>
      <c r="AQ1224" s="34"/>
      <c r="AR1224" s="34"/>
    </row>
    <row r="1225" spans="10:44" s="95" customFormat="1" ht="15" customHeight="1" x14ac:dyDescent="0.25">
      <c r="J1225" s="96"/>
      <c r="K1225" s="96"/>
      <c r="L1225" s="96"/>
      <c r="M1225" s="96"/>
      <c r="N1225" s="96"/>
      <c r="O1225" s="96"/>
      <c r="P1225" s="96"/>
      <c r="Q1225" s="96"/>
      <c r="R1225" s="34"/>
      <c r="S1225" s="34"/>
      <c r="T1225" s="34"/>
      <c r="U1225" s="34"/>
      <c r="V1225" s="34"/>
      <c r="W1225" s="34"/>
      <c r="X1225" s="34"/>
      <c r="Y1225" s="34"/>
      <c r="Z1225" s="34"/>
      <c r="AA1225" s="34"/>
      <c r="AB1225" s="34"/>
      <c r="AC1225" s="34"/>
      <c r="AD1225" s="34"/>
      <c r="AE1225" s="34"/>
      <c r="AF1225" s="34"/>
      <c r="AG1225" s="34"/>
      <c r="AH1225" s="34"/>
      <c r="AI1225" s="34"/>
      <c r="AJ1225" s="34"/>
      <c r="AK1225" s="34"/>
      <c r="AL1225" s="34"/>
      <c r="AM1225" s="34"/>
      <c r="AN1225" s="34"/>
      <c r="AO1225" s="34"/>
      <c r="AP1225" s="34"/>
      <c r="AQ1225" s="34"/>
      <c r="AR1225" s="34"/>
    </row>
    <row r="1226" spans="10:44" s="95" customFormat="1" ht="15" customHeight="1" x14ac:dyDescent="0.25">
      <c r="J1226" s="96"/>
      <c r="K1226" s="96"/>
      <c r="L1226" s="96"/>
      <c r="M1226" s="96"/>
      <c r="N1226" s="96"/>
      <c r="O1226" s="96"/>
      <c r="P1226" s="96"/>
      <c r="Q1226" s="96"/>
      <c r="R1226" s="34"/>
      <c r="S1226" s="34"/>
      <c r="T1226" s="34"/>
      <c r="U1226" s="34"/>
      <c r="V1226" s="34"/>
      <c r="W1226" s="34"/>
      <c r="X1226" s="34"/>
      <c r="Y1226" s="34"/>
      <c r="Z1226" s="34"/>
      <c r="AA1226" s="34"/>
      <c r="AB1226" s="34"/>
      <c r="AC1226" s="34"/>
      <c r="AD1226" s="34"/>
      <c r="AE1226" s="34"/>
      <c r="AF1226" s="34"/>
      <c r="AG1226" s="34"/>
      <c r="AH1226" s="34"/>
      <c r="AI1226" s="34"/>
      <c r="AJ1226" s="34"/>
      <c r="AK1226" s="34"/>
      <c r="AL1226" s="34"/>
      <c r="AM1226" s="34"/>
      <c r="AN1226" s="34"/>
      <c r="AO1226" s="34"/>
      <c r="AP1226" s="34"/>
      <c r="AQ1226" s="34"/>
      <c r="AR1226" s="34"/>
    </row>
    <row r="1227" spans="10:44" s="95" customFormat="1" ht="15" customHeight="1" x14ac:dyDescent="0.25">
      <c r="J1227" s="96"/>
      <c r="K1227" s="96"/>
      <c r="L1227" s="96"/>
      <c r="M1227" s="96"/>
      <c r="N1227" s="96"/>
      <c r="O1227" s="96"/>
      <c r="P1227" s="96"/>
      <c r="Q1227" s="96"/>
      <c r="R1227" s="34"/>
      <c r="S1227" s="34"/>
      <c r="T1227" s="34"/>
      <c r="U1227" s="34"/>
      <c r="V1227" s="34"/>
      <c r="W1227" s="34"/>
      <c r="X1227" s="34"/>
      <c r="Y1227" s="34"/>
      <c r="Z1227" s="34"/>
      <c r="AA1227" s="34"/>
      <c r="AB1227" s="34"/>
      <c r="AC1227" s="34"/>
      <c r="AD1227" s="34"/>
      <c r="AE1227" s="34"/>
      <c r="AF1227" s="34"/>
      <c r="AG1227" s="34"/>
      <c r="AH1227" s="34"/>
      <c r="AI1227" s="34"/>
      <c r="AJ1227" s="34"/>
      <c r="AK1227" s="34"/>
      <c r="AL1227" s="34"/>
      <c r="AM1227" s="34"/>
      <c r="AN1227" s="34"/>
      <c r="AO1227" s="34"/>
      <c r="AP1227" s="34"/>
      <c r="AQ1227" s="34"/>
      <c r="AR1227" s="34"/>
    </row>
    <row r="1228" spans="10:44" s="95" customFormat="1" ht="15" customHeight="1" x14ac:dyDescent="0.25">
      <c r="J1228" s="96"/>
      <c r="K1228" s="96"/>
      <c r="L1228" s="96"/>
      <c r="M1228" s="96"/>
      <c r="N1228" s="96"/>
      <c r="O1228" s="96"/>
      <c r="P1228" s="96"/>
      <c r="Q1228" s="96"/>
      <c r="R1228" s="34"/>
      <c r="S1228" s="34"/>
      <c r="T1228" s="34"/>
      <c r="U1228" s="34"/>
      <c r="V1228" s="34"/>
      <c r="W1228" s="34"/>
      <c r="X1228" s="34"/>
      <c r="Y1228" s="34"/>
      <c r="Z1228" s="34"/>
      <c r="AA1228" s="34"/>
      <c r="AB1228" s="34"/>
      <c r="AC1228" s="34"/>
      <c r="AD1228" s="34"/>
      <c r="AE1228" s="34"/>
      <c r="AF1228" s="34"/>
      <c r="AG1228" s="34"/>
      <c r="AH1228" s="34"/>
      <c r="AI1228" s="34"/>
      <c r="AJ1228" s="34"/>
      <c r="AK1228" s="34"/>
      <c r="AL1228" s="34"/>
      <c r="AM1228" s="34"/>
      <c r="AN1228" s="34"/>
      <c r="AO1228" s="34"/>
      <c r="AP1228" s="34"/>
      <c r="AQ1228" s="34"/>
      <c r="AR1228" s="34"/>
    </row>
    <row r="1229" spans="10:44" s="95" customFormat="1" ht="15" customHeight="1" x14ac:dyDescent="0.25">
      <c r="J1229" s="96"/>
      <c r="K1229" s="96"/>
      <c r="L1229" s="96"/>
      <c r="M1229" s="96"/>
      <c r="N1229" s="96"/>
      <c r="O1229" s="96"/>
      <c r="P1229" s="96"/>
      <c r="Q1229" s="96"/>
      <c r="R1229" s="34"/>
      <c r="S1229" s="34"/>
      <c r="T1229" s="34"/>
      <c r="U1229" s="34"/>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row>
    <row r="1230" spans="10:44" s="95" customFormat="1" ht="15" customHeight="1" x14ac:dyDescent="0.25">
      <c r="J1230" s="96"/>
      <c r="K1230" s="96"/>
      <c r="L1230" s="96"/>
      <c r="M1230" s="96"/>
      <c r="N1230" s="96"/>
      <c r="O1230" s="96"/>
      <c r="P1230" s="96"/>
      <c r="Q1230" s="96"/>
      <c r="R1230" s="34"/>
      <c r="S1230" s="34"/>
      <c r="T1230" s="34"/>
      <c r="U1230" s="34"/>
      <c r="V1230" s="34"/>
      <c r="W1230" s="34"/>
      <c r="X1230" s="34"/>
      <c r="Y1230" s="34"/>
      <c r="Z1230" s="34"/>
      <c r="AA1230" s="34"/>
      <c r="AB1230" s="34"/>
      <c r="AC1230" s="34"/>
      <c r="AD1230" s="34"/>
      <c r="AE1230" s="34"/>
      <c r="AF1230" s="34"/>
      <c r="AG1230" s="34"/>
      <c r="AH1230" s="34"/>
      <c r="AI1230" s="34"/>
      <c r="AJ1230" s="34"/>
      <c r="AK1230" s="34"/>
      <c r="AL1230" s="34"/>
      <c r="AM1230" s="34"/>
      <c r="AN1230" s="34"/>
      <c r="AO1230" s="34"/>
      <c r="AP1230" s="34"/>
      <c r="AQ1230" s="34"/>
      <c r="AR1230" s="34"/>
    </row>
    <row r="1231" spans="10:44" s="95" customFormat="1" ht="15" customHeight="1" x14ac:dyDescent="0.25">
      <c r="J1231" s="96"/>
      <c r="K1231" s="96"/>
      <c r="L1231" s="96"/>
      <c r="M1231" s="96"/>
      <c r="N1231" s="96"/>
      <c r="O1231" s="96"/>
      <c r="P1231" s="96"/>
      <c r="Q1231" s="96"/>
      <c r="R1231" s="34"/>
      <c r="S1231" s="34"/>
      <c r="T1231" s="34"/>
      <c r="U1231" s="34"/>
      <c r="V1231" s="34"/>
      <c r="W1231" s="34"/>
      <c r="X1231" s="34"/>
      <c r="Y1231" s="34"/>
      <c r="Z1231" s="34"/>
      <c r="AA1231" s="34"/>
      <c r="AB1231" s="34"/>
      <c r="AC1231" s="34"/>
      <c r="AD1231" s="34"/>
      <c r="AE1231" s="34"/>
      <c r="AF1231" s="34"/>
      <c r="AG1231" s="34"/>
      <c r="AH1231" s="34"/>
      <c r="AI1231" s="34"/>
      <c r="AJ1231" s="34"/>
      <c r="AK1231" s="34"/>
      <c r="AL1231" s="34"/>
      <c r="AM1231" s="34"/>
      <c r="AN1231" s="34"/>
      <c r="AO1231" s="34"/>
      <c r="AP1231" s="34"/>
      <c r="AQ1231" s="34"/>
      <c r="AR1231" s="34"/>
    </row>
    <row r="1232" spans="10:44" s="95" customFormat="1" ht="15" customHeight="1" x14ac:dyDescent="0.25">
      <c r="J1232" s="96"/>
      <c r="K1232" s="96"/>
      <c r="L1232" s="96"/>
      <c r="M1232" s="96"/>
      <c r="N1232" s="96"/>
      <c r="O1232" s="96"/>
      <c r="P1232" s="96"/>
      <c r="Q1232" s="96"/>
      <c r="R1232" s="34"/>
      <c r="S1232" s="34"/>
      <c r="T1232" s="34"/>
      <c r="U1232" s="34"/>
      <c r="V1232" s="34"/>
      <c r="W1232" s="34"/>
      <c r="X1232" s="34"/>
      <c r="Y1232" s="34"/>
      <c r="Z1232" s="34"/>
      <c r="AA1232" s="34"/>
      <c r="AB1232" s="34"/>
      <c r="AC1232" s="34"/>
      <c r="AD1232" s="34"/>
      <c r="AE1232" s="34"/>
      <c r="AF1232" s="34"/>
      <c r="AG1232" s="34"/>
      <c r="AH1232" s="34"/>
      <c r="AI1232" s="34"/>
      <c r="AJ1232" s="34"/>
      <c r="AK1232" s="34"/>
      <c r="AL1232" s="34"/>
      <c r="AM1232" s="34"/>
      <c r="AN1232" s="34"/>
      <c r="AO1232" s="34"/>
      <c r="AP1232" s="34"/>
      <c r="AQ1232" s="34"/>
      <c r="AR1232" s="34"/>
    </row>
    <row r="1233" spans="10:44" s="95" customFormat="1" ht="15" customHeight="1" x14ac:dyDescent="0.25">
      <c r="J1233" s="96"/>
      <c r="K1233" s="96"/>
      <c r="L1233" s="96"/>
      <c r="M1233" s="96"/>
      <c r="N1233" s="96"/>
      <c r="O1233" s="96"/>
      <c r="P1233" s="96"/>
      <c r="Q1233" s="96"/>
      <c r="R1233" s="34"/>
      <c r="S1233" s="34"/>
      <c r="T1233" s="34"/>
      <c r="U1233" s="34"/>
      <c r="V1233" s="34"/>
      <c r="W1233" s="34"/>
      <c r="X1233" s="34"/>
      <c r="Y1233" s="34"/>
      <c r="Z1233" s="34"/>
      <c r="AA1233" s="34"/>
      <c r="AB1233" s="34"/>
      <c r="AC1233" s="34"/>
      <c r="AD1233" s="34"/>
      <c r="AE1233" s="34"/>
      <c r="AF1233" s="34"/>
      <c r="AG1233" s="34"/>
      <c r="AH1233" s="34"/>
      <c r="AI1233" s="34"/>
      <c r="AJ1233" s="34"/>
      <c r="AK1233" s="34"/>
      <c r="AL1233" s="34"/>
      <c r="AM1233" s="34"/>
      <c r="AN1233" s="34"/>
      <c r="AO1233" s="34"/>
      <c r="AP1233" s="34"/>
      <c r="AQ1233" s="34"/>
      <c r="AR1233" s="34"/>
    </row>
    <row r="1234" spans="10:44" s="95" customFormat="1" ht="15" customHeight="1" x14ac:dyDescent="0.25">
      <c r="J1234" s="96"/>
      <c r="K1234" s="96"/>
      <c r="L1234" s="96"/>
      <c r="M1234" s="96"/>
      <c r="N1234" s="96"/>
      <c r="O1234" s="96"/>
      <c r="P1234" s="96"/>
      <c r="Q1234" s="96"/>
      <c r="R1234" s="34"/>
      <c r="S1234" s="34"/>
      <c r="T1234" s="34"/>
      <c r="U1234" s="34"/>
      <c r="V1234" s="34"/>
      <c r="W1234" s="34"/>
      <c r="X1234" s="34"/>
      <c r="Y1234" s="34"/>
      <c r="Z1234" s="34"/>
      <c r="AA1234" s="34"/>
      <c r="AB1234" s="34"/>
      <c r="AC1234" s="34"/>
      <c r="AD1234" s="34"/>
      <c r="AE1234" s="34"/>
      <c r="AF1234" s="34"/>
      <c r="AG1234" s="34"/>
      <c r="AH1234" s="34"/>
      <c r="AI1234" s="34"/>
      <c r="AJ1234" s="34"/>
      <c r="AK1234" s="34"/>
      <c r="AL1234" s="34"/>
      <c r="AM1234" s="34"/>
      <c r="AN1234" s="34"/>
      <c r="AO1234" s="34"/>
      <c r="AP1234" s="34"/>
      <c r="AQ1234" s="34"/>
      <c r="AR1234" s="34"/>
    </row>
    <row r="1235" spans="10:44" s="95" customFormat="1" ht="15" customHeight="1" x14ac:dyDescent="0.25">
      <c r="J1235" s="96"/>
      <c r="K1235" s="96"/>
      <c r="L1235" s="96"/>
      <c r="M1235" s="96"/>
      <c r="N1235" s="96"/>
      <c r="O1235" s="96"/>
      <c r="P1235" s="96"/>
      <c r="Q1235" s="96"/>
      <c r="R1235" s="34"/>
      <c r="S1235" s="34"/>
      <c r="T1235" s="34"/>
      <c r="U1235" s="34"/>
      <c r="V1235" s="34"/>
      <c r="W1235" s="34"/>
      <c r="X1235" s="34"/>
      <c r="Y1235" s="34"/>
      <c r="Z1235" s="34"/>
      <c r="AA1235" s="34"/>
      <c r="AB1235" s="34"/>
      <c r="AC1235" s="34"/>
      <c r="AD1235" s="34"/>
      <c r="AE1235" s="34"/>
      <c r="AF1235" s="34"/>
      <c r="AG1235" s="34"/>
      <c r="AH1235" s="34"/>
      <c r="AI1235" s="34"/>
      <c r="AJ1235" s="34"/>
      <c r="AK1235" s="34"/>
      <c r="AL1235" s="34"/>
      <c r="AM1235" s="34"/>
      <c r="AN1235" s="34"/>
      <c r="AO1235" s="34"/>
      <c r="AP1235" s="34"/>
      <c r="AQ1235" s="34"/>
      <c r="AR1235" s="34"/>
    </row>
    <row r="1236" spans="10:44" s="95" customFormat="1" ht="15" customHeight="1" x14ac:dyDescent="0.25">
      <c r="J1236" s="96"/>
      <c r="K1236" s="96"/>
      <c r="L1236" s="96"/>
      <c r="M1236" s="96"/>
      <c r="N1236" s="96"/>
      <c r="O1236" s="96"/>
      <c r="P1236" s="96"/>
      <c r="Q1236" s="96"/>
      <c r="R1236" s="34"/>
      <c r="S1236" s="34"/>
      <c r="T1236" s="34"/>
      <c r="U1236" s="34"/>
      <c r="V1236" s="34"/>
      <c r="W1236" s="34"/>
      <c r="X1236" s="34"/>
      <c r="Y1236" s="34"/>
      <c r="Z1236" s="34"/>
      <c r="AA1236" s="34"/>
      <c r="AB1236" s="34"/>
      <c r="AC1236" s="34"/>
      <c r="AD1236" s="34"/>
      <c r="AE1236" s="34"/>
      <c r="AF1236" s="34"/>
      <c r="AG1236" s="34"/>
      <c r="AH1236" s="34"/>
      <c r="AI1236" s="34"/>
      <c r="AJ1236" s="34"/>
      <c r="AK1236" s="34"/>
      <c r="AL1236" s="34"/>
      <c r="AM1236" s="34"/>
      <c r="AN1236" s="34"/>
      <c r="AO1236" s="34"/>
      <c r="AP1236" s="34"/>
      <c r="AQ1236" s="34"/>
      <c r="AR1236" s="34"/>
    </row>
    <row r="1237" spans="10:44" s="95" customFormat="1" ht="15" customHeight="1" x14ac:dyDescent="0.25">
      <c r="J1237" s="96"/>
      <c r="K1237" s="96"/>
      <c r="L1237" s="96"/>
      <c r="M1237" s="96"/>
      <c r="N1237" s="96"/>
      <c r="O1237" s="96"/>
      <c r="P1237" s="96"/>
      <c r="Q1237" s="96"/>
      <c r="R1237" s="34"/>
      <c r="S1237" s="34"/>
      <c r="T1237" s="34"/>
      <c r="U1237" s="34"/>
      <c r="V1237" s="34"/>
      <c r="W1237" s="34"/>
      <c r="X1237" s="34"/>
      <c r="Y1237" s="34"/>
      <c r="Z1237" s="34"/>
      <c r="AA1237" s="34"/>
      <c r="AB1237" s="34"/>
      <c r="AC1237" s="34"/>
      <c r="AD1237" s="34"/>
      <c r="AE1237" s="34"/>
      <c r="AF1237" s="34"/>
      <c r="AG1237" s="34"/>
      <c r="AH1237" s="34"/>
      <c r="AI1237" s="34"/>
      <c r="AJ1237" s="34"/>
      <c r="AK1237" s="34"/>
      <c r="AL1237" s="34"/>
      <c r="AM1237" s="34"/>
      <c r="AN1237" s="34"/>
      <c r="AO1237" s="34"/>
      <c r="AP1237" s="34"/>
      <c r="AQ1237" s="34"/>
      <c r="AR1237" s="34"/>
    </row>
    <row r="1238" spans="10:44" s="95" customFormat="1" ht="15" customHeight="1" x14ac:dyDescent="0.25">
      <c r="J1238" s="96"/>
      <c r="K1238" s="96"/>
      <c r="L1238" s="96"/>
      <c r="M1238" s="96"/>
      <c r="N1238" s="96"/>
      <c r="O1238" s="96"/>
      <c r="P1238" s="96"/>
      <c r="Q1238" s="96"/>
      <c r="R1238" s="34"/>
      <c r="S1238" s="34"/>
      <c r="T1238" s="34"/>
      <c r="U1238" s="34"/>
      <c r="V1238" s="34"/>
      <c r="W1238" s="34"/>
      <c r="X1238" s="34"/>
      <c r="Y1238" s="34"/>
      <c r="Z1238" s="34"/>
      <c r="AA1238" s="34"/>
      <c r="AB1238" s="34"/>
      <c r="AC1238" s="34"/>
      <c r="AD1238" s="34"/>
      <c r="AE1238" s="34"/>
      <c r="AF1238" s="34"/>
      <c r="AG1238" s="34"/>
      <c r="AH1238" s="34"/>
      <c r="AI1238" s="34"/>
      <c r="AJ1238" s="34"/>
      <c r="AK1238" s="34"/>
      <c r="AL1238" s="34"/>
      <c r="AM1238" s="34"/>
      <c r="AN1238" s="34"/>
      <c r="AO1238" s="34"/>
      <c r="AP1238" s="34"/>
      <c r="AQ1238" s="34"/>
      <c r="AR1238" s="34"/>
    </row>
    <row r="1239" spans="10:44" s="95" customFormat="1" ht="15" customHeight="1" x14ac:dyDescent="0.25">
      <c r="J1239" s="96"/>
      <c r="K1239" s="96"/>
      <c r="L1239" s="96"/>
      <c r="M1239" s="96"/>
      <c r="N1239" s="96"/>
      <c r="O1239" s="96"/>
      <c r="P1239" s="96"/>
      <c r="Q1239" s="96"/>
      <c r="R1239" s="34"/>
      <c r="S1239" s="34"/>
      <c r="T1239" s="34"/>
      <c r="U1239" s="34"/>
      <c r="V1239" s="34"/>
      <c r="W1239" s="34"/>
      <c r="X1239" s="34"/>
      <c r="Y1239" s="34"/>
      <c r="Z1239" s="34"/>
      <c r="AA1239" s="34"/>
      <c r="AB1239" s="34"/>
      <c r="AC1239" s="34"/>
      <c r="AD1239" s="34"/>
      <c r="AE1239" s="34"/>
      <c r="AF1239" s="34"/>
      <c r="AG1239" s="34"/>
      <c r="AH1239" s="34"/>
      <c r="AI1239" s="34"/>
      <c r="AJ1239" s="34"/>
      <c r="AK1239" s="34"/>
      <c r="AL1239" s="34"/>
      <c r="AM1239" s="34"/>
      <c r="AN1239" s="34"/>
      <c r="AO1239" s="34"/>
      <c r="AP1239" s="34"/>
      <c r="AQ1239" s="34"/>
      <c r="AR1239" s="34"/>
    </row>
    <row r="1240" spans="10:44" s="95" customFormat="1" ht="15" customHeight="1" x14ac:dyDescent="0.25">
      <c r="J1240" s="96"/>
      <c r="K1240" s="96"/>
      <c r="L1240" s="96"/>
      <c r="M1240" s="96"/>
      <c r="N1240" s="96"/>
      <c r="O1240" s="96"/>
      <c r="P1240" s="96"/>
      <c r="Q1240" s="96"/>
      <c r="R1240" s="34"/>
      <c r="S1240" s="34"/>
      <c r="T1240" s="34"/>
      <c r="U1240" s="34"/>
      <c r="V1240" s="34"/>
      <c r="W1240" s="34"/>
      <c r="X1240" s="34"/>
      <c r="Y1240" s="34"/>
      <c r="Z1240" s="34"/>
      <c r="AA1240" s="34"/>
      <c r="AB1240" s="34"/>
      <c r="AC1240" s="34"/>
      <c r="AD1240" s="34"/>
      <c r="AE1240" s="34"/>
      <c r="AF1240" s="34"/>
      <c r="AG1240" s="34"/>
      <c r="AH1240" s="34"/>
      <c r="AI1240" s="34"/>
      <c r="AJ1240" s="34"/>
      <c r="AK1240" s="34"/>
      <c r="AL1240" s="34"/>
      <c r="AM1240" s="34"/>
      <c r="AN1240" s="34"/>
      <c r="AO1240" s="34"/>
      <c r="AP1240" s="34"/>
      <c r="AQ1240" s="34"/>
      <c r="AR1240" s="34"/>
    </row>
    <row r="1241" spans="10:44" s="95" customFormat="1" ht="15" customHeight="1" x14ac:dyDescent="0.25">
      <c r="J1241" s="96"/>
      <c r="K1241" s="96"/>
      <c r="L1241" s="96"/>
      <c r="M1241" s="96"/>
      <c r="N1241" s="96"/>
      <c r="O1241" s="96"/>
      <c r="P1241" s="96"/>
      <c r="Q1241" s="96"/>
      <c r="R1241" s="34"/>
      <c r="S1241" s="34"/>
      <c r="T1241" s="34"/>
      <c r="U1241" s="34"/>
      <c r="V1241" s="34"/>
      <c r="W1241" s="34"/>
      <c r="X1241" s="34"/>
      <c r="Y1241" s="34"/>
      <c r="Z1241" s="34"/>
      <c r="AA1241" s="34"/>
      <c r="AB1241" s="34"/>
      <c r="AC1241" s="34"/>
      <c r="AD1241" s="34"/>
      <c r="AE1241" s="34"/>
      <c r="AF1241" s="34"/>
      <c r="AG1241" s="34"/>
      <c r="AH1241" s="34"/>
      <c r="AI1241" s="34"/>
      <c r="AJ1241" s="34"/>
      <c r="AK1241" s="34"/>
      <c r="AL1241" s="34"/>
      <c r="AM1241" s="34"/>
      <c r="AN1241" s="34"/>
      <c r="AO1241" s="34"/>
      <c r="AP1241" s="34"/>
      <c r="AQ1241" s="34"/>
      <c r="AR1241" s="34"/>
    </row>
    <row r="1242" spans="10:44" s="95" customFormat="1" ht="15" customHeight="1" x14ac:dyDescent="0.25">
      <c r="J1242" s="96"/>
      <c r="K1242" s="96"/>
      <c r="L1242" s="96"/>
      <c r="M1242" s="96"/>
      <c r="N1242" s="96"/>
      <c r="O1242" s="96"/>
      <c r="P1242" s="96"/>
      <c r="Q1242" s="96"/>
      <c r="R1242" s="34"/>
      <c r="S1242" s="34"/>
      <c r="T1242" s="34"/>
      <c r="U1242" s="34"/>
      <c r="V1242" s="34"/>
      <c r="W1242" s="34"/>
      <c r="X1242" s="34"/>
      <c r="Y1242" s="34"/>
      <c r="Z1242" s="34"/>
      <c r="AA1242" s="34"/>
      <c r="AB1242" s="34"/>
      <c r="AC1242" s="34"/>
      <c r="AD1242" s="34"/>
      <c r="AE1242" s="34"/>
      <c r="AF1242" s="34"/>
      <c r="AG1242" s="34"/>
      <c r="AH1242" s="34"/>
      <c r="AI1242" s="34"/>
      <c r="AJ1242" s="34"/>
      <c r="AK1242" s="34"/>
      <c r="AL1242" s="34"/>
      <c r="AM1242" s="34"/>
      <c r="AN1242" s="34"/>
      <c r="AO1242" s="34"/>
      <c r="AP1242" s="34"/>
      <c r="AQ1242" s="34"/>
      <c r="AR1242" s="34"/>
    </row>
    <row r="1243" spans="10:44" s="95" customFormat="1" ht="15" customHeight="1" x14ac:dyDescent="0.25">
      <c r="J1243" s="96"/>
      <c r="K1243" s="96"/>
      <c r="L1243" s="96"/>
      <c r="M1243" s="96"/>
      <c r="N1243" s="96"/>
      <c r="O1243" s="96"/>
      <c r="P1243" s="96"/>
      <c r="Q1243" s="96"/>
      <c r="R1243" s="34"/>
      <c r="S1243" s="34"/>
      <c r="T1243" s="34"/>
      <c r="U1243" s="34"/>
      <c r="V1243" s="34"/>
      <c r="W1243" s="34"/>
      <c r="X1243" s="34"/>
      <c r="Y1243" s="34"/>
      <c r="Z1243" s="34"/>
      <c r="AA1243" s="34"/>
      <c r="AB1243" s="34"/>
      <c r="AC1243" s="34"/>
      <c r="AD1243" s="34"/>
      <c r="AE1243" s="34"/>
      <c r="AF1243" s="34"/>
      <c r="AG1243" s="34"/>
      <c r="AH1243" s="34"/>
      <c r="AI1243" s="34"/>
      <c r="AJ1243" s="34"/>
      <c r="AK1243" s="34"/>
      <c r="AL1243" s="34"/>
      <c r="AM1243" s="34"/>
      <c r="AN1243" s="34"/>
      <c r="AO1243" s="34"/>
      <c r="AP1243" s="34"/>
      <c r="AQ1243" s="34"/>
      <c r="AR1243" s="34"/>
    </row>
    <row r="1244" spans="10:44" s="95" customFormat="1" ht="15" customHeight="1" x14ac:dyDescent="0.25">
      <c r="J1244" s="96"/>
      <c r="K1244" s="96"/>
      <c r="L1244" s="96"/>
      <c r="M1244" s="96"/>
      <c r="N1244" s="96"/>
      <c r="O1244" s="96"/>
      <c r="P1244" s="96"/>
      <c r="Q1244" s="96"/>
      <c r="R1244" s="34"/>
      <c r="S1244" s="34"/>
      <c r="T1244" s="34"/>
      <c r="U1244" s="34"/>
      <c r="V1244" s="34"/>
      <c r="W1244" s="34"/>
      <c r="X1244" s="34"/>
      <c r="Y1244" s="34"/>
      <c r="Z1244" s="34"/>
      <c r="AA1244" s="34"/>
      <c r="AB1244" s="34"/>
      <c r="AC1244" s="34"/>
      <c r="AD1244" s="34"/>
      <c r="AE1244" s="34"/>
      <c r="AF1244" s="34"/>
      <c r="AG1244" s="34"/>
      <c r="AH1244" s="34"/>
      <c r="AI1244" s="34"/>
      <c r="AJ1244" s="34"/>
      <c r="AK1244" s="34"/>
      <c r="AL1244" s="34"/>
      <c r="AM1244" s="34"/>
      <c r="AN1244" s="34"/>
      <c r="AO1244" s="34"/>
      <c r="AP1244" s="34"/>
      <c r="AQ1244" s="34"/>
      <c r="AR1244" s="34"/>
    </row>
    <row r="1245" spans="10:44" s="95" customFormat="1" ht="15" customHeight="1" x14ac:dyDescent="0.25">
      <c r="J1245" s="96"/>
      <c r="K1245" s="96"/>
      <c r="L1245" s="96"/>
      <c r="M1245" s="96"/>
      <c r="N1245" s="96"/>
      <c r="O1245" s="96"/>
      <c r="P1245" s="96"/>
      <c r="Q1245" s="96"/>
      <c r="R1245" s="34"/>
      <c r="S1245" s="34"/>
      <c r="T1245" s="34"/>
      <c r="U1245" s="34"/>
      <c r="V1245" s="34"/>
      <c r="W1245" s="34"/>
      <c r="X1245" s="34"/>
      <c r="Y1245" s="34"/>
      <c r="Z1245" s="34"/>
      <c r="AA1245" s="34"/>
      <c r="AB1245" s="34"/>
      <c r="AC1245" s="34"/>
      <c r="AD1245" s="34"/>
      <c r="AE1245" s="34"/>
      <c r="AF1245" s="34"/>
      <c r="AG1245" s="34"/>
      <c r="AH1245" s="34"/>
      <c r="AI1245" s="34"/>
      <c r="AJ1245" s="34"/>
      <c r="AK1245" s="34"/>
      <c r="AL1245" s="34"/>
      <c r="AM1245" s="34"/>
      <c r="AN1245" s="34"/>
      <c r="AO1245" s="34"/>
      <c r="AP1245" s="34"/>
      <c r="AQ1245" s="34"/>
      <c r="AR1245" s="34"/>
    </row>
    <row r="1246" spans="10:44" s="95" customFormat="1" ht="15" customHeight="1" x14ac:dyDescent="0.25">
      <c r="J1246" s="96"/>
      <c r="K1246" s="96"/>
      <c r="L1246" s="96"/>
      <c r="M1246" s="96"/>
      <c r="N1246" s="96"/>
      <c r="O1246" s="96"/>
      <c r="P1246" s="96"/>
      <c r="Q1246" s="96"/>
      <c r="R1246" s="34"/>
      <c r="S1246" s="34"/>
      <c r="T1246" s="34"/>
      <c r="U1246" s="34"/>
      <c r="V1246" s="34"/>
      <c r="W1246" s="34"/>
      <c r="X1246" s="34"/>
      <c r="Y1246" s="34"/>
      <c r="Z1246" s="34"/>
      <c r="AA1246" s="34"/>
      <c r="AB1246" s="34"/>
      <c r="AC1246" s="34"/>
      <c r="AD1246" s="34"/>
      <c r="AE1246" s="34"/>
      <c r="AF1246" s="34"/>
      <c r="AG1246" s="34"/>
      <c r="AH1246" s="34"/>
      <c r="AI1246" s="34"/>
      <c r="AJ1246" s="34"/>
      <c r="AK1246" s="34"/>
      <c r="AL1246" s="34"/>
      <c r="AM1246" s="34"/>
      <c r="AN1246" s="34"/>
      <c r="AO1246" s="34"/>
      <c r="AP1246" s="34"/>
      <c r="AQ1246" s="34"/>
      <c r="AR1246" s="34"/>
    </row>
    <row r="1247" spans="10:44" s="95" customFormat="1" ht="15" customHeight="1" x14ac:dyDescent="0.25">
      <c r="J1247" s="96"/>
      <c r="K1247" s="96"/>
      <c r="L1247" s="96"/>
      <c r="M1247" s="96"/>
      <c r="N1247" s="96"/>
      <c r="O1247" s="96"/>
      <c r="P1247" s="96"/>
      <c r="Q1247" s="96"/>
      <c r="R1247" s="34"/>
      <c r="S1247" s="34"/>
      <c r="T1247" s="34"/>
      <c r="U1247" s="34"/>
      <c r="V1247" s="34"/>
      <c r="W1247" s="34"/>
      <c r="X1247" s="34"/>
      <c r="Y1247" s="34"/>
      <c r="Z1247" s="34"/>
      <c r="AA1247" s="34"/>
      <c r="AB1247" s="34"/>
      <c r="AC1247" s="34"/>
      <c r="AD1247" s="34"/>
      <c r="AE1247" s="34"/>
      <c r="AF1247" s="34"/>
      <c r="AG1247" s="34"/>
      <c r="AH1247" s="34"/>
      <c r="AI1247" s="34"/>
      <c r="AJ1247" s="34"/>
      <c r="AK1247" s="34"/>
      <c r="AL1247" s="34"/>
      <c r="AM1247" s="34"/>
      <c r="AN1247" s="34"/>
      <c r="AO1247" s="34"/>
      <c r="AP1247" s="34"/>
      <c r="AQ1247" s="34"/>
      <c r="AR1247" s="34"/>
    </row>
    <row r="1248" spans="10:44" s="95" customFormat="1" ht="15" customHeight="1" x14ac:dyDescent="0.25">
      <c r="J1248" s="96"/>
      <c r="K1248" s="96"/>
      <c r="L1248" s="96"/>
      <c r="M1248" s="96"/>
      <c r="N1248" s="96"/>
      <c r="O1248" s="96"/>
      <c r="P1248" s="96"/>
      <c r="Q1248" s="96"/>
      <c r="R1248" s="34"/>
      <c r="S1248" s="34"/>
      <c r="T1248" s="34"/>
      <c r="U1248" s="34"/>
      <c r="V1248" s="34"/>
      <c r="W1248" s="34"/>
      <c r="X1248" s="34"/>
      <c r="Y1248" s="34"/>
      <c r="Z1248" s="34"/>
      <c r="AA1248" s="34"/>
      <c r="AB1248" s="34"/>
      <c r="AC1248" s="34"/>
      <c r="AD1248" s="34"/>
      <c r="AE1248" s="34"/>
      <c r="AF1248" s="34"/>
      <c r="AG1248" s="34"/>
      <c r="AH1248" s="34"/>
      <c r="AI1248" s="34"/>
      <c r="AJ1248" s="34"/>
      <c r="AK1248" s="34"/>
      <c r="AL1248" s="34"/>
      <c r="AM1248" s="34"/>
      <c r="AN1248" s="34"/>
      <c r="AO1248" s="34"/>
      <c r="AP1248" s="34"/>
      <c r="AQ1248" s="34"/>
      <c r="AR1248" s="34"/>
    </row>
    <row r="1249" spans="10:44" s="95" customFormat="1" ht="15" customHeight="1" x14ac:dyDescent="0.25">
      <c r="J1249" s="96"/>
      <c r="K1249" s="96"/>
      <c r="L1249" s="96"/>
      <c r="M1249" s="96"/>
      <c r="N1249" s="96"/>
      <c r="O1249" s="96"/>
      <c r="P1249" s="96"/>
      <c r="Q1249" s="96"/>
      <c r="R1249" s="34"/>
      <c r="S1249" s="34"/>
      <c r="T1249" s="34"/>
      <c r="U1249" s="34"/>
      <c r="V1249" s="34"/>
      <c r="W1249" s="34"/>
      <c r="X1249" s="34"/>
      <c r="Y1249" s="34"/>
      <c r="Z1249" s="34"/>
      <c r="AA1249" s="34"/>
      <c r="AB1249" s="34"/>
      <c r="AC1249" s="34"/>
      <c r="AD1249" s="34"/>
      <c r="AE1249" s="34"/>
      <c r="AF1249" s="34"/>
      <c r="AG1249" s="34"/>
      <c r="AH1249" s="34"/>
      <c r="AI1249" s="34"/>
      <c r="AJ1249" s="34"/>
      <c r="AK1249" s="34"/>
      <c r="AL1249" s="34"/>
      <c r="AM1249" s="34"/>
      <c r="AN1249" s="34"/>
      <c r="AO1249" s="34"/>
      <c r="AP1249" s="34"/>
      <c r="AQ1249" s="34"/>
      <c r="AR1249" s="34"/>
    </row>
    <row r="1250" spans="10:44" s="95" customFormat="1" ht="15" customHeight="1" x14ac:dyDescent="0.25">
      <c r="J1250" s="96"/>
      <c r="K1250" s="96"/>
      <c r="L1250" s="96"/>
      <c r="M1250" s="96"/>
      <c r="N1250" s="96"/>
      <c r="O1250" s="96"/>
      <c r="P1250" s="96"/>
      <c r="Q1250" s="96"/>
      <c r="R1250" s="34"/>
      <c r="S1250" s="34"/>
      <c r="T1250" s="34"/>
      <c r="U1250" s="34"/>
      <c r="V1250" s="34"/>
      <c r="W1250" s="34"/>
      <c r="X1250" s="34"/>
      <c r="Y1250" s="34"/>
      <c r="Z1250" s="34"/>
      <c r="AA1250" s="34"/>
      <c r="AB1250" s="34"/>
      <c r="AC1250" s="34"/>
      <c r="AD1250" s="34"/>
      <c r="AE1250" s="34"/>
      <c r="AF1250" s="34"/>
      <c r="AG1250" s="34"/>
      <c r="AH1250" s="34"/>
      <c r="AI1250" s="34"/>
      <c r="AJ1250" s="34"/>
      <c r="AK1250" s="34"/>
      <c r="AL1250" s="34"/>
      <c r="AM1250" s="34"/>
      <c r="AN1250" s="34"/>
      <c r="AO1250" s="34"/>
      <c r="AP1250" s="34"/>
      <c r="AQ1250" s="34"/>
      <c r="AR1250" s="34"/>
    </row>
    <row r="1251" spans="10:44" s="95" customFormat="1" ht="15" customHeight="1" x14ac:dyDescent="0.25">
      <c r="J1251" s="96"/>
      <c r="K1251" s="96"/>
      <c r="L1251" s="96"/>
      <c r="M1251" s="96"/>
      <c r="N1251" s="96"/>
      <c r="O1251" s="96"/>
      <c r="P1251" s="96"/>
      <c r="Q1251" s="96"/>
      <c r="R1251" s="34"/>
      <c r="S1251" s="34"/>
      <c r="T1251" s="34"/>
      <c r="U1251" s="34"/>
      <c r="V1251" s="34"/>
      <c r="W1251" s="34"/>
      <c r="X1251" s="34"/>
      <c r="Y1251" s="34"/>
      <c r="Z1251" s="34"/>
      <c r="AA1251" s="34"/>
      <c r="AB1251" s="34"/>
      <c r="AC1251" s="34"/>
      <c r="AD1251" s="34"/>
      <c r="AE1251" s="34"/>
      <c r="AF1251" s="34"/>
      <c r="AG1251" s="34"/>
      <c r="AH1251" s="34"/>
      <c r="AI1251" s="34"/>
      <c r="AJ1251" s="34"/>
      <c r="AK1251" s="34"/>
      <c r="AL1251" s="34"/>
      <c r="AM1251" s="34"/>
      <c r="AN1251" s="34"/>
      <c r="AO1251" s="34"/>
      <c r="AP1251" s="34"/>
      <c r="AQ1251" s="34"/>
      <c r="AR1251" s="34"/>
    </row>
    <row r="1252" spans="10:44" s="95" customFormat="1" ht="15" customHeight="1" x14ac:dyDescent="0.25">
      <c r="J1252" s="96"/>
      <c r="K1252" s="96"/>
      <c r="L1252" s="96"/>
      <c r="M1252" s="96"/>
      <c r="N1252" s="96"/>
      <c r="O1252" s="96"/>
      <c r="P1252" s="96"/>
      <c r="Q1252" s="96"/>
      <c r="R1252" s="34"/>
      <c r="S1252" s="34"/>
      <c r="T1252" s="34"/>
      <c r="U1252" s="34"/>
      <c r="V1252" s="34"/>
      <c r="W1252" s="34"/>
      <c r="X1252" s="34"/>
      <c r="Y1252" s="34"/>
      <c r="Z1252" s="34"/>
      <c r="AA1252" s="34"/>
      <c r="AB1252" s="34"/>
      <c r="AC1252" s="34"/>
      <c r="AD1252" s="34"/>
      <c r="AE1252" s="34"/>
      <c r="AF1252" s="34"/>
      <c r="AG1252" s="34"/>
      <c r="AH1252" s="34"/>
      <c r="AI1252" s="34"/>
      <c r="AJ1252" s="34"/>
      <c r="AK1252" s="34"/>
      <c r="AL1252" s="34"/>
      <c r="AM1252" s="34"/>
      <c r="AN1252" s="34"/>
      <c r="AO1252" s="34"/>
      <c r="AP1252" s="34"/>
      <c r="AQ1252" s="34"/>
      <c r="AR1252" s="34"/>
    </row>
    <row r="1253" spans="10:44" s="95" customFormat="1" ht="15" customHeight="1" x14ac:dyDescent="0.25">
      <c r="J1253" s="96"/>
      <c r="K1253" s="96"/>
      <c r="L1253" s="96"/>
      <c r="M1253" s="96"/>
      <c r="N1253" s="96"/>
      <c r="O1253" s="96"/>
      <c r="P1253" s="96"/>
      <c r="Q1253" s="96"/>
      <c r="R1253" s="34"/>
      <c r="S1253" s="34"/>
      <c r="T1253" s="34"/>
      <c r="U1253" s="34"/>
      <c r="V1253" s="34"/>
      <c r="W1253" s="34"/>
      <c r="X1253" s="34"/>
      <c r="Y1253" s="34"/>
      <c r="Z1253" s="34"/>
      <c r="AA1253" s="34"/>
      <c r="AB1253" s="34"/>
      <c r="AC1253" s="34"/>
      <c r="AD1253" s="34"/>
      <c r="AE1253" s="34"/>
      <c r="AF1253" s="34"/>
      <c r="AG1253" s="34"/>
      <c r="AH1253" s="34"/>
      <c r="AI1253" s="34"/>
      <c r="AJ1253" s="34"/>
      <c r="AK1253" s="34"/>
      <c r="AL1253" s="34"/>
      <c r="AM1253" s="34"/>
      <c r="AN1253" s="34"/>
      <c r="AO1253" s="34"/>
      <c r="AP1253" s="34"/>
      <c r="AQ1253" s="34"/>
      <c r="AR1253" s="34"/>
    </row>
    <row r="1254" spans="10:44" s="95" customFormat="1" ht="15" customHeight="1" x14ac:dyDescent="0.25">
      <c r="J1254" s="96"/>
      <c r="K1254" s="96"/>
      <c r="L1254" s="96"/>
      <c r="M1254" s="96"/>
      <c r="N1254" s="96"/>
      <c r="O1254" s="96"/>
      <c r="P1254" s="96"/>
      <c r="Q1254" s="96"/>
      <c r="R1254" s="34"/>
      <c r="S1254" s="34"/>
      <c r="T1254" s="34"/>
      <c r="U1254" s="34"/>
      <c r="V1254" s="34"/>
      <c r="W1254" s="34"/>
      <c r="X1254" s="34"/>
      <c r="Y1254" s="34"/>
      <c r="Z1254" s="34"/>
      <c r="AA1254" s="34"/>
      <c r="AB1254" s="34"/>
      <c r="AC1254" s="34"/>
      <c r="AD1254" s="34"/>
      <c r="AE1254" s="34"/>
      <c r="AF1254" s="34"/>
      <c r="AG1254" s="34"/>
      <c r="AH1254" s="34"/>
      <c r="AI1254" s="34"/>
      <c r="AJ1254" s="34"/>
      <c r="AK1254" s="34"/>
      <c r="AL1254" s="34"/>
      <c r="AM1254" s="34"/>
      <c r="AN1254" s="34"/>
      <c r="AO1254" s="34"/>
      <c r="AP1254" s="34"/>
      <c r="AQ1254" s="34"/>
      <c r="AR1254" s="34"/>
    </row>
    <row r="1255" spans="10:44" s="95" customFormat="1" ht="15" customHeight="1" x14ac:dyDescent="0.25">
      <c r="J1255" s="96"/>
      <c r="K1255" s="96"/>
      <c r="L1255" s="96"/>
      <c r="M1255" s="96"/>
      <c r="N1255" s="96"/>
      <c r="O1255" s="96"/>
      <c r="P1255" s="96"/>
      <c r="Q1255" s="96"/>
      <c r="R1255" s="34"/>
      <c r="S1255" s="34"/>
      <c r="T1255" s="34"/>
      <c r="U1255" s="34"/>
      <c r="V1255" s="34"/>
      <c r="W1255" s="34"/>
      <c r="X1255" s="34"/>
      <c r="Y1255" s="34"/>
      <c r="Z1255" s="34"/>
      <c r="AA1255" s="34"/>
      <c r="AB1255" s="34"/>
      <c r="AC1255" s="34"/>
      <c r="AD1255" s="34"/>
      <c r="AE1255" s="34"/>
      <c r="AF1255" s="34"/>
      <c r="AG1255" s="34"/>
      <c r="AH1255" s="34"/>
      <c r="AI1255" s="34"/>
      <c r="AJ1255" s="34"/>
      <c r="AK1255" s="34"/>
      <c r="AL1255" s="34"/>
      <c r="AM1255" s="34"/>
      <c r="AN1255" s="34"/>
      <c r="AO1255" s="34"/>
      <c r="AP1255" s="34"/>
      <c r="AQ1255" s="34"/>
      <c r="AR1255" s="34"/>
    </row>
    <row r="1256" spans="10:44" s="95" customFormat="1" ht="15" customHeight="1" x14ac:dyDescent="0.25">
      <c r="J1256" s="96"/>
      <c r="K1256" s="96"/>
      <c r="L1256" s="96"/>
      <c r="M1256" s="96"/>
      <c r="N1256" s="96"/>
      <c r="O1256" s="96"/>
      <c r="P1256" s="96"/>
      <c r="Q1256" s="96"/>
      <c r="R1256" s="34"/>
      <c r="S1256" s="34"/>
      <c r="T1256" s="34"/>
      <c r="U1256" s="34"/>
      <c r="V1256" s="34"/>
      <c r="W1256" s="34"/>
      <c r="X1256" s="34"/>
      <c r="Y1256" s="34"/>
      <c r="Z1256" s="34"/>
      <c r="AA1256" s="34"/>
      <c r="AB1256" s="34"/>
      <c r="AC1256" s="34"/>
      <c r="AD1256" s="34"/>
      <c r="AE1256" s="34"/>
      <c r="AF1256" s="34"/>
      <c r="AG1256" s="34"/>
      <c r="AH1256" s="34"/>
      <c r="AI1256" s="34"/>
      <c r="AJ1256" s="34"/>
      <c r="AK1256" s="34"/>
      <c r="AL1256" s="34"/>
      <c r="AM1256" s="34"/>
      <c r="AN1256" s="34"/>
      <c r="AO1256" s="34"/>
      <c r="AP1256" s="34"/>
      <c r="AQ1256" s="34"/>
      <c r="AR1256" s="34"/>
    </row>
    <row r="1257" spans="10:44" s="95" customFormat="1" ht="15" customHeight="1" x14ac:dyDescent="0.25">
      <c r="J1257" s="96"/>
      <c r="K1257" s="96"/>
      <c r="L1257" s="96"/>
      <c r="M1257" s="96"/>
      <c r="N1257" s="96"/>
      <c r="O1257" s="96"/>
      <c r="P1257" s="96"/>
      <c r="Q1257" s="96"/>
      <c r="R1257" s="34"/>
      <c r="S1257" s="34"/>
      <c r="T1257" s="34"/>
      <c r="U1257" s="34"/>
      <c r="V1257" s="34"/>
      <c r="W1257" s="34"/>
      <c r="X1257" s="34"/>
      <c r="Y1257" s="34"/>
      <c r="Z1257" s="34"/>
      <c r="AA1257" s="34"/>
      <c r="AB1257" s="34"/>
      <c r="AC1257" s="34"/>
      <c r="AD1257" s="34"/>
      <c r="AE1257" s="34"/>
      <c r="AF1257" s="34"/>
      <c r="AG1257" s="34"/>
      <c r="AH1257" s="34"/>
      <c r="AI1257" s="34"/>
      <c r="AJ1257" s="34"/>
      <c r="AK1257" s="34"/>
      <c r="AL1257" s="34"/>
      <c r="AM1257" s="34"/>
      <c r="AN1257" s="34"/>
      <c r="AO1257" s="34"/>
      <c r="AP1257" s="34"/>
      <c r="AQ1257" s="34"/>
      <c r="AR1257" s="34"/>
    </row>
    <row r="1258" spans="10:44" s="95" customFormat="1" ht="15" customHeight="1" x14ac:dyDescent="0.25">
      <c r="J1258" s="96"/>
      <c r="K1258" s="96"/>
      <c r="L1258" s="96"/>
      <c r="M1258" s="96"/>
      <c r="N1258" s="96"/>
      <c r="O1258" s="96"/>
      <c r="P1258" s="96"/>
      <c r="Q1258" s="96"/>
      <c r="R1258" s="34"/>
      <c r="S1258" s="34"/>
      <c r="T1258" s="34"/>
      <c r="U1258" s="34"/>
      <c r="V1258" s="34"/>
      <c r="W1258" s="34"/>
      <c r="X1258" s="34"/>
      <c r="Y1258" s="34"/>
      <c r="Z1258" s="34"/>
      <c r="AA1258" s="34"/>
      <c r="AB1258" s="34"/>
      <c r="AC1258" s="34"/>
      <c r="AD1258" s="34"/>
      <c r="AE1258" s="34"/>
      <c r="AF1258" s="34"/>
      <c r="AG1258" s="34"/>
      <c r="AH1258" s="34"/>
      <c r="AI1258" s="34"/>
      <c r="AJ1258" s="34"/>
      <c r="AK1258" s="34"/>
      <c r="AL1258" s="34"/>
      <c r="AM1258" s="34"/>
      <c r="AN1258" s="34"/>
      <c r="AO1258" s="34"/>
      <c r="AP1258" s="34"/>
      <c r="AQ1258" s="34"/>
      <c r="AR1258" s="34"/>
    </row>
    <row r="1259" spans="10:44" s="95" customFormat="1" ht="15" customHeight="1" x14ac:dyDescent="0.25">
      <c r="J1259" s="96"/>
      <c r="K1259" s="96"/>
      <c r="L1259" s="96"/>
      <c r="M1259" s="96"/>
      <c r="N1259" s="96"/>
      <c r="O1259" s="96"/>
      <c r="P1259" s="96"/>
      <c r="Q1259" s="96"/>
      <c r="R1259" s="34"/>
      <c r="S1259" s="34"/>
      <c r="T1259" s="34"/>
      <c r="U1259" s="34"/>
      <c r="V1259" s="34"/>
      <c r="W1259" s="34"/>
      <c r="X1259" s="34"/>
      <c r="Y1259" s="34"/>
      <c r="Z1259" s="34"/>
      <c r="AA1259" s="34"/>
      <c r="AB1259" s="34"/>
      <c r="AC1259" s="34"/>
      <c r="AD1259" s="34"/>
      <c r="AE1259" s="34"/>
      <c r="AF1259" s="34"/>
      <c r="AG1259" s="34"/>
      <c r="AH1259" s="34"/>
      <c r="AI1259" s="34"/>
      <c r="AJ1259" s="34"/>
      <c r="AK1259" s="34"/>
      <c r="AL1259" s="34"/>
      <c r="AM1259" s="34"/>
      <c r="AN1259" s="34"/>
      <c r="AO1259" s="34"/>
      <c r="AP1259" s="34"/>
      <c r="AQ1259" s="34"/>
      <c r="AR1259" s="34"/>
    </row>
    <row r="1260" spans="10:44" s="95" customFormat="1" ht="15" customHeight="1" x14ac:dyDescent="0.25">
      <c r="J1260" s="96"/>
      <c r="K1260" s="96"/>
      <c r="L1260" s="96"/>
      <c r="M1260" s="96"/>
      <c r="N1260" s="96"/>
      <c r="O1260" s="96"/>
      <c r="P1260" s="96"/>
      <c r="Q1260" s="96"/>
      <c r="R1260" s="34"/>
      <c r="S1260" s="34"/>
      <c r="T1260" s="34"/>
      <c r="U1260" s="34"/>
      <c r="V1260" s="34"/>
      <c r="W1260" s="34"/>
      <c r="X1260" s="34"/>
      <c r="Y1260" s="34"/>
      <c r="Z1260" s="34"/>
      <c r="AA1260" s="34"/>
      <c r="AB1260" s="34"/>
      <c r="AC1260" s="34"/>
      <c r="AD1260" s="34"/>
      <c r="AE1260" s="34"/>
      <c r="AF1260" s="34"/>
      <c r="AG1260" s="34"/>
      <c r="AH1260" s="34"/>
      <c r="AI1260" s="34"/>
      <c r="AJ1260" s="34"/>
      <c r="AK1260" s="34"/>
      <c r="AL1260" s="34"/>
      <c r="AM1260" s="34"/>
      <c r="AN1260" s="34"/>
      <c r="AO1260" s="34"/>
      <c r="AP1260" s="34"/>
      <c r="AQ1260" s="34"/>
      <c r="AR1260" s="34"/>
    </row>
    <row r="1261" spans="10:44" s="95" customFormat="1" ht="15" customHeight="1" x14ac:dyDescent="0.25">
      <c r="J1261" s="96"/>
      <c r="K1261" s="96"/>
      <c r="L1261" s="96"/>
      <c r="M1261" s="96"/>
      <c r="N1261" s="96"/>
      <c r="O1261" s="96"/>
      <c r="P1261" s="96"/>
      <c r="Q1261" s="96"/>
      <c r="R1261" s="34"/>
      <c r="S1261" s="34"/>
      <c r="T1261" s="34"/>
      <c r="U1261" s="34"/>
      <c r="V1261" s="34"/>
      <c r="W1261" s="34"/>
      <c r="X1261" s="34"/>
      <c r="Y1261" s="34"/>
      <c r="Z1261" s="34"/>
      <c r="AA1261" s="34"/>
      <c r="AB1261" s="34"/>
      <c r="AC1261" s="34"/>
      <c r="AD1261" s="34"/>
      <c r="AE1261" s="34"/>
      <c r="AF1261" s="34"/>
      <c r="AG1261" s="34"/>
      <c r="AH1261" s="34"/>
      <c r="AI1261" s="34"/>
      <c r="AJ1261" s="34"/>
      <c r="AK1261" s="34"/>
      <c r="AL1261" s="34"/>
      <c r="AM1261" s="34"/>
      <c r="AN1261" s="34"/>
      <c r="AO1261" s="34"/>
      <c r="AP1261" s="34"/>
      <c r="AQ1261" s="34"/>
      <c r="AR1261" s="34"/>
    </row>
    <row r="1262" spans="10:44" s="95" customFormat="1" ht="15" customHeight="1" x14ac:dyDescent="0.25">
      <c r="J1262" s="96"/>
      <c r="K1262" s="96"/>
      <c r="L1262" s="96"/>
      <c r="M1262" s="96"/>
      <c r="N1262" s="96"/>
      <c r="O1262" s="96"/>
      <c r="P1262" s="96"/>
      <c r="Q1262" s="96"/>
      <c r="R1262" s="34"/>
      <c r="S1262" s="34"/>
      <c r="T1262" s="34"/>
      <c r="U1262" s="34"/>
      <c r="V1262" s="34"/>
      <c r="W1262" s="34"/>
      <c r="X1262" s="34"/>
      <c r="Y1262" s="34"/>
      <c r="Z1262" s="34"/>
      <c r="AA1262" s="34"/>
      <c r="AB1262" s="34"/>
      <c r="AC1262" s="34"/>
      <c r="AD1262" s="34"/>
      <c r="AE1262" s="34"/>
      <c r="AF1262" s="34"/>
      <c r="AG1262" s="34"/>
      <c r="AH1262" s="34"/>
      <c r="AI1262" s="34"/>
      <c r="AJ1262" s="34"/>
      <c r="AK1262" s="34"/>
      <c r="AL1262" s="34"/>
      <c r="AM1262" s="34"/>
      <c r="AN1262" s="34"/>
      <c r="AO1262" s="34"/>
      <c r="AP1262" s="34"/>
      <c r="AQ1262" s="34"/>
      <c r="AR1262" s="34"/>
    </row>
    <row r="1263" spans="10:44" s="95" customFormat="1" ht="15" customHeight="1" x14ac:dyDescent="0.25">
      <c r="J1263" s="96"/>
      <c r="K1263" s="96"/>
      <c r="L1263" s="96"/>
      <c r="M1263" s="96"/>
      <c r="N1263" s="96"/>
      <c r="O1263" s="96"/>
      <c r="P1263" s="96"/>
      <c r="Q1263" s="96"/>
      <c r="R1263" s="34"/>
      <c r="S1263" s="34"/>
      <c r="T1263" s="34"/>
      <c r="U1263" s="34"/>
      <c r="V1263" s="34"/>
      <c r="W1263" s="34"/>
      <c r="X1263" s="34"/>
      <c r="Y1263" s="34"/>
      <c r="Z1263" s="34"/>
      <c r="AA1263" s="34"/>
      <c r="AB1263" s="34"/>
      <c r="AC1263" s="34"/>
      <c r="AD1263" s="34"/>
      <c r="AE1263" s="34"/>
      <c r="AF1263" s="34"/>
      <c r="AG1263" s="34"/>
      <c r="AH1263" s="34"/>
      <c r="AI1263" s="34"/>
      <c r="AJ1263" s="34"/>
      <c r="AK1263" s="34"/>
      <c r="AL1263" s="34"/>
      <c r="AM1263" s="34"/>
      <c r="AN1263" s="34"/>
      <c r="AO1263" s="34"/>
      <c r="AP1263" s="34"/>
      <c r="AQ1263" s="34"/>
      <c r="AR1263" s="34"/>
    </row>
    <row r="1264" spans="10:44" s="95" customFormat="1" ht="15" customHeight="1" x14ac:dyDescent="0.25">
      <c r="J1264" s="96"/>
      <c r="K1264" s="96"/>
      <c r="L1264" s="96"/>
      <c r="M1264" s="96"/>
      <c r="N1264" s="96"/>
      <c r="O1264" s="96"/>
      <c r="P1264" s="96"/>
      <c r="Q1264" s="96"/>
      <c r="R1264" s="34"/>
      <c r="S1264" s="34"/>
      <c r="T1264" s="34"/>
      <c r="U1264" s="34"/>
      <c r="V1264" s="34"/>
      <c r="W1264" s="34"/>
      <c r="X1264" s="34"/>
      <c r="Y1264" s="34"/>
      <c r="Z1264" s="34"/>
      <c r="AA1264" s="34"/>
      <c r="AB1264" s="34"/>
      <c r="AC1264" s="34"/>
      <c r="AD1264" s="34"/>
      <c r="AE1264" s="34"/>
      <c r="AF1264" s="34"/>
      <c r="AG1264" s="34"/>
      <c r="AH1264" s="34"/>
      <c r="AI1264" s="34"/>
      <c r="AJ1264" s="34"/>
      <c r="AK1264" s="34"/>
      <c r="AL1264" s="34"/>
      <c r="AM1264" s="34"/>
      <c r="AN1264" s="34"/>
      <c r="AO1264" s="34"/>
      <c r="AP1264" s="34"/>
      <c r="AQ1264" s="34"/>
      <c r="AR1264" s="34"/>
    </row>
    <row r="1265" spans="10:44" s="95" customFormat="1" ht="15" customHeight="1" x14ac:dyDescent="0.25">
      <c r="J1265" s="96"/>
      <c r="K1265" s="96"/>
      <c r="L1265" s="96"/>
      <c r="M1265" s="96"/>
      <c r="N1265" s="96"/>
      <c r="O1265" s="96"/>
      <c r="P1265" s="96"/>
      <c r="Q1265" s="96"/>
      <c r="R1265" s="34"/>
      <c r="S1265" s="34"/>
      <c r="T1265" s="34"/>
      <c r="U1265" s="34"/>
      <c r="V1265" s="34"/>
      <c r="W1265" s="34"/>
      <c r="X1265" s="34"/>
      <c r="Y1265" s="34"/>
      <c r="Z1265" s="34"/>
      <c r="AA1265" s="34"/>
      <c r="AB1265" s="34"/>
      <c r="AC1265" s="34"/>
      <c r="AD1265" s="34"/>
      <c r="AE1265" s="34"/>
      <c r="AF1265" s="34"/>
      <c r="AG1265" s="34"/>
      <c r="AH1265" s="34"/>
      <c r="AI1265" s="34"/>
      <c r="AJ1265" s="34"/>
      <c r="AK1265" s="34"/>
      <c r="AL1265" s="34"/>
      <c r="AM1265" s="34"/>
      <c r="AN1265" s="34"/>
      <c r="AO1265" s="34"/>
      <c r="AP1265" s="34"/>
      <c r="AQ1265" s="34"/>
      <c r="AR1265" s="34"/>
    </row>
    <row r="1266" spans="10:44" s="95" customFormat="1" ht="15" customHeight="1" x14ac:dyDescent="0.25">
      <c r="J1266" s="96"/>
      <c r="K1266" s="96"/>
      <c r="L1266" s="96"/>
      <c r="M1266" s="96"/>
      <c r="N1266" s="96"/>
      <c r="O1266" s="96"/>
      <c r="P1266" s="96"/>
      <c r="Q1266" s="96"/>
      <c r="R1266" s="34"/>
      <c r="S1266" s="34"/>
      <c r="T1266" s="34"/>
      <c r="U1266" s="34"/>
      <c r="V1266" s="34"/>
      <c r="W1266" s="34"/>
      <c r="X1266" s="34"/>
      <c r="Y1266" s="34"/>
      <c r="Z1266" s="34"/>
      <c r="AA1266" s="34"/>
      <c r="AB1266" s="34"/>
      <c r="AC1266" s="34"/>
      <c r="AD1266" s="34"/>
      <c r="AE1266" s="34"/>
      <c r="AF1266" s="34"/>
      <c r="AG1266" s="34"/>
      <c r="AH1266" s="34"/>
      <c r="AI1266" s="34"/>
      <c r="AJ1266" s="34"/>
      <c r="AK1266" s="34"/>
      <c r="AL1266" s="34"/>
      <c r="AM1266" s="34"/>
      <c r="AN1266" s="34"/>
      <c r="AO1266" s="34"/>
      <c r="AP1266" s="34"/>
      <c r="AQ1266" s="34"/>
      <c r="AR1266" s="34"/>
    </row>
    <row r="1267" spans="10:44" s="95" customFormat="1" ht="15" customHeight="1" x14ac:dyDescent="0.25">
      <c r="J1267" s="96"/>
      <c r="K1267" s="96"/>
      <c r="L1267" s="96"/>
      <c r="M1267" s="96"/>
      <c r="N1267" s="96"/>
      <c r="O1267" s="96"/>
      <c r="P1267" s="96"/>
      <c r="Q1267" s="96"/>
      <c r="R1267" s="34"/>
      <c r="S1267" s="34"/>
      <c r="T1267" s="34"/>
      <c r="U1267" s="34"/>
      <c r="V1267" s="34"/>
      <c r="W1267" s="34"/>
      <c r="X1267" s="34"/>
      <c r="Y1267" s="34"/>
      <c r="Z1267" s="34"/>
      <c r="AA1267" s="34"/>
      <c r="AB1267" s="34"/>
      <c r="AC1267" s="34"/>
      <c r="AD1267" s="34"/>
      <c r="AE1267" s="34"/>
      <c r="AF1267" s="34"/>
      <c r="AG1267" s="34"/>
      <c r="AH1267" s="34"/>
      <c r="AI1267" s="34"/>
      <c r="AJ1267" s="34"/>
      <c r="AK1267" s="34"/>
      <c r="AL1267" s="34"/>
      <c r="AM1267" s="34"/>
      <c r="AN1267" s="34"/>
      <c r="AO1267" s="34"/>
      <c r="AP1267" s="34"/>
      <c r="AQ1267" s="34"/>
      <c r="AR1267" s="34"/>
    </row>
    <row r="1268" spans="10:44" s="95" customFormat="1" ht="15" customHeight="1" x14ac:dyDescent="0.25">
      <c r="J1268" s="96"/>
      <c r="K1268" s="96"/>
      <c r="L1268" s="96"/>
      <c r="M1268" s="96"/>
      <c r="N1268" s="96"/>
      <c r="O1268" s="96"/>
      <c r="P1268" s="96"/>
      <c r="Q1268" s="96"/>
      <c r="R1268" s="34"/>
      <c r="S1268" s="34"/>
      <c r="T1268" s="34"/>
      <c r="U1268" s="34"/>
      <c r="V1268" s="34"/>
      <c r="W1268" s="34"/>
      <c r="X1268" s="34"/>
      <c r="Y1268" s="34"/>
      <c r="Z1268" s="34"/>
      <c r="AA1268" s="34"/>
      <c r="AB1268" s="34"/>
      <c r="AC1268" s="34"/>
      <c r="AD1268" s="34"/>
      <c r="AE1268" s="34"/>
      <c r="AF1268" s="34"/>
      <c r="AG1268" s="34"/>
      <c r="AH1268" s="34"/>
      <c r="AI1268" s="34"/>
      <c r="AJ1268" s="34"/>
      <c r="AK1268" s="34"/>
      <c r="AL1268" s="34"/>
      <c r="AM1268" s="34"/>
      <c r="AN1268" s="34"/>
      <c r="AO1268" s="34"/>
      <c r="AP1268" s="34"/>
      <c r="AQ1268" s="34"/>
      <c r="AR1268" s="34"/>
    </row>
    <row r="1269" spans="10:44" s="95" customFormat="1" ht="15" customHeight="1" x14ac:dyDescent="0.25">
      <c r="J1269" s="96"/>
      <c r="K1269" s="96"/>
      <c r="L1269" s="96"/>
      <c r="M1269" s="96"/>
      <c r="N1269" s="96"/>
      <c r="O1269" s="96"/>
      <c r="P1269" s="96"/>
      <c r="Q1269" s="96"/>
      <c r="R1269" s="34"/>
      <c r="S1269" s="34"/>
      <c r="T1269" s="34"/>
      <c r="U1269" s="34"/>
      <c r="V1269" s="34"/>
      <c r="W1269" s="34"/>
      <c r="X1269" s="34"/>
      <c r="Y1269" s="34"/>
      <c r="Z1269" s="34"/>
      <c r="AA1269" s="34"/>
      <c r="AB1269" s="34"/>
      <c r="AC1269" s="34"/>
      <c r="AD1269" s="34"/>
      <c r="AE1269" s="34"/>
      <c r="AF1269" s="34"/>
      <c r="AG1269" s="34"/>
      <c r="AH1269" s="34"/>
      <c r="AI1269" s="34"/>
      <c r="AJ1269" s="34"/>
      <c r="AK1269" s="34"/>
      <c r="AL1269" s="34"/>
      <c r="AM1269" s="34"/>
      <c r="AN1269" s="34"/>
      <c r="AO1269" s="34"/>
      <c r="AP1269" s="34"/>
      <c r="AQ1269" s="34"/>
      <c r="AR1269" s="34"/>
    </row>
    <row r="1270" spans="10:44" s="95" customFormat="1" ht="15" customHeight="1" x14ac:dyDescent="0.25">
      <c r="J1270" s="96"/>
      <c r="K1270" s="96"/>
      <c r="L1270" s="96"/>
      <c r="M1270" s="96"/>
      <c r="N1270" s="96"/>
      <c r="O1270" s="96"/>
      <c r="P1270" s="96"/>
      <c r="Q1270" s="96"/>
      <c r="R1270" s="34"/>
      <c r="S1270" s="34"/>
      <c r="T1270" s="34"/>
      <c r="U1270" s="34"/>
      <c r="V1270" s="34"/>
      <c r="W1270" s="34"/>
      <c r="X1270" s="34"/>
      <c r="Y1270" s="34"/>
      <c r="Z1270" s="34"/>
      <c r="AA1270" s="34"/>
      <c r="AB1270" s="34"/>
      <c r="AC1270" s="34"/>
      <c r="AD1270" s="34"/>
      <c r="AE1270" s="34"/>
      <c r="AF1270" s="34"/>
      <c r="AG1270" s="34"/>
      <c r="AH1270" s="34"/>
      <c r="AI1270" s="34"/>
      <c r="AJ1270" s="34"/>
      <c r="AK1270" s="34"/>
      <c r="AL1270" s="34"/>
      <c r="AM1270" s="34"/>
      <c r="AN1270" s="34"/>
      <c r="AO1270" s="34"/>
      <c r="AP1270" s="34"/>
      <c r="AQ1270" s="34"/>
      <c r="AR1270" s="34"/>
    </row>
    <row r="1271" spans="10:44" s="95" customFormat="1" ht="15" customHeight="1" x14ac:dyDescent="0.25">
      <c r="J1271" s="96"/>
      <c r="K1271" s="96"/>
      <c r="L1271" s="96"/>
      <c r="M1271" s="96"/>
      <c r="N1271" s="96"/>
      <c r="O1271" s="96"/>
      <c r="P1271" s="96"/>
      <c r="Q1271" s="96"/>
      <c r="R1271" s="34"/>
      <c r="S1271" s="34"/>
      <c r="T1271" s="34"/>
      <c r="U1271" s="34"/>
      <c r="V1271" s="34"/>
      <c r="W1271" s="34"/>
      <c r="X1271" s="34"/>
      <c r="Y1271" s="34"/>
      <c r="Z1271" s="34"/>
      <c r="AA1271" s="34"/>
      <c r="AB1271" s="34"/>
      <c r="AC1271" s="34"/>
      <c r="AD1271" s="34"/>
      <c r="AE1271" s="34"/>
      <c r="AF1271" s="34"/>
      <c r="AG1271" s="34"/>
      <c r="AH1271" s="34"/>
      <c r="AI1271" s="34"/>
      <c r="AJ1271" s="34"/>
      <c r="AK1271" s="34"/>
      <c r="AL1271" s="34"/>
      <c r="AM1271" s="34"/>
      <c r="AN1271" s="34"/>
      <c r="AO1271" s="34"/>
      <c r="AP1271" s="34"/>
      <c r="AQ1271" s="34"/>
      <c r="AR1271" s="34"/>
    </row>
    <row r="1272" spans="10:44" s="95" customFormat="1" ht="15" customHeight="1" x14ac:dyDescent="0.25">
      <c r="J1272" s="96"/>
      <c r="K1272" s="96"/>
      <c r="L1272" s="96"/>
      <c r="M1272" s="96"/>
      <c r="N1272" s="96"/>
      <c r="O1272" s="96"/>
      <c r="P1272" s="96"/>
      <c r="Q1272" s="96"/>
      <c r="R1272" s="34"/>
      <c r="S1272" s="34"/>
      <c r="T1272" s="34"/>
      <c r="U1272" s="34"/>
      <c r="V1272" s="34"/>
      <c r="W1272" s="34"/>
      <c r="X1272" s="34"/>
      <c r="Y1272" s="34"/>
      <c r="Z1272" s="34"/>
      <c r="AA1272" s="34"/>
      <c r="AB1272" s="34"/>
      <c r="AC1272" s="34"/>
      <c r="AD1272" s="34"/>
      <c r="AE1272" s="34"/>
      <c r="AF1272" s="34"/>
      <c r="AG1272" s="34"/>
      <c r="AH1272" s="34"/>
      <c r="AI1272" s="34"/>
      <c r="AJ1272" s="34"/>
      <c r="AK1272" s="34"/>
      <c r="AL1272" s="34"/>
      <c r="AM1272" s="34"/>
      <c r="AN1272" s="34"/>
      <c r="AO1272" s="34"/>
      <c r="AP1272" s="34"/>
      <c r="AQ1272" s="34"/>
      <c r="AR1272" s="34"/>
    </row>
    <row r="1273" spans="10:44" s="95" customFormat="1" ht="15" customHeight="1" x14ac:dyDescent="0.25">
      <c r="J1273" s="96"/>
      <c r="K1273" s="96"/>
      <c r="L1273" s="96"/>
      <c r="M1273" s="96"/>
      <c r="N1273" s="96"/>
      <c r="O1273" s="96"/>
      <c r="P1273" s="96"/>
      <c r="Q1273" s="96"/>
      <c r="R1273" s="34"/>
      <c r="S1273" s="34"/>
      <c r="T1273" s="34"/>
      <c r="U1273" s="34"/>
      <c r="V1273" s="34"/>
      <c r="W1273" s="34"/>
      <c r="X1273" s="34"/>
      <c r="Y1273" s="34"/>
      <c r="Z1273" s="34"/>
      <c r="AA1273" s="34"/>
      <c r="AB1273" s="34"/>
      <c r="AC1273" s="34"/>
      <c r="AD1273" s="34"/>
      <c r="AE1273" s="34"/>
      <c r="AF1273" s="34"/>
      <c r="AG1273" s="34"/>
      <c r="AH1273" s="34"/>
      <c r="AI1273" s="34"/>
      <c r="AJ1273" s="34"/>
      <c r="AK1273" s="34"/>
      <c r="AL1273" s="34"/>
      <c r="AM1273" s="34"/>
      <c r="AN1273" s="34"/>
      <c r="AO1273" s="34"/>
      <c r="AP1273" s="34"/>
      <c r="AQ1273" s="34"/>
      <c r="AR1273" s="34"/>
    </row>
    <row r="1274" spans="10:44" s="95" customFormat="1" ht="15" customHeight="1" x14ac:dyDescent="0.25">
      <c r="J1274" s="96"/>
      <c r="K1274" s="96"/>
      <c r="L1274" s="96"/>
      <c r="M1274" s="96"/>
      <c r="N1274" s="96"/>
      <c r="O1274" s="96"/>
      <c r="P1274" s="96"/>
      <c r="Q1274" s="96"/>
      <c r="R1274" s="34"/>
      <c r="S1274" s="34"/>
      <c r="T1274" s="34"/>
      <c r="U1274" s="34"/>
      <c r="V1274" s="34"/>
      <c r="W1274" s="34"/>
      <c r="X1274" s="34"/>
      <c r="Y1274" s="34"/>
      <c r="Z1274" s="34"/>
      <c r="AA1274" s="34"/>
      <c r="AB1274" s="34"/>
      <c r="AC1274" s="34"/>
      <c r="AD1274" s="34"/>
      <c r="AE1274" s="34"/>
      <c r="AF1274" s="34"/>
      <c r="AG1274" s="34"/>
      <c r="AH1274" s="34"/>
      <c r="AI1274" s="34"/>
      <c r="AJ1274" s="34"/>
      <c r="AK1274" s="34"/>
      <c r="AL1274" s="34"/>
      <c r="AM1274" s="34"/>
      <c r="AN1274" s="34"/>
      <c r="AO1274" s="34"/>
      <c r="AP1274" s="34"/>
      <c r="AQ1274" s="34"/>
      <c r="AR1274" s="34"/>
    </row>
    <row r="1275" spans="10:44" s="95" customFormat="1" ht="15" customHeight="1" x14ac:dyDescent="0.25">
      <c r="J1275" s="96"/>
      <c r="K1275" s="96"/>
      <c r="L1275" s="96"/>
      <c r="M1275" s="96"/>
      <c r="N1275" s="96"/>
      <c r="O1275" s="96"/>
      <c r="P1275" s="96"/>
      <c r="Q1275" s="96"/>
      <c r="R1275" s="34"/>
      <c r="S1275" s="34"/>
      <c r="T1275" s="34"/>
      <c r="U1275" s="34"/>
      <c r="V1275" s="34"/>
      <c r="W1275" s="34"/>
      <c r="X1275" s="34"/>
      <c r="Y1275" s="34"/>
      <c r="Z1275" s="34"/>
      <c r="AA1275" s="34"/>
      <c r="AB1275" s="34"/>
      <c r="AC1275" s="34"/>
      <c r="AD1275" s="34"/>
      <c r="AE1275" s="34"/>
      <c r="AF1275" s="34"/>
      <c r="AG1275" s="34"/>
      <c r="AH1275" s="34"/>
      <c r="AI1275" s="34"/>
      <c r="AJ1275" s="34"/>
      <c r="AK1275" s="34"/>
      <c r="AL1275" s="34"/>
      <c r="AM1275" s="34"/>
      <c r="AN1275" s="34"/>
      <c r="AO1275" s="34"/>
      <c r="AP1275" s="34"/>
      <c r="AQ1275" s="34"/>
      <c r="AR1275" s="34"/>
    </row>
    <row r="1276" spans="10:44" s="95" customFormat="1" ht="15" customHeight="1" x14ac:dyDescent="0.25">
      <c r="J1276" s="96"/>
      <c r="K1276" s="96"/>
      <c r="L1276" s="96"/>
      <c r="M1276" s="96"/>
      <c r="N1276" s="96"/>
      <c r="O1276" s="96"/>
      <c r="P1276" s="96"/>
      <c r="Q1276" s="96"/>
      <c r="R1276" s="34"/>
      <c r="S1276" s="34"/>
      <c r="T1276" s="34"/>
      <c r="U1276" s="34"/>
      <c r="V1276" s="34"/>
      <c r="W1276" s="34"/>
      <c r="X1276" s="34"/>
      <c r="Y1276" s="34"/>
      <c r="Z1276" s="34"/>
      <c r="AA1276" s="34"/>
      <c r="AB1276" s="34"/>
      <c r="AC1276" s="34"/>
      <c r="AD1276" s="34"/>
      <c r="AE1276" s="34"/>
      <c r="AF1276" s="34"/>
      <c r="AG1276" s="34"/>
      <c r="AH1276" s="34"/>
      <c r="AI1276" s="34"/>
      <c r="AJ1276" s="34"/>
      <c r="AK1276" s="34"/>
      <c r="AL1276" s="34"/>
      <c r="AM1276" s="34"/>
      <c r="AN1276" s="34"/>
      <c r="AO1276" s="34"/>
      <c r="AP1276" s="34"/>
      <c r="AQ1276" s="34"/>
      <c r="AR1276" s="34"/>
    </row>
    <row r="1277" spans="10:44" s="95" customFormat="1" ht="15" customHeight="1" x14ac:dyDescent="0.25">
      <c r="J1277" s="96"/>
      <c r="K1277" s="96"/>
      <c r="L1277" s="96"/>
      <c r="M1277" s="96"/>
      <c r="N1277" s="96"/>
      <c r="O1277" s="96"/>
      <c r="P1277" s="96"/>
      <c r="Q1277" s="96"/>
      <c r="R1277" s="34"/>
      <c r="S1277" s="34"/>
      <c r="T1277" s="34"/>
      <c r="U1277" s="34"/>
      <c r="V1277" s="34"/>
      <c r="W1277" s="34"/>
      <c r="X1277" s="34"/>
      <c r="Y1277" s="34"/>
      <c r="Z1277" s="34"/>
      <c r="AA1277" s="34"/>
      <c r="AB1277" s="34"/>
      <c r="AC1277" s="34"/>
      <c r="AD1277" s="34"/>
      <c r="AE1277" s="34"/>
      <c r="AF1277" s="34"/>
      <c r="AG1277" s="34"/>
      <c r="AH1277" s="34"/>
      <c r="AI1277" s="34"/>
      <c r="AJ1277" s="34"/>
      <c r="AK1277" s="34"/>
      <c r="AL1277" s="34"/>
      <c r="AM1277" s="34"/>
      <c r="AN1277" s="34"/>
      <c r="AO1277" s="34"/>
      <c r="AP1277" s="34"/>
      <c r="AQ1277" s="34"/>
      <c r="AR1277" s="34"/>
    </row>
    <row r="1278" spans="10:44" s="95" customFormat="1" ht="15" customHeight="1" x14ac:dyDescent="0.25">
      <c r="J1278" s="96"/>
      <c r="K1278" s="96"/>
      <c r="L1278" s="96"/>
      <c r="M1278" s="96"/>
      <c r="N1278" s="96"/>
      <c r="O1278" s="96"/>
      <c r="P1278" s="96"/>
      <c r="Q1278" s="96"/>
      <c r="R1278" s="34"/>
      <c r="S1278" s="34"/>
      <c r="T1278" s="34"/>
      <c r="U1278" s="34"/>
      <c r="V1278" s="34"/>
      <c r="W1278" s="34"/>
      <c r="X1278" s="34"/>
      <c r="Y1278" s="34"/>
      <c r="Z1278" s="34"/>
      <c r="AA1278" s="34"/>
      <c r="AB1278" s="34"/>
      <c r="AC1278" s="34"/>
      <c r="AD1278" s="34"/>
      <c r="AE1278" s="34"/>
      <c r="AF1278" s="34"/>
      <c r="AG1278" s="34"/>
      <c r="AH1278" s="34"/>
      <c r="AI1278" s="34"/>
      <c r="AJ1278" s="34"/>
      <c r="AK1278" s="34"/>
      <c r="AL1278" s="34"/>
      <c r="AM1278" s="34"/>
      <c r="AN1278" s="34"/>
      <c r="AO1278" s="34"/>
      <c r="AP1278" s="34"/>
      <c r="AQ1278" s="34"/>
      <c r="AR1278" s="34"/>
    </row>
    <row r="1279" spans="10:44" s="95" customFormat="1" ht="15" customHeight="1" x14ac:dyDescent="0.25">
      <c r="J1279" s="96"/>
      <c r="K1279" s="96"/>
      <c r="L1279" s="96"/>
      <c r="M1279" s="96"/>
      <c r="N1279" s="96"/>
      <c r="O1279" s="96"/>
      <c r="P1279" s="96"/>
      <c r="Q1279" s="96"/>
      <c r="R1279" s="34"/>
      <c r="S1279" s="34"/>
      <c r="T1279" s="34"/>
      <c r="U1279" s="34"/>
      <c r="V1279" s="34"/>
      <c r="W1279" s="34"/>
      <c r="X1279" s="34"/>
      <c r="Y1279" s="34"/>
      <c r="Z1279" s="34"/>
      <c r="AA1279" s="34"/>
      <c r="AB1279" s="34"/>
      <c r="AC1279" s="34"/>
      <c r="AD1279" s="34"/>
      <c r="AE1279" s="34"/>
      <c r="AF1279" s="34"/>
      <c r="AG1279" s="34"/>
      <c r="AH1279" s="34"/>
      <c r="AI1279" s="34"/>
      <c r="AJ1279" s="34"/>
      <c r="AK1279" s="34"/>
      <c r="AL1279" s="34"/>
      <c r="AM1279" s="34"/>
      <c r="AN1279" s="34"/>
      <c r="AO1279" s="34"/>
      <c r="AP1279" s="34"/>
      <c r="AQ1279" s="34"/>
      <c r="AR1279" s="34"/>
    </row>
    <row r="1280" spans="10:44" s="95" customFormat="1" ht="15" customHeight="1" x14ac:dyDescent="0.25">
      <c r="J1280" s="96"/>
      <c r="K1280" s="96"/>
      <c r="L1280" s="96"/>
      <c r="M1280" s="96"/>
      <c r="N1280" s="96"/>
      <c r="O1280" s="96"/>
      <c r="P1280" s="96"/>
      <c r="Q1280" s="96"/>
      <c r="R1280" s="34"/>
      <c r="S1280" s="34"/>
      <c r="T1280" s="34"/>
      <c r="U1280" s="34"/>
      <c r="V1280" s="34"/>
      <c r="W1280" s="34"/>
      <c r="X1280" s="34"/>
      <c r="Y1280" s="34"/>
      <c r="Z1280" s="34"/>
      <c r="AA1280" s="34"/>
      <c r="AB1280" s="34"/>
      <c r="AC1280" s="34"/>
      <c r="AD1280" s="34"/>
      <c r="AE1280" s="34"/>
      <c r="AF1280" s="34"/>
      <c r="AG1280" s="34"/>
      <c r="AH1280" s="34"/>
      <c r="AI1280" s="34"/>
      <c r="AJ1280" s="34"/>
      <c r="AK1280" s="34"/>
      <c r="AL1280" s="34"/>
      <c r="AM1280" s="34"/>
      <c r="AN1280" s="34"/>
      <c r="AO1280" s="34"/>
      <c r="AP1280" s="34"/>
      <c r="AQ1280" s="34"/>
      <c r="AR1280" s="34"/>
    </row>
    <row r="1281" spans="10:44" s="95" customFormat="1" ht="15" customHeight="1" x14ac:dyDescent="0.25">
      <c r="J1281" s="96"/>
      <c r="K1281" s="96"/>
      <c r="L1281" s="96"/>
      <c r="M1281" s="96"/>
      <c r="N1281" s="96"/>
      <c r="O1281" s="96"/>
      <c r="P1281" s="96"/>
      <c r="Q1281" s="96"/>
      <c r="R1281" s="34"/>
      <c r="S1281" s="34"/>
      <c r="T1281" s="34"/>
      <c r="U1281" s="34"/>
      <c r="V1281" s="34"/>
      <c r="W1281" s="34"/>
      <c r="X1281" s="34"/>
      <c r="Y1281" s="34"/>
      <c r="Z1281" s="34"/>
      <c r="AA1281" s="34"/>
      <c r="AB1281" s="34"/>
      <c r="AC1281" s="34"/>
      <c r="AD1281" s="34"/>
      <c r="AE1281" s="34"/>
      <c r="AF1281" s="34"/>
      <c r="AG1281" s="34"/>
      <c r="AH1281" s="34"/>
      <c r="AI1281" s="34"/>
      <c r="AJ1281" s="34"/>
      <c r="AK1281" s="34"/>
      <c r="AL1281" s="34"/>
      <c r="AM1281" s="34"/>
      <c r="AN1281" s="34"/>
      <c r="AO1281" s="34"/>
      <c r="AP1281" s="34"/>
      <c r="AQ1281" s="34"/>
      <c r="AR1281" s="34"/>
    </row>
    <row r="1282" spans="10:44" s="95" customFormat="1" ht="15" customHeight="1" x14ac:dyDescent="0.25">
      <c r="J1282" s="96"/>
      <c r="K1282" s="96"/>
      <c r="L1282" s="96"/>
      <c r="M1282" s="96"/>
      <c r="N1282" s="96"/>
      <c r="O1282" s="96"/>
      <c r="P1282" s="96"/>
      <c r="Q1282" s="96"/>
      <c r="R1282" s="34"/>
      <c r="S1282" s="34"/>
      <c r="T1282" s="34"/>
      <c r="U1282" s="34"/>
      <c r="V1282" s="34"/>
      <c r="W1282" s="34"/>
      <c r="X1282" s="34"/>
      <c r="Y1282" s="34"/>
      <c r="Z1282" s="34"/>
      <c r="AA1282" s="34"/>
      <c r="AB1282" s="34"/>
      <c r="AC1282" s="34"/>
      <c r="AD1282" s="34"/>
      <c r="AE1282" s="34"/>
      <c r="AF1282" s="34"/>
      <c r="AG1282" s="34"/>
      <c r="AH1282" s="34"/>
      <c r="AI1282" s="34"/>
      <c r="AJ1282" s="34"/>
      <c r="AK1282" s="34"/>
      <c r="AL1282" s="34"/>
      <c r="AM1282" s="34"/>
      <c r="AN1282" s="34"/>
      <c r="AO1282" s="34"/>
      <c r="AP1282" s="34"/>
      <c r="AQ1282" s="34"/>
      <c r="AR1282" s="34"/>
    </row>
    <row r="1283" spans="10:44" s="95" customFormat="1" ht="15" customHeight="1" x14ac:dyDescent="0.25">
      <c r="J1283" s="96"/>
      <c r="K1283" s="96"/>
      <c r="L1283" s="96"/>
      <c r="M1283" s="96"/>
      <c r="N1283" s="96"/>
      <c r="O1283" s="96"/>
      <c r="P1283" s="96"/>
      <c r="Q1283" s="96"/>
      <c r="R1283" s="34"/>
      <c r="S1283" s="34"/>
      <c r="T1283" s="34"/>
      <c r="U1283" s="34"/>
      <c r="V1283" s="34"/>
      <c r="W1283" s="34"/>
      <c r="X1283" s="34"/>
      <c r="Y1283" s="34"/>
      <c r="Z1283" s="34"/>
      <c r="AA1283" s="34"/>
      <c r="AB1283" s="34"/>
      <c r="AC1283" s="34"/>
      <c r="AD1283" s="34"/>
      <c r="AE1283" s="34"/>
      <c r="AF1283" s="34"/>
      <c r="AG1283" s="34"/>
      <c r="AH1283" s="34"/>
      <c r="AI1283" s="34"/>
      <c r="AJ1283" s="34"/>
      <c r="AK1283" s="34"/>
      <c r="AL1283" s="34"/>
      <c r="AM1283" s="34"/>
      <c r="AN1283" s="34"/>
      <c r="AO1283" s="34"/>
      <c r="AP1283" s="34"/>
      <c r="AQ1283" s="34"/>
      <c r="AR1283" s="34"/>
    </row>
    <row r="1284" spans="10:44" s="95" customFormat="1" ht="15" customHeight="1" x14ac:dyDescent="0.25">
      <c r="J1284" s="96"/>
      <c r="K1284" s="96"/>
      <c r="L1284" s="96"/>
      <c r="M1284" s="96"/>
      <c r="N1284" s="96"/>
      <c r="O1284" s="96"/>
      <c r="P1284" s="96"/>
      <c r="Q1284" s="96"/>
      <c r="R1284" s="34"/>
      <c r="S1284" s="34"/>
      <c r="T1284" s="34"/>
      <c r="U1284" s="34"/>
      <c r="V1284" s="34"/>
      <c r="W1284" s="34"/>
      <c r="X1284" s="34"/>
      <c r="Y1284" s="34"/>
      <c r="Z1284" s="34"/>
      <c r="AA1284" s="34"/>
      <c r="AB1284" s="34"/>
      <c r="AC1284" s="34"/>
      <c r="AD1284" s="34"/>
      <c r="AE1284" s="34"/>
      <c r="AF1284" s="34"/>
      <c r="AG1284" s="34"/>
      <c r="AH1284" s="34"/>
      <c r="AI1284" s="34"/>
      <c r="AJ1284" s="34"/>
      <c r="AK1284" s="34"/>
      <c r="AL1284" s="34"/>
      <c r="AM1284" s="34"/>
      <c r="AN1284" s="34"/>
      <c r="AO1284" s="34"/>
      <c r="AP1284" s="34"/>
      <c r="AQ1284" s="34"/>
      <c r="AR1284" s="34"/>
    </row>
    <row r="1285" spans="10:44" s="95" customFormat="1" ht="15" customHeight="1" x14ac:dyDescent="0.25">
      <c r="J1285" s="96"/>
      <c r="K1285" s="96"/>
      <c r="L1285" s="96"/>
      <c r="M1285" s="96"/>
      <c r="N1285" s="96"/>
      <c r="O1285" s="96"/>
      <c r="P1285" s="96"/>
      <c r="Q1285" s="96"/>
      <c r="R1285" s="34"/>
      <c r="S1285" s="34"/>
      <c r="T1285" s="34"/>
      <c r="U1285" s="34"/>
      <c r="V1285" s="34"/>
      <c r="W1285" s="34"/>
      <c r="X1285" s="34"/>
      <c r="Y1285" s="34"/>
      <c r="Z1285" s="34"/>
      <c r="AA1285" s="34"/>
      <c r="AB1285" s="34"/>
      <c r="AC1285" s="34"/>
      <c r="AD1285" s="34"/>
      <c r="AE1285" s="34"/>
      <c r="AF1285" s="34"/>
      <c r="AG1285" s="34"/>
      <c r="AH1285" s="34"/>
      <c r="AI1285" s="34"/>
      <c r="AJ1285" s="34"/>
      <c r="AK1285" s="34"/>
      <c r="AL1285" s="34"/>
      <c r="AM1285" s="34"/>
      <c r="AN1285" s="34"/>
      <c r="AO1285" s="34"/>
      <c r="AP1285" s="34"/>
      <c r="AQ1285" s="34"/>
      <c r="AR1285" s="34"/>
    </row>
    <row r="1286" spans="10:44" s="95" customFormat="1" ht="15" customHeight="1" x14ac:dyDescent="0.25">
      <c r="J1286" s="96"/>
      <c r="K1286" s="96"/>
      <c r="L1286" s="96"/>
      <c r="M1286" s="96"/>
      <c r="N1286" s="96"/>
      <c r="O1286" s="96"/>
      <c r="P1286" s="96"/>
      <c r="Q1286" s="96"/>
      <c r="R1286" s="34"/>
      <c r="S1286" s="34"/>
      <c r="T1286" s="34"/>
      <c r="U1286" s="34"/>
      <c r="V1286" s="34"/>
      <c r="W1286" s="34"/>
      <c r="X1286" s="34"/>
      <c r="Y1286" s="34"/>
      <c r="Z1286" s="34"/>
      <c r="AA1286" s="34"/>
      <c r="AB1286" s="34"/>
      <c r="AC1286" s="34"/>
      <c r="AD1286" s="34"/>
      <c r="AE1286" s="34"/>
      <c r="AF1286" s="34"/>
      <c r="AG1286" s="34"/>
      <c r="AH1286" s="34"/>
      <c r="AI1286" s="34"/>
      <c r="AJ1286" s="34"/>
      <c r="AK1286" s="34"/>
      <c r="AL1286" s="34"/>
      <c r="AM1286" s="34"/>
      <c r="AN1286" s="34"/>
      <c r="AO1286" s="34"/>
      <c r="AP1286" s="34"/>
      <c r="AQ1286" s="34"/>
      <c r="AR1286" s="34"/>
    </row>
    <row r="1287" spans="10:44" s="95" customFormat="1" ht="15" customHeight="1" x14ac:dyDescent="0.25">
      <c r="J1287" s="96"/>
      <c r="K1287" s="96"/>
      <c r="L1287" s="96"/>
      <c r="M1287" s="96"/>
      <c r="N1287" s="96"/>
      <c r="O1287" s="96"/>
      <c r="P1287" s="96"/>
      <c r="Q1287" s="96"/>
      <c r="R1287" s="34"/>
      <c r="S1287" s="34"/>
      <c r="T1287" s="34"/>
      <c r="U1287" s="34"/>
      <c r="V1287" s="34"/>
      <c r="W1287" s="34"/>
      <c r="X1287" s="34"/>
      <c r="Y1287" s="34"/>
      <c r="Z1287" s="34"/>
      <c r="AA1287" s="34"/>
      <c r="AB1287" s="34"/>
      <c r="AC1287" s="34"/>
      <c r="AD1287" s="34"/>
      <c r="AE1287" s="34"/>
      <c r="AF1287" s="34"/>
      <c r="AG1287" s="34"/>
      <c r="AH1287" s="34"/>
      <c r="AI1287" s="34"/>
      <c r="AJ1287" s="34"/>
      <c r="AK1287" s="34"/>
      <c r="AL1287" s="34"/>
      <c r="AM1287" s="34"/>
      <c r="AN1287" s="34"/>
      <c r="AO1287" s="34"/>
      <c r="AP1287" s="34"/>
      <c r="AQ1287" s="34"/>
      <c r="AR1287" s="34"/>
    </row>
    <row r="1288" spans="10:44" s="95" customFormat="1" ht="15" customHeight="1" x14ac:dyDescent="0.25">
      <c r="J1288" s="96"/>
      <c r="K1288" s="96"/>
      <c r="L1288" s="96"/>
      <c r="M1288" s="96"/>
      <c r="N1288" s="96"/>
      <c r="O1288" s="96"/>
      <c r="P1288" s="96"/>
      <c r="Q1288" s="96"/>
      <c r="R1288" s="34"/>
      <c r="S1288" s="34"/>
      <c r="T1288" s="34"/>
      <c r="U1288" s="34"/>
      <c r="V1288" s="34"/>
      <c r="W1288" s="34"/>
      <c r="X1288" s="34"/>
      <c r="Y1288" s="34"/>
      <c r="Z1288" s="34"/>
      <c r="AA1288" s="34"/>
      <c r="AB1288" s="34"/>
      <c r="AC1288" s="34"/>
      <c r="AD1288" s="34"/>
      <c r="AE1288" s="34"/>
      <c r="AF1288" s="34"/>
      <c r="AG1288" s="34"/>
      <c r="AH1288" s="34"/>
      <c r="AI1288" s="34"/>
      <c r="AJ1288" s="34"/>
      <c r="AK1288" s="34"/>
      <c r="AL1288" s="34"/>
      <c r="AM1288" s="34"/>
      <c r="AN1288" s="34"/>
      <c r="AO1288" s="34"/>
      <c r="AP1288" s="34"/>
      <c r="AQ1288" s="34"/>
      <c r="AR1288" s="34"/>
    </row>
    <row r="1289" spans="10:44" s="95" customFormat="1" ht="15" customHeight="1" x14ac:dyDescent="0.25">
      <c r="J1289" s="96"/>
      <c r="K1289" s="96"/>
      <c r="L1289" s="96"/>
      <c r="M1289" s="96"/>
      <c r="N1289" s="96"/>
      <c r="O1289" s="96"/>
      <c r="P1289" s="96"/>
      <c r="Q1289" s="96"/>
      <c r="R1289" s="34"/>
      <c r="S1289" s="34"/>
      <c r="T1289" s="34"/>
      <c r="U1289" s="34"/>
      <c r="V1289" s="34"/>
      <c r="W1289" s="34"/>
      <c r="X1289" s="34"/>
      <c r="Y1289" s="34"/>
      <c r="Z1289" s="34"/>
      <c r="AA1289" s="34"/>
      <c r="AB1289" s="34"/>
      <c r="AC1289" s="34"/>
      <c r="AD1289" s="34"/>
      <c r="AE1289" s="34"/>
      <c r="AF1289" s="34"/>
      <c r="AG1289" s="34"/>
      <c r="AH1289" s="34"/>
      <c r="AI1289" s="34"/>
      <c r="AJ1289" s="34"/>
      <c r="AK1289" s="34"/>
      <c r="AL1289" s="34"/>
      <c r="AM1289" s="34"/>
      <c r="AN1289" s="34"/>
      <c r="AO1289" s="34"/>
      <c r="AP1289" s="34"/>
      <c r="AQ1289" s="34"/>
      <c r="AR1289" s="34"/>
    </row>
    <row r="1290" spans="10:44" s="95" customFormat="1" ht="15" customHeight="1" x14ac:dyDescent="0.25">
      <c r="J1290" s="96"/>
      <c r="K1290" s="96"/>
      <c r="L1290" s="96"/>
      <c r="M1290" s="96"/>
      <c r="N1290" s="96"/>
      <c r="O1290" s="96"/>
      <c r="P1290" s="96"/>
      <c r="Q1290" s="96"/>
      <c r="R1290" s="34"/>
      <c r="S1290" s="34"/>
      <c r="T1290" s="34"/>
      <c r="U1290" s="34"/>
      <c r="V1290" s="34"/>
      <c r="W1290" s="34"/>
      <c r="X1290" s="34"/>
      <c r="Y1290" s="34"/>
      <c r="Z1290" s="34"/>
      <c r="AA1290" s="34"/>
      <c r="AB1290" s="34"/>
      <c r="AC1290" s="34"/>
      <c r="AD1290" s="34"/>
      <c r="AE1290" s="34"/>
      <c r="AF1290" s="34"/>
      <c r="AG1290" s="34"/>
      <c r="AH1290" s="34"/>
      <c r="AI1290" s="34"/>
      <c r="AJ1290" s="34"/>
      <c r="AK1290" s="34"/>
      <c r="AL1290" s="34"/>
      <c r="AM1290" s="34"/>
      <c r="AN1290" s="34"/>
      <c r="AO1290" s="34"/>
      <c r="AP1290" s="34"/>
      <c r="AQ1290" s="34"/>
      <c r="AR1290" s="34"/>
    </row>
    <row r="1291" spans="10:44" s="95" customFormat="1" ht="15" customHeight="1" x14ac:dyDescent="0.25">
      <c r="J1291" s="96"/>
      <c r="K1291" s="96"/>
      <c r="L1291" s="96"/>
      <c r="M1291" s="96"/>
      <c r="N1291" s="96"/>
      <c r="O1291" s="96"/>
      <c r="P1291" s="96"/>
      <c r="Q1291" s="96"/>
      <c r="R1291" s="34"/>
      <c r="S1291" s="34"/>
      <c r="T1291" s="34"/>
      <c r="U1291" s="34"/>
      <c r="V1291" s="34"/>
      <c r="W1291" s="34"/>
      <c r="X1291" s="34"/>
      <c r="Y1291" s="34"/>
      <c r="Z1291" s="34"/>
      <c r="AA1291" s="34"/>
      <c r="AB1291" s="34"/>
      <c r="AC1291" s="34"/>
      <c r="AD1291" s="34"/>
      <c r="AE1291" s="34"/>
      <c r="AF1291" s="34"/>
      <c r="AG1291" s="34"/>
      <c r="AH1291" s="34"/>
      <c r="AI1291" s="34"/>
      <c r="AJ1291" s="34"/>
      <c r="AK1291" s="34"/>
      <c r="AL1291" s="34"/>
      <c r="AM1291" s="34"/>
      <c r="AN1291" s="34"/>
      <c r="AO1291" s="34"/>
      <c r="AP1291" s="34"/>
      <c r="AQ1291" s="34"/>
      <c r="AR1291" s="34"/>
    </row>
    <row r="1292" spans="10:44" s="95" customFormat="1" ht="15" customHeight="1" x14ac:dyDescent="0.25">
      <c r="J1292" s="96"/>
      <c r="K1292" s="96"/>
      <c r="L1292" s="96"/>
      <c r="M1292" s="96"/>
      <c r="N1292" s="96"/>
      <c r="O1292" s="96"/>
      <c r="P1292" s="96"/>
      <c r="Q1292" s="96"/>
      <c r="R1292" s="34"/>
      <c r="S1292" s="34"/>
      <c r="T1292" s="34"/>
      <c r="U1292" s="34"/>
      <c r="V1292" s="34"/>
      <c r="W1292" s="34"/>
      <c r="X1292" s="34"/>
      <c r="Y1292" s="34"/>
      <c r="Z1292" s="34"/>
      <c r="AA1292" s="34"/>
      <c r="AB1292" s="34"/>
      <c r="AC1292" s="34"/>
      <c r="AD1292" s="34"/>
      <c r="AE1292" s="34"/>
      <c r="AF1292" s="34"/>
      <c r="AG1292" s="34"/>
      <c r="AH1292" s="34"/>
      <c r="AI1292" s="34"/>
      <c r="AJ1292" s="34"/>
      <c r="AK1292" s="34"/>
      <c r="AL1292" s="34"/>
      <c r="AM1292" s="34"/>
      <c r="AN1292" s="34"/>
      <c r="AO1292" s="34"/>
      <c r="AP1292" s="34"/>
      <c r="AQ1292" s="34"/>
      <c r="AR1292" s="34"/>
    </row>
    <row r="1293" spans="10:44" s="95" customFormat="1" ht="15" customHeight="1" x14ac:dyDescent="0.25">
      <c r="J1293" s="96"/>
      <c r="K1293" s="96"/>
      <c r="L1293" s="96"/>
      <c r="M1293" s="96"/>
      <c r="N1293" s="96"/>
      <c r="O1293" s="96"/>
      <c r="P1293" s="96"/>
      <c r="Q1293" s="96"/>
      <c r="R1293" s="34"/>
      <c r="S1293" s="34"/>
      <c r="T1293" s="34"/>
      <c r="U1293" s="34"/>
      <c r="V1293" s="34"/>
      <c r="W1293" s="34"/>
      <c r="X1293" s="34"/>
      <c r="Y1293" s="34"/>
      <c r="Z1293" s="34"/>
      <c r="AA1293" s="34"/>
      <c r="AB1293" s="34"/>
      <c r="AC1293" s="34"/>
      <c r="AD1293" s="34"/>
      <c r="AE1293" s="34"/>
      <c r="AF1293" s="34"/>
      <c r="AG1293" s="34"/>
      <c r="AH1293" s="34"/>
      <c r="AI1293" s="34"/>
      <c r="AJ1293" s="34"/>
      <c r="AK1293" s="34"/>
      <c r="AL1293" s="34"/>
      <c r="AM1293" s="34"/>
      <c r="AN1293" s="34"/>
      <c r="AO1293" s="34"/>
      <c r="AP1293" s="34"/>
      <c r="AQ1293" s="34"/>
      <c r="AR1293" s="34"/>
    </row>
    <row r="1294" spans="10:44" s="95" customFormat="1" ht="15" customHeight="1" x14ac:dyDescent="0.25">
      <c r="J1294" s="96"/>
      <c r="K1294" s="96"/>
      <c r="L1294" s="96"/>
      <c r="M1294" s="96"/>
      <c r="N1294" s="96"/>
      <c r="O1294" s="96"/>
      <c r="P1294" s="96"/>
      <c r="Q1294" s="96"/>
      <c r="R1294" s="34"/>
      <c r="S1294" s="34"/>
      <c r="T1294" s="34"/>
      <c r="U1294" s="34"/>
      <c r="V1294" s="34"/>
      <c r="W1294" s="34"/>
      <c r="X1294" s="34"/>
      <c r="Y1294" s="34"/>
      <c r="Z1294" s="34"/>
      <c r="AA1294" s="34"/>
      <c r="AB1294" s="34"/>
      <c r="AC1294" s="34"/>
      <c r="AD1294" s="34"/>
      <c r="AE1294" s="34"/>
      <c r="AF1294" s="34"/>
      <c r="AG1294" s="34"/>
      <c r="AH1294" s="34"/>
      <c r="AI1294" s="34"/>
      <c r="AJ1294" s="34"/>
      <c r="AK1294" s="34"/>
      <c r="AL1294" s="34"/>
      <c r="AM1294" s="34"/>
      <c r="AN1294" s="34"/>
      <c r="AO1294" s="34"/>
      <c r="AP1294" s="34"/>
      <c r="AQ1294" s="34"/>
      <c r="AR1294" s="34"/>
    </row>
    <row r="1295" spans="10:44" s="95" customFormat="1" ht="15" customHeight="1" x14ac:dyDescent="0.25">
      <c r="J1295" s="96"/>
      <c r="K1295" s="96"/>
      <c r="L1295" s="96"/>
      <c r="M1295" s="96"/>
      <c r="N1295" s="96"/>
      <c r="O1295" s="96"/>
      <c r="P1295" s="96"/>
      <c r="Q1295" s="96"/>
      <c r="R1295" s="34"/>
      <c r="S1295" s="34"/>
      <c r="T1295" s="34"/>
      <c r="U1295" s="34"/>
      <c r="V1295" s="34"/>
      <c r="W1295" s="34"/>
      <c r="X1295" s="34"/>
      <c r="Y1295" s="34"/>
      <c r="Z1295" s="34"/>
      <c r="AA1295" s="34"/>
      <c r="AB1295" s="34"/>
      <c r="AC1295" s="34"/>
      <c r="AD1295" s="34"/>
      <c r="AE1295" s="34"/>
      <c r="AF1295" s="34"/>
      <c r="AG1295" s="34"/>
      <c r="AH1295" s="34"/>
      <c r="AI1295" s="34"/>
      <c r="AJ1295" s="34"/>
      <c r="AK1295" s="34"/>
      <c r="AL1295" s="34"/>
      <c r="AM1295" s="34"/>
      <c r="AN1295" s="34"/>
      <c r="AO1295" s="34"/>
      <c r="AP1295" s="34"/>
      <c r="AQ1295" s="34"/>
      <c r="AR1295" s="34"/>
    </row>
    <row r="1296" spans="10:44" s="95" customFormat="1" ht="15" customHeight="1" x14ac:dyDescent="0.25">
      <c r="J1296" s="96"/>
      <c r="K1296" s="96"/>
      <c r="L1296" s="96"/>
      <c r="M1296" s="96"/>
      <c r="N1296" s="96"/>
      <c r="O1296" s="96"/>
      <c r="P1296" s="96"/>
      <c r="Q1296" s="96"/>
      <c r="R1296" s="34"/>
      <c r="S1296" s="34"/>
      <c r="T1296" s="34"/>
      <c r="U1296" s="34"/>
      <c r="V1296" s="34"/>
      <c r="W1296" s="34"/>
      <c r="X1296" s="34"/>
      <c r="Y1296" s="34"/>
      <c r="Z1296" s="34"/>
      <c r="AA1296" s="34"/>
      <c r="AB1296" s="34"/>
      <c r="AC1296" s="34"/>
      <c r="AD1296" s="34"/>
      <c r="AE1296" s="34"/>
      <c r="AF1296" s="34"/>
      <c r="AG1296" s="34"/>
      <c r="AH1296" s="34"/>
      <c r="AI1296" s="34"/>
      <c r="AJ1296" s="34"/>
      <c r="AK1296" s="34"/>
      <c r="AL1296" s="34"/>
      <c r="AM1296" s="34"/>
      <c r="AN1296" s="34"/>
      <c r="AO1296" s="34"/>
      <c r="AP1296" s="34"/>
      <c r="AQ1296" s="34"/>
      <c r="AR1296" s="34"/>
    </row>
    <row r="1297" spans="10:44" s="95" customFormat="1" ht="15" customHeight="1" x14ac:dyDescent="0.25">
      <c r="J1297" s="96"/>
      <c r="K1297" s="96"/>
      <c r="L1297" s="96"/>
      <c r="M1297" s="96"/>
      <c r="N1297" s="96"/>
      <c r="O1297" s="96"/>
      <c r="P1297" s="96"/>
      <c r="Q1297" s="96"/>
      <c r="R1297" s="34"/>
      <c r="S1297" s="34"/>
      <c r="T1297" s="34"/>
      <c r="U1297" s="34"/>
      <c r="V1297" s="34"/>
      <c r="W1297" s="34"/>
      <c r="X1297" s="34"/>
      <c r="Y1297" s="34"/>
      <c r="Z1297" s="34"/>
      <c r="AA1297" s="34"/>
      <c r="AB1297" s="34"/>
      <c r="AC1297" s="34"/>
      <c r="AD1297" s="34"/>
      <c r="AE1297" s="34"/>
      <c r="AF1297" s="34"/>
      <c r="AG1297" s="34"/>
      <c r="AH1297" s="34"/>
      <c r="AI1297" s="34"/>
      <c r="AJ1297" s="34"/>
      <c r="AK1297" s="34"/>
      <c r="AL1297" s="34"/>
      <c r="AM1297" s="34"/>
      <c r="AN1297" s="34"/>
      <c r="AO1297" s="34"/>
      <c r="AP1297" s="34"/>
      <c r="AQ1297" s="34"/>
      <c r="AR1297" s="34"/>
    </row>
    <row r="1298" spans="10:44" s="95" customFormat="1" ht="15" customHeight="1" x14ac:dyDescent="0.25">
      <c r="J1298" s="96"/>
      <c r="K1298" s="96"/>
      <c r="L1298" s="96"/>
      <c r="M1298" s="96"/>
      <c r="N1298" s="96"/>
      <c r="O1298" s="96"/>
      <c r="P1298" s="96"/>
      <c r="Q1298" s="96"/>
      <c r="R1298" s="34"/>
      <c r="S1298" s="34"/>
      <c r="T1298" s="34"/>
      <c r="U1298" s="34"/>
      <c r="V1298" s="34"/>
      <c r="W1298" s="34"/>
      <c r="X1298" s="34"/>
      <c r="Y1298" s="34"/>
      <c r="Z1298" s="34"/>
      <c r="AA1298" s="34"/>
      <c r="AB1298" s="34"/>
      <c r="AC1298" s="34"/>
      <c r="AD1298" s="34"/>
      <c r="AE1298" s="34"/>
      <c r="AF1298" s="34"/>
      <c r="AG1298" s="34"/>
      <c r="AH1298" s="34"/>
      <c r="AI1298" s="34"/>
      <c r="AJ1298" s="34"/>
      <c r="AK1298" s="34"/>
      <c r="AL1298" s="34"/>
      <c r="AM1298" s="34"/>
      <c r="AN1298" s="34"/>
      <c r="AO1298" s="34"/>
      <c r="AP1298" s="34"/>
      <c r="AQ1298" s="34"/>
      <c r="AR1298" s="34"/>
    </row>
    <row r="1299" spans="10:44" s="95" customFormat="1" ht="15" customHeight="1" x14ac:dyDescent="0.25">
      <c r="J1299" s="96"/>
      <c r="K1299" s="96"/>
      <c r="L1299" s="96"/>
      <c r="M1299" s="96"/>
      <c r="N1299" s="96"/>
      <c r="O1299" s="96"/>
      <c r="P1299" s="96"/>
      <c r="Q1299" s="96"/>
      <c r="R1299" s="34"/>
      <c r="S1299" s="34"/>
      <c r="T1299" s="34"/>
      <c r="U1299" s="34"/>
      <c r="V1299" s="34"/>
      <c r="W1299" s="34"/>
      <c r="X1299" s="34"/>
      <c r="Y1299" s="34"/>
      <c r="Z1299" s="34"/>
      <c r="AA1299" s="34"/>
      <c r="AB1299" s="34"/>
      <c r="AC1299" s="34"/>
      <c r="AD1299" s="34"/>
      <c r="AE1299" s="34"/>
      <c r="AF1299" s="34"/>
      <c r="AG1299" s="34"/>
      <c r="AH1299" s="34"/>
      <c r="AI1299" s="34"/>
      <c r="AJ1299" s="34"/>
      <c r="AK1299" s="34"/>
      <c r="AL1299" s="34"/>
      <c r="AM1299" s="34"/>
      <c r="AN1299" s="34"/>
      <c r="AO1299" s="34"/>
      <c r="AP1299" s="34"/>
      <c r="AQ1299" s="34"/>
      <c r="AR1299" s="34"/>
    </row>
    <row r="1300" spans="10:44" s="95" customFormat="1" ht="15" customHeight="1" x14ac:dyDescent="0.25">
      <c r="J1300" s="96"/>
      <c r="K1300" s="96"/>
      <c r="L1300" s="96"/>
      <c r="M1300" s="96"/>
      <c r="N1300" s="96"/>
      <c r="O1300" s="96"/>
      <c r="P1300" s="96"/>
      <c r="Q1300" s="96"/>
      <c r="R1300" s="34"/>
      <c r="S1300" s="34"/>
      <c r="T1300" s="34"/>
      <c r="U1300" s="34"/>
      <c r="V1300" s="34"/>
      <c r="W1300" s="34"/>
      <c r="X1300" s="34"/>
      <c r="Y1300" s="34"/>
      <c r="Z1300" s="34"/>
      <c r="AA1300" s="34"/>
      <c r="AB1300" s="34"/>
      <c r="AC1300" s="34"/>
      <c r="AD1300" s="34"/>
      <c r="AE1300" s="34"/>
      <c r="AF1300" s="34"/>
      <c r="AG1300" s="34"/>
      <c r="AH1300" s="34"/>
      <c r="AI1300" s="34"/>
      <c r="AJ1300" s="34"/>
      <c r="AK1300" s="34"/>
      <c r="AL1300" s="34"/>
      <c r="AM1300" s="34"/>
      <c r="AN1300" s="34"/>
      <c r="AO1300" s="34"/>
      <c r="AP1300" s="34"/>
      <c r="AQ1300" s="34"/>
      <c r="AR1300" s="34"/>
    </row>
    <row r="1301" spans="10:44" s="95" customFormat="1" ht="15" customHeight="1" x14ac:dyDescent="0.25">
      <c r="J1301" s="96"/>
      <c r="K1301" s="96"/>
      <c r="L1301" s="96"/>
      <c r="M1301" s="96"/>
      <c r="N1301" s="96"/>
      <c r="O1301" s="96"/>
      <c r="P1301" s="96"/>
      <c r="Q1301" s="96"/>
      <c r="R1301" s="34"/>
      <c r="S1301" s="34"/>
      <c r="T1301" s="34"/>
      <c r="U1301" s="34"/>
      <c r="V1301" s="34"/>
      <c r="W1301" s="34"/>
      <c r="X1301" s="34"/>
      <c r="Y1301" s="34"/>
      <c r="Z1301" s="34"/>
      <c r="AA1301" s="34"/>
      <c r="AB1301" s="34"/>
      <c r="AC1301" s="34"/>
      <c r="AD1301" s="34"/>
      <c r="AE1301" s="34"/>
      <c r="AF1301" s="34"/>
      <c r="AG1301" s="34"/>
      <c r="AH1301" s="34"/>
      <c r="AI1301" s="34"/>
      <c r="AJ1301" s="34"/>
      <c r="AK1301" s="34"/>
      <c r="AL1301" s="34"/>
      <c r="AM1301" s="34"/>
      <c r="AN1301" s="34"/>
      <c r="AO1301" s="34"/>
      <c r="AP1301" s="34"/>
      <c r="AQ1301" s="34"/>
      <c r="AR1301" s="34"/>
    </row>
    <row r="1302" spans="10:44" s="95" customFormat="1" ht="15" customHeight="1" x14ac:dyDescent="0.25">
      <c r="J1302" s="96"/>
      <c r="K1302" s="96"/>
      <c r="L1302" s="96"/>
      <c r="M1302" s="96"/>
      <c r="N1302" s="96"/>
      <c r="O1302" s="96"/>
      <c r="P1302" s="96"/>
      <c r="Q1302" s="96"/>
      <c r="R1302" s="34"/>
      <c r="S1302" s="34"/>
      <c r="T1302" s="34"/>
      <c r="U1302" s="34"/>
      <c r="V1302" s="34"/>
      <c r="W1302" s="34"/>
      <c r="X1302" s="34"/>
      <c r="Y1302" s="34"/>
      <c r="Z1302" s="34"/>
      <c r="AA1302" s="34"/>
      <c r="AB1302" s="34"/>
      <c r="AC1302" s="34"/>
      <c r="AD1302" s="34"/>
      <c r="AE1302" s="34"/>
      <c r="AF1302" s="34"/>
      <c r="AG1302" s="34"/>
      <c r="AH1302" s="34"/>
      <c r="AI1302" s="34"/>
      <c r="AJ1302" s="34"/>
      <c r="AK1302" s="34"/>
      <c r="AL1302" s="34"/>
      <c r="AM1302" s="34"/>
      <c r="AN1302" s="34"/>
      <c r="AO1302" s="34"/>
      <c r="AP1302" s="34"/>
      <c r="AQ1302" s="34"/>
      <c r="AR1302" s="34"/>
    </row>
    <row r="1303" spans="10:44" s="95" customFormat="1" ht="15" customHeight="1" x14ac:dyDescent="0.25">
      <c r="J1303" s="96"/>
      <c r="K1303" s="96"/>
      <c r="L1303" s="96"/>
      <c r="M1303" s="96"/>
      <c r="N1303" s="96"/>
      <c r="O1303" s="96"/>
      <c r="P1303" s="96"/>
      <c r="Q1303" s="96"/>
      <c r="R1303" s="34"/>
      <c r="S1303" s="34"/>
      <c r="T1303" s="34"/>
      <c r="U1303" s="34"/>
      <c r="V1303" s="34"/>
      <c r="W1303" s="34"/>
      <c r="X1303" s="34"/>
      <c r="Y1303" s="34"/>
      <c r="Z1303" s="34"/>
      <c r="AA1303" s="34"/>
      <c r="AB1303" s="34"/>
      <c r="AC1303" s="34"/>
      <c r="AD1303" s="34"/>
      <c r="AE1303" s="34"/>
      <c r="AF1303" s="34"/>
      <c r="AG1303" s="34"/>
      <c r="AH1303" s="34"/>
      <c r="AI1303" s="34"/>
      <c r="AJ1303" s="34"/>
      <c r="AK1303" s="34"/>
      <c r="AL1303" s="34"/>
      <c r="AM1303" s="34"/>
      <c r="AN1303" s="34"/>
      <c r="AO1303" s="34"/>
      <c r="AP1303" s="34"/>
      <c r="AQ1303" s="34"/>
      <c r="AR1303" s="34"/>
    </row>
    <row r="1304" spans="10:44" s="95" customFormat="1" ht="15" customHeight="1" x14ac:dyDescent="0.25">
      <c r="J1304" s="96"/>
      <c r="K1304" s="96"/>
      <c r="L1304" s="96"/>
      <c r="M1304" s="96"/>
      <c r="N1304" s="96"/>
      <c r="O1304" s="96"/>
      <c r="P1304" s="96"/>
      <c r="Q1304" s="96"/>
      <c r="R1304" s="34"/>
      <c r="S1304" s="34"/>
      <c r="T1304" s="34"/>
      <c r="U1304" s="34"/>
      <c r="V1304" s="34"/>
      <c r="W1304" s="34"/>
      <c r="X1304" s="34"/>
      <c r="Y1304" s="34"/>
      <c r="Z1304" s="34"/>
      <c r="AA1304" s="34"/>
      <c r="AB1304" s="34"/>
      <c r="AC1304" s="34"/>
      <c r="AD1304" s="34"/>
      <c r="AE1304" s="34"/>
      <c r="AF1304" s="34"/>
      <c r="AG1304" s="34"/>
      <c r="AH1304" s="34"/>
      <c r="AI1304" s="34"/>
      <c r="AJ1304" s="34"/>
      <c r="AK1304" s="34"/>
      <c r="AL1304" s="34"/>
      <c r="AM1304" s="34"/>
      <c r="AN1304" s="34"/>
      <c r="AO1304" s="34"/>
      <c r="AP1304" s="34"/>
      <c r="AQ1304" s="34"/>
      <c r="AR1304" s="34"/>
    </row>
    <row r="1305" spans="10:44" s="95" customFormat="1" ht="15" customHeight="1" x14ac:dyDescent="0.25">
      <c r="J1305" s="96"/>
      <c r="K1305" s="96"/>
      <c r="L1305" s="96"/>
      <c r="M1305" s="96"/>
      <c r="N1305" s="96"/>
      <c r="O1305" s="96"/>
      <c r="P1305" s="96"/>
      <c r="Q1305" s="96"/>
      <c r="R1305" s="34"/>
      <c r="S1305" s="34"/>
      <c r="T1305" s="34"/>
      <c r="U1305" s="34"/>
      <c r="V1305" s="34"/>
      <c r="W1305" s="34"/>
      <c r="X1305" s="34"/>
      <c r="Y1305" s="34"/>
      <c r="Z1305" s="34"/>
      <c r="AA1305" s="34"/>
      <c r="AB1305" s="34"/>
      <c r="AC1305" s="34"/>
      <c r="AD1305" s="34"/>
      <c r="AE1305" s="34"/>
      <c r="AF1305" s="34"/>
      <c r="AG1305" s="34"/>
      <c r="AH1305" s="34"/>
      <c r="AI1305" s="34"/>
      <c r="AJ1305" s="34"/>
      <c r="AK1305" s="34"/>
      <c r="AL1305" s="34"/>
      <c r="AM1305" s="34"/>
      <c r="AN1305" s="34"/>
      <c r="AO1305" s="34"/>
      <c r="AP1305" s="34"/>
      <c r="AQ1305" s="34"/>
      <c r="AR1305" s="34"/>
    </row>
    <row r="1306" spans="10:44" s="95" customFormat="1" ht="15" customHeight="1" x14ac:dyDescent="0.25">
      <c r="J1306" s="96"/>
      <c r="K1306" s="96"/>
      <c r="L1306" s="96"/>
      <c r="M1306" s="96"/>
      <c r="N1306" s="96"/>
      <c r="O1306" s="96"/>
      <c r="P1306" s="96"/>
      <c r="Q1306" s="96"/>
      <c r="R1306" s="34"/>
      <c r="S1306" s="34"/>
      <c r="T1306" s="34"/>
      <c r="U1306" s="34"/>
      <c r="V1306" s="34"/>
      <c r="W1306" s="34"/>
      <c r="X1306" s="34"/>
      <c r="Y1306" s="34"/>
      <c r="Z1306" s="34"/>
      <c r="AA1306" s="34"/>
      <c r="AB1306" s="34"/>
      <c r="AC1306" s="34"/>
      <c r="AD1306" s="34"/>
      <c r="AE1306" s="34"/>
      <c r="AF1306" s="34"/>
      <c r="AG1306" s="34"/>
      <c r="AH1306" s="34"/>
      <c r="AI1306" s="34"/>
      <c r="AJ1306" s="34"/>
      <c r="AK1306" s="34"/>
      <c r="AL1306" s="34"/>
      <c r="AM1306" s="34"/>
      <c r="AN1306" s="34"/>
      <c r="AO1306" s="34"/>
      <c r="AP1306" s="34"/>
      <c r="AQ1306" s="34"/>
      <c r="AR1306" s="34"/>
    </row>
    <row r="1307" spans="10:44" s="95" customFormat="1" ht="15" customHeight="1" x14ac:dyDescent="0.25">
      <c r="J1307" s="96"/>
      <c r="K1307" s="96"/>
      <c r="L1307" s="96"/>
      <c r="M1307" s="96"/>
      <c r="N1307" s="96"/>
      <c r="O1307" s="96"/>
      <c r="P1307" s="96"/>
      <c r="Q1307" s="96"/>
      <c r="R1307" s="34"/>
      <c r="S1307" s="34"/>
      <c r="T1307" s="34"/>
      <c r="U1307" s="34"/>
      <c r="V1307" s="34"/>
      <c r="W1307" s="34"/>
      <c r="X1307" s="34"/>
      <c r="Y1307" s="34"/>
      <c r="Z1307" s="34"/>
      <c r="AA1307" s="34"/>
      <c r="AB1307" s="34"/>
      <c r="AC1307" s="34"/>
      <c r="AD1307" s="34"/>
      <c r="AE1307" s="34"/>
      <c r="AF1307" s="34"/>
      <c r="AG1307" s="34"/>
      <c r="AH1307" s="34"/>
      <c r="AI1307" s="34"/>
      <c r="AJ1307" s="34"/>
      <c r="AK1307" s="34"/>
      <c r="AL1307" s="34"/>
      <c r="AM1307" s="34"/>
      <c r="AN1307" s="34"/>
      <c r="AO1307" s="34"/>
      <c r="AP1307" s="34"/>
      <c r="AQ1307" s="34"/>
      <c r="AR1307" s="34"/>
    </row>
    <row r="1308" spans="10:44" s="95" customFormat="1" ht="15" customHeight="1" x14ac:dyDescent="0.25">
      <c r="J1308" s="96"/>
      <c r="K1308" s="96"/>
      <c r="L1308" s="96"/>
      <c r="M1308" s="96"/>
      <c r="N1308" s="96"/>
      <c r="O1308" s="96"/>
      <c r="P1308" s="96"/>
      <c r="Q1308" s="96"/>
      <c r="R1308" s="34"/>
      <c r="S1308" s="34"/>
      <c r="T1308" s="34"/>
      <c r="U1308" s="34"/>
      <c r="V1308" s="34"/>
      <c r="W1308" s="34"/>
      <c r="X1308" s="34"/>
      <c r="Y1308" s="34"/>
      <c r="Z1308" s="34"/>
      <c r="AA1308" s="34"/>
      <c r="AB1308" s="34"/>
      <c r="AC1308" s="34"/>
      <c r="AD1308" s="34"/>
      <c r="AE1308" s="34"/>
      <c r="AF1308" s="34"/>
      <c r="AG1308" s="34"/>
      <c r="AH1308" s="34"/>
      <c r="AI1308" s="34"/>
      <c r="AJ1308" s="34"/>
      <c r="AK1308" s="34"/>
      <c r="AL1308" s="34"/>
      <c r="AM1308" s="34"/>
      <c r="AN1308" s="34"/>
      <c r="AO1308" s="34"/>
      <c r="AP1308" s="34"/>
      <c r="AQ1308" s="34"/>
      <c r="AR1308" s="34"/>
    </row>
    <row r="1309" spans="10:44" s="95" customFormat="1" ht="15" customHeight="1" x14ac:dyDescent="0.25">
      <c r="J1309" s="96"/>
      <c r="K1309" s="96"/>
      <c r="L1309" s="96"/>
      <c r="M1309" s="96"/>
      <c r="N1309" s="96"/>
      <c r="O1309" s="96"/>
      <c r="P1309" s="96"/>
      <c r="Q1309" s="96"/>
      <c r="R1309" s="34"/>
      <c r="S1309" s="34"/>
      <c r="T1309" s="34"/>
      <c r="U1309" s="34"/>
      <c r="V1309" s="34"/>
      <c r="W1309" s="34"/>
      <c r="X1309" s="34"/>
      <c r="Y1309" s="34"/>
      <c r="Z1309" s="34"/>
      <c r="AA1309" s="34"/>
      <c r="AB1309" s="34"/>
      <c r="AC1309" s="34"/>
      <c r="AD1309" s="34"/>
      <c r="AE1309" s="34"/>
      <c r="AF1309" s="34"/>
      <c r="AG1309" s="34"/>
      <c r="AH1309" s="34"/>
      <c r="AI1309" s="34"/>
      <c r="AJ1309" s="34"/>
      <c r="AK1309" s="34"/>
      <c r="AL1309" s="34"/>
      <c r="AM1309" s="34"/>
      <c r="AN1309" s="34"/>
      <c r="AO1309" s="34"/>
      <c r="AP1309" s="34"/>
      <c r="AQ1309" s="34"/>
      <c r="AR1309" s="34"/>
    </row>
    <row r="1310" spans="10:44" s="95" customFormat="1" ht="15" customHeight="1" x14ac:dyDescent="0.25">
      <c r="J1310" s="96"/>
      <c r="K1310" s="96"/>
      <c r="L1310" s="96"/>
      <c r="M1310" s="96"/>
      <c r="N1310" s="96"/>
      <c r="O1310" s="96"/>
      <c r="P1310" s="96"/>
      <c r="Q1310" s="96"/>
      <c r="R1310" s="34"/>
      <c r="S1310" s="34"/>
      <c r="T1310" s="34"/>
      <c r="U1310" s="34"/>
      <c r="V1310" s="34"/>
      <c r="W1310" s="34"/>
      <c r="X1310" s="34"/>
      <c r="Y1310" s="34"/>
      <c r="Z1310" s="34"/>
      <c r="AA1310" s="34"/>
      <c r="AB1310" s="34"/>
      <c r="AC1310" s="34"/>
      <c r="AD1310" s="34"/>
      <c r="AE1310" s="34"/>
      <c r="AF1310" s="34"/>
      <c r="AG1310" s="34"/>
      <c r="AH1310" s="34"/>
      <c r="AI1310" s="34"/>
      <c r="AJ1310" s="34"/>
      <c r="AK1310" s="34"/>
      <c r="AL1310" s="34"/>
      <c r="AM1310" s="34"/>
      <c r="AN1310" s="34"/>
      <c r="AO1310" s="34"/>
      <c r="AP1310" s="34"/>
      <c r="AQ1310" s="34"/>
      <c r="AR1310" s="34"/>
    </row>
    <row r="1311" spans="10:44" s="95" customFormat="1" ht="15" customHeight="1" x14ac:dyDescent="0.25">
      <c r="J1311" s="96"/>
      <c r="K1311" s="96"/>
      <c r="L1311" s="96"/>
      <c r="M1311" s="96"/>
      <c r="N1311" s="96"/>
      <c r="O1311" s="96"/>
      <c r="P1311" s="96"/>
      <c r="Q1311" s="96"/>
      <c r="R1311" s="34"/>
      <c r="S1311" s="34"/>
      <c r="T1311" s="34"/>
      <c r="U1311" s="34"/>
      <c r="V1311" s="34"/>
      <c r="W1311" s="34"/>
      <c r="X1311" s="34"/>
      <c r="Y1311" s="34"/>
      <c r="Z1311" s="34"/>
      <c r="AA1311" s="34"/>
      <c r="AB1311" s="34"/>
      <c r="AC1311" s="34"/>
      <c r="AD1311" s="34"/>
      <c r="AE1311" s="34"/>
      <c r="AF1311" s="34"/>
      <c r="AG1311" s="34"/>
      <c r="AH1311" s="34"/>
      <c r="AI1311" s="34"/>
      <c r="AJ1311" s="34"/>
      <c r="AK1311" s="34"/>
      <c r="AL1311" s="34"/>
      <c r="AM1311" s="34"/>
      <c r="AN1311" s="34"/>
      <c r="AO1311" s="34"/>
      <c r="AP1311" s="34"/>
      <c r="AQ1311" s="34"/>
      <c r="AR1311" s="34"/>
    </row>
    <row r="1312" spans="10:44" s="95" customFormat="1" ht="15" customHeight="1" x14ac:dyDescent="0.25">
      <c r="J1312" s="96"/>
      <c r="K1312" s="96"/>
      <c r="L1312" s="96"/>
      <c r="M1312" s="96"/>
      <c r="N1312" s="96"/>
      <c r="O1312" s="96"/>
      <c r="P1312" s="96"/>
      <c r="Q1312" s="96"/>
      <c r="R1312" s="34"/>
      <c r="S1312" s="34"/>
      <c r="T1312" s="34"/>
      <c r="U1312" s="34"/>
      <c r="V1312" s="34"/>
      <c r="W1312" s="34"/>
      <c r="X1312" s="34"/>
      <c r="Y1312" s="34"/>
      <c r="Z1312" s="34"/>
      <c r="AA1312" s="34"/>
      <c r="AB1312" s="34"/>
      <c r="AC1312" s="34"/>
      <c r="AD1312" s="34"/>
      <c r="AE1312" s="34"/>
      <c r="AF1312" s="34"/>
      <c r="AG1312" s="34"/>
      <c r="AH1312" s="34"/>
      <c r="AI1312" s="34"/>
      <c r="AJ1312" s="34"/>
      <c r="AK1312" s="34"/>
      <c r="AL1312" s="34"/>
      <c r="AM1312" s="34"/>
      <c r="AN1312" s="34"/>
      <c r="AO1312" s="34"/>
      <c r="AP1312" s="34"/>
      <c r="AQ1312" s="34"/>
      <c r="AR1312" s="34"/>
    </row>
    <row r="1313" spans="10:44" s="95" customFormat="1" ht="15" customHeight="1" x14ac:dyDescent="0.25">
      <c r="J1313" s="96"/>
      <c r="K1313" s="96"/>
      <c r="L1313" s="96"/>
      <c r="M1313" s="96"/>
      <c r="N1313" s="96"/>
      <c r="O1313" s="96"/>
      <c r="P1313" s="96"/>
      <c r="Q1313" s="96"/>
      <c r="R1313" s="34"/>
      <c r="S1313" s="34"/>
      <c r="T1313" s="34"/>
      <c r="U1313" s="34"/>
      <c r="V1313" s="34"/>
      <c r="W1313" s="34"/>
      <c r="X1313" s="34"/>
      <c r="Y1313" s="34"/>
      <c r="Z1313" s="34"/>
      <c r="AA1313" s="34"/>
      <c r="AB1313" s="34"/>
      <c r="AC1313" s="34"/>
      <c r="AD1313" s="34"/>
      <c r="AE1313" s="34"/>
      <c r="AF1313" s="34"/>
      <c r="AG1313" s="34"/>
      <c r="AH1313" s="34"/>
      <c r="AI1313" s="34"/>
      <c r="AJ1313" s="34"/>
      <c r="AK1313" s="34"/>
      <c r="AL1313" s="34"/>
      <c r="AM1313" s="34"/>
      <c r="AN1313" s="34"/>
      <c r="AO1313" s="34"/>
      <c r="AP1313" s="34"/>
      <c r="AQ1313" s="34"/>
      <c r="AR1313" s="34"/>
    </row>
    <row r="1314" spans="10:44" s="95" customFormat="1" ht="15" customHeight="1" x14ac:dyDescent="0.25">
      <c r="J1314" s="96"/>
      <c r="K1314" s="96"/>
      <c r="L1314" s="96"/>
      <c r="M1314" s="96"/>
      <c r="N1314" s="96"/>
      <c r="O1314" s="96"/>
      <c r="P1314" s="96"/>
      <c r="Q1314" s="96"/>
      <c r="R1314" s="34"/>
      <c r="S1314" s="34"/>
      <c r="T1314" s="34"/>
      <c r="U1314" s="34"/>
      <c r="V1314" s="34"/>
      <c r="W1314" s="34"/>
      <c r="X1314" s="34"/>
      <c r="Y1314" s="34"/>
      <c r="Z1314" s="34"/>
      <c r="AA1314" s="34"/>
      <c r="AB1314" s="34"/>
      <c r="AC1314" s="34"/>
      <c r="AD1314" s="34"/>
      <c r="AE1314" s="34"/>
      <c r="AF1314" s="34"/>
      <c r="AG1314" s="34"/>
      <c r="AH1314" s="34"/>
      <c r="AI1314" s="34"/>
      <c r="AJ1314" s="34"/>
      <c r="AK1314" s="34"/>
      <c r="AL1314" s="34"/>
      <c r="AM1314" s="34"/>
      <c r="AN1314" s="34"/>
      <c r="AO1314" s="34"/>
      <c r="AP1314" s="34"/>
      <c r="AQ1314" s="34"/>
      <c r="AR1314" s="34"/>
    </row>
    <row r="1315" spans="10:44" s="95" customFormat="1" ht="15" customHeight="1" x14ac:dyDescent="0.25">
      <c r="J1315" s="96"/>
      <c r="K1315" s="96"/>
      <c r="L1315" s="96"/>
      <c r="M1315" s="96"/>
      <c r="N1315" s="96"/>
      <c r="O1315" s="96"/>
      <c r="P1315" s="96"/>
      <c r="Q1315" s="96"/>
      <c r="R1315" s="34"/>
      <c r="S1315" s="34"/>
      <c r="T1315" s="34"/>
      <c r="U1315" s="34"/>
      <c r="V1315" s="34"/>
      <c r="W1315" s="34"/>
      <c r="X1315" s="34"/>
      <c r="Y1315" s="34"/>
      <c r="Z1315" s="34"/>
      <c r="AA1315" s="34"/>
      <c r="AB1315" s="34"/>
      <c r="AC1315" s="34"/>
      <c r="AD1315" s="34"/>
      <c r="AE1315" s="34"/>
      <c r="AF1315" s="34"/>
      <c r="AG1315" s="34"/>
      <c r="AH1315" s="34"/>
      <c r="AI1315" s="34"/>
      <c r="AJ1315" s="34"/>
      <c r="AK1315" s="34"/>
      <c r="AL1315" s="34"/>
      <c r="AM1315" s="34"/>
      <c r="AN1315" s="34"/>
      <c r="AO1315" s="34"/>
      <c r="AP1315" s="34"/>
      <c r="AQ1315" s="34"/>
      <c r="AR1315" s="34"/>
    </row>
    <row r="1316" spans="10:44" s="95" customFormat="1" ht="15" customHeight="1" x14ac:dyDescent="0.25">
      <c r="J1316" s="96"/>
      <c r="K1316" s="96"/>
      <c r="L1316" s="96"/>
      <c r="M1316" s="96"/>
      <c r="N1316" s="96"/>
      <c r="O1316" s="96"/>
      <c r="P1316" s="96"/>
      <c r="Q1316" s="96"/>
      <c r="R1316" s="34"/>
      <c r="S1316" s="34"/>
      <c r="T1316" s="34"/>
      <c r="U1316" s="34"/>
      <c r="V1316" s="34"/>
      <c r="W1316" s="34"/>
      <c r="X1316" s="34"/>
      <c r="Y1316" s="34"/>
      <c r="Z1316" s="34"/>
      <c r="AA1316" s="34"/>
      <c r="AB1316" s="34"/>
      <c r="AC1316" s="34"/>
      <c r="AD1316" s="34"/>
      <c r="AE1316" s="34"/>
      <c r="AF1316" s="34"/>
      <c r="AG1316" s="34"/>
      <c r="AH1316" s="34"/>
      <c r="AI1316" s="34"/>
      <c r="AJ1316" s="34"/>
      <c r="AK1316" s="34"/>
      <c r="AL1316" s="34"/>
      <c r="AM1316" s="34"/>
      <c r="AN1316" s="34"/>
      <c r="AO1316" s="34"/>
      <c r="AP1316" s="34"/>
      <c r="AQ1316" s="34"/>
      <c r="AR1316" s="34"/>
    </row>
    <row r="1317" spans="10:44" s="95" customFormat="1" ht="15" customHeight="1" x14ac:dyDescent="0.25">
      <c r="J1317" s="96"/>
      <c r="K1317" s="96"/>
      <c r="L1317" s="96"/>
      <c r="M1317" s="96"/>
      <c r="N1317" s="96"/>
      <c r="O1317" s="96"/>
      <c r="P1317" s="96"/>
      <c r="Q1317" s="96"/>
      <c r="R1317" s="34"/>
      <c r="S1317" s="34"/>
      <c r="T1317" s="34"/>
      <c r="U1317" s="34"/>
      <c r="V1317" s="34"/>
      <c r="W1317" s="34"/>
      <c r="X1317" s="34"/>
      <c r="Y1317" s="34"/>
      <c r="Z1317" s="34"/>
      <c r="AA1317" s="34"/>
      <c r="AB1317" s="34"/>
      <c r="AC1317" s="34"/>
      <c r="AD1317" s="34"/>
      <c r="AE1317" s="34"/>
      <c r="AF1317" s="34"/>
      <c r="AG1317" s="34"/>
      <c r="AH1317" s="34"/>
      <c r="AI1317" s="34"/>
      <c r="AJ1317" s="34"/>
      <c r="AK1317" s="34"/>
      <c r="AL1317" s="34"/>
      <c r="AM1317" s="34"/>
      <c r="AN1317" s="34"/>
      <c r="AO1317" s="34"/>
      <c r="AP1317" s="34"/>
      <c r="AQ1317" s="34"/>
      <c r="AR1317" s="34"/>
    </row>
    <row r="1318" spans="10:44" s="95" customFormat="1" ht="15" customHeight="1" x14ac:dyDescent="0.25">
      <c r="J1318" s="96"/>
      <c r="K1318" s="96"/>
      <c r="L1318" s="96"/>
      <c r="M1318" s="96"/>
      <c r="N1318" s="96"/>
      <c r="O1318" s="96"/>
      <c r="P1318" s="96"/>
      <c r="Q1318" s="96"/>
      <c r="R1318" s="34"/>
      <c r="S1318" s="34"/>
      <c r="T1318" s="34"/>
      <c r="U1318" s="34"/>
      <c r="V1318" s="34"/>
      <c r="W1318" s="34"/>
      <c r="X1318" s="34"/>
      <c r="Y1318" s="34"/>
      <c r="Z1318" s="34"/>
      <c r="AA1318" s="34"/>
      <c r="AB1318" s="34"/>
      <c r="AC1318" s="34"/>
      <c r="AD1318" s="34"/>
      <c r="AE1318" s="34"/>
      <c r="AF1318" s="34"/>
      <c r="AG1318" s="34"/>
      <c r="AH1318" s="34"/>
      <c r="AI1318" s="34"/>
      <c r="AJ1318" s="34"/>
      <c r="AK1318" s="34"/>
      <c r="AL1318" s="34"/>
      <c r="AM1318" s="34"/>
      <c r="AN1318" s="34"/>
      <c r="AO1318" s="34"/>
      <c r="AP1318" s="34"/>
      <c r="AQ1318" s="34"/>
      <c r="AR1318" s="34"/>
    </row>
    <row r="1319" spans="10:44" s="95" customFormat="1" ht="15" customHeight="1" x14ac:dyDescent="0.25">
      <c r="J1319" s="96"/>
      <c r="K1319" s="96"/>
      <c r="L1319" s="96"/>
      <c r="M1319" s="96"/>
      <c r="N1319" s="96"/>
      <c r="O1319" s="96"/>
      <c r="P1319" s="96"/>
      <c r="Q1319" s="96"/>
      <c r="R1319" s="34"/>
      <c r="S1319" s="34"/>
      <c r="T1319" s="34"/>
      <c r="U1319" s="34"/>
      <c r="V1319" s="34"/>
      <c r="W1319" s="34"/>
      <c r="X1319" s="34"/>
      <c r="Y1319" s="34"/>
      <c r="Z1319" s="34"/>
      <c r="AA1319" s="34"/>
      <c r="AB1319" s="34"/>
      <c r="AC1319" s="34"/>
      <c r="AD1319" s="34"/>
      <c r="AE1319" s="34"/>
      <c r="AF1319" s="34"/>
      <c r="AG1319" s="34"/>
      <c r="AH1319" s="34"/>
      <c r="AI1319" s="34"/>
      <c r="AJ1319" s="34"/>
      <c r="AK1319" s="34"/>
      <c r="AL1319" s="34"/>
      <c r="AM1319" s="34"/>
      <c r="AN1319" s="34"/>
      <c r="AO1319" s="34"/>
      <c r="AP1319" s="34"/>
      <c r="AQ1319" s="34"/>
      <c r="AR1319" s="34"/>
    </row>
    <row r="1320" spans="10:44" s="95" customFormat="1" ht="15" customHeight="1" x14ac:dyDescent="0.25">
      <c r="J1320" s="96"/>
      <c r="K1320" s="96"/>
      <c r="L1320" s="96"/>
      <c r="M1320" s="96"/>
      <c r="N1320" s="96"/>
      <c r="O1320" s="96"/>
      <c r="P1320" s="96"/>
      <c r="Q1320" s="96"/>
      <c r="R1320" s="34"/>
      <c r="S1320" s="34"/>
      <c r="T1320" s="34"/>
      <c r="U1320" s="34"/>
      <c r="V1320" s="34"/>
      <c r="W1320" s="34"/>
      <c r="X1320" s="34"/>
      <c r="Y1320" s="34"/>
      <c r="Z1320" s="34"/>
      <c r="AA1320" s="34"/>
      <c r="AB1320" s="34"/>
      <c r="AC1320" s="34"/>
      <c r="AD1320" s="34"/>
      <c r="AE1320" s="34"/>
      <c r="AF1320" s="34"/>
      <c r="AG1320" s="34"/>
      <c r="AH1320" s="34"/>
      <c r="AI1320" s="34"/>
      <c r="AJ1320" s="34"/>
      <c r="AK1320" s="34"/>
      <c r="AL1320" s="34"/>
      <c r="AM1320" s="34"/>
      <c r="AN1320" s="34"/>
      <c r="AO1320" s="34"/>
      <c r="AP1320" s="34"/>
      <c r="AQ1320" s="34"/>
      <c r="AR1320" s="34"/>
    </row>
    <row r="1321" spans="10:44" s="95" customFormat="1" ht="15" customHeight="1" x14ac:dyDescent="0.25">
      <c r="J1321" s="96"/>
      <c r="K1321" s="96"/>
      <c r="L1321" s="96"/>
      <c r="M1321" s="96"/>
      <c r="N1321" s="96"/>
      <c r="O1321" s="96"/>
      <c r="P1321" s="96"/>
      <c r="Q1321" s="96"/>
      <c r="R1321" s="34"/>
      <c r="S1321" s="34"/>
      <c r="T1321" s="34"/>
      <c r="U1321" s="34"/>
      <c r="V1321" s="34"/>
      <c r="W1321" s="34"/>
      <c r="X1321" s="34"/>
      <c r="Y1321" s="34"/>
      <c r="Z1321" s="34"/>
      <c r="AA1321" s="34"/>
      <c r="AB1321" s="34"/>
      <c r="AC1321" s="34"/>
      <c r="AD1321" s="34"/>
      <c r="AE1321" s="34"/>
      <c r="AF1321" s="34"/>
      <c r="AG1321" s="34"/>
      <c r="AH1321" s="34"/>
      <c r="AI1321" s="34"/>
      <c r="AJ1321" s="34"/>
      <c r="AK1321" s="34"/>
      <c r="AL1321" s="34"/>
      <c r="AM1321" s="34"/>
      <c r="AN1321" s="34"/>
      <c r="AO1321" s="34"/>
      <c r="AP1321" s="34"/>
      <c r="AQ1321" s="34"/>
      <c r="AR1321" s="34"/>
    </row>
    <row r="1322" spans="10:44" s="95" customFormat="1" ht="15" customHeight="1" x14ac:dyDescent="0.25">
      <c r="J1322" s="96"/>
      <c r="K1322" s="96"/>
      <c r="L1322" s="96"/>
      <c r="M1322" s="96"/>
      <c r="N1322" s="96"/>
      <c r="O1322" s="96"/>
      <c r="P1322" s="96"/>
      <c r="Q1322" s="96"/>
      <c r="R1322" s="34"/>
      <c r="S1322" s="34"/>
      <c r="T1322" s="34"/>
      <c r="U1322" s="34"/>
      <c r="V1322" s="34"/>
      <c r="W1322" s="34"/>
      <c r="X1322" s="34"/>
      <c r="Y1322" s="34"/>
      <c r="Z1322" s="34"/>
      <c r="AA1322" s="34"/>
      <c r="AB1322" s="34"/>
      <c r="AC1322" s="34"/>
      <c r="AD1322" s="34"/>
      <c r="AE1322" s="34"/>
      <c r="AF1322" s="34"/>
      <c r="AG1322" s="34"/>
      <c r="AH1322" s="34"/>
      <c r="AI1322" s="34"/>
      <c r="AJ1322" s="34"/>
      <c r="AK1322" s="34"/>
      <c r="AL1322" s="34"/>
      <c r="AM1322" s="34"/>
      <c r="AN1322" s="34"/>
      <c r="AO1322" s="34"/>
      <c r="AP1322" s="34"/>
      <c r="AQ1322" s="34"/>
      <c r="AR1322" s="34"/>
    </row>
    <row r="1323" spans="10:44" s="95" customFormat="1" ht="15" customHeight="1" x14ac:dyDescent="0.25">
      <c r="J1323" s="96"/>
      <c r="K1323" s="96"/>
      <c r="L1323" s="96"/>
      <c r="M1323" s="96"/>
      <c r="N1323" s="96"/>
      <c r="O1323" s="96"/>
      <c r="P1323" s="96"/>
      <c r="Q1323" s="96"/>
      <c r="R1323" s="34"/>
      <c r="S1323" s="34"/>
      <c r="T1323" s="34"/>
      <c r="U1323" s="34"/>
      <c r="V1323" s="34"/>
      <c r="W1323" s="34"/>
      <c r="X1323" s="34"/>
      <c r="Y1323" s="34"/>
      <c r="Z1323" s="34"/>
      <c r="AA1323" s="34"/>
      <c r="AB1323" s="34"/>
      <c r="AC1323" s="34"/>
      <c r="AD1323" s="34"/>
      <c r="AE1323" s="34"/>
      <c r="AF1323" s="34"/>
      <c r="AG1323" s="34"/>
      <c r="AH1323" s="34"/>
      <c r="AI1323" s="34"/>
      <c r="AJ1323" s="34"/>
      <c r="AK1323" s="34"/>
      <c r="AL1323" s="34"/>
      <c r="AM1323" s="34"/>
      <c r="AN1323" s="34"/>
      <c r="AO1323" s="34"/>
      <c r="AP1323" s="34"/>
      <c r="AQ1323" s="34"/>
      <c r="AR1323" s="34"/>
    </row>
    <row r="1324" spans="10:44" s="95" customFormat="1" ht="15" customHeight="1" x14ac:dyDescent="0.25">
      <c r="J1324" s="96"/>
      <c r="K1324" s="96"/>
      <c r="L1324" s="96"/>
      <c r="M1324" s="96"/>
      <c r="N1324" s="96"/>
      <c r="O1324" s="96"/>
      <c r="P1324" s="96"/>
      <c r="Q1324" s="96"/>
      <c r="R1324" s="34"/>
      <c r="S1324" s="34"/>
      <c r="T1324" s="34"/>
      <c r="U1324" s="34"/>
      <c r="V1324" s="34"/>
      <c r="W1324" s="34"/>
      <c r="X1324" s="34"/>
      <c r="Y1324" s="34"/>
      <c r="Z1324" s="34"/>
      <c r="AA1324" s="34"/>
      <c r="AB1324" s="34"/>
      <c r="AC1324" s="34"/>
      <c r="AD1324" s="34"/>
      <c r="AE1324" s="34"/>
      <c r="AF1324" s="34"/>
      <c r="AG1324" s="34"/>
      <c r="AH1324" s="34"/>
      <c r="AI1324" s="34"/>
      <c r="AJ1324" s="34"/>
      <c r="AK1324" s="34"/>
      <c r="AL1324" s="34"/>
      <c r="AM1324" s="34"/>
      <c r="AN1324" s="34"/>
      <c r="AO1324" s="34"/>
      <c r="AP1324" s="34"/>
      <c r="AQ1324" s="34"/>
      <c r="AR1324" s="34"/>
    </row>
    <row r="1325" spans="10:44" s="95" customFormat="1" ht="15" customHeight="1" x14ac:dyDescent="0.25">
      <c r="J1325" s="96"/>
      <c r="K1325" s="96"/>
      <c r="L1325" s="96"/>
      <c r="M1325" s="96"/>
      <c r="N1325" s="96"/>
      <c r="O1325" s="96"/>
      <c r="P1325" s="96"/>
      <c r="Q1325" s="96"/>
      <c r="R1325" s="34"/>
      <c r="S1325" s="34"/>
      <c r="T1325" s="34"/>
      <c r="U1325" s="34"/>
      <c r="V1325" s="34"/>
      <c r="W1325" s="34"/>
      <c r="X1325" s="34"/>
      <c r="Y1325" s="34"/>
      <c r="Z1325" s="34"/>
      <c r="AA1325" s="34"/>
      <c r="AB1325" s="34"/>
      <c r="AC1325" s="34"/>
      <c r="AD1325" s="34"/>
      <c r="AE1325" s="34"/>
      <c r="AF1325" s="34"/>
      <c r="AG1325" s="34"/>
      <c r="AH1325" s="34"/>
      <c r="AI1325" s="34"/>
      <c r="AJ1325" s="34"/>
      <c r="AK1325" s="34"/>
      <c r="AL1325" s="34"/>
      <c r="AM1325" s="34"/>
      <c r="AN1325" s="34"/>
      <c r="AO1325" s="34"/>
      <c r="AP1325" s="34"/>
      <c r="AQ1325" s="34"/>
      <c r="AR1325" s="34"/>
    </row>
    <row r="1326" spans="10:44" s="95" customFormat="1" ht="15" customHeight="1" x14ac:dyDescent="0.25">
      <c r="J1326" s="96"/>
      <c r="K1326" s="96"/>
      <c r="L1326" s="96"/>
      <c r="M1326" s="96"/>
      <c r="N1326" s="96"/>
      <c r="O1326" s="96"/>
      <c r="P1326" s="96"/>
      <c r="Q1326" s="96"/>
      <c r="R1326" s="34"/>
      <c r="S1326" s="34"/>
      <c r="T1326" s="34"/>
      <c r="U1326" s="34"/>
      <c r="V1326" s="34"/>
      <c r="W1326" s="34"/>
      <c r="X1326" s="34"/>
      <c r="Y1326" s="34"/>
      <c r="Z1326" s="34"/>
      <c r="AA1326" s="34"/>
      <c r="AB1326" s="34"/>
      <c r="AC1326" s="34"/>
      <c r="AD1326" s="34"/>
      <c r="AE1326" s="34"/>
      <c r="AF1326" s="34"/>
      <c r="AG1326" s="34"/>
      <c r="AH1326" s="34"/>
      <c r="AI1326" s="34"/>
      <c r="AJ1326" s="34"/>
      <c r="AK1326" s="34"/>
      <c r="AL1326" s="34"/>
      <c r="AM1326" s="34"/>
      <c r="AN1326" s="34"/>
      <c r="AO1326" s="34"/>
      <c r="AP1326" s="34"/>
      <c r="AQ1326" s="34"/>
      <c r="AR1326" s="34"/>
    </row>
    <row r="1327" spans="10:44" s="95" customFormat="1" ht="15" customHeight="1" x14ac:dyDescent="0.25">
      <c r="J1327" s="96"/>
      <c r="K1327" s="96"/>
      <c r="L1327" s="96"/>
      <c r="M1327" s="96"/>
      <c r="N1327" s="96"/>
      <c r="O1327" s="96"/>
      <c r="P1327" s="96"/>
      <c r="Q1327" s="96"/>
      <c r="R1327" s="34"/>
      <c r="S1327" s="34"/>
      <c r="T1327" s="34"/>
      <c r="U1327" s="34"/>
      <c r="V1327" s="34"/>
      <c r="W1327" s="34"/>
      <c r="X1327" s="34"/>
      <c r="Y1327" s="34"/>
      <c r="Z1327" s="34"/>
      <c r="AA1327" s="34"/>
      <c r="AB1327" s="34"/>
      <c r="AC1327" s="34"/>
      <c r="AD1327" s="34"/>
      <c r="AE1327" s="34"/>
      <c r="AF1327" s="34"/>
      <c r="AG1327" s="34"/>
      <c r="AH1327" s="34"/>
      <c r="AI1327" s="34"/>
      <c r="AJ1327" s="34"/>
      <c r="AK1327" s="34"/>
      <c r="AL1327" s="34"/>
      <c r="AM1327" s="34"/>
      <c r="AN1327" s="34"/>
      <c r="AO1327" s="34"/>
      <c r="AP1327" s="34"/>
      <c r="AQ1327" s="34"/>
      <c r="AR1327" s="34"/>
    </row>
    <row r="1328" spans="10:44" s="95" customFormat="1" ht="15" customHeight="1" x14ac:dyDescent="0.25">
      <c r="J1328" s="96"/>
      <c r="K1328" s="96"/>
      <c r="L1328" s="96"/>
      <c r="M1328" s="96"/>
      <c r="N1328" s="96"/>
      <c r="O1328" s="96"/>
      <c r="P1328" s="96"/>
      <c r="Q1328" s="96"/>
      <c r="R1328" s="34"/>
      <c r="S1328" s="34"/>
      <c r="T1328" s="34"/>
      <c r="U1328" s="34"/>
      <c r="V1328" s="34"/>
      <c r="W1328" s="34"/>
      <c r="X1328" s="34"/>
      <c r="Y1328" s="34"/>
      <c r="Z1328" s="34"/>
      <c r="AA1328" s="34"/>
      <c r="AB1328" s="34"/>
      <c r="AC1328" s="34"/>
      <c r="AD1328" s="34"/>
      <c r="AE1328" s="34"/>
      <c r="AF1328" s="34"/>
      <c r="AG1328" s="34"/>
      <c r="AH1328" s="34"/>
      <c r="AI1328" s="34"/>
      <c r="AJ1328" s="34"/>
      <c r="AK1328" s="34"/>
      <c r="AL1328" s="34"/>
      <c r="AM1328" s="34"/>
      <c r="AN1328" s="34"/>
      <c r="AO1328" s="34"/>
      <c r="AP1328" s="34"/>
      <c r="AQ1328" s="34"/>
      <c r="AR1328" s="34"/>
    </row>
    <row r="1329" spans="10:44" s="95" customFormat="1" ht="15" customHeight="1" x14ac:dyDescent="0.25">
      <c r="J1329" s="96"/>
      <c r="K1329" s="96"/>
      <c r="L1329" s="96"/>
      <c r="M1329" s="96"/>
      <c r="N1329" s="96"/>
      <c r="O1329" s="96"/>
      <c r="P1329" s="96"/>
      <c r="Q1329" s="96"/>
      <c r="R1329" s="34"/>
      <c r="S1329" s="34"/>
      <c r="T1329" s="34"/>
      <c r="U1329" s="34"/>
      <c r="V1329" s="34"/>
      <c r="W1329" s="34"/>
      <c r="X1329" s="34"/>
      <c r="Y1329" s="34"/>
      <c r="Z1329" s="34"/>
      <c r="AA1329" s="34"/>
      <c r="AB1329" s="34"/>
      <c r="AC1329" s="34"/>
      <c r="AD1329" s="34"/>
      <c r="AE1329" s="34"/>
      <c r="AF1329" s="34"/>
      <c r="AG1329" s="34"/>
      <c r="AH1329" s="34"/>
      <c r="AI1329" s="34"/>
      <c r="AJ1329" s="34"/>
      <c r="AK1329" s="34"/>
      <c r="AL1329" s="34"/>
      <c r="AM1329" s="34"/>
      <c r="AN1329" s="34"/>
      <c r="AO1329" s="34"/>
      <c r="AP1329" s="34"/>
      <c r="AQ1329" s="34"/>
      <c r="AR1329" s="34"/>
    </row>
    <row r="1330" spans="10:44" s="95" customFormat="1" ht="15" customHeight="1" x14ac:dyDescent="0.25">
      <c r="J1330" s="96"/>
      <c r="K1330" s="96"/>
      <c r="L1330" s="96"/>
      <c r="M1330" s="96"/>
      <c r="N1330" s="96"/>
      <c r="O1330" s="96"/>
      <c r="P1330" s="96"/>
      <c r="Q1330" s="96"/>
      <c r="R1330" s="34"/>
      <c r="S1330" s="34"/>
      <c r="T1330" s="34"/>
      <c r="U1330" s="34"/>
      <c r="V1330" s="34"/>
      <c r="W1330" s="34"/>
      <c r="X1330" s="34"/>
      <c r="Y1330" s="34"/>
      <c r="Z1330" s="34"/>
      <c r="AA1330" s="34"/>
      <c r="AB1330" s="34"/>
      <c r="AC1330" s="34"/>
      <c r="AD1330" s="34"/>
      <c r="AE1330" s="34"/>
      <c r="AF1330" s="34"/>
      <c r="AG1330" s="34"/>
      <c r="AH1330" s="34"/>
      <c r="AI1330" s="34"/>
      <c r="AJ1330" s="34"/>
      <c r="AK1330" s="34"/>
      <c r="AL1330" s="34"/>
      <c r="AM1330" s="34"/>
      <c r="AN1330" s="34"/>
      <c r="AO1330" s="34"/>
      <c r="AP1330" s="34"/>
      <c r="AQ1330" s="34"/>
      <c r="AR1330" s="34"/>
    </row>
    <row r="1331" spans="10:44" s="95" customFormat="1" ht="15" customHeight="1" x14ac:dyDescent="0.25">
      <c r="J1331" s="96"/>
      <c r="K1331" s="96"/>
      <c r="L1331" s="96"/>
      <c r="M1331" s="96"/>
      <c r="N1331" s="96"/>
      <c r="O1331" s="96"/>
      <c r="P1331" s="96"/>
      <c r="Q1331" s="96"/>
      <c r="R1331" s="34"/>
      <c r="S1331" s="34"/>
      <c r="T1331" s="34"/>
      <c r="U1331" s="34"/>
      <c r="V1331" s="34"/>
      <c r="W1331" s="34"/>
      <c r="X1331" s="34"/>
      <c r="Y1331" s="34"/>
      <c r="Z1331" s="34"/>
      <c r="AA1331" s="34"/>
      <c r="AB1331" s="34"/>
      <c r="AC1331" s="34"/>
      <c r="AD1331" s="34"/>
      <c r="AE1331" s="34"/>
      <c r="AF1331" s="34"/>
      <c r="AG1331" s="34"/>
      <c r="AH1331" s="34"/>
      <c r="AI1331" s="34"/>
      <c r="AJ1331" s="34"/>
      <c r="AK1331" s="34"/>
      <c r="AL1331" s="34"/>
      <c r="AM1331" s="34"/>
      <c r="AN1331" s="34"/>
      <c r="AO1331" s="34"/>
      <c r="AP1331" s="34"/>
      <c r="AQ1331" s="34"/>
      <c r="AR1331" s="34"/>
    </row>
    <row r="1332" spans="10:44" s="95" customFormat="1" ht="15" customHeight="1" x14ac:dyDescent="0.25">
      <c r="J1332" s="96"/>
      <c r="K1332" s="96"/>
      <c r="L1332" s="96"/>
      <c r="M1332" s="96"/>
      <c r="N1332" s="96"/>
      <c r="O1332" s="96"/>
      <c r="P1332" s="96"/>
      <c r="Q1332" s="96"/>
      <c r="R1332" s="34"/>
      <c r="S1332" s="34"/>
      <c r="T1332" s="34"/>
      <c r="U1332" s="34"/>
      <c r="V1332" s="34"/>
      <c r="W1332" s="34"/>
      <c r="X1332" s="34"/>
      <c r="Y1332" s="34"/>
      <c r="Z1332" s="34"/>
      <c r="AA1332" s="34"/>
      <c r="AB1332" s="34"/>
      <c r="AC1332" s="34"/>
      <c r="AD1332" s="34"/>
      <c r="AE1332" s="34"/>
      <c r="AF1332" s="34"/>
      <c r="AG1332" s="34"/>
      <c r="AH1332" s="34"/>
      <c r="AI1332" s="34"/>
      <c r="AJ1332" s="34"/>
      <c r="AK1332" s="34"/>
      <c r="AL1332" s="34"/>
      <c r="AM1332" s="34"/>
      <c r="AN1332" s="34"/>
      <c r="AO1332" s="34"/>
      <c r="AP1332" s="34"/>
      <c r="AQ1332" s="34"/>
      <c r="AR1332" s="34"/>
    </row>
    <row r="1333" spans="10:44" s="95" customFormat="1" ht="15" customHeight="1" x14ac:dyDescent="0.25">
      <c r="J1333" s="96"/>
      <c r="K1333" s="96"/>
      <c r="L1333" s="96"/>
      <c r="M1333" s="96"/>
      <c r="N1333" s="96"/>
      <c r="O1333" s="96"/>
      <c r="P1333" s="96"/>
      <c r="Q1333" s="96"/>
      <c r="R1333" s="34"/>
      <c r="S1333" s="34"/>
      <c r="T1333" s="34"/>
      <c r="U1333" s="34"/>
      <c r="V1333" s="34"/>
      <c r="W1333" s="34"/>
      <c r="X1333" s="34"/>
      <c r="Y1333" s="34"/>
      <c r="Z1333" s="34"/>
      <c r="AA1333" s="34"/>
      <c r="AB1333" s="34"/>
      <c r="AC1333" s="34"/>
      <c r="AD1333" s="34"/>
      <c r="AE1333" s="34"/>
      <c r="AF1333" s="34"/>
      <c r="AG1333" s="34"/>
      <c r="AH1333" s="34"/>
      <c r="AI1333" s="34"/>
      <c r="AJ1333" s="34"/>
      <c r="AK1333" s="34"/>
      <c r="AL1333" s="34"/>
      <c r="AM1333" s="34"/>
      <c r="AN1333" s="34"/>
      <c r="AO1333" s="34"/>
      <c r="AP1333" s="34"/>
      <c r="AQ1333" s="34"/>
      <c r="AR1333" s="34"/>
    </row>
    <row r="1334" spans="10:44" s="95" customFormat="1" ht="15" customHeight="1" x14ac:dyDescent="0.25">
      <c r="J1334" s="96"/>
      <c r="K1334" s="96"/>
      <c r="L1334" s="96"/>
      <c r="M1334" s="96"/>
      <c r="N1334" s="96"/>
      <c r="O1334" s="96"/>
      <c r="P1334" s="96"/>
      <c r="Q1334" s="96"/>
      <c r="R1334" s="34"/>
      <c r="S1334" s="34"/>
      <c r="T1334" s="34"/>
      <c r="U1334" s="34"/>
      <c r="V1334" s="34"/>
      <c r="W1334" s="34"/>
      <c r="X1334" s="34"/>
      <c r="Y1334" s="34"/>
      <c r="Z1334" s="34"/>
      <c r="AA1334" s="34"/>
      <c r="AB1334" s="34"/>
      <c r="AC1334" s="34"/>
      <c r="AD1334" s="34"/>
      <c r="AE1334" s="34"/>
      <c r="AF1334" s="34"/>
      <c r="AG1334" s="34"/>
      <c r="AH1334" s="34"/>
      <c r="AI1334" s="34"/>
      <c r="AJ1334" s="34"/>
      <c r="AK1334" s="34"/>
      <c r="AL1334" s="34"/>
      <c r="AM1334" s="34"/>
      <c r="AN1334" s="34"/>
      <c r="AO1334" s="34"/>
      <c r="AP1334" s="34"/>
      <c r="AQ1334" s="34"/>
      <c r="AR1334" s="34"/>
    </row>
    <row r="1335" spans="10:44" s="95" customFormat="1" ht="15" customHeight="1" x14ac:dyDescent="0.25">
      <c r="J1335" s="96"/>
      <c r="K1335" s="96"/>
      <c r="L1335" s="96"/>
      <c r="M1335" s="96"/>
      <c r="N1335" s="96"/>
      <c r="O1335" s="96"/>
      <c r="P1335" s="96"/>
      <c r="Q1335" s="96"/>
      <c r="R1335" s="34"/>
      <c r="S1335" s="34"/>
      <c r="T1335" s="34"/>
      <c r="U1335" s="34"/>
      <c r="V1335" s="34"/>
      <c r="W1335" s="34"/>
      <c r="X1335" s="34"/>
      <c r="Y1335" s="34"/>
      <c r="Z1335" s="34"/>
      <c r="AA1335" s="34"/>
      <c r="AB1335" s="34"/>
      <c r="AC1335" s="34"/>
      <c r="AD1335" s="34"/>
      <c r="AE1335" s="34"/>
      <c r="AF1335" s="34"/>
      <c r="AG1335" s="34"/>
      <c r="AH1335" s="34"/>
      <c r="AI1335" s="34"/>
      <c r="AJ1335" s="34"/>
      <c r="AK1335" s="34"/>
      <c r="AL1335" s="34"/>
      <c r="AM1335" s="34"/>
      <c r="AN1335" s="34"/>
      <c r="AO1335" s="34"/>
      <c r="AP1335" s="34"/>
      <c r="AQ1335" s="34"/>
      <c r="AR1335" s="34"/>
    </row>
    <row r="1336" spans="10:44" s="95" customFormat="1" ht="15" customHeight="1" x14ac:dyDescent="0.25">
      <c r="J1336" s="96"/>
      <c r="K1336" s="96"/>
      <c r="L1336" s="96"/>
      <c r="M1336" s="96"/>
      <c r="N1336" s="96"/>
      <c r="O1336" s="96"/>
      <c r="P1336" s="96"/>
      <c r="Q1336" s="96"/>
      <c r="R1336" s="34"/>
      <c r="S1336" s="34"/>
      <c r="T1336" s="34"/>
      <c r="U1336" s="34"/>
      <c r="V1336" s="34"/>
      <c r="W1336" s="34"/>
      <c r="X1336" s="34"/>
      <c r="Y1336" s="34"/>
      <c r="Z1336" s="34"/>
      <c r="AA1336" s="34"/>
      <c r="AB1336" s="34"/>
      <c r="AC1336" s="34"/>
      <c r="AD1336" s="34"/>
      <c r="AE1336" s="34"/>
      <c r="AF1336" s="34"/>
      <c r="AG1336" s="34"/>
      <c r="AH1336" s="34"/>
      <c r="AI1336" s="34"/>
      <c r="AJ1336" s="34"/>
      <c r="AK1336" s="34"/>
      <c r="AL1336" s="34"/>
      <c r="AM1336" s="34"/>
      <c r="AN1336" s="34"/>
      <c r="AO1336" s="34"/>
      <c r="AP1336" s="34"/>
      <c r="AQ1336" s="34"/>
      <c r="AR1336" s="34"/>
    </row>
    <row r="1337" spans="10:44" s="95" customFormat="1" ht="15" customHeight="1" x14ac:dyDescent="0.25">
      <c r="J1337" s="96"/>
      <c r="K1337" s="96"/>
      <c r="L1337" s="96"/>
      <c r="M1337" s="96"/>
      <c r="N1337" s="96"/>
      <c r="O1337" s="96"/>
      <c r="P1337" s="96"/>
      <c r="Q1337" s="96"/>
      <c r="R1337" s="34"/>
      <c r="S1337" s="34"/>
      <c r="T1337" s="34"/>
      <c r="U1337" s="34"/>
      <c r="V1337" s="34"/>
      <c r="W1337" s="34"/>
      <c r="X1337" s="34"/>
      <c r="Y1337" s="34"/>
      <c r="Z1337" s="34"/>
      <c r="AA1337" s="34"/>
      <c r="AB1337" s="34"/>
      <c r="AC1337" s="34"/>
      <c r="AD1337" s="34"/>
      <c r="AE1337" s="34"/>
      <c r="AF1337" s="34"/>
      <c r="AG1337" s="34"/>
      <c r="AH1337" s="34"/>
      <c r="AI1337" s="34"/>
      <c r="AJ1337" s="34"/>
      <c r="AK1337" s="34"/>
      <c r="AL1337" s="34"/>
      <c r="AM1337" s="34"/>
      <c r="AN1337" s="34"/>
      <c r="AO1337" s="34"/>
      <c r="AP1337" s="34"/>
      <c r="AQ1337" s="34"/>
      <c r="AR1337" s="34"/>
    </row>
    <row r="1338" spans="10:44" s="95" customFormat="1" ht="15" customHeight="1" x14ac:dyDescent="0.25">
      <c r="J1338" s="96"/>
      <c r="K1338" s="96"/>
      <c r="L1338" s="96"/>
      <c r="M1338" s="96"/>
      <c r="N1338" s="96"/>
      <c r="O1338" s="96"/>
      <c r="P1338" s="96"/>
      <c r="Q1338" s="96"/>
      <c r="R1338" s="34"/>
      <c r="S1338" s="34"/>
      <c r="T1338" s="34"/>
      <c r="U1338" s="34"/>
      <c r="V1338" s="34"/>
      <c r="W1338" s="34"/>
      <c r="X1338" s="34"/>
      <c r="Y1338" s="34"/>
      <c r="Z1338" s="34"/>
      <c r="AA1338" s="34"/>
      <c r="AB1338" s="34"/>
      <c r="AC1338" s="34"/>
      <c r="AD1338" s="34"/>
      <c r="AE1338" s="34"/>
      <c r="AF1338" s="34"/>
      <c r="AG1338" s="34"/>
      <c r="AH1338" s="34"/>
      <c r="AI1338" s="34"/>
      <c r="AJ1338" s="34"/>
      <c r="AK1338" s="34"/>
      <c r="AL1338" s="34"/>
      <c r="AM1338" s="34"/>
      <c r="AN1338" s="34"/>
      <c r="AO1338" s="34"/>
      <c r="AP1338" s="34"/>
      <c r="AQ1338" s="34"/>
      <c r="AR1338" s="34"/>
    </row>
    <row r="1339" spans="10:44" s="95" customFormat="1" ht="15" customHeight="1" x14ac:dyDescent="0.25">
      <c r="J1339" s="96"/>
      <c r="K1339" s="96"/>
      <c r="L1339" s="96"/>
      <c r="M1339" s="96"/>
      <c r="N1339" s="96"/>
      <c r="O1339" s="96"/>
      <c r="P1339" s="96"/>
      <c r="Q1339" s="96"/>
      <c r="R1339" s="34"/>
      <c r="S1339" s="34"/>
      <c r="T1339" s="34"/>
      <c r="U1339" s="34"/>
      <c r="V1339" s="34"/>
      <c r="W1339" s="34"/>
      <c r="X1339" s="34"/>
      <c r="Y1339" s="34"/>
      <c r="Z1339" s="34"/>
      <c r="AA1339" s="34"/>
      <c r="AB1339" s="34"/>
      <c r="AC1339" s="34"/>
      <c r="AD1339" s="34"/>
      <c r="AE1339" s="34"/>
      <c r="AF1339" s="34"/>
      <c r="AG1339" s="34"/>
      <c r="AH1339" s="34"/>
      <c r="AI1339" s="34"/>
      <c r="AJ1339" s="34"/>
      <c r="AK1339" s="34"/>
      <c r="AL1339" s="34"/>
      <c r="AM1339" s="34"/>
      <c r="AN1339" s="34"/>
      <c r="AO1339" s="34"/>
      <c r="AP1339" s="34"/>
      <c r="AQ1339" s="34"/>
      <c r="AR1339" s="34"/>
    </row>
    <row r="1340" spans="10:44" s="95" customFormat="1" ht="15" customHeight="1" x14ac:dyDescent="0.25">
      <c r="J1340" s="96"/>
      <c r="K1340" s="96"/>
      <c r="L1340" s="96"/>
      <c r="M1340" s="96"/>
      <c r="N1340" s="96"/>
      <c r="O1340" s="96"/>
      <c r="P1340" s="96"/>
      <c r="Q1340" s="96"/>
      <c r="R1340" s="34"/>
      <c r="S1340" s="34"/>
      <c r="T1340" s="34"/>
      <c r="U1340" s="34"/>
      <c r="V1340" s="34"/>
      <c r="W1340" s="34"/>
      <c r="X1340" s="34"/>
      <c r="Y1340" s="34"/>
      <c r="Z1340" s="34"/>
      <c r="AA1340" s="34"/>
      <c r="AB1340" s="34"/>
      <c r="AC1340" s="34"/>
      <c r="AD1340" s="34"/>
      <c r="AE1340" s="34"/>
      <c r="AF1340" s="34"/>
      <c r="AG1340" s="34"/>
      <c r="AH1340" s="34"/>
      <c r="AI1340" s="34"/>
      <c r="AJ1340" s="34"/>
      <c r="AK1340" s="34"/>
      <c r="AL1340" s="34"/>
      <c r="AM1340" s="34"/>
      <c r="AN1340" s="34"/>
      <c r="AO1340" s="34"/>
      <c r="AP1340" s="34"/>
      <c r="AQ1340" s="34"/>
      <c r="AR1340" s="34"/>
    </row>
    <row r="1341" spans="10:44" s="95" customFormat="1" ht="15" customHeight="1" x14ac:dyDescent="0.25">
      <c r="J1341" s="96"/>
      <c r="K1341" s="96"/>
      <c r="L1341" s="96"/>
      <c r="M1341" s="96"/>
      <c r="N1341" s="96"/>
      <c r="O1341" s="96"/>
      <c r="P1341" s="96"/>
      <c r="Q1341" s="96"/>
      <c r="R1341" s="34"/>
      <c r="S1341" s="34"/>
      <c r="T1341" s="34"/>
      <c r="U1341" s="34"/>
      <c r="V1341" s="34"/>
      <c r="W1341" s="34"/>
      <c r="X1341" s="34"/>
      <c r="Y1341" s="34"/>
      <c r="Z1341" s="34"/>
      <c r="AA1341" s="34"/>
      <c r="AB1341" s="34"/>
      <c r="AC1341" s="34"/>
      <c r="AD1341" s="34"/>
      <c r="AE1341" s="34"/>
      <c r="AF1341" s="34"/>
      <c r="AG1341" s="34"/>
      <c r="AH1341" s="34"/>
      <c r="AI1341" s="34"/>
      <c r="AJ1341" s="34"/>
      <c r="AK1341" s="34"/>
      <c r="AL1341" s="34"/>
      <c r="AM1341" s="34"/>
      <c r="AN1341" s="34"/>
      <c r="AO1341" s="34"/>
      <c r="AP1341" s="34"/>
      <c r="AQ1341" s="34"/>
      <c r="AR1341" s="34"/>
    </row>
    <row r="1342" spans="10:44" s="95" customFormat="1" ht="15" customHeight="1" x14ac:dyDescent="0.25">
      <c r="J1342" s="96"/>
      <c r="K1342" s="96"/>
      <c r="L1342" s="96"/>
      <c r="M1342" s="96"/>
      <c r="N1342" s="96"/>
      <c r="O1342" s="96"/>
      <c r="P1342" s="96"/>
      <c r="Q1342" s="96"/>
      <c r="R1342" s="34"/>
      <c r="S1342" s="34"/>
      <c r="T1342" s="34"/>
      <c r="U1342" s="34"/>
      <c r="V1342" s="34"/>
      <c r="W1342" s="34"/>
      <c r="X1342" s="34"/>
      <c r="Y1342" s="34"/>
      <c r="Z1342" s="34"/>
      <c r="AA1342" s="34"/>
      <c r="AB1342" s="34"/>
      <c r="AC1342" s="34"/>
      <c r="AD1342" s="34"/>
      <c r="AE1342" s="34"/>
      <c r="AF1342" s="34"/>
      <c r="AG1342" s="34"/>
      <c r="AH1342" s="34"/>
      <c r="AI1342" s="34"/>
      <c r="AJ1342" s="34"/>
      <c r="AK1342" s="34"/>
      <c r="AL1342" s="34"/>
      <c r="AM1342" s="34"/>
      <c r="AN1342" s="34"/>
      <c r="AO1342" s="34"/>
      <c r="AP1342" s="34"/>
      <c r="AQ1342" s="34"/>
      <c r="AR1342" s="34"/>
    </row>
    <row r="1343" spans="10:44" s="95" customFormat="1" ht="15" customHeight="1" x14ac:dyDescent="0.25">
      <c r="J1343" s="96"/>
      <c r="K1343" s="96"/>
      <c r="L1343" s="96"/>
      <c r="M1343" s="96"/>
      <c r="N1343" s="96"/>
      <c r="O1343" s="96"/>
      <c r="P1343" s="96"/>
      <c r="Q1343" s="96"/>
      <c r="R1343" s="34"/>
      <c r="S1343" s="34"/>
      <c r="T1343" s="34"/>
      <c r="U1343" s="34"/>
      <c r="V1343" s="34"/>
      <c r="W1343" s="34"/>
      <c r="X1343" s="34"/>
      <c r="Y1343" s="34"/>
      <c r="Z1343" s="34"/>
      <c r="AA1343" s="34"/>
      <c r="AB1343" s="34"/>
      <c r="AC1343" s="34"/>
      <c r="AD1343" s="34"/>
      <c r="AE1343" s="34"/>
      <c r="AF1343" s="34"/>
      <c r="AG1343" s="34"/>
      <c r="AH1343" s="34"/>
      <c r="AI1343" s="34"/>
      <c r="AJ1343" s="34"/>
      <c r="AK1343" s="34"/>
      <c r="AL1343" s="34"/>
      <c r="AM1343" s="34"/>
      <c r="AN1343" s="34"/>
      <c r="AO1343" s="34"/>
      <c r="AP1343" s="34"/>
      <c r="AQ1343" s="34"/>
      <c r="AR1343" s="34"/>
    </row>
    <row r="1344" spans="10:44" s="95" customFormat="1" ht="15" customHeight="1" x14ac:dyDescent="0.25">
      <c r="J1344" s="96"/>
      <c r="K1344" s="96"/>
      <c r="L1344" s="96"/>
      <c r="M1344" s="96"/>
      <c r="N1344" s="96"/>
      <c r="O1344" s="96"/>
      <c r="P1344" s="96"/>
      <c r="Q1344" s="96"/>
      <c r="R1344" s="34"/>
      <c r="S1344" s="34"/>
      <c r="T1344" s="34"/>
      <c r="U1344" s="34"/>
      <c r="V1344" s="34"/>
      <c r="W1344" s="34"/>
      <c r="X1344" s="34"/>
      <c r="Y1344" s="34"/>
      <c r="Z1344" s="34"/>
      <c r="AA1344" s="34"/>
      <c r="AB1344" s="34"/>
      <c r="AC1344" s="34"/>
      <c r="AD1344" s="34"/>
      <c r="AE1344" s="34"/>
      <c r="AF1344" s="34"/>
      <c r="AG1344" s="34"/>
      <c r="AH1344" s="34"/>
      <c r="AI1344" s="34"/>
      <c r="AJ1344" s="34"/>
      <c r="AK1344" s="34"/>
      <c r="AL1344" s="34"/>
      <c r="AM1344" s="34"/>
      <c r="AN1344" s="34"/>
      <c r="AO1344" s="34"/>
      <c r="AP1344" s="34"/>
      <c r="AQ1344" s="34"/>
      <c r="AR1344" s="34"/>
    </row>
    <row r="1345" spans="10:44" s="95" customFormat="1" ht="15" customHeight="1" x14ac:dyDescent="0.25">
      <c r="J1345" s="96"/>
      <c r="K1345" s="96"/>
      <c r="L1345" s="96"/>
      <c r="M1345" s="96"/>
      <c r="N1345" s="96"/>
      <c r="O1345" s="96"/>
      <c r="P1345" s="96"/>
      <c r="Q1345" s="96"/>
      <c r="R1345" s="34"/>
      <c r="S1345" s="34"/>
      <c r="T1345" s="34"/>
      <c r="U1345" s="34"/>
      <c r="V1345" s="34"/>
      <c r="W1345" s="34"/>
      <c r="X1345" s="34"/>
      <c r="Y1345" s="34"/>
      <c r="Z1345" s="34"/>
      <c r="AA1345" s="34"/>
      <c r="AB1345" s="34"/>
      <c r="AC1345" s="34"/>
      <c r="AD1345" s="34"/>
      <c r="AE1345" s="34"/>
      <c r="AF1345" s="34"/>
      <c r="AG1345" s="34"/>
      <c r="AH1345" s="34"/>
      <c r="AI1345" s="34"/>
      <c r="AJ1345" s="34"/>
      <c r="AK1345" s="34"/>
      <c r="AL1345" s="34"/>
      <c r="AM1345" s="34"/>
      <c r="AN1345" s="34"/>
      <c r="AO1345" s="34"/>
      <c r="AP1345" s="34"/>
      <c r="AQ1345" s="34"/>
      <c r="AR1345" s="34"/>
    </row>
    <row r="1346" spans="10:44" s="95" customFormat="1" ht="15" customHeight="1" x14ac:dyDescent="0.25">
      <c r="J1346" s="96"/>
      <c r="K1346" s="96"/>
      <c r="L1346" s="96"/>
      <c r="M1346" s="96"/>
      <c r="N1346" s="96"/>
      <c r="O1346" s="96"/>
      <c r="P1346" s="96"/>
      <c r="Q1346" s="96"/>
      <c r="R1346" s="34"/>
      <c r="S1346" s="34"/>
      <c r="T1346" s="34"/>
      <c r="U1346" s="34"/>
      <c r="V1346" s="34"/>
      <c r="W1346" s="34"/>
      <c r="X1346" s="34"/>
      <c r="Y1346" s="34"/>
      <c r="Z1346" s="34"/>
      <c r="AA1346" s="34"/>
      <c r="AB1346" s="34"/>
      <c r="AC1346" s="34"/>
      <c r="AD1346" s="34"/>
      <c r="AE1346" s="34"/>
      <c r="AF1346" s="34"/>
      <c r="AG1346" s="34"/>
      <c r="AH1346" s="34"/>
      <c r="AI1346" s="34"/>
      <c r="AJ1346" s="34"/>
      <c r="AK1346" s="34"/>
      <c r="AL1346" s="34"/>
      <c r="AM1346" s="34"/>
      <c r="AN1346" s="34"/>
      <c r="AO1346" s="34"/>
      <c r="AP1346" s="34"/>
      <c r="AQ1346" s="34"/>
      <c r="AR1346" s="34"/>
    </row>
    <row r="1347" spans="10:44" s="95" customFormat="1" ht="15" customHeight="1" x14ac:dyDescent="0.25">
      <c r="J1347" s="96"/>
      <c r="K1347" s="96"/>
      <c r="L1347" s="96"/>
      <c r="M1347" s="96"/>
      <c r="N1347" s="96"/>
      <c r="O1347" s="96"/>
      <c r="P1347" s="96"/>
      <c r="Q1347" s="96"/>
      <c r="R1347" s="34"/>
      <c r="S1347" s="34"/>
      <c r="T1347" s="34"/>
      <c r="U1347" s="34"/>
      <c r="V1347" s="34"/>
      <c r="W1347" s="34"/>
      <c r="X1347" s="34"/>
      <c r="Y1347" s="34"/>
      <c r="Z1347" s="34"/>
      <c r="AA1347" s="34"/>
      <c r="AB1347" s="34"/>
      <c r="AC1347" s="34"/>
      <c r="AD1347" s="34"/>
      <c r="AE1347" s="34"/>
      <c r="AF1347" s="34"/>
      <c r="AG1347" s="34"/>
      <c r="AH1347" s="34"/>
      <c r="AI1347" s="34"/>
      <c r="AJ1347" s="34"/>
      <c r="AK1347" s="34"/>
      <c r="AL1347" s="34"/>
      <c r="AM1347" s="34"/>
      <c r="AN1347" s="34"/>
      <c r="AO1347" s="34"/>
      <c r="AP1347" s="34"/>
      <c r="AQ1347" s="34"/>
      <c r="AR1347" s="34"/>
    </row>
    <row r="1348" spans="10:44" s="95" customFormat="1" ht="15" customHeight="1" x14ac:dyDescent="0.25">
      <c r="J1348" s="96"/>
      <c r="K1348" s="96"/>
      <c r="L1348" s="96"/>
      <c r="M1348" s="96"/>
      <c r="N1348" s="96"/>
      <c r="O1348" s="96"/>
      <c r="P1348" s="96"/>
      <c r="Q1348" s="96"/>
      <c r="R1348" s="34"/>
      <c r="S1348" s="34"/>
      <c r="T1348" s="34"/>
      <c r="U1348" s="34"/>
      <c r="V1348" s="34"/>
      <c r="W1348" s="34"/>
      <c r="X1348" s="34"/>
      <c r="Y1348" s="34"/>
      <c r="Z1348" s="34"/>
      <c r="AA1348" s="34"/>
      <c r="AB1348" s="34"/>
      <c r="AC1348" s="34"/>
      <c r="AD1348" s="34"/>
      <c r="AE1348" s="34"/>
      <c r="AF1348" s="34"/>
      <c r="AG1348" s="34"/>
      <c r="AH1348" s="34"/>
      <c r="AI1348" s="34"/>
      <c r="AJ1348" s="34"/>
      <c r="AK1348" s="34"/>
      <c r="AL1348" s="34"/>
      <c r="AM1348" s="34"/>
      <c r="AN1348" s="34"/>
      <c r="AO1348" s="34"/>
      <c r="AP1348" s="34"/>
      <c r="AQ1348" s="34"/>
      <c r="AR1348" s="34"/>
    </row>
    <row r="1349" spans="10:44" s="95" customFormat="1" ht="15" customHeight="1" x14ac:dyDescent="0.25">
      <c r="J1349" s="96"/>
      <c r="K1349" s="96"/>
      <c r="L1349" s="96"/>
      <c r="M1349" s="96"/>
      <c r="N1349" s="96"/>
      <c r="O1349" s="96"/>
      <c r="P1349" s="96"/>
      <c r="Q1349" s="96"/>
      <c r="R1349" s="34"/>
      <c r="S1349" s="34"/>
      <c r="T1349" s="34"/>
      <c r="U1349" s="34"/>
      <c r="V1349" s="34"/>
      <c r="W1349" s="34"/>
      <c r="X1349" s="34"/>
      <c r="Y1349" s="34"/>
      <c r="Z1349" s="34"/>
      <c r="AA1349" s="34"/>
      <c r="AB1349" s="34"/>
      <c r="AC1349" s="34"/>
      <c r="AD1349" s="34"/>
      <c r="AE1349" s="34"/>
      <c r="AF1349" s="34"/>
      <c r="AG1349" s="34"/>
      <c r="AH1349" s="34"/>
      <c r="AI1349" s="34"/>
      <c r="AJ1349" s="34"/>
      <c r="AK1349" s="34"/>
      <c r="AL1349" s="34"/>
      <c r="AM1349" s="34"/>
      <c r="AN1349" s="34"/>
      <c r="AO1349" s="34"/>
      <c r="AP1349" s="34"/>
      <c r="AQ1349" s="34"/>
      <c r="AR1349" s="34"/>
    </row>
    <row r="1350" spans="10:44" s="95" customFormat="1" ht="15" customHeight="1" x14ac:dyDescent="0.25">
      <c r="J1350" s="96"/>
      <c r="K1350" s="96"/>
      <c r="L1350" s="96"/>
      <c r="M1350" s="96"/>
      <c r="N1350" s="96"/>
      <c r="O1350" s="96"/>
      <c r="P1350" s="96"/>
      <c r="Q1350" s="96"/>
      <c r="R1350" s="34"/>
      <c r="S1350" s="34"/>
      <c r="T1350" s="34"/>
      <c r="U1350" s="34"/>
      <c r="V1350" s="34"/>
      <c r="W1350" s="34"/>
      <c r="X1350" s="34"/>
      <c r="Y1350" s="34"/>
      <c r="Z1350" s="34"/>
      <c r="AA1350" s="34"/>
      <c r="AB1350" s="34"/>
      <c r="AC1350" s="34"/>
      <c r="AD1350" s="34"/>
      <c r="AE1350" s="34"/>
      <c r="AF1350" s="34"/>
      <c r="AG1350" s="34"/>
      <c r="AH1350" s="34"/>
      <c r="AI1350" s="34"/>
      <c r="AJ1350" s="34"/>
      <c r="AK1350" s="34"/>
      <c r="AL1350" s="34"/>
      <c r="AM1350" s="34"/>
      <c r="AN1350" s="34"/>
      <c r="AO1350" s="34"/>
      <c r="AP1350" s="34"/>
      <c r="AQ1350" s="34"/>
      <c r="AR1350" s="34"/>
    </row>
    <row r="1351" spans="10:44" s="95" customFormat="1" ht="15" customHeight="1" x14ac:dyDescent="0.25">
      <c r="J1351" s="96"/>
      <c r="K1351" s="96"/>
      <c r="L1351" s="96"/>
      <c r="M1351" s="96"/>
      <c r="N1351" s="96"/>
      <c r="O1351" s="96"/>
      <c r="P1351" s="96"/>
      <c r="Q1351" s="96"/>
      <c r="R1351" s="34"/>
      <c r="S1351" s="34"/>
      <c r="T1351" s="34"/>
      <c r="U1351" s="34"/>
      <c r="V1351" s="34"/>
      <c r="W1351" s="34"/>
      <c r="X1351" s="34"/>
      <c r="Y1351" s="34"/>
      <c r="Z1351" s="34"/>
      <c r="AA1351" s="34"/>
      <c r="AB1351" s="34"/>
      <c r="AC1351" s="34"/>
      <c r="AD1351" s="34"/>
      <c r="AE1351" s="34"/>
      <c r="AF1351" s="34"/>
      <c r="AG1351" s="34"/>
      <c r="AH1351" s="34"/>
      <c r="AI1351" s="34"/>
      <c r="AJ1351" s="34"/>
      <c r="AK1351" s="34"/>
      <c r="AL1351" s="34"/>
      <c r="AM1351" s="34"/>
      <c r="AN1351" s="34"/>
      <c r="AO1351" s="34"/>
      <c r="AP1351" s="34"/>
      <c r="AQ1351" s="34"/>
      <c r="AR1351" s="34"/>
    </row>
    <row r="1352" spans="10:44" s="95" customFormat="1" ht="15" customHeight="1" x14ac:dyDescent="0.25">
      <c r="J1352" s="96"/>
      <c r="K1352" s="96"/>
      <c r="L1352" s="96"/>
      <c r="M1352" s="96"/>
      <c r="N1352" s="96"/>
      <c r="O1352" s="96"/>
      <c r="P1352" s="96"/>
      <c r="Q1352" s="96"/>
      <c r="R1352" s="34"/>
      <c r="S1352" s="34"/>
      <c r="T1352" s="34"/>
      <c r="U1352" s="34"/>
      <c r="V1352" s="34"/>
      <c r="W1352" s="34"/>
      <c r="X1352" s="34"/>
      <c r="Y1352" s="34"/>
      <c r="Z1352" s="34"/>
      <c r="AA1352" s="34"/>
      <c r="AB1352" s="34"/>
      <c r="AC1352" s="34"/>
      <c r="AD1352" s="34"/>
      <c r="AE1352" s="34"/>
      <c r="AF1352" s="34"/>
      <c r="AG1352" s="34"/>
      <c r="AH1352" s="34"/>
      <c r="AI1352" s="34"/>
      <c r="AJ1352" s="34"/>
      <c r="AK1352" s="34"/>
      <c r="AL1352" s="34"/>
      <c r="AM1352" s="34"/>
      <c r="AN1352" s="34"/>
      <c r="AO1352" s="34"/>
      <c r="AP1352" s="34"/>
      <c r="AQ1352" s="34"/>
      <c r="AR1352" s="34"/>
    </row>
    <row r="1353" spans="10:44" s="95" customFormat="1" ht="15" customHeight="1" x14ac:dyDescent="0.25">
      <c r="J1353" s="96"/>
      <c r="K1353" s="96"/>
      <c r="L1353" s="96"/>
      <c r="M1353" s="96"/>
      <c r="N1353" s="96"/>
      <c r="O1353" s="96"/>
      <c r="P1353" s="96"/>
      <c r="Q1353" s="96"/>
      <c r="R1353" s="34"/>
      <c r="S1353" s="34"/>
      <c r="T1353" s="34"/>
      <c r="U1353" s="34"/>
      <c r="V1353" s="34"/>
      <c r="W1353" s="34"/>
      <c r="X1353" s="34"/>
      <c r="Y1353" s="34"/>
      <c r="Z1353" s="34"/>
      <c r="AA1353" s="34"/>
      <c r="AB1353" s="34"/>
      <c r="AC1353" s="34"/>
      <c r="AD1353" s="34"/>
      <c r="AE1353" s="34"/>
      <c r="AF1353" s="34"/>
      <c r="AG1353" s="34"/>
      <c r="AH1353" s="34"/>
      <c r="AI1353" s="34"/>
      <c r="AJ1353" s="34"/>
      <c r="AK1353" s="34"/>
      <c r="AL1353" s="34"/>
      <c r="AM1353" s="34"/>
      <c r="AN1353" s="34"/>
      <c r="AO1353" s="34"/>
      <c r="AP1353" s="34"/>
      <c r="AQ1353" s="34"/>
      <c r="AR1353" s="34"/>
    </row>
    <row r="1354" spans="10:44" s="95" customFormat="1" ht="15" customHeight="1" x14ac:dyDescent="0.25">
      <c r="J1354" s="96"/>
      <c r="K1354" s="96"/>
      <c r="L1354" s="96"/>
      <c r="M1354" s="96"/>
      <c r="N1354" s="96"/>
      <c r="O1354" s="96"/>
      <c r="P1354" s="96"/>
      <c r="Q1354" s="96"/>
      <c r="R1354" s="34"/>
      <c r="S1354" s="34"/>
      <c r="T1354" s="34"/>
      <c r="U1354" s="34"/>
      <c r="V1354" s="34"/>
      <c r="W1354" s="34"/>
      <c r="X1354" s="34"/>
      <c r="Y1354" s="34"/>
      <c r="Z1354" s="34"/>
      <c r="AA1354" s="34"/>
      <c r="AB1354" s="34"/>
      <c r="AC1354" s="34"/>
      <c r="AD1354" s="34"/>
      <c r="AE1354" s="34"/>
      <c r="AF1354" s="34"/>
      <c r="AG1354" s="34"/>
      <c r="AH1354" s="34"/>
      <c r="AI1354" s="34"/>
      <c r="AJ1354" s="34"/>
      <c r="AK1354" s="34"/>
      <c r="AL1354" s="34"/>
      <c r="AM1354" s="34"/>
      <c r="AN1354" s="34"/>
      <c r="AO1354" s="34"/>
      <c r="AP1354" s="34"/>
      <c r="AQ1354" s="34"/>
      <c r="AR1354" s="34"/>
    </row>
    <row r="1355" spans="10:44" s="95" customFormat="1" ht="15" customHeight="1" x14ac:dyDescent="0.25">
      <c r="J1355" s="96"/>
      <c r="K1355" s="96"/>
      <c r="L1355" s="96"/>
      <c r="M1355" s="96"/>
      <c r="N1355" s="96"/>
      <c r="O1355" s="96"/>
      <c r="P1355" s="96"/>
      <c r="Q1355" s="96"/>
      <c r="R1355" s="34"/>
      <c r="S1355" s="34"/>
      <c r="T1355" s="34"/>
      <c r="U1355" s="34"/>
      <c r="V1355" s="34"/>
      <c r="W1355" s="34"/>
      <c r="X1355" s="34"/>
      <c r="Y1355" s="34"/>
      <c r="Z1355" s="34"/>
      <c r="AA1355" s="34"/>
      <c r="AB1355" s="34"/>
      <c r="AC1355" s="34"/>
      <c r="AD1355" s="34"/>
      <c r="AE1355" s="34"/>
      <c r="AF1355" s="34"/>
      <c r="AG1355" s="34"/>
      <c r="AH1355" s="34"/>
      <c r="AI1355" s="34"/>
      <c r="AJ1355" s="34"/>
      <c r="AK1355" s="34"/>
      <c r="AL1355" s="34"/>
      <c r="AM1355" s="34"/>
      <c r="AN1355" s="34"/>
      <c r="AO1355" s="34"/>
      <c r="AP1355" s="34"/>
      <c r="AQ1355" s="34"/>
      <c r="AR1355" s="34"/>
    </row>
    <row r="1356" spans="10:44" s="95" customFormat="1" ht="15" customHeight="1" x14ac:dyDescent="0.25">
      <c r="J1356" s="96"/>
      <c r="K1356" s="96"/>
      <c r="L1356" s="96"/>
      <c r="M1356" s="96"/>
      <c r="N1356" s="96"/>
      <c r="O1356" s="96"/>
      <c r="P1356" s="96"/>
      <c r="Q1356" s="96"/>
      <c r="R1356" s="34"/>
      <c r="S1356" s="34"/>
      <c r="T1356" s="34"/>
      <c r="U1356" s="34"/>
      <c r="V1356" s="34"/>
      <c r="W1356" s="34"/>
      <c r="X1356" s="34"/>
      <c r="Y1356" s="34"/>
      <c r="Z1356" s="34"/>
      <c r="AA1356" s="34"/>
      <c r="AB1356" s="34"/>
      <c r="AC1356" s="34"/>
      <c r="AD1356" s="34"/>
      <c r="AE1356" s="34"/>
      <c r="AF1356" s="34"/>
      <c r="AG1356" s="34"/>
      <c r="AH1356" s="34"/>
      <c r="AI1356" s="34"/>
      <c r="AJ1356" s="34"/>
      <c r="AK1356" s="34"/>
      <c r="AL1356" s="34"/>
      <c r="AM1356" s="34"/>
      <c r="AN1356" s="34"/>
      <c r="AO1356" s="34"/>
      <c r="AP1356" s="34"/>
      <c r="AQ1356" s="34"/>
      <c r="AR1356" s="34"/>
    </row>
    <row r="1357" spans="10:44" s="95" customFormat="1" ht="15" customHeight="1" x14ac:dyDescent="0.25">
      <c r="J1357" s="96"/>
      <c r="K1357" s="96"/>
      <c r="L1357" s="96"/>
      <c r="M1357" s="96"/>
      <c r="N1357" s="96"/>
      <c r="O1357" s="96"/>
      <c r="P1357" s="96"/>
      <c r="Q1357" s="96"/>
      <c r="R1357" s="34"/>
      <c r="S1357" s="34"/>
      <c r="T1357" s="34"/>
      <c r="U1357" s="34"/>
      <c r="V1357" s="34"/>
      <c r="W1357" s="34"/>
      <c r="X1357" s="34"/>
      <c r="Y1357" s="34"/>
      <c r="Z1357" s="34"/>
      <c r="AA1357" s="34"/>
      <c r="AB1357" s="34"/>
      <c r="AC1357" s="34"/>
      <c r="AD1357" s="34"/>
      <c r="AE1357" s="34"/>
      <c r="AF1357" s="34"/>
      <c r="AG1357" s="34"/>
      <c r="AH1357" s="34"/>
      <c r="AI1357" s="34"/>
      <c r="AJ1357" s="34"/>
      <c r="AK1357" s="34"/>
      <c r="AL1357" s="34"/>
      <c r="AM1357" s="34"/>
      <c r="AN1357" s="34"/>
      <c r="AO1357" s="34"/>
      <c r="AP1357" s="34"/>
      <c r="AQ1357" s="34"/>
      <c r="AR1357" s="34"/>
    </row>
    <row r="1358" spans="10:44" s="95" customFormat="1" ht="15" customHeight="1" x14ac:dyDescent="0.25">
      <c r="J1358" s="96"/>
      <c r="K1358" s="96"/>
      <c r="L1358" s="96"/>
      <c r="M1358" s="96"/>
      <c r="N1358" s="96"/>
      <c r="O1358" s="96"/>
      <c r="P1358" s="96"/>
      <c r="Q1358" s="96"/>
      <c r="R1358" s="34"/>
      <c r="S1358" s="34"/>
      <c r="T1358" s="34"/>
      <c r="U1358" s="34"/>
      <c r="V1358" s="34"/>
      <c r="W1358" s="34"/>
      <c r="X1358" s="34"/>
      <c r="Y1358" s="34"/>
      <c r="Z1358" s="34"/>
      <c r="AA1358" s="34"/>
      <c r="AB1358" s="34"/>
      <c r="AC1358" s="34"/>
      <c r="AD1358" s="34"/>
      <c r="AE1358" s="34"/>
      <c r="AF1358" s="34"/>
      <c r="AG1358" s="34"/>
      <c r="AH1358" s="34"/>
      <c r="AI1358" s="34"/>
      <c r="AJ1358" s="34"/>
      <c r="AK1358" s="34"/>
      <c r="AL1358" s="34"/>
      <c r="AM1358" s="34"/>
      <c r="AN1358" s="34"/>
      <c r="AO1358" s="34"/>
      <c r="AP1358" s="34"/>
      <c r="AQ1358" s="34"/>
      <c r="AR1358" s="34"/>
    </row>
    <row r="1359" spans="10:44" s="95" customFormat="1" ht="15" customHeight="1" x14ac:dyDescent="0.25">
      <c r="J1359" s="96"/>
      <c r="K1359" s="96"/>
      <c r="L1359" s="96"/>
      <c r="M1359" s="96"/>
      <c r="N1359" s="96"/>
      <c r="O1359" s="96"/>
      <c r="P1359" s="96"/>
      <c r="Q1359" s="96"/>
      <c r="R1359" s="34"/>
      <c r="S1359" s="34"/>
      <c r="T1359" s="34"/>
      <c r="U1359" s="34"/>
      <c r="V1359" s="34"/>
      <c r="W1359" s="34"/>
      <c r="X1359" s="34"/>
      <c r="Y1359" s="34"/>
      <c r="Z1359" s="34"/>
      <c r="AA1359" s="34"/>
      <c r="AB1359" s="34"/>
      <c r="AC1359" s="34"/>
      <c r="AD1359" s="34"/>
      <c r="AE1359" s="34"/>
      <c r="AF1359" s="34"/>
      <c r="AG1359" s="34"/>
      <c r="AH1359" s="34"/>
      <c r="AI1359" s="34"/>
      <c r="AJ1359" s="34"/>
      <c r="AK1359" s="34"/>
      <c r="AL1359" s="34"/>
      <c r="AM1359" s="34"/>
      <c r="AN1359" s="34"/>
      <c r="AO1359" s="34"/>
      <c r="AP1359" s="34"/>
      <c r="AQ1359" s="34"/>
      <c r="AR1359" s="34"/>
    </row>
    <row r="1360" spans="10:44" s="95" customFormat="1" ht="15" customHeight="1" x14ac:dyDescent="0.25">
      <c r="J1360" s="96"/>
      <c r="K1360" s="96"/>
      <c r="L1360" s="96"/>
      <c r="M1360" s="96"/>
      <c r="N1360" s="96"/>
      <c r="O1360" s="96"/>
      <c r="P1360" s="96"/>
      <c r="Q1360" s="96"/>
      <c r="R1360" s="34"/>
      <c r="S1360" s="34"/>
      <c r="T1360" s="34"/>
      <c r="U1360" s="34"/>
      <c r="V1360" s="34"/>
      <c r="W1360" s="34"/>
      <c r="X1360" s="34"/>
      <c r="Y1360" s="34"/>
      <c r="Z1360" s="34"/>
      <c r="AA1360" s="34"/>
      <c r="AB1360" s="34"/>
      <c r="AC1360" s="34"/>
      <c r="AD1360" s="34"/>
      <c r="AE1360" s="34"/>
      <c r="AF1360" s="34"/>
      <c r="AG1360" s="34"/>
      <c r="AH1360" s="34"/>
      <c r="AI1360" s="34"/>
      <c r="AJ1360" s="34"/>
      <c r="AK1360" s="34"/>
      <c r="AL1360" s="34"/>
      <c r="AM1360" s="34"/>
      <c r="AN1360" s="34"/>
      <c r="AO1360" s="34"/>
      <c r="AP1360" s="34"/>
      <c r="AQ1360" s="34"/>
      <c r="AR1360" s="34"/>
    </row>
    <row r="1361" spans="10:44" s="95" customFormat="1" ht="15" customHeight="1" x14ac:dyDescent="0.25">
      <c r="J1361" s="96"/>
      <c r="K1361" s="96"/>
      <c r="L1361" s="96"/>
      <c r="M1361" s="96"/>
      <c r="N1361" s="96"/>
      <c r="O1361" s="96"/>
      <c r="P1361" s="96"/>
      <c r="Q1361" s="96"/>
      <c r="R1361" s="34"/>
      <c r="S1361" s="34"/>
      <c r="T1361" s="34"/>
      <c r="U1361" s="34"/>
      <c r="V1361" s="34"/>
      <c r="W1361" s="34"/>
      <c r="X1361" s="34"/>
      <c r="Y1361" s="34"/>
      <c r="Z1361" s="34"/>
      <c r="AA1361" s="34"/>
      <c r="AB1361" s="34"/>
      <c r="AC1361" s="34"/>
      <c r="AD1361" s="34"/>
      <c r="AE1361" s="34"/>
      <c r="AF1361" s="34"/>
      <c r="AG1361" s="34"/>
      <c r="AH1361" s="34"/>
      <c r="AI1361" s="34"/>
      <c r="AJ1361" s="34"/>
      <c r="AK1361" s="34"/>
      <c r="AL1361" s="34"/>
      <c r="AM1361" s="34"/>
      <c r="AN1361" s="34"/>
      <c r="AO1361" s="34"/>
      <c r="AP1361" s="34"/>
      <c r="AQ1361" s="34"/>
      <c r="AR1361" s="34"/>
    </row>
    <row r="1362" spans="10:44" s="95" customFormat="1" ht="15" customHeight="1" x14ac:dyDescent="0.25">
      <c r="J1362" s="96"/>
      <c r="K1362" s="96"/>
      <c r="L1362" s="96"/>
      <c r="M1362" s="96"/>
      <c r="N1362" s="96"/>
      <c r="O1362" s="96"/>
      <c r="P1362" s="96"/>
      <c r="Q1362" s="96"/>
      <c r="R1362" s="34"/>
      <c r="S1362" s="34"/>
      <c r="T1362" s="34"/>
      <c r="U1362" s="34"/>
      <c r="V1362" s="34"/>
      <c r="W1362" s="34"/>
      <c r="X1362" s="34"/>
      <c r="Y1362" s="34"/>
      <c r="Z1362" s="34"/>
      <c r="AA1362" s="34"/>
      <c r="AB1362" s="34"/>
      <c r="AC1362" s="34"/>
      <c r="AD1362" s="34"/>
      <c r="AE1362" s="34"/>
      <c r="AF1362" s="34"/>
      <c r="AG1362" s="34"/>
      <c r="AH1362" s="34"/>
      <c r="AI1362" s="34"/>
      <c r="AJ1362" s="34"/>
      <c r="AK1362" s="34"/>
      <c r="AL1362" s="34"/>
      <c r="AM1362" s="34"/>
      <c r="AN1362" s="34"/>
      <c r="AO1362" s="34"/>
      <c r="AP1362" s="34"/>
      <c r="AQ1362" s="34"/>
      <c r="AR1362" s="34"/>
    </row>
    <row r="1363" spans="10:44" s="95" customFormat="1" ht="15" customHeight="1" x14ac:dyDescent="0.25">
      <c r="J1363" s="96"/>
      <c r="K1363" s="96"/>
      <c r="L1363" s="96"/>
      <c r="M1363" s="96"/>
      <c r="N1363" s="96"/>
      <c r="O1363" s="96"/>
      <c r="P1363" s="96"/>
      <c r="Q1363" s="96"/>
      <c r="R1363" s="34"/>
      <c r="S1363" s="34"/>
      <c r="T1363" s="34"/>
      <c r="U1363" s="34"/>
      <c r="V1363" s="34"/>
      <c r="W1363" s="34"/>
      <c r="X1363" s="34"/>
      <c r="Y1363" s="34"/>
      <c r="Z1363" s="34"/>
      <c r="AA1363" s="34"/>
      <c r="AB1363" s="34"/>
      <c r="AC1363" s="34"/>
      <c r="AD1363" s="34"/>
      <c r="AE1363" s="34"/>
      <c r="AF1363" s="34"/>
      <c r="AG1363" s="34"/>
      <c r="AH1363" s="34"/>
      <c r="AI1363" s="34"/>
      <c r="AJ1363" s="34"/>
      <c r="AK1363" s="34"/>
      <c r="AL1363" s="34"/>
      <c r="AM1363" s="34"/>
      <c r="AN1363" s="34"/>
      <c r="AO1363" s="34"/>
      <c r="AP1363" s="34"/>
      <c r="AQ1363" s="34"/>
      <c r="AR1363" s="34"/>
    </row>
    <row r="1364" spans="10:44" s="95" customFormat="1" ht="15" customHeight="1" x14ac:dyDescent="0.25">
      <c r="J1364" s="96"/>
      <c r="K1364" s="96"/>
      <c r="L1364" s="96"/>
      <c r="M1364" s="96"/>
      <c r="N1364" s="96"/>
      <c r="O1364" s="96"/>
      <c r="P1364" s="96"/>
      <c r="Q1364" s="96"/>
      <c r="R1364" s="34"/>
      <c r="S1364" s="34"/>
      <c r="T1364" s="34"/>
      <c r="U1364" s="34"/>
      <c r="V1364" s="34"/>
      <c r="W1364" s="34"/>
      <c r="X1364" s="34"/>
      <c r="Y1364" s="34"/>
      <c r="Z1364" s="34"/>
      <c r="AA1364" s="34"/>
      <c r="AB1364" s="34"/>
      <c r="AC1364" s="34"/>
      <c r="AD1364" s="34"/>
      <c r="AE1364" s="34"/>
      <c r="AF1364" s="34"/>
      <c r="AG1364" s="34"/>
      <c r="AH1364" s="34"/>
      <c r="AI1364" s="34"/>
      <c r="AJ1364" s="34"/>
      <c r="AK1364" s="34"/>
      <c r="AL1364" s="34"/>
      <c r="AM1364" s="34"/>
      <c r="AN1364" s="34"/>
      <c r="AO1364" s="34"/>
      <c r="AP1364" s="34"/>
      <c r="AQ1364" s="34"/>
      <c r="AR1364" s="34"/>
    </row>
    <row r="1365" spans="10:44" s="95" customFormat="1" ht="15" customHeight="1" x14ac:dyDescent="0.25">
      <c r="J1365" s="96"/>
      <c r="K1365" s="96"/>
      <c r="L1365" s="96"/>
      <c r="M1365" s="96"/>
      <c r="N1365" s="96"/>
      <c r="O1365" s="96"/>
      <c r="P1365" s="96"/>
      <c r="Q1365" s="96"/>
      <c r="R1365" s="34"/>
      <c r="S1365" s="34"/>
      <c r="T1365" s="34"/>
      <c r="U1365" s="34"/>
      <c r="V1365" s="34"/>
      <c r="W1365" s="34"/>
      <c r="X1365" s="34"/>
      <c r="Y1365" s="34"/>
      <c r="Z1365" s="34"/>
      <c r="AA1365" s="34"/>
      <c r="AB1365" s="34"/>
      <c r="AC1365" s="34"/>
      <c r="AD1365" s="34"/>
      <c r="AE1365" s="34"/>
      <c r="AF1365" s="34"/>
      <c r="AG1365" s="34"/>
      <c r="AH1365" s="34"/>
      <c r="AI1365" s="34"/>
      <c r="AJ1365" s="34"/>
      <c r="AK1365" s="34"/>
      <c r="AL1365" s="34"/>
      <c r="AM1365" s="34"/>
      <c r="AN1365" s="34"/>
      <c r="AO1365" s="34"/>
      <c r="AP1365" s="34"/>
      <c r="AQ1365" s="34"/>
      <c r="AR1365" s="34"/>
    </row>
    <row r="1366" spans="10:44" s="95" customFormat="1" ht="15" customHeight="1" x14ac:dyDescent="0.25">
      <c r="J1366" s="96"/>
      <c r="K1366" s="96"/>
      <c r="L1366" s="96"/>
      <c r="M1366" s="96"/>
      <c r="N1366" s="96"/>
      <c r="O1366" s="96"/>
      <c r="P1366" s="96"/>
      <c r="Q1366" s="96"/>
      <c r="R1366" s="34"/>
      <c r="S1366" s="34"/>
      <c r="T1366" s="34"/>
      <c r="U1366" s="34"/>
      <c r="V1366" s="34"/>
      <c r="W1366" s="34"/>
      <c r="X1366" s="34"/>
      <c r="Y1366" s="34"/>
      <c r="Z1366" s="34"/>
      <c r="AA1366" s="34"/>
      <c r="AB1366" s="34"/>
      <c r="AC1366" s="34"/>
      <c r="AD1366" s="34"/>
      <c r="AE1366" s="34"/>
      <c r="AF1366" s="34"/>
      <c r="AG1366" s="34"/>
      <c r="AH1366" s="34"/>
      <c r="AI1366" s="34"/>
      <c r="AJ1366" s="34"/>
      <c r="AK1366" s="34"/>
      <c r="AL1366" s="34"/>
      <c r="AM1366" s="34"/>
      <c r="AN1366" s="34"/>
      <c r="AO1366" s="34"/>
      <c r="AP1366" s="34"/>
      <c r="AQ1366" s="34"/>
      <c r="AR1366" s="34"/>
    </row>
    <row r="1367" spans="10:44" s="95" customFormat="1" ht="15" customHeight="1" x14ac:dyDescent="0.25">
      <c r="J1367" s="96"/>
      <c r="K1367" s="96"/>
      <c r="L1367" s="96"/>
      <c r="M1367" s="96"/>
      <c r="N1367" s="96"/>
      <c r="O1367" s="96"/>
      <c r="P1367" s="96"/>
      <c r="Q1367" s="96"/>
      <c r="R1367" s="34"/>
      <c r="S1367" s="34"/>
      <c r="T1367" s="34"/>
      <c r="U1367" s="34"/>
      <c r="V1367" s="34"/>
      <c r="W1367" s="34"/>
      <c r="X1367" s="34"/>
      <c r="Y1367" s="34"/>
      <c r="Z1367" s="34"/>
      <c r="AA1367" s="34"/>
      <c r="AB1367" s="34"/>
      <c r="AC1367" s="34"/>
      <c r="AD1367" s="34"/>
      <c r="AE1367" s="34"/>
      <c r="AF1367" s="34"/>
      <c r="AG1367" s="34"/>
      <c r="AH1367" s="34"/>
      <c r="AI1367" s="34"/>
      <c r="AJ1367" s="34"/>
      <c r="AK1367" s="34"/>
      <c r="AL1367" s="34"/>
      <c r="AM1367" s="34"/>
      <c r="AN1367" s="34"/>
      <c r="AO1367" s="34"/>
      <c r="AP1367" s="34"/>
      <c r="AQ1367" s="34"/>
      <c r="AR1367" s="34"/>
    </row>
    <row r="1368" spans="10:44" s="95" customFormat="1" ht="15" customHeight="1" x14ac:dyDescent="0.25">
      <c r="J1368" s="96"/>
      <c r="K1368" s="96"/>
      <c r="L1368" s="96"/>
      <c r="M1368" s="96"/>
      <c r="N1368" s="96"/>
      <c r="O1368" s="96"/>
      <c r="P1368" s="96"/>
      <c r="Q1368" s="96"/>
      <c r="R1368" s="34"/>
      <c r="S1368" s="34"/>
      <c r="T1368" s="34"/>
      <c r="U1368" s="34"/>
      <c r="V1368" s="34"/>
      <c r="W1368" s="34"/>
      <c r="X1368" s="34"/>
      <c r="Y1368" s="34"/>
      <c r="Z1368" s="34"/>
      <c r="AA1368" s="34"/>
      <c r="AB1368" s="34"/>
      <c r="AC1368" s="34"/>
      <c r="AD1368" s="34"/>
      <c r="AE1368" s="34"/>
      <c r="AF1368" s="34"/>
      <c r="AG1368" s="34"/>
      <c r="AH1368" s="34"/>
      <c r="AI1368" s="34"/>
      <c r="AJ1368" s="34"/>
      <c r="AK1368" s="34"/>
      <c r="AL1368" s="34"/>
      <c r="AM1368" s="34"/>
      <c r="AN1368" s="34"/>
      <c r="AO1368" s="34"/>
      <c r="AP1368" s="34"/>
      <c r="AQ1368" s="34"/>
      <c r="AR1368" s="34"/>
    </row>
    <row r="1369" spans="10:44" s="95" customFormat="1" ht="15" customHeight="1" x14ac:dyDescent="0.25">
      <c r="J1369" s="96"/>
      <c r="K1369" s="96"/>
      <c r="L1369" s="96"/>
      <c r="M1369" s="96"/>
      <c r="N1369" s="96"/>
      <c r="O1369" s="96"/>
      <c r="P1369" s="96"/>
      <c r="Q1369" s="96"/>
      <c r="R1369" s="34"/>
      <c r="S1369" s="34"/>
      <c r="T1369" s="34"/>
      <c r="U1369" s="34"/>
      <c r="V1369" s="34"/>
      <c r="W1369" s="34"/>
      <c r="X1369" s="34"/>
      <c r="Y1369" s="34"/>
      <c r="Z1369" s="34"/>
      <c r="AA1369" s="34"/>
      <c r="AB1369" s="34"/>
      <c r="AC1369" s="34"/>
      <c r="AD1369" s="34"/>
      <c r="AE1369" s="34"/>
      <c r="AF1369" s="34"/>
      <c r="AG1369" s="34"/>
      <c r="AH1369" s="34"/>
      <c r="AI1369" s="34"/>
      <c r="AJ1369" s="34"/>
      <c r="AK1369" s="34"/>
      <c r="AL1369" s="34"/>
      <c r="AM1369" s="34"/>
      <c r="AN1369" s="34"/>
      <c r="AO1369" s="34"/>
      <c r="AP1369" s="34"/>
      <c r="AQ1369" s="34"/>
      <c r="AR1369" s="34"/>
    </row>
    <row r="1370" spans="10:44" s="95" customFormat="1" ht="15" customHeight="1" x14ac:dyDescent="0.25">
      <c r="J1370" s="96"/>
      <c r="K1370" s="96"/>
      <c r="L1370" s="96"/>
      <c r="M1370" s="96"/>
      <c r="N1370" s="96"/>
      <c r="O1370" s="96"/>
      <c r="P1370" s="96"/>
      <c r="Q1370" s="96"/>
      <c r="R1370" s="34"/>
      <c r="S1370" s="34"/>
      <c r="T1370" s="34"/>
      <c r="U1370" s="34"/>
      <c r="V1370" s="34"/>
      <c r="W1370" s="34"/>
      <c r="X1370" s="34"/>
      <c r="Y1370" s="34"/>
      <c r="Z1370" s="34"/>
      <c r="AA1370" s="34"/>
      <c r="AB1370" s="34"/>
      <c r="AC1370" s="34"/>
      <c r="AD1370" s="34"/>
      <c r="AE1370" s="34"/>
      <c r="AF1370" s="34"/>
      <c r="AG1370" s="34"/>
      <c r="AH1370" s="34"/>
      <c r="AI1370" s="34"/>
      <c r="AJ1370" s="34"/>
      <c r="AK1370" s="34"/>
      <c r="AL1370" s="34"/>
      <c r="AM1370" s="34"/>
      <c r="AN1370" s="34"/>
      <c r="AO1370" s="34"/>
      <c r="AP1370" s="34"/>
      <c r="AQ1370" s="34"/>
      <c r="AR1370" s="34"/>
    </row>
    <row r="1371" spans="10:44" s="95" customFormat="1" ht="15" customHeight="1" x14ac:dyDescent="0.25">
      <c r="J1371" s="96"/>
      <c r="K1371" s="96"/>
      <c r="L1371" s="96"/>
      <c r="M1371" s="96"/>
      <c r="N1371" s="96"/>
      <c r="O1371" s="96"/>
      <c r="P1371" s="96"/>
      <c r="Q1371" s="96"/>
      <c r="R1371" s="34"/>
      <c r="S1371" s="34"/>
      <c r="T1371" s="34"/>
      <c r="U1371" s="34"/>
      <c r="V1371" s="34"/>
      <c r="W1371" s="34"/>
      <c r="X1371" s="34"/>
      <c r="Y1371" s="34"/>
      <c r="Z1371" s="34"/>
      <c r="AA1371" s="34"/>
      <c r="AB1371" s="34"/>
      <c r="AC1371" s="34"/>
      <c r="AD1371" s="34"/>
      <c r="AE1371" s="34"/>
      <c r="AF1371" s="34"/>
      <c r="AG1371" s="34"/>
      <c r="AH1371" s="34"/>
      <c r="AI1371" s="34"/>
      <c r="AJ1371" s="34"/>
      <c r="AK1371" s="34"/>
      <c r="AL1371" s="34"/>
      <c r="AM1371" s="34"/>
      <c r="AN1371" s="34"/>
      <c r="AO1371" s="34"/>
      <c r="AP1371" s="34"/>
      <c r="AQ1371" s="34"/>
      <c r="AR1371" s="34"/>
    </row>
    <row r="1372" spans="10:44" s="95" customFormat="1" ht="15" customHeight="1" x14ac:dyDescent="0.25">
      <c r="J1372" s="96"/>
      <c r="K1372" s="96"/>
      <c r="L1372" s="96"/>
      <c r="M1372" s="96"/>
      <c r="N1372" s="96"/>
      <c r="O1372" s="96"/>
      <c r="P1372" s="96"/>
      <c r="Q1372" s="96"/>
      <c r="R1372" s="34"/>
      <c r="S1372" s="34"/>
      <c r="T1372" s="34"/>
      <c r="U1372" s="34"/>
      <c r="V1372" s="34"/>
      <c r="W1372" s="34"/>
      <c r="X1372" s="34"/>
      <c r="Y1372" s="34"/>
      <c r="Z1372" s="34"/>
      <c r="AA1372" s="34"/>
      <c r="AB1372" s="34"/>
      <c r="AC1372" s="34"/>
      <c r="AD1372" s="34"/>
      <c r="AE1372" s="34"/>
      <c r="AF1372" s="34"/>
      <c r="AG1372" s="34"/>
      <c r="AH1372" s="34"/>
      <c r="AI1372" s="34"/>
      <c r="AJ1372" s="34"/>
      <c r="AK1372" s="34"/>
      <c r="AL1372" s="34"/>
      <c r="AM1372" s="34"/>
      <c r="AN1372" s="34"/>
      <c r="AO1372" s="34"/>
      <c r="AP1372" s="34"/>
      <c r="AQ1372" s="34"/>
      <c r="AR1372" s="34"/>
    </row>
    <row r="1373" spans="10:44" s="95" customFormat="1" ht="15" customHeight="1" x14ac:dyDescent="0.25">
      <c r="J1373" s="96"/>
      <c r="K1373" s="96"/>
      <c r="L1373" s="96"/>
      <c r="M1373" s="96"/>
      <c r="N1373" s="96"/>
      <c r="O1373" s="96"/>
      <c r="P1373" s="96"/>
      <c r="Q1373" s="96"/>
      <c r="R1373" s="34"/>
      <c r="S1373" s="34"/>
      <c r="T1373" s="34"/>
      <c r="U1373" s="34"/>
      <c r="V1373" s="34"/>
      <c r="W1373" s="34"/>
      <c r="X1373" s="34"/>
      <c r="Y1373" s="34"/>
      <c r="Z1373" s="34"/>
      <c r="AA1373" s="34"/>
      <c r="AB1373" s="34"/>
      <c r="AC1373" s="34"/>
      <c r="AD1373" s="34"/>
      <c r="AE1373" s="34"/>
      <c r="AF1373" s="34"/>
      <c r="AG1373" s="34"/>
      <c r="AH1373" s="34"/>
      <c r="AI1373" s="34"/>
      <c r="AJ1373" s="34"/>
      <c r="AK1373" s="34"/>
      <c r="AL1373" s="34"/>
      <c r="AM1373" s="34"/>
      <c r="AN1373" s="34"/>
      <c r="AO1373" s="34"/>
      <c r="AP1373" s="34"/>
      <c r="AQ1373" s="34"/>
      <c r="AR1373" s="34"/>
    </row>
    <row r="1374" spans="10:44" s="95" customFormat="1" ht="15" customHeight="1" x14ac:dyDescent="0.25">
      <c r="J1374" s="96"/>
      <c r="K1374" s="96"/>
      <c r="L1374" s="96"/>
      <c r="M1374" s="96"/>
      <c r="N1374" s="96"/>
      <c r="O1374" s="96"/>
      <c r="P1374" s="96"/>
      <c r="Q1374" s="96"/>
      <c r="R1374" s="34"/>
      <c r="S1374" s="34"/>
      <c r="T1374" s="34"/>
      <c r="U1374" s="34"/>
      <c r="V1374" s="34"/>
      <c r="W1374" s="34"/>
      <c r="X1374" s="34"/>
      <c r="Y1374" s="34"/>
      <c r="Z1374" s="34"/>
      <c r="AA1374" s="34"/>
      <c r="AB1374" s="34"/>
      <c r="AC1374" s="34"/>
      <c r="AD1374" s="34"/>
      <c r="AE1374" s="34"/>
      <c r="AF1374" s="34"/>
      <c r="AG1374" s="34"/>
      <c r="AH1374" s="34"/>
      <c r="AI1374" s="34"/>
      <c r="AJ1374" s="34"/>
      <c r="AK1374" s="34"/>
      <c r="AL1374" s="34"/>
      <c r="AM1374" s="34"/>
      <c r="AN1374" s="34"/>
      <c r="AO1374" s="34"/>
      <c r="AP1374" s="34"/>
      <c r="AQ1374" s="34"/>
      <c r="AR1374" s="34"/>
    </row>
    <row r="1375" spans="10:44" s="95" customFormat="1" ht="15" customHeight="1" x14ac:dyDescent="0.25">
      <c r="J1375" s="96"/>
      <c r="K1375" s="96"/>
      <c r="L1375" s="96"/>
      <c r="M1375" s="96"/>
      <c r="N1375" s="96"/>
      <c r="O1375" s="96"/>
      <c r="P1375" s="96"/>
      <c r="Q1375" s="96"/>
      <c r="R1375" s="34"/>
      <c r="S1375" s="34"/>
      <c r="T1375" s="34"/>
      <c r="U1375" s="34"/>
      <c r="V1375" s="34"/>
      <c r="W1375" s="34"/>
      <c r="X1375" s="34"/>
      <c r="Y1375" s="34"/>
      <c r="Z1375" s="34"/>
      <c r="AA1375" s="34"/>
      <c r="AB1375" s="34"/>
      <c r="AC1375" s="34"/>
      <c r="AD1375" s="34"/>
      <c r="AE1375" s="34"/>
      <c r="AF1375" s="34"/>
      <c r="AG1375" s="34"/>
      <c r="AH1375" s="34"/>
      <c r="AI1375" s="34"/>
      <c r="AJ1375" s="34"/>
      <c r="AK1375" s="34"/>
      <c r="AL1375" s="34"/>
      <c r="AM1375" s="34"/>
      <c r="AN1375" s="34"/>
      <c r="AO1375" s="34"/>
      <c r="AP1375" s="34"/>
      <c r="AQ1375" s="34"/>
      <c r="AR1375" s="34"/>
    </row>
    <row r="1376" spans="10:44" s="95" customFormat="1" ht="15" customHeight="1" x14ac:dyDescent="0.25">
      <c r="J1376" s="96"/>
      <c r="K1376" s="96"/>
      <c r="L1376" s="96"/>
      <c r="M1376" s="96"/>
      <c r="N1376" s="96"/>
      <c r="O1376" s="96"/>
      <c r="P1376" s="96"/>
      <c r="Q1376" s="96"/>
      <c r="R1376" s="34"/>
      <c r="S1376" s="34"/>
      <c r="T1376" s="34"/>
      <c r="U1376" s="34"/>
      <c r="V1376" s="34"/>
      <c r="W1376" s="34"/>
      <c r="X1376" s="34"/>
      <c r="Y1376" s="34"/>
      <c r="Z1376" s="34"/>
      <c r="AA1376" s="34"/>
      <c r="AB1376" s="34"/>
      <c r="AC1376" s="34"/>
      <c r="AD1376" s="34"/>
      <c r="AE1376" s="34"/>
      <c r="AF1376" s="34"/>
      <c r="AG1376" s="34"/>
      <c r="AH1376" s="34"/>
      <c r="AI1376" s="34"/>
      <c r="AJ1376" s="34"/>
      <c r="AK1376" s="34"/>
      <c r="AL1376" s="34"/>
      <c r="AM1376" s="34"/>
      <c r="AN1376" s="34"/>
      <c r="AO1376" s="34"/>
      <c r="AP1376" s="34"/>
      <c r="AQ1376" s="34"/>
      <c r="AR1376" s="34"/>
    </row>
    <row r="1377" spans="10:44" s="95" customFormat="1" ht="15" customHeight="1" x14ac:dyDescent="0.25">
      <c r="J1377" s="96"/>
      <c r="K1377" s="96"/>
      <c r="L1377" s="96"/>
      <c r="M1377" s="96"/>
      <c r="N1377" s="96"/>
      <c r="O1377" s="96"/>
      <c r="P1377" s="96"/>
      <c r="Q1377" s="96"/>
      <c r="R1377" s="34"/>
      <c r="S1377" s="34"/>
      <c r="T1377" s="34"/>
      <c r="U1377" s="34"/>
      <c r="V1377" s="34"/>
      <c r="W1377" s="34"/>
      <c r="X1377" s="34"/>
      <c r="Y1377" s="34"/>
      <c r="Z1377" s="34"/>
      <c r="AA1377" s="34"/>
      <c r="AB1377" s="34"/>
      <c r="AC1377" s="34"/>
      <c r="AD1377" s="34"/>
      <c r="AE1377" s="34"/>
      <c r="AF1377" s="34"/>
      <c r="AG1377" s="34"/>
      <c r="AH1377" s="34"/>
      <c r="AI1377" s="34"/>
      <c r="AJ1377" s="34"/>
      <c r="AK1377" s="34"/>
      <c r="AL1377" s="34"/>
      <c r="AM1377" s="34"/>
      <c r="AN1377" s="34"/>
      <c r="AO1377" s="34"/>
      <c r="AP1377" s="34"/>
      <c r="AQ1377" s="34"/>
      <c r="AR1377" s="34"/>
    </row>
    <row r="1378" spans="10:44" s="95" customFormat="1" ht="15" customHeight="1" x14ac:dyDescent="0.25">
      <c r="J1378" s="96"/>
      <c r="K1378" s="96"/>
      <c r="L1378" s="96"/>
      <c r="M1378" s="96"/>
      <c r="N1378" s="96"/>
      <c r="O1378" s="96"/>
      <c r="P1378" s="96"/>
      <c r="Q1378" s="96"/>
      <c r="R1378" s="34"/>
      <c r="S1378" s="34"/>
      <c r="T1378" s="34"/>
      <c r="U1378" s="34"/>
      <c r="V1378" s="34"/>
      <c r="W1378" s="34"/>
      <c r="X1378" s="34"/>
      <c r="Y1378" s="34"/>
      <c r="Z1378" s="34"/>
      <c r="AA1378" s="34"/>
      <c r="AB1378" s="34"/>
      <c r="AC1378" s="34"/>
      <c r="AD1378" s="34"/>
      <c r="AE1378" s="34"/>
      <c r="AF1378" s="34"/>
      <c r="AG1378" s="34"/>
      <c r="AH1378" s="34"/>
      <c r="AI1378" s="34"/>
      <c r="AJ1378" s="34"/>
      <c r="AK1378" s="34"/>
      <c r="AL1378" s="34"/>
      <c r="AM1378" s="34"/>
      <c r="AN1378" s="34"/>
      <c r="AO1378" s="34"/>
      <c r="AP1378" s="34"/>
      <c r="AQ1378" s="34"/>
      <c r="AR1378" s="34"/>
    </row>
    <row r="1379" spans="10:44" s="95" customFormat="1" ht="15" customHeight="1" x14ac:dyDescent="0.25">
      <c r="J1379" s="96"/>
      <c r="K1379" s="96"/>
      <c r="L1379" s="96"/>
      <c r="M1379" s="96"/>
      <c r="N1379" s="96"/>
      <c r="O1379" s="96"/>
      <c r="P1379" s="96"/>
      <c r="Q1379" s="96"/>
      <c r="R1379" s="34"/>
      <c r="S1379" s="34"/>
      <c r="T1379" s="34"/>
      <c r="U1379" s="34"/>
      <c r="V1379" s="34"/>
      <c r="W1379" s="34"/>
      <c r="X1379" s="34"/>
      <c r="Y1379" s="34"/>
      <c r="Z1379" s="34"/>
      <c r="AA1379" s="34"/>
      <c r="AB1379" s="34"/>
      <c r="AC1379" s="34"/>
      <c r="AD1379" s="34"/>
      <c r="AE1379" s="34"/>
      <c r="AF1379" s="34"/>
      <c r="AG1379" s="34"/>
      <c r="AH1379" s="34"/>
      <c r="AI1379" s="34"/>
      <c r="AJ1379" s="34"/>
      <c r="AK1379" s="34"/>
      <c r="AL1379" s="34"/>
      <c r="AM1379" s="34"/>
      <c r="AN1379" s="34"/>
      <c r="AO1379" s="34"/>
      <c r="AP1379" s="34"/>
      <c r="AQ1379" s="34"/>
      <c r="AR1379" s="34"/>
    </row>
    <row r="1380" spans="10:44" s="95" customFormat="1" ht="15" customHeight="1" x14ac:dyDescent="0.25">
      <c r="J1380" s="96"/>
      <c r="K1380" s="96"/>
      <c r="L1380" s="96"/>
      <c r="M1380" s="96"/>
      <c r="N1380" s="96"/>
      <c r="O1380" s="96"/>
      <c r="P1380" s="96"/>
      <c r="Q1380" s="96"/>
      <c r="R1380" s="34"/>
      <c r="S1380" s="34"/>
      <c r="T1380" s="34"/>
      <c r="U1380" s="34"/>
      <c r="V1380" s="34"/>
      <c r="W1380" s="34"/>
      <c r="X1380" s="34"/>
      <c r="Y1380" s="34"/>
      <c r="Z1380" s="34"/>
      <c r="AA1380" s="34"/>
      <c r="AB1380" s="34"/>
      <c r="AC1380" s="34"/>
      <c r="AD1380" s="34"/>
      <c r="AE1380" s="34"/>
      <c r="AF1380" s="34"/>
      <c r="AG1380" s="34"/>
      <c r="AH1380" s="34"/>
      <c r="AI1380" s="34"/>
      <c r="AJ1380" s="34"/>
      <c r="AK1380" s="34"/>
      <c r="AL1380" s="34"/>
      <c r="AM1380" s="34"/>
      <c r="AN1380" s="34"/>
      <c r="AO1380" s="34"/>
      <c r="AP1380" s="34"/>
      <c r="AQ1380" s="34"/>
      <c r="AR1380" s="34"/>
    </row>
    <row r="1381" spans="10:44" s="95" customFormat="1" ht="15" customHeight="1" x14ac:dyDescent="0.25">
      <c r="J1381" s="96"/>
      <c r="K1381" s="96"/>
      <c r="L1381" s="96"/>
      <c r="M1381" s="96"/>
      <c r="N1381" s="96"/>
      <c r="O1381" s="96"/>
      <c r="P1381" s="96"/>
      <c r="Q1381" s="96"/>
      <c r="R1381" s="34"/>
      <c r="S1381" s="34"/>
      <c r="T1381" s="34"/>
      <c r="U1381" s="34"/>
      <c r="V1381" s="34"/>
      <c r="W1381" s="34"/>
      <c r="X1381" s="34"/>
      <c r="Y1381" s="34"/>
      <c r="Z1381" s="34"/>
      <c r="AA1381" s="34"/>
      <c r="AB1381" s="34"/>
      <c r="AC1381" s="34"/>
      <c r="AD1381" s="34"/>
      <c r="AE1381" s="34"/>
      <c r="AF1381" s="34"/>
      <c r="AG1381" s="34"/>
      <c r="AH1381" s="34"/>
      <c r="AI1381" s="34"/>
      <c r="AJ1381" s="34"/>
      <c r="AK1381" s="34"/>
      <c r="AL1381" s="34"/>
      <c r="AM1381" s="34"/>
      <c r="AN1381" s="34"/>
      <c r="AO1381" s="34"/>
      <c r="AP1381" s="34"/>
      <c r="AQ1381" s="34"/>
      <c r="AR1381" s="34"/>
    </row>
    <row r="1382" spans="10:44" s="95" customFormat="1" ht="15" customHeight="1" x14ac:dyDescent="0.25">
      <c r="J1382" s="96"/>
      <c r="K1382" s="96"/>
      <c r="L1382" s="96"/>
      <c r="M1382" s="96"/>
      <c r="N1382" s="96"/>
      <c r="O1382" s="96"/>
      <c r="P1382" s="96"/>
      <c r="Q1382" s="96"/>
      <c r="R1382" s="34"/>
      <c r="S1382" s="34"/>
      <c r="T1382" s="34"/>
      <c r="U1382" s="34"/>
      <c r="V1382" s="34"/>
      <c r="W1382" s="34"/>
      <c r="X1382" s="34"/>
      <c r="Y1382" s="34"/>
      <c r="Z1382" s="34"/>
      <c r="AA1382" s="34"/>
      <c r="AB1382" s="34"/>
      <c r="AC1382" s="34"/>
      <c r="AD1382" s="34"/>
      <c r="AE1382" s="34"/>
      <c r="AF1382" s="34"/>
      <c r="AG1382" s="34"/>
      <c r="AH1382" s="34"/>
      <c r="AI1382" s="34"/>
      <c r="AJ1382" s="34"/>
      <c r="AK1382" s="34"/>
      <c r="AL1382" s="34"/>
      <c r="AM1382" s="34"/>
      <c r="AN1382" s="34"/>
      <c r="AO1382" s="34"/>
      <c r="AP1382" s="34"/>
      <c r="AQ1382" s="34"/>
      <c r="AR1382" s="34"/>
    </row>
    <row r="1383" spans="10:44" s="95" customFormat="1" ht="15" customHeight="1" x14ac:dyDescent="0.25">
      <c r="J1383" s="96"/>
      <c r="K1383" s="96"/>
      <c r="L1383" s="96"/>
      <c r="M1383" s="96"/>
      <c r="N1383" s="96"/>
      <c r="O1383" s="96"/>
      <c r="P1383" s="96"/>
      <c r="Q1383" s="96"/>
      <c r="R1383" s="34"/>
      <c r="S1383" s="34"/>
      <c r="T1383" s="34"/>
      <c r="U1383" s="34"/>
      <c r="V1383" s="34"/>
      <c r="W1383" s="34"/>
      <c r="X1383" s="34"/>
      <c r="Y1383" s="34"/>
      <c r="Z1383" s="34"/>
      <c r="AA1383" s="34"/>
      <c r="AB1383" s="34"/>
      <c r="AC1383" s="34"/>
      <c r="AD1383" s="34"/>
      <c r="AE1383" s="34"/>
      <c r="AF1383" s="34"/>
      <c r="AG1383" s="34"/>
      <c r="AH1383" s="34"/>
      <c r="AI1383" s="34"/>
      <c r="AJ1383" s="34"/>
      <c r="AK1383" s="34"/>
      <c r="AL1383" s="34"/>
      <c r="AM1383" s="34"/>
      <c r="AN1383" s="34"/>
      <c r="AO1383" s="34"/>
      <c r="AP1383" s="34"/>
      <c r="AQ1383" s="34"/>
      <c r="AR1383" s="34"/>
    </row>
    <row r="1384" spans="10:44" s="95" customFormat="1" ht="15" customHeight="1" x14ac:dyDescent="0.25">
      <c r="J1384" s="96"/>
      <c r="K1384" s="96"/>
      <c r="L1384" s="96"/>
      <c r="M1384" s="96"/>
      <c r="N1384" s="96"/>
      <c r="O1384" s="96"/>
      <c r="P1384" s="96"/>
      <c r="Q1384" s="96"/>
      <c r="R1384" s="34"/>
      <c r="S1384" s="34"/>
      <c r="T1384" s="34"/>
      <c r="U1384" s="34"/>
      <c r="V1384" s="34"/>
      <c r="W1384" s="34"/>
      <c r="X1384" s="34"/>
      <c r="Y1384" s="34"/>
      <c r="Z1384" s="34"/>
      <c r="AA1384" s="34"/>
      <c r="AB1384" s="34"/>
      <c r="AC1384" s="34"/>
      <c r="AD1384" s="34"/>
      <c r="AE1384" s="34"/>
      <c r="AF1384" s="34"/>
      <c r="AG1384" s="34"/>
      <c r="AH1384" s="34"/>
      <c r="AI1384" s="34"/>
      <c r="AJ1384" s="34"/>
      <c r="AK1384" s="34"/>
      <c r="AL1384" s="34"/>
      <c r="AM1384" s="34"/>
      <c r="AN1384" s="34"/>
      <c r="AO1384" s="34"/>
      <c r="AP1384" s="34"/>
      <c r="AQ1384" s="34"/>
      <c r="AR1384" s="34"/>
    </row>
    <row r="1385" spans="10:44" s="95" customFormat="1" ht="15" customHeight="1" x14ac:dyDescent="0.25">
      <c r="J1385" s="96"/>
      <c r="K1385" s="96"/>
      <c r="L1385" s="96"/>
      <c r="M1385" s="96"/>
      <c r="N1385" s="96"/>
      <c r="O1385" s="96"/>
      <c r="P1385" s="96"/>
      <c r="Q1385" s="96"/>
      <c r="R1385" s="34"/>
      <c r="S1385" s="34"/>
      <c r="T1385" s="34"/>
      <c r="U1385" s="34"/>
      <c r="V1385" s="34"/>
      <c r="W1385" s="34"/>
      <c r="X1385" s="34"/>
      <c r="Y1385" s="34"/>
      <c r="Z1385" s="34"/>
      <c r="AA1385" s="34"/>
      <c r="AB1385" s="34"/>
      <c r="AC1385" s="34"/>
      <c r="AD1385" s="34"/>
      <c r="AE1385" s="34"/>
      <c r="AF1385" s="34"/>
      <c r="AG1385" s="34"/>
      <c r="AH1385" s="34"/>
      <c r="AI1385" s="34"/>
      <c r="AJ1385" s="34"/>
      <c r="AK1385" s="34"/>
      <c r="AL1385" s="34"/>
      <c r="AM1385" s="34"/>
      <c r="AN1385" s="34"/>
      <c r="AO1385" s="34"/>
      <c r="AP1385" s="34"/>
      <c r="AQ1385" s="34"/>
      <c r="AR1385" s="34"/>
    </row>
    <row r="1386" spans="10:44" s="95" customFormat="1" ht="15" customHeight="1" x14ac:dyDescent="0.25">
      <c r="J1386" s="96"/>
      <c r="K1386" s="96"/>
      <c r="L1386" s="96"/>
      <c r="M1386" s="96"/>
      <c r="N1386" s="96"/>
      <c r="O1386" s="96"/>
      <c r="P1386" s="96"/>
      <c r="Q1386" s="96"/>
      <c r="R1386" s="34"/>
      <c r="S1386" s="34"/>
      <c r="T1386" s="34"/>
      <c r="U1386" s="34"/>
      <c r="V1386" s="34"/>
      <c r="W1386" s="34"/>
      <c r="X1386" s="34"/>
      <c r="Y1386" s="34"/>
      <c r="Z1386" s="34"/>
      <c r="AA1386" s="34"/>
      <c r="AB1386" s="34"/>
      <c r="AC1386" s="34"/>
      <c r="AD1386" s="34"/>
      <c r="AE1386" s="34"/>
      <c r="AF1386" s="34"/>
      <c r="AG1386" s="34"/>
      <c r="AH1386" s="34"/>
      <c r="AI1386" s="34"/>
      <c r="AJ1386" s="34"/>
      <c r="AK1386" s="34"/>
      <c r="AL1386" s="34"/>
      <c r="AM1386" s="34"/>
      <c r="AN1386" s="34"/>
      <c r="AO1386" s="34"/>
      <c r="AP1386" s="34"/>
      <c r="AQ1386" s="34"/>
      <c r="AR1386" s="34"/>
    </row>
    <row r="1387" spans="10:44" s="95" customFormat="1" ht="15" customHeight="1" x14ac:dyDescent="0.25">
      <c r="J1387" s="96"/>
      <c r="K1387" s="96"/>
      <c r="L1387" s="96"/>
      <c r="M1387" s="96"/>
      <c r="N1387" s="96"/>
      <c r="O1387" s="96"/>
      <c r="P1387" s="96"/>
      <c r="Q1387" s="96"/>
      <c r="R1387" s="34"/>
      <c r="S1387" s="34"/>
      <c r="T1387" s="34"/>
      <c r="U1387" s="34"/>
      <c r="V1387" s="34"/>
      <c r="W1387" s="34"/>
      <c r="X1387" s="34"/>
      <c r="Y1387" s="34"/>
      <c r="Z1387" s="34"/>
      <c r="AA1387" s="34"/>
      <c r="AB1387" s="34"/>
      <c r="AC1387" s="34"/>
      <c r="AD1387" s="34"/>
      <c r="AE1387" s="34"/>
      <c r="AF1387" s="34"/>
      <c r="AG1387" s="34"/>
      <c r="AH1387" s="34"/>
      <c r="AI1387" s="34"/>
      <c r="AJ1387" s="34"/>
      <c r="AK1387" s="34"/>
      <c r="AL1387" s="34"/>
      <c r="AM1387" s="34"/>
      <c r="AN1387" s="34"/>
      <c r="AO1387" s="34"/>
      <c r="AP1387" s="34"/>
      <c r="AQ1387" s="34"/>
      <c r="AR1387" s="34"/>
    </row>
    <row r="1388" spans="10:44" s="95" customFormat="1" ht="15" customHeight="1" x14ac:dyDescent="0.25">
      <c r="J1388" s="96"/>
      <c r="K1388" s="96"/>
      <c r="L1388" s="96"/>
      <c r="M1388" s="96"/>
      <c r="N1388" s="96"/>
      <c r="O1388" s="96"/>
      <c r="P1388" s="96"/>
      <c r="Q1388" s="96"/>
      <c r="R1388" s="34"/>
      <c r="S1388" s="34"/>
      <c r="T1388" s="34"/>
      <c r="U1388" s="34"/>
      <c r="V1388" s="34"/>
      <c r="W1388" s="34"/>
      <c r="X1388" s="34"/>
      <c r="Y1388" s="34"/>
      <c r="Z1388" s="34"/>
      <c r="AA1388" s="34"/>
      <c r="AB1388" s="34"/>
      <c r="AC1388" s="34"/>
      <c r="AD1388" s="34"/>
      <c r="AE1388" s="34"/>
      <c r="AF1388" s="34"/>
      <c r="AG1388" s="34"/>
      <c r="AH1388" s="34"/>
      <c r="AI1388" s="34"/>
      <c r="AJ1388" s="34"/>
      <c r="AK1388" s="34"/>
      <c r="AL1388" s="34"/>
      <c r="AM1388" s="34"/>
      <c r="AN1388" s="34"/>
      <c r="AO1388" s="34"/>
      <c r="AP1388" s="34"/>
      <c r="AQ1388" s="34"/>
      <c r="AR1388" s="34"/>
    </row>
    <row r="1389" spans="10:44" s="95" customFormat="1" ht="15" customHeight="1" x14ac:dyDescent="0.25">
      <c r="J1389" s="96"/>
      <c r="K1389" s="96"/>
      <c r="L1389" s="96"/>
      <c r="M1389" s="96"/>
      <c r="N1389" s="96"/>
      <c r="O1389" s="96"/>
      <c r="P1389" s="96"/>
      <c r="Q1389" s="96"/>
      <c r="R1389" s="34"/>
      <c r="S1389" s="34"/>
      <c r="T1389" s="34"/>
      <c r="U1389" s="34"/>
      <c r="V1389" s="34"/>
      <c r="W1389" s="34"/>
      <c r="X1389" s="34"/>
      <c r="Y1389" s="34"/>
      <c r="Z1389" s="34"/>
      <c r="AA1389" s="34"/>
      <c r="AB1389" s="34"/>
      <c r="AC1389" s="34"/>
      <c r="AD1389" s="34"/>
      <c r="AE1389" s="34"/>
      <c r="AF1389" s="34"/>
      <c r="AG1389" s="34"/>
      <c r="AH1389" s="34"/>
      <c r="AI1389" s="34"/>
      <c r="AJ1389" s="34"/>
      <c r="AK1389" s="34"/>
      <c r="AL1389" s="34"/>
      <c r="AM1389" s="34"/>
      <c r="AN1389" s="34"/>
      <c r="AO1389" s="34"/>
      <c r="AP1389" s="34"/>
      <c r="AQ1389" s="34"/>
      <c r="AR1389" s="34"/>
    </row>
    <row r="1390" spans="10:44" s="95" customFormat="1" ht="15" customHeight="1" x14ac:dyDescent="0.25">
      <c r="J1390" s="96"/>
      <c r="K1390" s="96"/>
      <c r="L1390" s="96"/>
      <c r="M1390" s="96"/>
      <c r="N1390" s="96"/>
      <c r="O1390" s="96"/>
      <c r="P1390" s="96"/>
      <c r="Q1390" s="96"/>
      <c r="R1390" s="34"/>
      <c r="S1390" s="34"/>
      <c r="T1390" s="34"/>
      <c r="U1390" s="34"/>
      <c r="V1390" s="34"/>
      <c r="W1390" s="34"/>
      <c r="X1390" s="34"/>
      <c r="Y1390" s="34"/>
      <c r="Z1390" s="34"/>
      <c r="AA1390" s="34"/>
      <c r="AB1390" s="34"/>
      <c r="AC1390" s="34"/>
      <c r="AD1390" s="34"/>
      <c r="AE1390" s="34"/>
      <c r="AF1390" s="34"/>
      <c r="AG1390" s="34"/>
      <c r="AH1390" s="34"/>
      <c r="AI1390" s="34"/>
      <c r="AJ1390" s="34"/>
      <c r="AK1390" s="34"/>
      <c r="AL1390" s="34"/>
      <c r="AM1390" s="34"/>
      <c r="AN1390" s="34"/>
      <c r="AO1390" s="34"/>
      <c r="AP1390" s="34"/>
      <c r="AQ1390" s="34"/>
      <c r="AR1390" s="34"/>
    </row>
    <row r="1391" spans="10:44" s="95" customFormat="1" ht="15" customHeight="1" x14ac:dyDescent="0.25">
      <c r="J1391" s="96"/>
      <c r="K1391" s="96"/>
      <c r="L1391" s="96"/>
      <c r="M1391" s="96"/>
      <c r="N1391" s="96"/>
      <c r="O1391" s="96"/>
      <c r="P1391" s="96"/>
      <c r="Q1391" s="96"/>
      <c r="R1391" s="34"/>
      <c r="S1391" s="34"/>
      <c r="T1391" s="34"/>
      <c r="U1391" s="34"/>
      <c r="V1391" s="34"/>
      <c r="W1391" s="34"/>
      <c r="X1391" s="34"/>
      <c r="Y1391" s="34"/>
      <c r="Z1391" s="34"/>
      <c r="AA1391" s="34"/>
      <c r="AB1391" s="34"/>
      <c r="AC1391" s="34"/>
      <c r="AD1391" s="34"/>
      <c r="AE1391" s="34"/>
      <c r="AF1391" s="34"/>
      <c r="AG1391" s="34"/>
      <c r="AH1391" s="34"/>
      <c r="AI1391" s="34"/>
      <c r="AJ1391" s="34"/>
      <c r="AK1391" s="34"/>
      <c r="AL1391" s="34"/>
      <c r="AM1391" s="34"/>
      <c r="AN1391" s="34"/>
      <c r="AO1391" s="34"/>
      <c r="AP1391" s="34"/>
      <c r="AQ1391" s="34"/>
      <c r="AR1391" s="34"/>
    </row>
    <row r="1392" spans="10:44" s="95" customFormat="1" ht="15" customHeight="1" x14ac:dyDescent="0.25">
      <c r="J1392" s="96"/>
      <c r="K1392" s="96"/>
      <c r="L1392" s="96"/>
      <c r="M1392" s="96"/>
      <c r="N1392" s="96"/>
      <c r="O1392" s="96"/>
      <c r="P1392" s="96"/>
      <c r="Q1392" s="96"/>
      <c r="R1392" s="34"/>
      <c r="S1392" s="34"/>
      <c r="T1392" s="34"/>
      <c r="U1392" s="34"/>
      <c r="V1392" s="34"/>
      <c r="W1392" s="34"/>
      <c r="X1392" s="34"/>
      <c r="Y1392" s="34"/>
      <c r="Z1392" s="34"/>
      <c r="AA1392" s="34"/>
      <c r="AB1392" s="34"/>
      <c r="AC1392" s="34"/>
      <c r="AD1392" s="34"/>
      <c r="AE1392" s="34"/>
      <c r="AF1392" s="34"/>
      <c r="AG1392" s="34"/>
      <c r="AH1392" s="34"/>
      <c r="AI1392" s="34"/>
      <c r="AJ1392" s="34"/>
      <c r="AK1392" s="34"/>
      <c r="AL1392" s="34"/>
      <c r="AM1392" s="34"/>
      <c r="AN1392" s="34"/>
      <c r="AO1392" s="34"/>
      <c r="AP1392" s="34"/>
      <c r="AQ1392" s="34"/>
      <c r="AR1392" s="34"/>
    </row>
    <row r="1393" spans="10:44" s="95" customFormat="1" ht="15" customHeight="1" x14ac:dyDescent="0.25">
      <c r="J1393" s="96"/>
      <c r="K1393" s="96"/>
      <c r="L1393" s="96"/>
      <c r="M1393" s="96"/>
      <c r="N1393" s="96"/>
      <c r="O1393" s="96"/>
      <c r="P1393" s="96"/>
      <c r="Q1393" s="96"/>
      <c r="R1393" s="34"/>
      <c r="S1393" s="34"/>
      <c r="T1393" s="34"/>
      <c r="U1393" s="34"/>
      <c r="V1393" s="34"/>
      <c r="W1393" s="34"/>
      <c r="X1393" s="34"/>
      <c r="Y1393" s="34"/>
      <c r="Z1393" s="34"/>
      <c r="AA1393" s="34"/>
      <c r="AB1393" s="34"/>
      <c r="AC1393" s="34"/>
      <c r="AD1393" s="34"/>
      <c r="AE1393" s="34"/>
      <c r="AF1393" s="34"/>
      <c r="AG1393" s="34"/>
      <c r="AH1393" s="34"/>
      <c r="AI1393" s="34"/>
      <c r="AJ1393" s="34"/>
      <c r="AK1393" s="34"/>
      <c r="AL1393" s="34"/>
      <c r="AM1393" s="34"/>
      <c r="AN1393" s="34"/>
      <c r="AO1393" s="34"/>
      <c r="AP1393" s="34"/>
      <c r="AQ1393" s="34"/>
      <c r="AR1393" s="34"/>
    </row>
    <row r="1394" spans="10:44" s="95" customFormat="1" ht="15" customHeight="1" x14ac:dyDescent="0.25">
      <c r="J1394" s="96"/>
      <c r="K1394" s="96"/>
      <c r="L1394" s="96"/>
      <c r="M1394" s="96"/>
      <c r="N1394" s="96"/>
      <c r="O1394" s="96"/>
      <c r="P1394" s="96"/>
      <c r="Q1394" s="96"/>
      <c r="R1394" s="34"/>
      <c r="S1394" s="34"/>
      <c r="T1394" s="34"/>
      <c r="U1394" s="34"/>
      <c r="V1394" s="34"/>
      <c r="W1394" s="34"/>
      <c r="X1394" s="34"/>
      <c r="Y1394" s="34"/>
      <c r="Z1394" s="34"/>
      <c r="AA1394" s="34"/>
      <c r="AB1394" s="34"/>
      <c r="AC1394" s="34"/>
      <c r="AD1394" s="34"/>
      <c r="AE1394" s="34"/>
      <c r="AF1394" s="34"/>
      <c r="AG1394" s="34"/>
      <c r="AH1394" s="34"/>
      <c r="AI1394" s="34"/>
      <c r="AJ1394" s="34"/>
      <c r="AK1394" s="34"/>
      <c r="AL1394" s="34"/>
      <c r="AM1394" s="34"/>
      <c r="AN1394" s="34"/>
      <c r="AO1394" s="34"/>
      <c r="AP1394" s="34"/>
      <c r="AQ1394" s="34"/>
      <c r="AR1394" s="34"/>
    </row>
    <row r="1395" spans="10:44" s="95" customFormat="1" ht="15" customHeight="1" x14ac:dyDescent="0.25">
      <c r="J1395" s="96"/>
      <c r="K1395" s="96"/>
      <c r="L1395" s="96"/>
      <c r="M1395" s="96"/>
      <c r="N1395" s="96"/>
      <c r="O1395" s="96"/>
      <c r="P1395" s="96"/>
      <c r="Q1395" s="96"/>
      <c r="R1395" s="34"/>
      <c r="S1395" s="34"/>
      <c r="T1395" s="34"/>
      <c r="U1395" s="34"/>
      <c r="V1395" s="34"/>
      <c r="W1395" s="34"/>
      <c r="X1395" s="34"/>
      <c r="Y1395" s="34"/>
      <c r="Z1395" s="34"/>
      <c r="AA1395" s="34"/>
      <c r="AB1395" s="34"/>
      <c r="AC1395" s="34"/>
      <c r="AD1395" s="34"/>
      <c r="AE1395" s="34"/>
      <c r="AF1395" s="34"/>
      <c r="AG1395" s="34"/>
      <c r="AH1395" s="34"/>
      <c r="AI1395" s="34"/>
      <c r="AJ1395" s="34"/>
      <c r="AK1395" s="34"/>
      <c r="AL1395" s="34"/>
      <c r="AM1395" s="34"/>
      <c r="AN1395" s="34"/>
      <c r="AO1395" s="34"/>
      <c r="AP1395" s="34"/>
      <c r="AQ1395" s="34"/>
      <c r="AR1395" s="34"/>
    </row>
    <row r="1396" spans="10:44" s="95" customFormat="1" ht="15" customHeight="1" x14ac:dyDescent="0.25">
      <c r="J1396" s="96"/>
      <c r="K1396" s="96"/>
      <c r="L1396" s="96"/>
      <c r="M1396" s="96"/>
      <c r="N1396" s="96"/>
      <c r="O1396" s="96"/>
      <c r="P1396" s="96"/>
      <c r="Q1396" s="96"/>
      <c r="R1396" s="34"/>
      <c r="S1396" s="34"/>
      <c r="T1396" s="34"/>
      <c r="U1396" s="34"/>
      <c r="V1396" s="34"/>
      <c r="W1396" s="34"/>
      <c r="X1396" s="34"/>
      <c r="Y1396" s="34"/>
      <c r="Z1396" s="34"/>
      <c r="AA1396" s="34"/>
      <c r="AB1396" s="34"/>
      <c r="AC1396" s="34"/>
      <c r="AD1396" s="34"/>
      <c r="AE1396" s="34"/>
      <c r="AF1396" s="34"/>
      <c r="AG1396" s="34"/>
      <c r="AH1396" s="34"/>
      <c r="AI1396" s="34"/>
      <c r="AJ1396" s="34"/>
      <c r="AK1396" s="34"/>
      <c r="AL1396" s="34"/>
      <c r="AM1396" s="34"/>
      <c r="AN1396" s="34"/>
      <c r="AO1396" s="34"/>
      <c r="AP1396" s="34"/>
      <c r="AQ1396" s="34"/>
      <c r="AR1396" s="34"/>
    </row>
    <row r="1397" spans="10:44" s="95" customFormat="1" ht="15" customHeight="1" x14ac:dyDescent="0.25">
      <c r="J1397" s="96"/>
      <c r="K1397" s="96"/>
      <c r="L1397" s="96"/>
      <c r="M1397" s="96"/>
      <c r="N1397" s="96"/>
      <c r="O1397" s="96"/>
      <c r="P1397" s="96"/>
      <c r="Q1397" s="96"/>
      <c r="R1397" s="34"/>
      <c r="S1397" s="34"/>
      <c r="T1397" s="34"/>
      <c r="U1397" s="34"/>
      <c r="V1397" s="34"/>
      <c r="W1397" s="34"/>
      <c r="X1397" s="34"/>
      <c r="Y1397" s="34"/>
      <c r="Z1397" s="34"/>
      <c r="AA1397" s="34"/>
      <c r="AB1397" s="34"/>
      <c r="AC1397" s="34"/>
      <c r="AD1397" s="34"/>
      <c r="AE1397" s="34"/>
      <c r="AF1397" s="34"/>
      <c r="AG1397" s="34"/>
      <c r="AH1397" s="34"/>
      <c r="AI1397" s="34"/>
      <c r="AJ1397" s="34"/>
      <c r="AK1397" s="34"/>
      <c r="AL1397" s="34"/>
      <c r="AM1397" s="34"/>
      <c r="AN1397" s="34"/>
      <c r="AO1397" s="34"/>
      <c r="AP1397" s="34"/>
      <c r="AQ1397" s="34"/>
      <c r="AR1397" s="34"/>
    </row>
    <row r="1398" spans="10:44" s="95" customFormat="1" ht="15" customHeight="1" x14ac:dyDescent="0.25">
      <c r="J1398" s="96"/>
      <c r="K1398" s="96"/>
      <c r="L1398" s="96"/>
      <c r="M1398" s="96"/>
      <c r="N1398" s="96"/>
      <c r="O1398" s="96"/>
      <c r="P1398" s="96"/>
      <c r="Q1398" s="96"/>
      <c r="R1398" s="34"/>
      <c r="S1398" s="34"/>
      <c r="T1398" s="34"/>
      <c r="U1398" s="34"/>
      <c r="V1398" s="34"/>
      <c r="W1398" s="34"/>
      <c r="X1398" s="34"/>
      <c r="Y1398" s="34"/>
      <c r="Z1398" s="34"/>
      <c r="AA1398" s="34"/>
      <c r="AB1398" s="34"/>
      <c r="AC1398" s="34"/>
      <c r="AD1398" s="34"/>
      <c r="AE1398" s="34"/>
      <c r="AF1398" s="34"/>
      <c r="AG1398" s="34"/>
      <c r="AH1398" s="34"/>
      <c r="AI1398" s="34"/>
      <c r="AJ1398" s="34"/>
      <c r="AK1398" s="34"/>
      <c r="AL1398" s="34"/>
      <c r="AM1398" s="34"/>
      <c r="AN1398" s="34"/>
      <c r="AO1398" s="34"/>
      <c r="AP1398" s="34"/>
      <c r="AQ1398" s="34"/>
      <c r="AR1398" s="34"/>
    </row>
    <row r="1399" spans="10:44" s="95" customFormat="1" ht="15" customHeight="1" x14ac:dyDescent="0.25">
      <c r="J1399" s="96"/>
      <c r="K1399" s="96"/>
      <c r="L1399" s="96"/>
      <c r="M1399" s="96"/>
      <c r="N1399" s="96"/>
      <c r="O1399" s="96"/>
      <c r="P1399" s="96"/>
      <c r="Q1399" s="96"/>
      <c r="R1399" s="34"/>
      <c r="S1399" s="34"/>
      <c r="T1399" s="34"/>
      <c r="U1399" s="34"/>
      <c r="V1399" s="34"/>
      <c r="W1399" s="34"/>
      <c r="X1399" s="34"/>
      <c r="Y1399" s="34"/>
      <c r="Z1399" s="34"/>
      <c r="AA1399" s="34"/>
      <c r="AB1399" s="34"/>
      <c r="AC1399" s="34"/>
      <c r="AD1399" s="34"/>
      <c r="AE1399" s="34"/>
      <c r="AF1399" s="34"/>
      <c r="AG1399" s="34"/>
      <c r="AH1399" s="34"/>
      <c r="AI1399" s="34"/>
      <c r="AJ1399" s="34"/>
      <c r="AK1399" s="34"/>
      <c r="AL1399" s="34"/>
      <c r="AM1399" s="34"/>
      <c r="AN1399" s="34"/>
      <c r="AO1399" s="34"/>
      <c r="AP1399" s="34"/>
      <c r="AQ1399" s="34"/>
      <c r="AR1399" s="34"/>
    </row>
    <row r="1400" spans="10:44" s="95" customFormat="1" ht="15" customHeight="1" x14ac:dyDescent="0.25">
      <c r="J1400" s="96"/>
      <c r="K1400" s="96"/>
      <c r="L1400" s="96"/>
      <c r="M1400" s="96"/>
      <c r="N1400" s="96"/>
      <c r="O1400" s="96"/>
      <c r="P1400" s="96"/>
      <c r="Q1400" s="96"/>
      <c r="R1400" s="34"/>
      <c r="S1400" s="34"/>
      <c r="T1400" s="34"/>
      <c r="U1400" s="34"/>
      <c r="V1400" s="34"/>
      <c r="W1400" s="34"/>
      <c r="X1400" s="34"/>
      <c r="Y1400" s="34"/>
      <c r="Z1400" s="34"/>
      <c r="AA1400" s="34"/>
      <c r="AB1400" s="34"/>
      <c r="AC1400" s="34"/>
      <c r="AD1400" s="34"/>
      <c r="AE1400" s="34"/>
      <c r="AF1400" s="34"/>
      <c r="AG1400" s="34"/>
      <c r="AH1400" s="34"/>
      <c r="AI1400" s="34"/>
      <c r="AJ1400" s="34"/>
      <c r="AK1400" s="34"/>
      <c r="AL1400" s="34"/>
      <c r="AM1400" s="34"/>
      <c r="AN1400" s="34"/>
      <c r="AO1400" s="34"/>
      <c r="AP1400" s="34"/>
      <c r="AQ1400" s="34"/>
      <c r="AR1400" s="34"/>
    </row>
    <row r="1401" spans="10:44" s="95" customFormat="1" ht="15" customHeight="1" x14ac:dyDescent="0.25">
      <c r="J1401" s="96"/>
      <c r="K1401" s="96"/>
      <c r="L1401" s="96"/>
      <c r="M1401" s="96"/>
      <c r="N1401" s="96"/>
      <c r="O1401" s="96"/>
      <c r="P1401" s="96"/>
      <c r="Q1401" s="96"/>
      <c r="R1401" s="34"/>
      <c r="S1401" s="34"/>
      <c r="T1401" s="34"/>
      <c r="U1401" s="34"/>
      <c r="V1401" s="34"/>
      <c r="W1401" s="34"/>
      <c r="X1401" s="34"/>
      <c r="Y1401" s="34"/>
      <c r="Z1401" s="34"/>
      <c r="AA1401" s="34"/>
      <c r="AB1401" s="34"/>
      <c r="AC1401" s="34"/>
      <c r="AD1401" s="34"/>
      <c r="AE1401" s="34"/>
      <c r="AF1401" s="34"/>
      <c r="AG1401" s="34"/>
      <c r="AH1401" s="34"/>
      <c r="AI1401" s="34"/>
      <c r="AJ1401" s="34"/>
      <c r="AK1401" s="34"/>
      <c r="AL1401" s="34"/>
      <c r="AM1401" s="34"/>
      <c r="AN1401" s="34"/>
      <c r="AO1401" s="34"/>
      <c r="AP1401" s="34"/>
      <c r="AQ1401" s="34"/>
      <c r="AR1401" s="34"/>
    </row>
    <row r="1402" spans="10:44" s="95" customFormat="1" ht="15" customHeight="1" x14ac:dyDescent="0.25">
      <c r="J1402" s="96"/>
      <c r="K1402" s="96"/>
      <c r="L1402" s="96"/>
      <c r="M1402" s="96"/>
      <c r="N1402" s="96"/>
      <c r="O1402" s="96"/>
      <c r="P1402" s="96"/>
      <c r="Q1402" s="96"/>
      <c r="R1402" s="34"/>
      <c r="S1402" s="34"/>
      <c r="T1402" s="34"/>
      <c r="U1402" s="34"/>
      <c r="V1402" s="34"/>
      <c r="W1402" s="34"/>
      <c r="X1402" s="34"/>
      <c r="Y1402" s="34"/>
      <c r="Z1402" s="34"/>
      <c r="AA1402" s="34"/>
      <c r="AB1402" s="34"/>
      <c r="AC1402" s="34"/>
      <c r="AD1402" s="34"/>
      <c r="AE1402" s="34"/>
      <c r="AF1402" s="34"/>
      <c r="AG1402" s="34"/>
      <c r="AH1402" s="34"/>
      <c r="AI1402" s="34"/>
      <c r="AJ1402" s="34"/>
      <c r="AK1402" s="34"/>
      <c r="AL1402" s="34"/>
      <c r="AM1402" s="34"/>
      <c r="AN1402" s="34"/>
      <c r="AO1402" s="34"/>
      <c r="AP1402" s="34"/>
      <c r="AQ1402" s="34"/>
      <c r="AR1402" s="34"/>
    </row>
    <row r="1403" spans="10:44" s="95" customFormat="1" ht="15" customHeight="1" x14ac:dyDescent="0.25">
      <c r="J1403" s="96"/>
      <c r="K1403" s="96"/>
      <c r="L1403" s="96"/>
      <c r="M1403" s="96"/>
      <c r="N1403" s="96"/>
      <c r="O1403" s="96"/>
      <c r="P1403" s="96"/>
      <c r="Q1403" s="96"/>
      <c r="R1403" s="34"/>
      <c r="S1403" s="34"/>
      <c r="T1403" s="34"/>
      <c r="U1403" s="34"/>
      <c r="V1403" s="34"/>
      <c r="W1403" s="34"/>
      <c r="X1403" s="34"/>
      <c r="Y1403" s="34"/>
      <c r="Z1403" s="34"/>
      <c r="AA1403" s="34"/>
      <c r="AB1403" s="34"/>
      <c r="AC1403" s="34"/>
      <c r="AD1403" s="34"/>
      <c r="AE1403" s="34"/>
      <c r="AF1403" s="34"/>
      <c r="AG1403" s="34"/>
      <c r="AH1403" s="34"/>
      <c r="AI1403" s="34"/>
      <c r="AJ1403" s="34"/>
      <c r="AK1403" s="34"/>
      <c r="AL1403" s="34"/>
      <c r="AM1403" s="34"/>
      <c r="AN1403" s="34"/>
      <c r="AO1403" s="34"/>
      <c r="AP1403" s="34"/>
      <c r="AQ1403" s="34"/>
      <c r="AR1403" s="34"/>
    </row>
    <row r="1404" spans="10:44" s="95" customFormat="1" ht="15" customHeight="1" x14ac:dyDescent="0.25">
      <c r="J1404" s="96"/>
      <c r="K1404" s="96"/>
      <c r="L1404" s="96"/>
      <c r="M1404" s="96"/>
      <c r="N1404" s="96"/>
      <c r="O1404" s="96"/>
      <c r="P1404" s="96"/>
      <c r="Q1404" s="96"/>
      <c r="R1404" s="34"/>
      <c r="S1404" s="34"/>
      <c r="T1404" s="34"/>
      <c r="U1404" s="34"/>
      <c r="V1404" s="34"/>
      <c r="W1404" s="34"/>
      <c r="X1404" s="34"/>
      <c r="Y1404" s="34"/>
      <c r="Z1404" s="34"/>
      <c r="AA1404" s="34"/>
      <c r="AB1404" s="34"/>
      <c r="AC1404" s="34"/>
      <c r="AD1404" s="34"/>
      <c r="AE1404" s="34"/>
      <c r="AF1404" s="34"/>
      <c r="AG1404" s="34"/>
      <c r="AH1404" s="34"/>
      <c r="AI1404" s="34"/>
      <c r="AJ1404" s="34"/>
      <c r="AK1404" s="34"/>
      <c r="AL1404" s="34"/>
      <c r="AM1404" s="34"/>
      <c r="AN1404" s="34"/>
      <c r="AO1404" s="34"/>
      <c r="AP1404" s="34"/>
      <c r="AQ1404" s="34"/>
      <c r="AR1404" s="34"/>
    </row>
    <row r="1405" spans="10:44" s="95" customFormat="1" ht="15" customHeight="1" x14ac:dyDescent="0.25">
      <c r="J1405" s="96"/>
      <c r="K1405" s="96"/>
      <c r="L1405" s="96"/>
      <c r="M1405" s="96"/>
      <c r="N1405" s="96"/>
      <c r="O1405" s="96"/>
      <c r="P1405" s="96"/>
      <c r="Q1405" s="96"/>
      <c r="R1405" s="34"/>
      <c r="S1405" s="34"/>
      <c r="T1405" s="34"/>
      <c r="U1405" s="34"/>
      <c r="V1405" s="34"/>
      <c r="W1405" s="34"/>
      <c r="X1405" s="34"/>
      <c r="Y1405" s="34"/>
      <c r="Z1405" s="34"/>
      <c r="AA1405" s="34"/>
      <c r="AB1405" s="34"/>
      <c r="AC1405" s="34"/>
      <c r="AD1405" s="34"/>
      <c r="AE1405" s="34"/>
      <c r="AF1405" s="34"/>
      <c r="AG1405" s="34"/>
      <c r="AH1405" s="34"/>
      <c r="AI1405" s="34"/>
      <c r="AJ1405" s="34"/>
      <c r="AK1405" s="34"/>
      <c r="AL1405" s="34"/>
      <c r="AM1405" s="34"/>
      <c r="AN1405" s="34"/>
      <c r="AO1405" s="34"/>
      <c r="AP1405" s="34"/>
      <c r="AQ1405" s="34"/>
      <c r="AR1405" s="34"/>
    </row>
    <row r="1406" spans="10:44" s="95" customFormat="1" ht="15" customHeight="1" x14ac:dyDescent="0.25">
      <c r="J1406" s="96"/>
      <c r="K1406" s="96"/>
      <c r="L1406" s="96"/>
      <c r="M1406" s="96"/>
      <c r="N1406" s="96"/>
      <c r="O1406" s="96"/>
      <c r="P1406" s="96"/>
      <c r="Q1406" s="96"/>
      <c r="R1406" s="34"/>
      <c r="S1406" s="34"/>
      <c r="T1406" s="34"/>
      <c r="U1406" s="34"/>
      <c r="V1406" s="34"/>
      <c r="W1406" s="34"/>
      <c r="X1406" s="34"/>
      <c r="Y1406" s="34"/>
      <c r="Z1406" s="34"/>
      <c r="AA1406" s="34"/>
      <c r="AB1406" s="34"/>
      <c r="AC1406" s="34"/>
      <c r="AD1406" s="34"/>
      <c r="AE1406" s="34"/>
      <c r="AF1406" s="34"/>
      <c r="AG1406" s="34"/>
      <c r="AH1406" s="34"/>
      <c r="AI1406" s="34"/>
      <c r="AJ1406" s="34"/>
      <c r="AK1406" s="34"/>
      <c r="AL1406" s="34"/>
      <c r="AM1406" s="34"/>
      <c r="AN1406" s="34"/>
      <c r="AO1406" s="34"/>
      <c r="AP1406" s="34"/>
      <c r="AQ1406" s="34"/>
      <c r="AR1406" s="34"/>
    </row>
    <row r="1407" spans="10:44" s="95" customFormat="1" ht="15" customHeight="1" x14ac:dyDescent="0.25">
      <c r="J1407" s="96"/>
      <c r="K1407" s="96"/>
      <c r="L1407" s="96"/>
      <c r="M1407" s="96"/>
      <c r="N1407" s="96"/>
      <c r="O1407" s="96"/>
      <c r="P1407" s="96"/>
      <c r="Q1407" s="96"/>
      <c r="R1407" s="34"/>
      <c r="S1407" s="34"/>
      <c r="T1407" s="34"/>
      <c r="U1407" s="34"/>
      <c r="V1407" s="34"/>
      <c r="W1407" s="34"/>
      <c r="X1407" s="34"/>
      <c r="Y1407" s="34"/>
      <c r="Z1407" s="34"/>
      <c r="AA1407" s="34"/>
      <c r="AB1407" s="34"/>
      <c r="AC1407" s="34"/>
      <c r="AD1407" s="34"/>
      <c r="AE1407" s="34"/>
      <c r="AF1407" s="34"/>
      <c r="AG1407" s="34"/>
      <c r="AH1407" s="34"/>
      <c r="AI1407" s="34"/>
      <c r="AJ1407" s="34"/>
      <c r="AK1407" s="34"/>
      <c r="AL1407" s="34"/>
      <c r="AM1407" s="34"/>
      <c r="AN1407" s="34"/>
      <c r="AO1407" s="34"/>
      <c r="AP1407" s="34"/>
      <c r="AQ1407" s="34"/>
      <c r="AR1407" s="34"/>
    </row>
    <row r="1408" spans="10:44" s="95" customFormat="1" ht="15" customHeight="1" x14ac:dyDescent="0.25">
      <c r="J1408" s="96"/>
      <c r="K1408" s="96"/>
      <c r="L1408" s="96"/>
      <c r="M1408" s="96"/>
      <c r="N1408" s="96"/>
      <c r="O1408" s="96"/>
      <c r="P1408" s="96"/>
      <c r="Q1408" s="96"/>
      <c r="R1408" s="34"/>
      <c r="S1408" s="34"/>
      <c r="T1408" s="34"/>
      <c r="U1408" s="34"/>
      <c r="V1408" s="34"/>
      <c r="W1408" s="34"/>
      <c r="X1408" s="34"/>
      <c r="Y1408" s="34"/>
      <c r="Z1408" s="34"/>
      <c r="AA1408" s="34"/>
      <c r="AB1408" s="34"/>
      <c r="AC1408" s="34"/>
      <c r="AD1408" s="34"/>
      <c r="AE1408" s="34"/>
      <c r="AF1408" s="34"/>
      <c r="AG1408" s="34"/>
      <c r="AH1408" s="34"/>
      <c r="AI1408" s="34"/>
      <c r="AJ1408" s="34"/>
      <c r="AK1408" s="34"/>
      <c r="AL1408" s="34"/>
      <c r="AM1408" s="34"/>
      <c r="AN1408" s="34"/>
      <c r="AO1408" s="34"/>
      <c r="AP1408" s="34"/>
      <c r="AQ1408" s="34"/>
      <c r="AR1408" s="34"/>
    </row>
    <row r="1409" spans="10:44" s="95" customFormat="1" ht="15" customHeight="1" x14ac:dyDescent="0.25">
      <c r="J1409" s="96"/>
      <c r="K1409" s="96"/>
      <c r="L1409" s="96"/>
      <c r="M1409" s="96"/>
      <c r="N1409" s="96"/>
      <c r="O1409" s="96"/>
      <c r="P1409" s="96"/>
      <c r="Q1409" s="96"/>
      <c r="R1409" s="34"/>
      <c r="S1409" s="34"/>
      <c r="T1409" s="34"/>
      <c r="U1409" s="34"/>
      <c r="V1409" s="34"/>
      <c r="W1409" s="34"/>
      <c r="X1409" s="34"/>
      <c r="Y1409" s="34"/>
      <c r="Z1409" s="34"/>
      <c r="AA1409" s="34"/>
      <c r="AB1409" s="34"/>
      <c r="AC1409" s="34"/>
      <c r="AD1409" s="34"/>
      <c r="AE1409" s="34"/>
      <c r="AF1409" s="34"/>
      <c r="AG1409" s="34"/>
      <c r="AH1409" s="34"/>
      <c r="AI1409" s="34"/>
      <c r="AJ1409" s="34"/>
      <c r="AK1409" s="34"/>
      <c r="AL1409" s="34"/>
      <c r="AM1409" s="34"/>
      <c r="AN1409" s="34"/>
      <c r="AO1409" s="34"/>
      <c r="AP1409" s="34"/>
      <c r="AQ1409" s="34"/>
      <c r="AR1409" s="34"/>
    </row>
    <row r="1410" spans="10:44" s="95" customFormat="1" ht="15" customHeight="1" x14ac:dyDescent="0.25">
      <c r="J1410" s="96"/>
      <c r="K1410" s="96"/>
      <c r="L1410" s="96"/>
      <c r="M1410" s="96"/>
      <c r="N1410" s="96"/>
      <c r="O1410" s="96"/>
      <c r="P1410" s="96"/>
      <c r="Q1410" s="96"/>
      <c r="R1410" s="34"/>
      <c r="S1410" s="34"/>
      <c r="T1410" s="34"/>
      <c r="U1410" s="34"/>
      <c r="V1410" s="34"/>
      <c r="W1410" s="34"/>
      <c r="X1410" s="34"/>
      <c r="Y1410" s="34"/>
      <c r="Z1410" s="34"/>
      <c r="AA1410" s="34"/>
      <c r="AB1410" s="34"/>
      <c r="AC1410" s="34"/>
      <c r="AD1410" s="34"/>
      <c r="AE1410" s="34"/>
      <c r="AF1410" s="34"/>
      <c r="AG1410" s="34"/>
      <c r="AH1410" s="34"/>
      <c r="AI1410" s="34"/>
      <c r="AJ1410" s="34"/>
      <c r="AK1410" s="34"/>
      <c r="AL1410" s="34"/>
      <c r="AM1410" s="34"/>
      <c r="AN1410" s="34"/>
      <c r="AO1410" s="34"/>
      <c r="AP1410" s="34"/>
      <c r="AQ1410" s="34"/>
      <c r="AR1410" s="34"/>
    </row>
    <row r="1411" spans="10:44" s="95" customFormat="1" ht="15" customHeight="1" x14ac:dyDescent="0.25">
      <c r="J1411" s="96"/>
      <c r="K1411" s="96"/>
      <c r="L1411" s="96"/>
      <c r="M1411" s="96"/>
      <c r="N1411" s="96"/>
      <c r="O1411" s="96"/>
      <c r="P1411" s="96"/>
      <c r="Q1411" s="96"/>
      <c r="R1411" s="34"/>
      <c r="S1411" s="34"/>
      <c r="T1411" s="34"/>
      <c r="U1411" s="34"/>
      <c r="V1411" s="34"/>
      <c r="W1411" s="34"/>
      <c r="X1411" s="34"/>
      <c r="Y1411" s="34"/>
      <c r="Z1411" s="34"/>
      <c r="AA1411" s="34"/>
      <c r="AB1411" s="34"/>
      <c r="AC1411" s="34"/>
      <c r="AD1411" s="34"/>
      <c r="AE1411" s="34"/>
      <c r="AF1411" s="34"/>
      <c r="AG1411" s="34"/>
      <c r="AH1411" s="34"/>
      <c r="AI1411" s="34"/>
      <c r="AJ1411" s="34"/>
      <c r="AK1411" s="34"/>
      <c r="AL1411" s="34"/>
      <c r="AM1411" s="34"/>
      <c r="AN1411" s="34"/>
      <c r="AO1411" s="34"/>
      <c r="AP1411" s="34"/>
      <c r="AQ1411" s="34"/>
      <c r="AR1411" s="34"/>
    </row>
    <row r="1412" spans="10:44" s="95" customFormat="1" ht="15" customHeight="1" x14ac:dyDescent="0.25">
      <c r="J1412" s="96"/>
      <c r="K1412" s="96"/>
      <c r="L1412" s="96"/>
      <c r="M1412" s="96"/>
      <c r="N1412" s="96"/>
      <c r="O1412" s="96"/>
      <c r="P1412" s="96"/>
      <c r="Q1412" s="96"/>
      <c r="R1412" s="34"/>
      <c r="S1412" s="34"/>
      <c r="T1412" s="34"/>
      <c r="U1412" s="34"/>
      <c r="V1412" s="34"/>
      <c r="W1412" s="34"/>
      <c r="X1412" s="34"/>
      <c r="Y1412" s="34"/>
      <c r="Z1412" s="34"/>
      <c r="AA1412" s="34"/>
      <c r="AB1412" s="34"/>
      <c r="AC1412" s="34"/>
      <c r="AD1412" s="34"/>
      <c r="AE1412" s="34"/>
      <c r="AF1412" s="34"/>
      <c r="AG1412" s="34"/>
      <c r="AH1412" s="34"/>
      <c r="AI1412" s="34"/>
      <c r="AJ1412" s="34"/>
      <c r="AK1412" s="34"/>
      <c r="AL1412" s="34"/>
      <c r="AM1412" s="34"/>
      <c r="AN1412" s="34"/>
      <c r="AO1412" s="34"/>
      <c r="AP1412" s="34"/>
      <c r="AQ1412" s="34"/>
      <c r="AR1412" s="34"/>
    </row>
    <row r="1413" spans="10:44" s="95" customFormat="1" ht="15" customHeight="1" x14ac:dyDescent="0.25">
      <c r="J1413" s="96"/>
      <c r="K1413" s="96"/>
      <c r="L1413" s="96"/>
      <c r="M1413" s="96"/>
      <c r="N1413" s="96"/>
      <c r="O1413" s="96"/>
      <c r="P1413" s="96"/>
      <c r="Q1413" s="96"/>
      <c r="R1413" s="34"/>
      <c r="S1413" s="34"/>
      <c r="T1413" s="34"/>
      <c r="U1413" s="34"/>
      <c r="V1413" s="34"/>
      <c r="W1413" s="34"/>
      <c r="X1413" s="34"/>
      <c r="Y1413" s="34"/>
      <c r="Z1413" s="34"/>
      <c r="AA1413" s="34"/>
      <c r="AB1413" s="34"/>
      <c r="AC1413" s="34"/>
      <c r="AD1413" s="34"/>
      <c r="AE1413" s="34"/>
      <c r="AF1413" s="34"/>
      <c r="AG1413" s="34"/>
      <c r="AH1413" s="34"/>
      <c r="AI1413" s="34"/>
      <c r="AJ1413" s="34"/>
      <c r="AK1413" s="34"/>
      <c r="AL1413" s="34"/>
      <c r="AM1413" s="34"/>
      <c r="AN1413" s="34"/>
      <c r="AO1413" s="34"/>
      <c r="AP1413" s="34"/>
      <c r="AQ1413" s="34"/>
      <c r="AR1413" s="34"/>
    </row>
    <row r="1414" spans="10:44" s="95" customFormat="1" ht="15" customHeight="1" x14ac:dyDescent="0.25">
      <c r="J1414" s="96"/>
      <c r="K1414" s="96"/>
      <c r="L1414" s="96"/>
      <c r="M1414" s="96"/>
      <c r="N1414" s="96"/>
      <c r="O1414" s="96"/>
      <c r="P1414" s="96"/>
      <c r="Q1414" s="96"/>
      <c r="R1414" s="34"/>
      <c r="S1414" s="34"/>
      <c r="T1414" s="34"/>
      <c r="U1414" s="34"/>
      <c r="V1414" s="34"/>
      <c r="W1414" s="34"/>
      <c r="X1414" s="34"/>
      <c r="Y1414" s="34"/>
      <c r="Z1414" s="34"/>
      <c r="AA1414" s="34"/>
      <c r="AB1414" s="34"/>
      <c r="AC1414" s="34"/>
      <c r="AD1414" s="34"/>
      <c r="AE1414" s="34"/>
      <c r="AF1414" s="34"/>
      <c r="AG1414" s="34"/>
      <c r="AH1414" s="34"/>
      <c r="AI1414" s="34"/>
      <c r="AJ1414" s="34"/>
      <c r="AK1414" s="34"/>
      <c r="AL1414" s="34"/>
      <c r="AM1414" s="34"/>
      <c r="AN1414" s="34"/>
      <c r="AO1414" s="34"/>
      <c r="AP1414" s="34"/>
      <c r="AQ1414" s="34"/>
      <c r="AR1414" s="34"/>
    </row>
    <row r="1415" spans="10:44" s="95" customFormat="1" ht="15" customHeight="1" x14ac:dyDescent="0.25">
      <c r="J1415" s="96"/>
      <c r="K1415" s="96"/>
      <c r="L1415" s="96"/>
      <c r="M1415" s="96"/>
      <c r="N1415" s="96"/>
      <c r="O1415" s="96"/>
      <c r="P1415" s="96"/>
      <c r="Q1415" s="96"/>
      <c r="R1415" s="34"/>
      <c r="S1415" s="34"/>
      <c r="T1415" s="34"/>
      <c r="U1415" s="34"/>
      <c r="V1415" s="34"/>
      <c r="W1415" s="34"/>
      <c r="X1415" s="34"/>
      <c r="Y1415" s="34"/>
      <c r="Z1415" s="34"/>
      <c r="AA1415" s="34"/>
      <c r="AB1415" s="34"/>
      <c r="AC1415" s="34"/>
      <c r="AD1415" s="34"/>
      <c r="AE1415" s="34"/>
      <c r="AF1415" s="34"/>
      <c r="AG1415" s="34"/>
      <c r="AH1415" s="34"/>
      <c r="AI1415" s="34"/>
      <c r="AJ1415" s="34"/>
      <c r="AK1415" s="34"/>
      <c r="AL1415" s="34"/>
      <c r="AM1415" s="34"/>
      <c r="AN1415" s="34"/>
      <c r="AO1415" s="34"/>
      <c r="AP1415" s="34"/>
      <c r="AQ1415" s="34"/>
      <c r="AR1415" s="34"/>
    </row>
    <row r="1416" spans="10:44" s="95" customFormat="1" ht="15" customHeight="1" x14ac:dyDescent="0.25">
      <c r="J1416" s="96"/>
      <c r="K1416" s="96"/>
      <c r="L1416" s="96"/>
      <c r="M1416" s="96"/>
      <c r="N1416" s="96"/>
      <c r="O1416" s="96"/>
      <c r="P1416" s="96"/>
      <c r="Q1416" s="96"/>
      <c r="R1416" s="34"/>
      <c r="S1416" s="34"/>
      <c r="T1416" s="34"/>
      <c r="U1416" s="34"/>
      <c r="V1416" s="34"/>
      <c r="W1416" s="34"/>
      <c r="X1416" s="34"/>
      <c r="Y1416" s="34"/>
      <c r="Z1416" s="34"/>
      <c r="AA1416" s="34"/>
      <c r="AB1416" s="34"/>
      <c r="AC1416" s="34"/>
      <c r="AD1416" s="34"/>
      <c r="AE1416" s="34"/>
      <c r="AF1416" s="34"/>
      <c r="AG1416" s="34"/>
      <c r="AH1416" s="34"/>
      <c r="AI1416" s="34"/>
      <c r="AJ1416" s="34"/>
      <c r="AK1416" s="34"/>
      <c r="AL1416" s="34"/>
      <c r="AM1416" s="34"/>
      <c r="AN1416" s="34"/>
      <c r="AO1416" s="34"/>
      <c r="AP1416" s="34"/>
      <c r="AQ1416" s="34"/>
      <c r="AR1416" s="34"/>
    </row>
    <row r="1417" spans="10:44" s="95" customFormat="1" ht="15" customHeight="1" x14ac:dyDescent="0.25">
      <c r="J1417" s="96"/>
      <c r="K1417" s="96"/>
      <c r="L1417" s="96"/>
      <c r="M1417" s="96"/>
      <c r="N1417" s="96"/>
      <c r="O1417" s="96"/>
      <c r="P1417" s="96"/>
      <c r="Q1417" s="96"/>
      <c r="R1417" s="34"/>
      <c r="S1417" s="34"/>
      <c r="T1417" s="34"/>
      <c r="U1417" s="34"/>
      <c r="V1417" s="34"/>
      <c r="W1417" s="34"/>
      <c r="X1417" s="34"/>
      <c r="Y1417" s="34"/>
      <c r="Z1417" s="34"/>
      <c r="AA1417" s="34"/>
      <c r="AB1417" s="34"/>
      <c r="AC1417" s="34"/>
      <c r="AD1417" s="34"/>
      <c r="AE1417" s="34"/>
      <c r="AF1417" s="34"/>
      <c r="AG1417" s="34"/>
      <c r="AH1417" s="34"/>
      <c r="AI1417" s="34"/>
      <c r="AJ1417" s="34"/>
      <c r="AK1417" s="34"/>
      <c r="AL1417" s="34"/>
      <c r="AM1417" s="34"/>
      <c r="AN1417" s="34"/>
      <c r="AO1417" s="34"/>
      <c r="AP1417" s="34"/>
      <c r="AQ1417" s="34"/>
      <c r="AR1417" s="34"/>
    </row>
    <row r="1418" spans="10:44" s="95" customFormat="1" ht="15" customHeight="1" x14ac:dyDescent="0.25">
      <c r="J1418" s="96"/>
      <c r="K1418" s="96"/>
      <c r="L1418" s="96"/>
      <c r="M1418" s="96"/>
      <c r="N1418" s="96"/>
      <c r="O1418" s="96"/>
      <c r="P1418" s="96"/>
      <c r="Q1418" s="96"/>
      <c r="R1418" s="34"/>
      <c r="S1418" s="34"/>
      <c r="T1418" s="34"/>
      <c r="U1418" s="34"/>
      <c r="V1418" s="34"/>
      <c r="W1418" s="34"/>
      <c r="X1418" s="34"/>
      <c r="Y1418" s="34"/>
      <c r="Z1418" s="34"/>
      <c r="AA1418" s="34"/>
      <c r="AB1418" s="34"/>
      <c r="AC1418" s="34"/>
      <c r="AD1418" s="34"/>
      <c r="AE1418" s="34"/>
      <c r="AF1418" s="34"/>
      <c r="AG1418" s="34"/>
      <c r="AH1418" s="34"/>
      <c r="AI1418" s="34"/>
      <c r="AJ1418" s="34"/>
      <c r="AK1418" s="34"/>
      <c r="AL1418" s="34"/>
      <c r="AM1418" s="34"/>
      <c r="AN1418" s="34"/>
      <c r="AO1418" s="34"/>
      <c r="AP1418" s="34"/>
      <c r="AQ1418" s="34"/>
      <c r="AR1418" s="34"/>
    </row>
    <row r="1419" spans="10:44" s="95" customFormat="1" ht="15" customHeight="1" x14ac:dyDescent="0.25">
      <c r="J1419" s="96"/>
      <c r="K1419" s="96"/>
      <c r="L1419" s="96"/>
      <c r="M1419" s="96"/>
      <c r="N1419" s="96"/>
      <c r="O1419" s="96"/>
      <c r="P1419" s="96"/>
      <c r="Q1419" s="96"/>
      <c r="R1419" s="34"/>
      <c r="S1419" s="34"/>
      <c r="T1419" s="34"/>
      <c r="U1419" s="34"/>
      <c r="V1419" s="34"/>
      <c r="W1419" s="34"/>
      <c r="X1419" s="34"/>
      <c r="Y1419" s="34"/>
      <c r="Z1419" s="34"/>
      <c r="AA1419" s="34"/>
      <c r="AB1419" s="34"/>
      <c r="AC1419" s="34"/>
      <c r="AD1419" s="34"/>
      <c r="AE1419" s="34"/>
      <c r="AF1419" s="34"/>
      <c r="AG1419" s="34"/>
      <c r="AH1419" s="34"/>
      <c r="AI1419" s="34"/>
      <c r="AJ1419" s="34"/>
      <c r="AK1419" s="34"/>
      <c r="AL1419" s="34"/>
      <c r="AM1419" s="34"/>
      <c r="AN1419" s="34"/>
      <c r="AO1419" s="34"/>
      <c r="AP1419" s="34"/>
      <c r="AQ1419" s="34"/>
      <c r="AR1419" s="34"/>
    </row>
    <row r="1420" spans="10:44" s="95" customFormat="1" ht="15" customHeight="1" x14ac:dyDescent="0.25">
      <c r="J1420" s="96"/>
      <c r="K1420" s="96"/>
      <c r="L1420" s="96"/>
      <c r="M1420" s="96"/>
      <c r="N1420" s="96"/>
      <c r="O1420" s="96"/>
      <c r="P1420" s="96"/>
      <c r="Q1420" s="96"/>
      <c r="R1420" s="34"/>
      <c r="S1420" s="34"/>
      <c r="T1420" s="34"/>
      <c r="U1420" s="34"/>
      <c r="V1420" s="34"/>
      <c r="W1420" s="34"/>
      <c r="X1420" s="34"/>
      <c r="Y1420" s="34"/>
      <c r="Z1420" s="34"/>
      <c r="AA1420" s="34"/>
      <c r="AB1420" s="34"/>
      <c r="AC1420" s="34"/>
      <c r="AD1420" s="34"/>
      <c r="AE1420" s="34"/>
      <c r="AF1420" s="34"/>
      <c r="AG1420" s="34"/>
      <c r="AH1420" s="34"/>
      <c r="AI1420" s="34"/>
      <c r="AJ1420" s="34"/>
      <c r="AK1420" s="34"/>
      <c r="AL1420" s="34"/>
      <c r="AM1420" s="34"/>
      <c r="AN1420" s="34"/>
      <c r="AO1420" s="34"/>
      <c r="AP1420" s="34"/>
      <c r="AQ1420" s="34"/>
      <c r="AR1420" s="34"/>
    </row>
    <row r="1421" spans="10:44" s="95" customFormat="1" ht="15" customHeight="1" x14ac:dyDescent="0.25">
      <c r="J1421" s="96"/>
      <c r="K1421" s="96"/>
      <c r="L1421" s="96"/>
      <c r="M1421" s="96"/>
      <c r="N1421" s="96"/>
      <c r="O1421" s="96"/>
      <c r="P1421" s="96"/>
      <c r="Q1421" s="96"/>
      <c r="R1421" s="34"/>
      <c r="S1421" s="34"/>
      <c r="T1421" s="34"/>
      <c r="U1421" s="34"/>
      <c r="V1421" s="34"/>
      <c r="W1421" s="34"/>
      <c r="X1421" s="34"/>
      <c r="Y1421" s="34"/>
      <c r="Z1421" s="34"/>
      <c r="AA1421" s="34"/>
      <c r="AB1421" s="34"/>
      <c r="AC1421" s="34"/>
      <c r="AD1421" s="34"/>
      <c r="AE1421" s="34"/>
      <c r="AF1421" s="34"/>
      <c r="AG1421" s="34"/>
      <c r="AH1421" s="34"/>
      <c r="AI1421" s="34"/>
      <c r="AJ1421" s="34"/>
      <c r="AK1421" s="34"/>
      <c r="AL1421" s="34"/>
      <c r="AM1421" s="34"/>
      <c r="AN1421" s="34"/>
      <c r="AO1421" s="34"/>
      <c r="AP1421" s="34"/>
      <c r="AQ1421" s="34"/>
      <c r="AR1421" s="34"/>
    </row>
    <row r="1422" spans="10:44" s="95" customFormat="1" ht="15" customHeight="1" x14ac:dyDescent="0.25">
      <c r="J1422" s="96"/>
      <c r="K1422" s="96"/>
      <c r="L1422" s="96"/>
      <c r="M1422" s="96"/>
      <c r="N1422" s="96"/>
      <c r="O1422" s="96"/>
      <c r="P1422" s="96"/>
      <c r="Q1422" s="96"/>
      <c r="R1422" s="34"/>
      <c r="S1422" s="34"/>
      <c r="T1422" s="34"/>
      <c r="U1422" s="34"/>
      <c r="V1422" s="34"/>
      <c r="W1422" s="34"/>
      <c r="X1422" s="34"/>
      <c r="Y1422" s="34"/>
      <c r="Z1422" s="34"/>
      <c r="AA1422" s="34"/>
      <c r="AB1422" s="34"/>
      <c r="AC1422" s="34"/>
      <c r="AD1422" s="34"/>
      <c r="AE1422" s="34"/>
      <c r="AF1422" s="34"/>
      <c r="AG1422" s="34"/>
      <c r="AH1422" s="34"/>
      <c r="AI1422" s="34"/>
      <c r="AJ1422" s="34"/>
      <c r="AK1422" s="34"/>
      <c r="AL1422" s="34"/>
      <c r="AM1422" s="34"/>
      <c r="AN1422" s="34"/>
      <c r="AO1422" s="34"/>
      <c r="AP1422" s="34"/>
      <c r="AQ1422" s="34"/>
      <c r="AR1422" s="34"/>
    </row>
    <row r="1423" spans="10:44" s="95" customFormat="1" ht="15" customHeight="1" x14ac:dyDescent="0.25">
      <c r="J1423" s="96"/>
      <c r="K1423" s="96"/>
      <c r="L1423" s="96"/>
      <c r="M1423" s="96"/>
      <c r="N1423" s="96"/>
      <c r="O1423" s="96"/>
      <c r="P1423" s="96"/>
      <c r="Q1423" s="96"/>
      <c r="R1423" s="34"/>
      <c r="S1423" s="34"/>
      <c r="T1423" s="34"/>
      <c r="U1423" s="34"/>
      <c r="V1423" s="34"/>
      <c r="W1423" s="34"/>
      <c r="X1423" s="34"/>
      <c r="Y1423" s="34"/>
      <c r="Z1423" s="34"/>
      <c r="AA1423" s="34"/>
      <c r="AB1423" s="34"/>
      <c r="AC1423" s="34"/>
      <c r="AD1423" s="34"/>
      <c r="AE1423" s="34"/>
      <c r="AF1423" s="34"/>
      <c r="AG1423" s="34"/>
      <c r="AH1423" s="34"/>
      <c r="AI1423" s="34"/>
      <c r="AJ1423" s="34"/>
      <c r="AK1423" s="34"/>
      <c r="AL1423" s="34"/>
      <c r="AM1423" s="34"/>
      <c r="AN1423" s="34"/>
      <c r="AO1423" s="34"/>
      <c r="AP1423" s="34"/>
      <c r="AQ1423" s="34"/>
      <c r="AR1423" s="34"/>
    </row>
    <row r="1424" spans="10:44" s="95" customFormat="1" ht="15" customHeight="1" x14ac:dyDescent="0.25">
      <c r="J1424" s="96"/>
      <c r="K1424" s="96"/>
      <c r="L1424" s="96"/>
      <c r="M1424" s="96"/>
      <c r="N1424" s="96"/>
      <c r="O1424" s="96"/>
      <c r="P1424" s="96"/>
      <c r="Q1424" s="96"/>
      <c r="R1424" s="34"/>
      <c r="S1424" s="34"/>
      <c r="T1424" s="34"/>
      <c r="U1424" s="34"/>
      <c r="V1424" s="34"/>
      <c r="W1424" s="34"/>
      <c r="X1424" s="34"/>
      <c r="Y1424" s="34"/>
      <c r="Z1424" s="34"/>
      <c r="AA1424" s="34"/>
      <c r="AB1424" s="34"/>
      <c r="AC1424" s="34"/>
      <c r="AD1424" s="34"/>
      <c r="AE1424" s="34"/>
      <c r="AF1424" s="34"/>
      <c r="AG1424" s="34"/>
      <c r="AH1424" s="34"/>
      <c r="AI1424" s="34"/>
      <c r="AJ1424" s="34"/>
      <c r="AK1424" s="34"/>
      <c r="AL1424" s="34"/>
      <c r="AM1424" s="34"/>
      <c r="AN1424" s="34"/>
      <c r="AO1424" s="34"/>
      <c r="AP1424" s="34"/>
      <c r="AQ1424" s="34"/>
      <c r="AR1424" s="34"/>
    </row>
    <row r="1425" spans="10:44" s="95" customFormat="1" ht="15" customHeight="1" x14ac:dyDescent="0.25">
      <c r="J1425" s="96"/>
      <c r="K1425" s="96"/>
      <c r="L1425" s="96"/>
      <c r="M1425" s="96"/>
      <c r="N1425" s="96"/>
      <c r="O1425" s="96"/>
      <c r="P1425" s="96"/>
      <c r="Q1425" s="96"/>
      <c r="R1425" s="34"/>
      <c r="S1425" s="34"/>
      <c r="T1425" s="34"/>
      <c r="U1425" s="34"/>
      <c r="V1425" s="34"/>
      <c r="W1425" s="34"/>
      <c r="X1425" s="34"/>
      <c r="Y1425" s="34"/>
      <c r="Z1425" s="34"/>
      <c r="AA1425" s="34"/>
      <c r="AB1425" s="34"/>
      <c r="AC1425" s="34"/>
      <c r="AD1425" s="34"/>
      <c r="AE1425" s="34"/>
      <c r="AF1425" s="34"/>
      <c r="AG1425" s="34"/>
      <c r="AH1425" s="34"/>
      <c r="AI1425" s="34"/>
      <c r="AJ1425" s="34"/>
      <c r="AK1425" s="34"/>
      <c r="AL1425" s="34"/>
      <c r="AM1425" s="34"/>
      <c r="AN1425" s="34"/>
      <c r="AO1425" s="34"/>
      <c r="AP1425" s="34"/>
      <c r="AQ1425" s="34"/>
      <c r="AR1425" s="34"/>
    </row>
    <row r="1426" spans="10:44" s="95" customFormat="1" ht="15" customHeight="1" x14ac:dyDescent="0.25">
      <c r="J1426" s="96"/>
      <c r="K1426" s="96"/>
      <c r="L1426" s="96"/>
      <c r="M1426" s="96"/>
      <c r="N1426" s="96"/>
      <c r="O1426" s="96"/>
      <c r="P1426" s="96"/>
      <c r="Q1426" s="96"/>
      <c r="R1426" s="34"/>
      <c r="S1426" s="34"/>
      <c r="T1426" s="34"/>
      <c r="U1426" s="34"/>
      <c r="V1426" s="34"/>
      <c r="W1426" s="34"/>
      <c r="X1426" s="34"/>
      <c r="Y1426" s="34"/>
      <c r="Z1426" s="34"/>
      <c r="AA1426" s="34"/>
      <c r="AB1426" s="34"/>
      <c r="AC1426" s="34"/>
      <c r="AD1426" s="34"/>
      <c r="AE1426" s="34"/>
      <c r="AF1426" s="34"/>
      <c r="AG1426" s="34"/>
      <c r="AH1426" s="34"/>
      <c r="AI1426" s="34"/>
      <c r="AJ1426" s="34"/>
      <c r="AK1426" s="34"/>
      <c r="AL1426" s="34"/>
      <c r="AM1426" s="34"/>
      <c r="AN1426" s="34"/>
      <c r="AO1426" s="34"/>
      <c r="AP1426" s="34"/>
      <c r="AQ1426" s="34"/>
      <c r="AR1426" s="34"/>
    </row>
    <row r="1427" spans="10:44" s="95" customFormat="1" ht="15" customHeight="1" x14ac:dyDescent="0.25">
      <c r="J1427" s="96"/>
      <c r="K1427" s="96"/>
      <c r="L1427" s="96"/>
      <c r="M1427" s="96"/>
      <c r="N1427" s="96"/>
      <c r="O1427" s="96"/>
      <c r="P1427" s="96"/>
      <c r="Q1427" s="96"/>
      <c r="R1427" s="34"/>
      <c r="S1427" s="34"/>
      <c r="T1427" s="34"/>
      <c r="U1427" s="34"/>
      <c r="V1427" s="34"/>
      <c r="W1427" s="34"/>
      <c r="X1427" s="34"/>
      <c r="Y1427" s="34"/>
      <c r="Z1427" s="34"/>
      <c r="AA1427" s="34"/>
      <c r="AB1427" s="34"/>
      <c r="AC1427" s="34"/>
      <c r="AD1427" s="34"/>
      <c r="AE1427" s="34"/>
      <c r="AF1427" s="34"/>
      <c r="AG1427" s="34"/>
      <c r="AH1427" s="34"/>
      <c r="AI1427" s="34"/>
      <c r="AJ1427" s="34"/>
      <c r="AK1427" s="34"/>
      <c r="AL1427" s="34"/>
      <c r="AM1427" s="34"/>
      <c r="AN1427" s="34"/>
      <c r="AO1427" s="34"/>
      <c r="AP1427" s="34"/>
      <c r="AQ1427" s="34"/>
      <c r="AR1427" s="34"/>
    </row>
    <row r="1428" spans="10:44" s="95" customFormat="1" ht="15" customHeight="1" x14ac:dyDescent="0.25">
      <c r="J1428" s="96"/>
      <c r="K1428" s="96"/>
      <c r="L1428" s="96"/>
      <c r="M1428" s="96"/>
      <c r="N1428" s="96"/>
      <c r="O1428" s="96"/>
      <c r="P1428" s="96"/>
      <c r="Q1428" s="96"/>
      <c r="R1428" s="34"/>
      <c r="S1428" s="34"/>
      <c r="T1428" s="34"/>
      <c r="U1428" s="34"/>
      <c r="V1428" s="34"/>
      <c r="W1428" s="34"/>
      <c r="X1428" s="34"/>
      <c r="Y1428" s="34"/>
      <c r="Z1428" s="34"/>
      <c r="AA1428" s="34"/>
      <c r="AB1428" s="34"/>
      <c r="AC1428" s="34"/>
      <c r="AD1428" s="34"/>
      <c r="AE1428" s="34"/>
      <c r="AF1428" s="34"/>
      <c r="AG1428" s="34"/>
      <c r="AH1428" s="34"/>
      <c r="AI1428" s="34"/>
      <c r="AJ1428" s="34"/>
      <c r="AK1428" s="34"/>
      <c r="AL1428" s="34"/>
      <c r="AM1428" s="34"/>
      <c r="AN1428" s="34"/>
      <c r="AO1428" s="34"/>
      <c r="AP1428" s="34"/>
      <c r="AQ1428" s="34"/>
      <c r="AR1428" s="34"/>
    </row>
    <row r="1429" spans="10:44" s="95" customFormat="1" ht="15" customHeight="1" x14ac:dyDescent="0.25">
      <c r="J1429" s="96"/>
      <c r="K1429" s="96"/>
      <c r="L1429" s="96"/>
      <c r="M1429" s="96"/>
      <c r="N1429" s="96"/>
      <c r="O1429" s="96"/>
      <c r="P1429" s="96"/>
      <c r="Q1429" s="96"/>
      <c r="R1429" s="34"/>
      <c r="S1429" s="34"/>
      <c r="T1429" s="34"/>
      <c r="U1429" s="34"/>
      <c r="V1429" s="34"/>
      <c r="W1429" s="34"/>
      <c r="X1429" s="34"/>
      <c r="Y1429" s="34"/>
      <c r="Z1429" s="34"/>
      <c r="AA1429" s="34"/>
      <c r="AB1429" s="34"/>
      <c r="AC1429" s="34"/>
      <c r="AD1429" s="34"/>
      <c r="AE1429" s="34"/>
      <c r="AF1429" s="34"/>
      <c r="AG1429" s="34"/>
      <c r="AH1429" s="34"/>
      <c r="AI1429" s="34"/>
      <c r="AJ1429" s="34"/>
      <c r="AK1429" s="34"/>
      <c r="AL1429" s="34"/>
      <c r="AM1429" s="34"/>
      <c r="AN1429" s="34"/>
      <c r="AO1429" s="34"/>
      <c r="AP1429" s="34"/>
      <c r="AQ1429" s="34"/>
      <c r="AR1429" s="34"/>
    </row>
    <row r="1430" spans="10:44" s="95" customFormat="1" ht="15" customHeight="1" x14ac:dyDescent="0.25">
      <c r="J1430" s="96"/>
      <c r="K1430" s="96"/>
      <c r="L1430" s="96"/>
      <c r="M1430" s="96"/>
      <c r="N1430" s="96"/>
      <c r="O1430" s="96"/>
      <c r="P1430" s="96"/>
      <c r="Q1430" s="96"/>
      <c r="R1430" s="34"/>
      <c r="S1430" s="34"/>
      <c r="T1430" s="34"/>
      <c r="U1430" s="34"/>
      <c r="V1430" s="34"/>
      <c r="W1430" s="34"/>
      <c r="X1430" s="34"/>
      <c r="Y1430" s="34"/>
      <c r="Z1430" s="34"/>
      <c r="AA1430" s="34"/>
      <c r="AB1430" s="34"/>
      <c r="AC1430" s="34"/>
      <c r="AD1430" s="34"/>
      <c r="AE1430" s="34"/>
      <c r="AF1430" s="34"/>
      <c r="AG1430" s="34"/>
      <c r="AH1430" s="34"/>
      <c r="AI1430" s="34"/>
      <c r="AJ1430" s="34"/>
      <c r="AK1430" s="34"/>
      <c r="AL1430" s="34"/>
      <c r="AM1430" s="34"/>
      <c r="AN1430" s="34"/>
      <c r="AO1430" s="34"/>
      <c r="AP1430" s="34"/>
      <c r="AQ1430" s="34"/>
      <c r="AR1430" s="34"/>
    </row>
    <row r="1431" spans="10:44" s="95" customFormat="1" ht="15" customHeight="1" x14ac:dyDescent="0.25">
      <c r="J1431" s="96"/>
      <c r="K1431" s="96"/>
      <c r="L1431" s="96"/>
      <c r="M1431" s="96"/>
      <c r="N1431" s="96"/>
      <c r="O1431" s="96"/>
      <c r="P1431" s="96"/>
      <c r="Q1431" s="96"/>
      <c r="R1431" s="34"/>
      <c r="S1431" s="34"/>
      <c r="T1431" s="34"/>
      <c r="U1431" s="34"/>
      <c r="V1431" s="34"/>
      <c r="W1431" s="34"/>
      <c r="X1431" s="34"/>
      <c r="Y1431" s="34"/>
      <c r="Z1431" s="34"/>
      <c r="AA1431" s="34"/>
      <c r="AB1431" s="34"/>
      <c r="AC1431" s="34"/>
      <c r="AD1431" s="34"/>
      <c r="AE1431" s="34"/>
      <c r="AF1431" s="34"/>
      <c r="AG1431" s="34"/>
      <c r="AH1431" s="34"/>
      <c r="AI1431" s="34"/>
      <c r="AJ1431" s="34"/>
      <c r="AK1431" s="34"/>
      <c r="AL1431" s="34"/>
      <c r="AM1431" s="34"/>
      <c r="AN1431" s="34"/>
      <c r="AO1431" s="34"/>
      <c r="AP1431" s="34"/>
      <c r="AQ1431" s="34"/>
      <c r="AR1431" s="34"/>
    </row>
    <row r="1432" spans="10:44" s="95" customFormat="1" ht="15" customHeight="1" x14ac:dyDescent="0.25">
      <c r="J1432" s="96"/>
      <c r="K1432" s="96"/>
      <c r="L1432" s="96"/>
      <c r="M1432" s="96"/>
      <c r="N1432" s="96"/>
      <c r="O1432" s="96"/>
      <c r="P1432" s="96"/>
      <c r="Q1432" s="96"/>
      <c r="R1432" s="34"/>
      <c r="S1432" s="34"/>
      <c r="T1432" s="34"/>
      <c r="U1432" s="34"/>
      <c r="V1432" s="34"/>
      <c r="W1432" s="34"/>
      <c r="X1432" s="34"/>
      <c r="Y1432" s="34"/>
      <c r="Z1432" s="34"/>
      <c r="AA1432" s="34"/>
      <c r="AB1432" s="34"/>
      <c r="AC1432" s="34"/>
      <c r="AD1432" s="34"/>
      <c r="AE1432" s="34"/>
      <c r="AF1432" s="34"/>
      <c r="AG1432" s="34"/>
      <c r="AH1432" s="34"/>
      <c r="AI1432" s="34"/>
      <c r="AJ1432" s="34"/>
      <c r="AK1432" s="34"/>
      <c r="AL1432" s="34"/>
      <c r="AM1432" s="34"/>
      <c r="AN1432" s="34"/>
      <c r="AO1432" s="34"/>
      <c r="AP1432" s="34"/>
      <c r="AQ1432" s="34"/>
      <c r="AR1432" s="34"/>
    </row>
    <row r="1433" spans="10:44" s="95" customFormat="1" ht="15" customHeight="1" x14ac:dyDescent="0.25">
      <c r="J1433" s="96"/>
      <c r="K1433" s="96"/>
      <c r="L1433" s="96"/>
      <c r="M1433" s="96"/>
      <c r="N1433" s="96"/>
      <c r="O1433" s="96"/>
      <c r="P1433" s="96"/>
      <c r="Q1433" s="96"/>
      <c r="R1433" s="34"/>
      <c r="S1433" s="34"/>
      <c r="T1433" s="34"/>
      <c r="U1433" s="34"/>
      <c r="V1433" s="34"/>
      <c r="W1433" s="34"/>
      <c r="X1433" s="34"/>
      <c r="Y1433" s="34"/>
      <c r="Z1433" s="34"/>
      <c r="AA1433" s="34"/>
      <c r="AB1433" s="34"/>
      <c r="AC1433" s="34"/>
      <c r="AD1433" s="34"/>
      <c r="AE1433" s="34"/>
      <c r="AF1433" s="34"/>
      <c r="AG1433" s="34"/>
      <c r="AH1433" s="34"/>
      <c r="AI1433" s="34"/>
      <c r="AJ1433" s="34"/>
      <c r="AK1433" s="34"/>
      <c r="AL1433" s="34"/>
      <c r="AM1433" s="34"/>
      <c r="AN1433" s="34"/>
      <c r="AO1433" s="34"/>
      <c r="AP1433" s="34"/>
      <c r="AQ1433" s="34"/>
      <c r="AR1433" s="34"/>
    </row>
    <row r="1434" spans="10:44" s="95" customFormat="1" ht="15" customHeight="1" x14ac:dyDescent="0.25">
      <c r="J1434" s="96"/>
      <c r="K1434" s="96"/>
      <c r="L1434" s="96"/>
      <c r="M1434" s="96"/>
      <c r="N1434" s="96"/>
      <c r="O1434" s="96"/>
      <c r="P1434" s="96"/>
      <c r="Q1434" s="96"/>
      <c r="R1434" s="34"/>
      <c r="S1434" s="34"/>
      <c r="T1434" s="34"/>
      <c r="U1434" s="34"/>
      <c r="V1434" s="34"/>
      <c r="W1434" s="34"/>
      <c r="X1434" s="34"/>
      <c r="Y1434" s="34"/>
      <c r="Z1434" s="34"/>
      <c r="AA1434" s="34"/>
      <c r="AB1434" s="34"/>
      <c r="AC1434" s="34"/>
      <c r="AD1434" s="34"/>
      <c r="AE1434" s="34"/>
      <c r="AF1434" s="34"/>
      <c r="AG1434" s="34"/>
      <c r="AH1434" s="34"/>
      <c r="AI1434" s="34"/>
      <c r="AJ1434" s="34"/>
      <c r="AK1434" s="34"/>
      <c r="AL1434" s="34"/>
      <c r="AM1434" s="34"/>
      <c r="AN1434" s="34"/>
      <c r="AO1434" s="34"/>
      <c r="AP1434" s="34"/>
      <c r="AQ1434" s="34"/>
      <c r="AR1434" s="34"/>
    </row>
    <row r="1435" spans="10:44" s="95" customFormat="1" ht="15" customHeight="1" x14ac:dyDescent="0.25">
      <c r="J1435" s="96"/>
      <c r="K1435" s="96"/>
      <c r="L1435" s="96"/>
      <c r="M1435" s="96"/>
      <c r="N1435" s="96"/>
      <c r="O1435" s="96"/>
      <c r="P1435" s="96"/>
      <c r="Q1435" s="96"/>
      <c r="R1435" s="34"/>
      <c r="S1435" s="34"/>
      <c r="T1435" s="34"/>
      <c r="U1435" s="34"/>
      <c r="V1435" s="34"/>
      <c r="W1435" s="34"/>
      <c r="X1435" s="34"/>
      <c r="Y1435" s="34"/>
      <c r="Z1435" s="34"/>
      <c r="AA1435" s="34"/>
      <c r="AB1435" s="34"/>
      <c r="AC1435" s="34"/>
      <c r="AD1435" s="34"/>
      <c r="AE1435" s="34"/>
      <c r="AF1435" s="34"/>
      <c r="AG1435" s="34"/>
      <c r="AH1435" s="34"/>
      <c r="AI1435" s="34"/>
      <c r="AJ1435" s="34"/>
      <c r="AK1435" s="34"/>
      <c r="AL1435" s="34"/>
      <c r="AM1435" s="34"/>
      <c r="AN1435" s="34"/>
      <c r="AO1435" s="34"/>
      <c r="AP1435" s="34"/>
      <c r="AQ1435" s="34"/>
      <c r="AR1435" s="34"/>
    </row>
    <row r="1436" spans="10:44" s="95" customFormat="1" ht="15" customHeight="1" x14ac:dyDescent="0.25">
      <c r="J1436" s="96"/>
      <c r="K1436" s="96"/>
      <c r="L1436" s="96"/>
      <c r="M1436" s="96"/>
      <c r="N1436" s="96"/>
      <c r="O1436" s="96"/>
      <c r="P1436" s="96"/>
      <c r="Q1436" s="96"/>
      <c r="R1436" s="34"/>
      <c r="S1436" s="34"/>
      <c r="T1436" s="34"/>
      <c r="U1436" s="34"/>
      <c r="V1436" s="34"/>
      <c r="W1436" s="34"/>
      <c r="X1436" s="34"/>
      <c r="Y1436" s="34"/>
      <c r="Z1436" s="34"/>
      <c r="AA1436" s="34"/>
      <c r="AB1436" s="34"/>
      <c r="AC1436" s="34"/>
      <c r="AD1436" s="34"/>
      <c r="AE1436" s="34"/>
      <c r="AF1436" s="34"/>
      <c r="AG1436" s="34"/>
      <c r="AH1436" s="34"/>
      <c r="AI1436" s="34"/>
      <c r="AJ1436" s="34"/>
      <c r="AK1436" s="34"/>
      <c r="AL1436" s="34"/>
      <c r="AM1436" s="34"/>
      <c r="AN1436" s="34"/>
      <c r="AO1436" s="34"/>
      <c r="AP1436" s="34"/>
      <c r="AQ1436" s="34"/>
      <c r="AR1436" s="34"/>
    </row>
    <row r="1437" spans="10:44" s="95" customFormat="1" ht="15" customHeight="1" x14ac:dyDescent="0.25">
      <c r="J1437" s="96"/>
      <c r="K1437" s="96"/>
      <c r="L1437" s="96"/>
      <c r="M1437" s="96"/>
      <c r="N1437" s="96"/>
      <c r="O1437" s="96"/>
      <c r="P1437" s="96"/>
      <c r="Q1437" s="96"/>
      <c r="R1437" s="34"/>
      <c r="S1437" s="34"/>
      <c r="T1437" s="34"/>
      <c r="U1437" s="34"/>
      <c r="V1437" s="34"/>
      <c r="W1437" s="34"/>
      <c r="X1437" s="34"/>
      <c r="Y1437" s="34"/>
      <c r="Z1437" s="34"/>
      <c r="AA1437" s="34"/>
      <c r="AB1437" s="34"/>
      <c r="AC1437" s="34"/>
      <c r="AD1437" s="34"/>
      <c r="AE1437" s="34"/>
      <c r="AF1437" s="34"/>
      <c r="AG1437" s="34"/>
      <c r="AH1437" s="34"/>
      <c r="AI1437" s="34"/>
      <c r="AJ1437" s="34"/>
      <c r="AK1437" s="34"/>
      <c r="AL1437" s="34"/>
      <c r="AM1437" s="34"/>
      <c r="AN1437" s="34"/>
      <c r="AO1437" s="34"/>
      <c r="AP1437" s="34"/>
      <c r="AQ1437" s="34"/>
      <c r="AR1437" s="34"/>
    </row>
    <row r="1438" spans="10:44" s="95" customFormat="1" ht="15" customHeight="1" x14ac:dyDescent="0.25">
      <c r="J1438" s="96"/>
      <c r="K1438" s="96"/>
      <c r="L1438" s="96"/>
      <c r="M1438" s="96"/>
      <c r="N1438" s="96"/>
      <c r="O1438" s="96"/>
      <c r="P1438" s="96"/>
      <c r="Q1438" s="96"/>
      <c r="R1438" s="34"/>
      <c r="S1438" s="34"/>
      <c r="T1438" s="34"/>
      <c r="U1438" s="34"/>
      <c r="V1438" s="34"/>
      <c r="W1438" s="34"/>
      <c r="X1438" s="34"/>
      <c r="Y1438" s="34"/>
      <c r="Z1438" s="34"/>
      <c r="AA1438" s="34"/>
      <c r="AB1438" s="34"/>
      <c r="AC1438" s="34"/>
      <c r="AD1438" s="34"/>
      <c r="AE1438" s="34"/>
      <c r="AF1438" s="34"/>
      <c r="AG1438" s="34"/>
      <c r="AH1438" s="34"/>
      <c r="AI1438" s="34"/>
      <c r="AJ1438" s="34"/>
      <c r="AK1438" s="34"/>
      <c r="AL1438" s="34"/>
      <c r="AM1438" s="34"/>
      <c r="AN1438" s="34"/>
      <c r="AO1438" s="34"/>
      <c r="AP1438" s="34"/>
      <c r="AQ1438" s="34"/>
      <c r="AR1438" s="34"/>
    </row>
    <row r="1439" spans="10:44" s="95" customFormat="1" ht="15" customHeight="1" x14ac:dyDescent="0.25">
      <c r="J1439" s="96"/>
      <c r="K1439" s="96"/>
      <c r="L1439" s="96"/>
      <c r="M1439" s="96"/>
      <c r="N1439" s="96"/>
      <c r="O1439" s="96"/>
      <c r="P1439" s="96"/>
      <c r="Q1439" s="96"/>
      <c r="R1439" s="34"/>
      <c r="S1439" s="34"/>
      <c r="T1439" s="34"/>
      <c r="U1439" s="34"/>
      <c r="V1439" s="34"/>
      <c r="W1439" s="34"/>
      <c r="X1439" s="34"/>
      <c r="Y1439" s="34"/>
      <c r="Z1439" s="34"/>
      <c r="AA1439" s="34"/>
      <c r="AB1439" s="34"/>
      <c r="AC1439" s="34"/>
      <c r="AD1439" s="34"/>
      <c r="AE1439" s="34"/>
      <c r="AF1439" s="34"/>
      <c r="AG1439" s="34"/>
      <c r="AH1439" s="34"/>
      <c r="AI1439" s="34"/>
      <c r="AJ1439" s="34"/>
      <c r="AK1439" s="34"/>
      <c r="AL1439" s="34"/>
      <c r="AM1439" s="34"/>
      <c r="AN1439" s="34"/>
      <c r="AO1439" s="34"/>
      <c r="AP1439" s="34"/>
      <c r="AQ1439" s="34"/>
      <c r="AR1439" s="34"/>
    </row>
    <row r="1440" spans="10:44" s="95" customFormat="1" ht="15" customHeight="1" x14ac:dyDescent="0.25">
      <c r="J1440" s="96"/>
      <c r="K1440" s="96"/>
      <c r="L1440" s="96"/>
      <c r="M1440" s="96"/>
      <c r="N1440" s="96"/>
      <c r="O1440" s="96"/>
      <c r="P1440" s="96"/>
      <c r="Q1440" s="96"/>
      <c r="R1440" s="34"/>
      <c r="S1440" s="34"/>
      <c r="T1440" s="34"/>
      <c r="U1440" s="34"/>
      <c r="V1440" s="34"/>
      <c r="W1440" s="34"/>
      <c r="X1440" s="34"/>
      <c r="Y1440" s="34"/>
      <c r="Z1440" s="34"/>
      <c r="AA1440" s="34"/>
      <c r="AB1440" s="34"/>
      <c r="AC1440" s="34"/>
      <c r="AD1440" s="34"/>
      <c r="AE1440" s="34"/>
      <c r="AF1440" s="34"/>
      <c r="AG1440" s="34"/>
      <c r="AH1440" s="34"/>
      <c r="AI1440" s="34"/>
      <c r="AJ1440" s="34"/>
      <c r="AK1440" s="34"/>
      <c r="AL1440" s="34"/>
      <c r="AM1440" s="34"/>
      <c r="AN1440" s="34"/>
      <c r="AO1440" s="34"/>
      <c r="AP1440" s="34"/>
      <c r="AQ1440" s="34"/>
      <c r="AR1440" s="34"/>
    </row>
    <row r="1441" spans="10:44" s="95" customFormat="1" ht="15" customHeight="1" x14ac:dyDescent="0.25">
      <c r="J1441" s="96"/>
      <c r="K1441" s="96"/>
      <c r="L1441" s="96"/>
      <c r="M1441" s="96"/>
      <c r="N1441" s="96"/>
      <c r="O1441" s="96"/>
      <c r="P1441" s="96"/>
      <c r="Q1441" s="96"/>
      <c r="R1441" s="34"/>
      <c r="S1441" s="34"/>
      <c r="T1441" s="34"/>
      <c r="U1441" s="34"/>
      <c r="V1441" s="34"/>
      <c r="W1441" s="34"/>
      <c r="X1441" s="34"/>
      <c r="Y1441" s="34"/>
      <c r="Z1441" s="34"/>
      <c r="AA1441" s="34"/>
      <c r="AB1441" s="34"/>
      <c r="AC1441" s="34"/>
      <c r="AD1441" s="34"/>
      <c r="AE1441" s="34"/>
      <c r="AF1441" s="34"/>
      <c r="AG1441" s="34"/>
      <c r="AH1441" s="34"/>
      <c r="AI1441" s="34"/>
      <c r="AJ1441" s="34"/>
      <c r="AK1441" s="34"/>
      <c r="AL1441" s="34"/>
      <c r="AM1441" s="34"/>
      <c r="AN1441" s="34"/>
      <c r="AO1441" s="34"/>
      <c r="AP1441" s="34"/>
      <c r="AQ1441" s="34"/>
      <c r="AR1441" s="34"/>
    </row>
    <row r="1442" spans="10:44" s="95" customFormat="1" ht="15" customHeight="1" x14ac:dyDescent="0.25">
      <c r="J1442" s="96"/>
      <c r="K1442" s="96"/>
      <c r="L1442" s="96"/>
      <c r="M1442" s="96"/>
      <c r="N1442" s="96"/>
      <c r="O1442" s="96"/>
      <c r="P1442" s="96"/>
      <c r="Q1442" s="96"/>
      <c r="R1442" s="34"/>
      <c r="S1442" s="34"/>
      <c r="T1442" s="34"/>
      <c r="U1442" s="34"/>
      <c r="V1442" s="34"/>
      <c r="W1442" s="34"/>
      <c r="X1442" s="34"/>
      <c r="Y1442" s="34"/>
      <c r="Z1442" s="34"/>
      <c r="AA1442" s="34"/>
      <c r="AB1442" s="34"/>
      <c r="AC1442" s="34"/>
      <c r="AD1442" s="34"/>
      <c r="AE1442" s="34"/>
      <c r="AF1442" s="34"/>
      <c r="AG1442" s="34"/>
      <c r="AH1442" s="34"/>
      <c r="AI1442" s="34"/>
      <c r="AJ1442" s="34"/>
      <c r="AK1442" s="34"/>
      <c r="AL1442" s="34"/>
      <c r="AM1442" s="34"/>
      <c r="AN1442" s="34"/>
      <c r="AO1442" s="34"/>
      <c r="AP1442" s="34"/>
      <c r="AQ1442" s="34"/>
      <c r="AR1442" s="34"/>
    </row>
    <row r="1443" spans="10:44" s="95" customFormat="1" ht="15" customHeight="1" x14ac:dyDescent="0.25">
      <c r="J1443" s="96"/>
      <c r="K1443" s="96"/>
      <c r="L1443" s="96"/>
      <c r="M1443" s="96"/>
      <c r="N1443" s="96"/>
      <c r="O1443" s="96"/>
      <c r="P1443" s="96"/>
      <c r="Q1443" s="96"/>
      <c r="R1443" s="34"/>
      <c r="S1443" s="34"/>
      <c r="T1443" s="34"/>
      <c r="U1443" s="34"/>
      <c r="V1443" s="34"/>
      <c r="W1443" s="34"/>
      <c r="X1443" s="34"/>
      <c r="Y1443" s="34"/>
      <c r="Z1443" s="34"/>
      <c r="AA1443" s="34"/>
      <c r="AB1443" s="34"/>
      <c r="AC1443" s="34"/>
      <c r="AD1443" s="34"/>
      <c r="AE1443" s="34"/>
      <c r="AF1443" s="34"/>
      <c r="AG1443" s="34"/>
      <c r="AH1443" s="34"/>
      <c r="AI1443" s="34"/>
      <c r="AJ1443" s="34"/>
      <c r="AK1443" s="34"/>
      <c r="AL1443" s="34"/>
      <c r="AM1443" s="34"/>
      <c r="AN1443" s="34"/>
      <c r="AO1443" s="34"/>
      <c r="AP1443" s="34"/>
      <c r="AQ1443" s="34"/>
      <c r="AR1443" s="34"/>
    </row>
    <row r="1444" spans="10:44" s="95" customFormat="1" ht="15" customHeight="1" x14ac:dyDescent="0.25">
      <c r="J1444" s="96"/>
      <c r="K1444" s="96"/>
      <c r="L1444" s="96"/>
      <c r="M1444" s="96"/>
      <c r="N1444" s="96"/>
      <c r="O1444" s="96"/>
      <c r="P1444" s="96"/>
      <c r="Q1444" s="96"/>
      <c r="R1444" s="34"/>
      <c r="S1444" s="34"/>
      <c r="T1444" s="34"/>
      <c r="U1444" s="34"/>
      <c r="V1444" s="34"/>
      <c r="W1444" s="34"/>
      <c r="X1444" s="34"/>
      <c r="Y1444" s="34"/>
      <c r="Z1444" s="34"/>
      <c r="AA1444" s="34"/>
      <c r="AB1444" s="34"/>
      <c r="AC1444" s="34"/>
      <c r="AD1444" s="34"/>
      <c r="AE1444" s="34"/>
      <c r="AF1444" s="34"/>
      <c r="AG1444" s="34"/>
      <c r="AH1444" s="34"/>
      <c r="AI1444" s="34"/>
      <c r="AJ1444" s="34"/>
      <c r="AK1444" s="34"/>
      <c r="AL1444" s="34"/>
      <c r="AM1444" s="34"/>
      <c r="AN1444" s="34"/>
      <c r="AO1444" s="34"/>
      <c r="AP1444" s="34"/>
      <c r="AQ1444" s="34"/>
      <c r="AR1444" s="34"/>
    </row>
    <row r="1445" spans="10:44" s="95" customFormat="1" ht="15" customHeight="1" x14ac:dyDescent="0.25">
      <c r="J1445" s="96"/>
      <c r="K1445" s="96"/>
      <c r="L1445" s="96"/>
      <c r="M1445" s="96"/>
      <c r="N1445" s="96"/>
      <c r="O1445" s="96"/>
      <c r="P1445" s="96"/>
      <c r="Q1445" s="96"/>
      <c r="R1445" s="34"/>
      <c r="S1445" s="34"/>
      <c r="T1445" s="34"/>
      <c r="U1445" s="34"/>
      <c r="V1445" s="34"/>
      <c r="W1445" s="34"/>
      <c r="X1445" s="34"/>
      <c r="Y1445" s="34"/>
      <c r="Z1445" s="34"/>
      <c r="AA1445" s="34"/>
      <c r="AB1445" s="34"/>
      <c r="AC1445" s="34"/>
      <c r="AD1445" s="34"/>
      <c r="AE1445" s="34"/>
      <c r="AF1445" s="34"/>
      <c r="AG1445" s="34"/>
      <c r="AH1445" s="34"/>
      <c r="AI1445" s="34"/>
      <c r="AJ1445" s="34"/>
      <c r="AK1445" s="34"/>
      <c r="AL1445" s="34"/>
      <c r="AM1445" s="34"/>
      <c r="AN1445" s="34"/>
      <c r="AO1445" s="34"/>
      <c r="AP1445" s="34"/>
      <c r="AQ1445" s="34"/>
      <c r="AR1445" s="34"/>
    </row>
    <row r="1446" spans="10:44" s="95" customFormat="1" ht="15" customHeight="1" x14ac:dyDescent="0.25">
      <c r="J1446" s="96"/>
      <c r="K1446" s="96"/>
      <c r="L1446" s="96"/>
      <c r="M1446" s="96"/>
      <c r="N1446" s="96"/>
      <c r="O1446" s="96"/>
      <c r="P1446" s="96"/>
      <c r="Q1446" s="96"/>
      <c r="R1446" s="34"/>
      <c r="S1446" s="34"/>
      <c r="T1446" s="34"/>
      <c r="U1446" s="34"/>
      <c r="V1446" s="34"/>
      <c r="W1446" s="34"/>
      <c r="X1446" s="34"/>
      <c r="Y1446" s="34"/>
      <c r="Z1446" s="34"/>
      <c r="AA1446" s="34"/>
      <c r="AB1446" s="34"/>
      <c r="AC1446" s="34"/>
      <c r="AD1446" s="34"/>
      <c r="AE1446" s="34"/>
      <c r="AF1446" s="34"/>
      <c r="AG1446" s="34"/>
      <c r="AH1446" s="34"/>
      <c r="AI1446" s="34"/>
      <c r="AJ1446" s="34"/>
      <c r="AK1446" s="34"/>
      <c r="AL1446" s="34"/>
      <c r="AM1446" s="34"/>
      <c r="AN1446" s="34"/>
      <c r="AO1446" s="34"/>
      <c r="AP1446" s="34"/>
      <c r="AQ1446" s="34"/>
      <c r="AR1446" s="34"/>
    </row>
    <row r="1447" spans="10:44" s="95" customFormat="1" ht="15" customHeight="1" x14ac:dyDescent="0.25">
      <c r="J1447" s="96"/>
      <c r="K1447" s="96"/>
      <c r="L1447" s="96"/>
      <c r="M1447" s="96"/>
      <c r="N1447" s="96"/>
      <c r="O1447" s="96"/>
      <c r="P1447" s="96"/>
      <c r="Q1447" s="96"/>
      <c r="R1447" s="34"/>
      <c r="S1447" s="34"/>
      <c r="T1447" s="34"/>
      <c r="U1447" s="34"/>
      <c r="V1447" s="34"/>
      <c r="W1447" s="34"/>
      <c r="X1447" s="34"/>
      <c r="Y1447" s="34"/>
      <c r="Z1447" s="34"/>
      <c r="AA1447" s="34"/>
      <c r="AB1447" s="34"/>
      <c r="AC1447" s="34"/>
      <c r="AD1447" s="34"/>
      <c r="AE1447" s="34"/>
      <c r="AF1447" s="34"/>
      <c r="AG1447" s="34"/>
      <c r="AH1447" s="34"/>
      <c r="AI1447" s="34"/>
      <c r="AJ1447" s="34"/>
      <c r="AK1447" s="34"/>
      <c r="AL1447" s="34"/>
      <c r="AM1447" s="34"/>
      <c r="AN1447" s="34"/>
      <c r="AO1447" s="34"/>
      <c r="AP1447" s="34"/>
      <c r="AQ1447" s="34"/>
      <c r="AR1447" s="34"/>
    </row>
    <row r="1448" spans="10:44" s="95" customFormat="1" ht="15" customHeight="1" x14ac:dyDescent="0.25">
      <c r="J1448" s="96"/>
      <c r="K1448" s="96"/>
      <c r="L1448" s="96"/>
      <c r="M1448" s="96"/>
      <c r="N1448" s="96"/>
      <c r="O1448" s="96"/>
      <c r="P1448" s="96"/>
      <c r="Q1448" s="96"/>
      <c r="R1448" s="34"/>
      <c r="S1448" s="34"/>
      <c r="T1448" s="34"/>
      <c r="U1448" s="34"/>
      <c r="V1448" s="34"/>
      <c r="W1448" s="34"/>
      <c r="X1448" s="34"/>
      <c r="Y1448" s="34"/>
      <c r="Z1448" s="34"/>
      <c r="AA1448" s="34"/>
      <c r="AB1448" s="34"/>
      <c r="AC1448" s="34"/>
      <c r="AD1448" s="34"/>
      <c r="AE1448" s="34"/>
      <c r="AF1448" s="34"/>
      <c r="AG1448" s="34"/>
      <c r="AH1448" s="34"/>
      <c r="AI1448" s="34"/>
      <c r="AJ1448" s="34"/>
      <c r="AK1448" s="34"/>
      <c r="AL1448" s="34"/>
      <c r="AM1448" s="34"/>
      <c r="AN1448" s="34"/>
      <c r="AO1448" s="34"/>
      <c r="AP1448" s="34"/>
      <c r="AQ1448" s="34"/>
      <c r="AR1448" s="34"/>
    </row>
    <row r="1449" spans="10:44" s="95" customFormat="1" ht="15" customHeight="1" x14ac:dyDescent="0.25">
      <c r="J1449" s="96"/>
      <c r="K1449" s="96"/>
      <c r="L1449" s="96"/>
      <c r="M1449" s="96"/>
      <c r="N1449" s="96"/>
      <c r="O1449" s="96"/>
      <c r="P1449" s="96"/>
      <c r="Q1449" s="96"/>
      <c r="R1449" s="34"/>
      <c r="S1449" s="34"/>
      <c r="T1449" s="34"/>
      <c r="U1449" s="34"/>
      <c r="V1449" s="34"/>
      <c r="W1449" s="34"/>
      <c r="X1449" s="34"/>
      <c r="Y1449" s="34"/>
      <c r="Z1449" s="34"/>
      <c r="AA1449" s="34"/>
      <c r="AB1449" s="34"/>
      <c r="AC1449" s="34"/>
      <c r="AD1449" s="34"/>
      <c r="AE1449" s="34"/>
      <c r="AF1449" s="34"/>
      <c r="AG1449" s="34"/>
      <c r="AH1449" s="34"/>
      <c r="AI1449" s="34"/>
      <c r="AJ1449" s="34"/>
      <c r="AK1449" s="34"/>
      <c r="AL1449" s="34"/>
      <c r="AM1449" s="34"/>
      <c r="AN1449" s="34"/>
      <c r="AO1449" s="34"/>
      <c r="AP1449" s="34"/>
      <c r="AQ1449" s="34"/>
      <c r="AR1449" s="34"/>
    </row>
    <row r="1450" spans="10:44" s="95" customFormat="1" ht="15" customHeight="1" x14ac:dyDescent="0.25">
      <c r="J1450" s="96"/>
      <c r="K1450" s="96"/>
      <c r="L1450" s="96"/>
      <c r="M1450" s="96"/>
      <c r="N1450" s="96"/>
      <c r="O1450" s="96"/>
      <c r="P1450" s="96"/>
      <c r="Q1450" s="96"/>
      <c r="R1450" s="34"/>
      <c r="S1450" s="34"/>
      <c r="T1450" s="34"/>
      <c r="U1450" s="34"/>
      <c r="V1450" s="34"/>
      <c r="W1450" s="34"/>
      <c r="X1450" s="34"/>
      <c r="Y1450" s="34"/>
      <c r="Z1450" s="34"/>
      <c r="AA1450" s="34"/>
      <c r="AB1450" s="34"/>
      <c r="AC1450" s="34"/>
      <c r="AD1450" s="34"/>
      <c r="AE1450" s="34"/>
      <c r="AF1450" s="34"/>
      <c r="AG1450" s="34"/>
      <c r="AH1450" s="34"/>
      <c r="AI1450" s="34"/>
      <c r="AJ1450" s="34"/>
      <c r="AK1450" s="34"/>
      <c r="AL1450" s="34"/>
      <c r="AM1450" s="34"/>
      <c r="AN1450" s="34"/>
      <c r="AO1450" s="34"/>
      <c r="AP1450" s="34"/>
      <c r="AQ1450" s="34"/>
      <c r="AR1450" s="34"/>
    </row>
    <row r="1451" spans="10:44" s="95" customFormat="1" ht="15" customHeight="1" x14ac:dyDescent="0.25">
      <c r="J1451" s="96"/>
      <c r="K1451" s="96"/>
      <c r="L1451" s="96"/>
      <c r="M1451" s="96"/>
      <c r="N1451" s="96"/>
      <c r="O1451" s="96"/>
      <c r="P1451" s="96"/>
      <c r="Q1451" s="96"/>
      <c r="R1451" s="34"/>
      <c r="S1451" s="34"/>
      <c r="T1451" s="34"/>
      <c r="U1451" s="34"/>
      <c r="V1451" s="34"/>
      <c r="W1451" s="34"/>
      <c r="X1451" s="34"/>
      <c r="Y1451" s="34"/>
      <c r="Z1451" s="34"/>
      <c r="AA1451" s="34"/>
      <c r="AB1451" s="34"/>
      <c r="AC1451" s="34"/>
      <c r="AD1451" s="34"/>
      <c r="AE1451" s="34"/>
      <c r="AF1451" s="34"/>
      <c r="AG1451" s="34"/>
      <c r="AH1451" s="34"/>
      <c r="AI1451" s="34"/>
      <c r="AJ1451" s="34"/>
      <c r="AK1451" s="34"/>
      <c r="AL1451" s="34"/>
      <c r="AM1451" s="34"/>
      <c r="AN1451" s="34"/>
      <c r="AO1451" s="34"/>
      <c r="AP1451" s="34"/>
      <c r="AQ1451" s="34"/>
      <c r="AR1451" s="34"/>
    </row>
    <row r="1452" spans="10:44" s="95" customFormat="1" ht="15" customHeight="1" x14ac:dyDescent="0.25">
      <c r="J1452" s="96"/>
      <c r="K1452" s="96"/>
      <c r="L1452" s="96"/>
      <c r="M1452" s="96"/>
      <c r="N1452" s="96"/>
      <c r="O1452" s="96"/>
      <c r="P1452" s="96"/>
      <c r="Q1452" s="96"/>
      <c r="R1452" s="34"/>
      <c r="S1452" s="34"/>
      <c r="T1452" s="34"/>
      <c r="U1452" s="34"/>
      <c r="V1452" s="34"/>
      <c r="W1452" s="34"/>
      <c r="X1452" s="34"/>
      <c r="Y1452" s="34"/>
      <c r="Z1452" s="34"/>
      <c r="AA1452" s="34"/>
      <c r="AB1452" s="34"/>
      <c r="AC1452" s="34"/>
      <c r="AD1452" s="34"/>
      <c r="AE1452" s="34"/>
      <c r="AF1452" s="34"/>
      <c r="AG1452" s="34"/>
      <c r="AH1452" s="34"/>
      <c r="AI1452" s="34"/>
      <c r="AJ1452" s="34"/>
      <c r="AK1452" s="34"/>
      <c r="AL1452" s="34"/>
      <c r="AM1452" s="34"/>
      <c r="AN1452" s="34"/>
      <c r="AO1452" s="34"/>
      <c r="AP1452" s="34"/>
      <c r="AQ1452" s="34"/>
      <c r="AR1452" s="34"/>
    </row>
    <row r="1453" spans="10:44" s="95" customFormat="1" ht="15" customHeight="1" x14ac:dyDescent="0.25">
      <c r="J1453" s="96"/>
      <c r="K1453" s="96"/>
      <c r="L1453" s="96"/>
      <c r="M1453" s="96"/>
      <c r="N1453" s="96"/>
      <c r="O1453" s="96"/>
      <c r="P1453" s="96"/>
      <c r="Q1453" s="96"/>
      <c r="R1453" s="34"/>
      <c r="S1453" s="34"/>
      <c r="T1453" s="34"/>
      <c r="U1453" s="34"/>
      <c r="V1453" s="34"/>
      <c r="W1453" s="34"/>
      <c r="X1453" s="34"/>
      <c r="Y1453" s="34"/>
      <c r="Z1453" s="34"/>
      <c r="AA1453" s="34"/>
      <c r="AB1453" s="34"/>
      <c r="AC1453" s="34"/>
      <c r="AD1453" s="34"/>
      <c r="AE1453" s="34"/>
      <c r="AF1453" s="34"/>
      <c r="AG1453" s="34"/>
      <c r="AH1453" s="34"/>
      <c r="AI1453" s="34"/>
      <c r="AJ1453" s="34"/>
      <c r="AK1453" s="34"/>
      <c r="AL1453" s="34"/>
      <c r="AM1453" s="34"/>
      <c r="AN1453" s="34"/>
      <c r="AO1453" s="34"/>
      <c r="AP1453" s="34"/>
      <c r="AQ1453" s="34"/>
      <c r="AR1453" s="34"/>
    </row>
    <row r="1454" spans="10:44" s="95" customFormat="1" ht="15" customHeight="1" x14ac:dyDescent="0.25">
      <c r="J1454" s="96"/>
      <c r="K1454" s="96"/>
      <c r="L1454" s="96"/>
      <c r="M1454" s="96"/>
      <c r="N1454" s="96"/>
      <c r="O1454" s="96"/>
      <c r="P1454" s="96"/>
      <c r="Q1454" s="96"/>
      <c r="R1454" s="34"/>
      <c r="S1454" s="34"/>
      <c r="T1454" s="34"/>
      <c r="U1454" s="34"/>
      <c r="V1454" s="34"/>
      <c r="W1454" s="34"/>
      <c r="X1454" s="34"/>
      <c r="Y1454" s="34"/>
      <c r="Z1454" s="34"/>
      <c r="AA1454" s="34"/>
      <c r="AB1454" s="34"/>
      <c r="AC1454" s="34"/>
      <c r="AD1454" s="34"/>
      <c r="AE1454" s="34"/>
      <c r="AF1454" s="34"/>
      <c r="AG1454" s="34"/>
      <c r="AH1454" s="34"/>
      <c r="AI1454" s="34"/>
      <c r="AJ1454" s="34"/>
      <c r="AK1454" s="34"/>
      <c r="AL1454" s="34"/>
      <c r="AM1454" s="34"/>
      <c r="AN1454" s="34"/>
      <c r="AO1454" s="34"/>
      <c r="AP1454" s="34"/>
      <c r="AQ1454" s="34"/>
      <c r="AR1454" s="34"/>
    </row>
    <row r="1455" spans="10:44" s="95" customFormat="1" ht="15" customHeight="1" x14ac:dyDescent="0.25">
      <c r="J1455" s="96"/>
      <c r="K1455" s="96"/>
      <c r="L1455" s="96"/>
      <c r="M1455" s="96"/>
      <c r="N1455" s="96"/>
      <c r="O1455" s="96"/>
      <c r="P1455" s="96"/>
      <c r="Q1455" s="96"/>
      <c r="R1455" s="34"/>
      <c r="S1455" s="34"/>
      <c r="T1455" s="34"/>
      <c r="U1455" s="34"/>
      <c r="V1455" s="34"/>
      <c r="W1455" s="34"/>
      <c r="X1455" s="34"/>
      <c r="Y1455" s="34"/>
      <c r="Z1455" s="34"/>
      <c r="AA1455" s="34"/>
      <c r="AB1455" s="34"/>
      <c r="AC1455" s="34"/>
      <c r="AD1455" s="34"/>
      <c r="AE1455" s="34"/>
      <c r="AF1455" s="34"/>
      <c r="AG1455" s="34"/>
      <c r="AH1455" s="34"/>
      <c r="AI1455" s="34"/>
      <c r="AJ1455" s="34"/>
      <c r="AK1455" s="34"/>
      <c r="AL1455" s="34"/>
      <c r="AM1455" s="34"/>
      <c r="AN1455" s="34"/>
      <c r="AO1455" s="34"/>
      <c r="AP1455" s="34"/>
      <c r="AQ1455" s="34"/>
      <c r="AR1455" s="34"/>
    </row>
    <row r="1456" spans="10:44" s="95" customFormat="1" ht="15" customHeight="1" x14ac:dyDescent="0.25">
      <c r="J1456" s="96"/>
      <c r="K1456" s="96"/>
      <c r="L1456" s="96"/>
      <c r="M1456" s="96"/>
      <c r="N1456" s="96"/>
      <c r="O1456" s="96"/>
      <c r="P1456" s="96"/>
      <c r="Q1456" s="96"/>
      <c r="R1456" s="34"/>
      <c r="S1456" s="34"/>
      <c r="T1456" s="34"/>
      <c r="U1456" s="34"/>
      <c r="V1456" s="34"/>
      <c r="W1456" s="34"/>
      <c r="X1456" s="34"/>
      <c r="Y1456" s="34"/>
      <c r="Z1456" s="34"/>
      <c r="AA1456" s="34"/>
      <c r="AB1456" s="34"/>
      <c r="AC1456" s="34"/>
      <c r="AD1456" s="34"/>
      <c r="AE1456" s="34"/>
      <c r="AF1456" s="34"/>
      <c r="AG1456" s="34"/>
      <c r="AH1456" s="34"/>
      <c r="AI1456" s="34"/>
      <c r="AJ1456" s="34"/>
      <c r="AK1456" s="34"/>
      <c r="AL1456" s="34"/>
      <c r="AM1456" s="34"/>
      <c r="AN1456" s="34"/>
      <c r="AO1456" s="34"/>
      <c r="AP1456" s="34"/>
      <c r="AQ1456" s="34"/>
      <c r="AR1456" s="34"/>
    </row>
    <row r="1457" spans="10:44" s="95" customFormat="1" ht="15" customHeight="1" x14ac:dyDescent="0.25">
      <c r="J1457" s="96"/>
      <c r="K1457" s="96"/>
      <c r="L1457" s="96"/>
      <c r="M1457" s="96"/>
      <c r="N1457" s="96"/>
      <c r="O1457" s="96"/>
      <c r="P1457" s="96"/>
      <c r="Q1457" s="96"/>
      <c r="R1457" s="34"/>
      <c r="S1457" s="34"/>
      <c r="T1457" s="34"/>
      <c r="U1457" s="34"/>
      <c r="V1457" s="34"/>
      <c r="W1457" s="34"/>
      <c r="X1457" s="34"/>
      <c r="Y1457" s="34"/>
      <c r="Z1457" s="34"/>
      <c r="AA1457" s="34"/>
      <c r="AB1457" s="34"/>
      <c r="AC1457" s="34"/>
      <c r="AD1457" s="34"/>
      <c r="AE1457" s="34"/>
      <c r="AF1457" s="34"/>
      <c r="AG1457" s="34"/>
      <c r="AH1457" s="34"/>
      <c r="AI1457" s="34"/>
      <c r="AJ1457" s="34"/>
      <c r="AK1457" s="34"/>
      <c r="AL1457" s="34"/>
      <c r="AM1457" s="34"/>
      <c r="AN1457" s="34"/>
      <c r="AO1457" s="34"/>
      <c r="AP1457" s="34"/>
      <c r="AQ1457" s="34"/>
      <c r="AR1457" s="34"/>
    </row>
    <row r="1458" spans="10:44" s="95" customFormat="1" ht="15" customHeight="1" x14ac:dyDescent="0.25">
      <c r="J1458" s="96"/>
      <c r="K1458" s="96"/>
      <c r="L1458" s="96"/>
      <c r="M1458" s="96"/>
      <c r="N1458" s="96"/>
      <c r="O1458" s="96"/>
      <c r="P1458" s="96"/>
      <c r="Q1458" s="96"/>
      <c r="R1458" s="34"/>
      <c r="S1458" s="34"/>
      <c r="T1458" s="34"/>
      <c r="U1458" s="34"/>
      <c r="V1458" s="34"/>
      <c r="W1458" s="34"/>
      <c r="X1458" s="34"/>
      <c r="Y1458" s="34"/>
      <c r="Z1458" s="34"/>
      <c r="AA1458" s="34"/>
      <c r="AB1458" s="34"/>
      <c r="AC1458" s="34"/>
      <c r="AD1458" s="34"/>
      <c r="AE1458" s="34"/>
      <c r="AF1458" s="34"/>
      <c r="AG1458" s="34"/>
      <c r="AH1458" s="34"/>
      <c r="AI1458" s="34"/>
      <c r="AJ1458" s="34"/>
      <c r="AK1458" s="34"/>
      <c r="AL1458" s="34"/>
      <c r="AM1458" s="34"/>
      <c r="AN1458" s="34"/>
      <c r="AO1458" s="34"/>
      <c r="AP1458" s="34"/>
      <c r="AQ1458" s="34"/>
      <c r="AR1458" s="34"/>
    </row>
    <row r="1459" spans="10:44" s="95" customFormat="1" ht="15" customHeight="1" x14ac:dyDescent="0.25">
      <c r="J1459" s="96"/>
      <c r="K1459" s="96"/>
      <c r="L1459" s="96"/>
      <c r="M1459" s="96"/>
      <c r="N1459" s="96"/>
      <c r="O1459" s="96"/>
      <c r="P1459" s="96"/>
      <c r="Q1459" s="96"/>
      <c r="R1459" s="34"/>
      <c r="S1459" s="34"/>
      <c r="T1459" s="34"/>
      <c r="U1459" s="34"/>
      <c r="V1459" s="34"/>
      <c r="W1459" s="34"/>
      <c r="X1459" s="34"/>
      <c r="Y1459" s="34"/>
      <c r="Z1459" s="34"/>
      <c r="AA1459" s="34"/>
      <c r="AB1459" s="34"/>
      <c r="AC1459" s="34"/>
      <c r="AD1459" s="34"/>
      <c r="AE1459" s="34"/>
      <c r="AF1459" s="34"/>
      <c r="AG1459" s="34"/>
      <c r="AH1459" s="34"/>
      <c r="AI1459" s="34"/>
      <c r="AJ1459" s="34"/>
      <c r="AK1459" s="34"/>
      <c r="AL1459" s="34"/>
      <c r="AM1459" s="34"/>
      <c r="AN1459" s="34"/>
      <c r="AO1459" s="34"/>
      <c r="AP1459" s="34"/>
      <c r="AQ1459" s="34"/>
      <c r="AR1459" s="34"/>
    </row>
    <row r="1460" spans="10:44" s="95" customFormat="1" ht="15" customHeight="1" x14ac:dyDescent="0.25">
      <c r="J1460" s="96"/>
      <c r="K1460" s="96"/>
      <c r="L1460" s="96"/>
      <c r="M1460" s="96"/>
      <c r="N1460" s="96"/>
      <c r="O1460" s="96"/>
      <c r="P1460" s="96"/>
      <c r="Q1460" s="96"/>
      <c r="R1460" s="34"/>
      <c r="S1460" s="34"/>
      <c r="T1460" s="34"/>
      <c r="U1460" s="34"/>
      <c r="V1460" s="34"/>
      <c r="W1460" s="34"/>
      <c r="X1460" s="34"/>
      <c r="Y1460" s="34"/>
      <c r="Z1460" s="34"/>
      <c r="AA1460" s="34"/>
      <c r="AB1460" s="34"/>
      <c r="AC1460" s="34"/>
      <c r="AD1460" s="34"/>
      <c r="AE1460" s="34"/>
      <c r="AF1460" s="34"/>
      <c r="AG1460" s="34"/>
      <c r="AH1460" s="34"/>
      <c r="AI1460" s="34"/>
      <c r="AJ1460" s="34"/>
      <c r="AK1460" s="34"/>
      <c r="AL1460" s="34"/>
      <c r="AM1460" s="34"/>
      <c r="AN1460" s="34"/>
      <c r="AO1460" s="34"/>
      <c r="AP1460" s="34"/>
      <c r="AQ1460" s="34"/>
      <c r="AR1460" s="34"/>
    </row>
    <row r="1461" spans="10:44" s="95" customFormat="1" ht="15" customHeight="1" x14ac:dyDescent="0.25">
      <c r="J1461" s="96"/>
      <c r="K1461" s="96"/>
      <c r="L1461" s="96"/>
      <c r="M1461" s="96"/>
      <c r="N1461" s="96"/>
      <c r="O1461" s="96"/>
      <c r="P1461" s="96"/>
      <c r="Q1461" s="96"/>
      <c r="R1461" s="34"/>
      <c r="S1461" s="34"/>
      <c r="T1461" s="34"/>
      <c r="U1461" s="34"/>
      <c r="V1461" s="34"/>
      <c r="W1461" s="34"/>
      <c r="X1461" s="34"/>
      <c r="Y1461" s="34"/>
      <c r="Z1461" s="34"/>
      <c r="AA1461" s="34"/>
      <c r="AB1461" s="34"/>
      <c r="AC1461" s="34"/>
      <c r="AD1461" s="34"/>
      <c r="AE1461" s="34"/>
      <c r="AF1461" s="34"/>
      <c r="AG1461" s="34"/>
      <c r="AH1461" s="34"/>
      <c r="AI1461" s="34"/>
      <c r="AJ1461" s="34"/>
      <c r="AK1461" s="34"/>
      <c r="AL1461" s="34"/>
      <c r="AM1461" s="34"/>
      <c r="AN1461" s="34"/>
      <c r="AO1461" s="34"/>
      <c r="AP1461" s="34"/>
      <c r="AQ1461" s="34"/>
      <c r="AR1461" s="34"/>
    </row>
    <row r="1462" spans="10:44" s="95" customFormat="1" ht="15" customHeight="1" x14ac:dyDescent="0.25">
      <c r="J1462" s="96"/>
      <c r="K1462" s="96"/>
      <c r="L1462" s="96"/>
      <c r="M1462" s="96"/>
      <c r="N1462" s="96"/>
      <c r="O1462" s="96"/>
      <c r="P1462" s="96"/>
      <c r="Q1462" s="96"/>
      <c r="R1462" s="34"/>
      <c r="S1462" s="34"/>
      <c r="T1462" s="34"/>
      <c r="U1462" s="34"/>
      <c r="V1462" s="34"/>
      <c r="W1462" s="34"/>
      <c r="X1462" s="34"/>
      <c r="Y1462" s="34"/>
      <c r="Z1462" s="34"/>
      <c r="AA1462" s="34"/>
      <c r="AB1462" s="34"/>
      <c r="AC1462" s="34"/>
      <c r="AD1462" s="34"/>
      <c r="AE1462" s="34"/>
      <c r="AF1462" s="34"/>
      <c r="AG1462" s="34"/>
      <c r="AH1462" s="34"/>
      <c r="AI1462" s="34"/>
      <c r="AJ1462" s="34"/>
      <c r="AK1462" s="34"/>
      <c r="AL1462" s="34"/>
      <c r="AM1462" s="34"/>
      <c r="AN1462" s="34"/>
      <c r="AO1462" s="34"/>
      <c r="AP1462" s="34"/>
      <c r="AQ1462" s="34"/>
      <c r="AR1462" s="34"/>
    </row>
    <row r="1463" spans="10:44" s="95" customFormat="1" ht="15" customHeight="1" x14ac:dyDescent="0.25">
      <c r="J1463" s="96"/>
      <c r="K1463" s="96"/>
      <c r="L1463" s="96"/>
      <c r="M1463" s="96"/>
      <c r="N1463" s="96"/>
      <c r="O1463" s="96"/>
      <c r="P1463" s="96"/>
      <c r="Q1463" s="96"/>
      <c r="R1463" s="34"/>
      <c r="S1463" s="34"/>
      <c r="T1463" s="34"/>
      <c r="U1463" s="34"/>
      <c r="V1463" s="34"/>
      <c r="W1463" s="34"/>
      <c r="X1463" s="34"/>
      <c r="Y1463" s="34"/>
      <c r="Z1463" s="34"/>
      <c r="AA1463" s="34"/>
      <c r="AB1463" s="34"/>
      <c r="AC1463" s="34"/>
      <c r="AD1463" s="34"/>
      <c r="AE1463" s="34"/>
      <c r="AF1463" s="34"/>
      <c r="AG1463" s="34"/>
      <c r="AH1463" s="34"/>
      <c r="AI1463" s="34"/>
      <c r="AJ1463" s="34"/>
      <c r="AK1463" s="34"/>
      <c r="AL1463" s="34"/>
      <c r="AM1463" s="34"/>
      <c r="AN1463" s="34"/>
      <c r="AO1463" s="34"/>
      <c r="AP1463" s="34"/>
      <c r="AQ1463" s="34"/>
      <c r="AR1463" s="34"/>
    </row>
    <row r="1464" spans="10:44" s="95" customFormat="1" ht="15" customHeight="1" x14ac:dyDescent="0.25">
      <c r="J1464" s="96"/>
      <c r="K1464" s="96"/>
      <c r="L1464" s="96"/>
      <c r="M1464" s="96"/>
      <c r="N1464" s="96"/>
      <c r="O1464" s="96"/>
      <c r="P1464" s="96"/>
      <c r="Q1464" s="96"/>
      <c r="R1464" s="34"/>
      <c r="S1464" s="34"/>
      <c r="T1464" s="34"/>
      <c r="U1464" s="34"/>
      <c r="V1464" s="34"/>
      <c r="W1464" s="34"/>
      <c r="X1464" s="34"/>
      <c r="Y1464" s="34"/>
      <c r="Z1464" s="34"/>
      <c r="AA1464" s="34"/>
      <c r="AB1464" s="34"/>
      <c r="AC1464" s="34"/>
      <c r="AD1464" s="34"/>
      <c r="AE1464" s="34"/>
      <c r="AF1464" s="34"/>
      <c r="AG1464" s="34"/>
      <c r="AH1464" s="34"/>
      <c r="AI1464" s="34"/>
      <c r="AJ1464" s="34"/>
      <c r="AK1464" s="34"/>
      <c r="AL1464" s="34"/>
      <c r="AM1464" s="34"/>
      <c r="AN1464" s="34"/>
      <c r="AO1464" s="34"/>
      <c r="AP1464" s="34"/>
      <c r="AQ1464" s="34"/>
      <c r="AR1464" s="34"/>
    </row>
    <row r="1465" spans="10:44" s="95" customFormat="1" ht="15" customHeight="1" x14ac:dyDescent="0.25">
      <c r="J1465" s="96"/>
      <c r="K1465" s="96"/>
      <c r="L1465" s="96"/>
      <c r="M1465" s="96"/>
      <c r="N1465" s="96"/>
      <c r="O1465" s="96"/>
      <c r="P1465" s="96"/>
      <c r="Q1465" s="96"/>
      <c r="R1465" s="34"/>
      <c r="S1465" s="34"/>
      <c r="T1465" s="34"/>
      <c r="U1465" s="34"/>
      <c r="V1465" s="34"/>
      <c r="W1465" s="34"/>
      <c r="X1465" s="34"/>
      <c r="Y1465" s="34"/>
      <c r="Z1465" s="34"/>
      <c r="AA1465" s="34"/>
      <c r="AB1465" s="34"/>
      <c r="AC1465" s="34"/>
      <c r="AD1465" s="34"/>
      <c r="AE1465" s="34"/>
      <c r="AF1465" s="34"/>
      <c r="AG1465" s="34"/>
      <c r="AH1465" s="34"/>
      <c r="AI1465" s="34"/>
      <c r="AJ1465" s="34"/>
      <c r="AK1465" s="34"/>
      <c r="AL1465" s="34"/>
      <c r="AM1465" s="34"/>
      <c r="AN1465" s="34"/>
      <c r="AO1465" s="34"/>
      <c r="AP1465" s="34"/>
      <c r="AQ1465" s="34"/>
      <c r="AR1465" s="34"/>
    </row>
    <row r="1466" spans="10:44" s="95" customFormat="1" ht="15" customHeight="1" x14ac:dyDescent="0.25">
      <c r="J1466" s="96"/>
      <c r="K1466" s="96"/>
      <c r="L1466" s="96"/>
      <c r="M1466" s="96"/>
      <c r="N1466" s="96"/>
      <c r="O1466" s="96"/>
      <c r="P1466" s="96"/>
      <c r="Q1466" s="96"/>
      <c r="R1466" s="34"/>
      <c r="S1466" s="34"/>
      <c r="T1466" s="34"/>
      <c r="U1466" s="34"/>
      <c r="V1466" s="34"/>
      <c r="W1466" s="34"/>
      <c r="X1466" s="34"/>
      <c r="Y1466" s="34"/>
      <c r="Z1466" s="34"/>
      <c r="AA1466" s="34"/>
      <c r="AB1466" s="34"/>
      <c r="AC1466" s="34"/>
      <c r="AD1466" s="34"/>
      <c r="AE1466" s="34"/>
      <c r="AF1466" s="34"/>
      <c r="AG1466" s="34"/>
      <c r="AH1466" s="34"/>
      <c r="AI1466" s="34"/>
      <c r="AJ1466" s="34"/>
      <c r="AK1466" s="34"/>
      <c r="AL1466" s="34"/>
      <c r="AM1466" s="34"/>
      <c r="AN1466" s="34"/>
      <c r="AO1466" s="34"/>
      <c r="AP1466" s="34"/>
      <c r="AQ1466" s="34"/>
      <c r="AR1466" s="34"/>
    </row>
    <row r="1467" spans="10:44" s="95" customFormat="1" ht="15" customHeight="1" x14ac:dyDescent="0.25">
      <c r="J1467" s="96"/>
      <c r="K1467" s="96"/>
      <c r="L1467" s="96"/>
      <c r="M1467" s="96"/>
      <c r="N1467" s="96"/>
      <c r="O1467" s="96"/>
      <c r="P1467" s="96"/>
      <c r="Q1467" s="96"/>
      <c r="R1467" s="34"/>
      <c r="S1467" s="34"/>
      <c r="T1467" s="34"/>
      <c r="U1467" s="34"/>
      <c r="V1467" s="34"/>
      <c r="W1467" s="34"/>
      <c r="X1467" s="34"/>
      <c r="Y1467" s="34"/>
      <c r="Z1467" s="34"/>
      <c r="AA1467" s="34"/>
      <c r="AB1467" s="34"/>
      <c r="AC1467" s="34"/>
      <c r="AD1467" s="34"/>
      <c r="AE1467" s="34"/>
      <c r="AF1467" s="34"/>
      <c r="AG1467" s="34"/>
      <c r="AH1467" s="34"/>
      <c r="AI1467" s="34"/>
      <c r="AJ1467" s="34"/>
      <c r="AK1467" s="34"/>
      <c r="AL1467" s="34"/>
      <c r="AM1467" s="34"/>
      <c r="AN1467" s="34"/>
      <c r="AO1467" s="34"/>
      <c r="AP1467" s="34"/>
      <c r="AQ1467" s="34"/>
      <c r="AR1467" s="34"/>
    </row>
    <row r="1468" spans="10:44" s="95" customFormat="1" ht="15" customHeight="1" x14ac:dyDescent="0.25">
      <c r="J1468" s="96"/>
      <c r="K1468" s="96"/>
      <c r="L1468" s="96"/>
      <c r="M1468" s="96"/>
      <c r="N1468" s="96"/>
      <c r="O1468" s="96"/>
      <c r="P1468" s="96"/>
      <c r="Q1468" s="96"/>
      <c r="R1468" s="34"/>
      <c r="S1468" s="34"/>
      <c r="T1468" s="34"/>
      <c r="U1468" s="34"/>
      <c r="V1468" s="34"/>
      <c r="W1468" s="34"/>
      <c r="X1468" s="34"/>
      <c r="Y1468" s="34"/>
      <c r="Z1468" s="34"/>
      <c r="AA1468" s="34"/>
      <c r="AB1468" s="34"/>
      <c r="AC1468" s="34"/>
      <c r="AD1468" s="34"/>
      <c r="AE1468" s="34"/>
      <c r="AF1468" s="34"/>
      <c r="AG1468" s="34"/>
      <c r="AH1468" s="34"/>
      <c r="AI1468" s="34"/>
      <c r="AJ1468" s="34"/>
      <c r="AK1468" s="34"/>
      <c r="AL1468" s="34"/>
      <c r="AM1468" s="34"/>
      <c r="AN1468" s="34"/>
      <c r="AO1468" s="34"/>
      <c r="AP1468" s="34"/>
      <c r="AQ1468" s="34"/>
      <c r="AR1468" s="34"/>
    </row>
    <row r="1469" spans="10:44" s="95" customFormat="1" ht="15" customHeight="1" x14ac:dyDescent="0.25">
      <c r="J1469" s="96"/>
      <c r="K1469" s="96"/>
      <c r="L1469" s="96"/>
      <c r="M1469" s="96"/>
      <c r="N1469" s="96"/>
      <c r="O1469" s="96"/>
      <c r="P1469" s="96"/>
      <c r="Q1469" s="96"/>
      <c r="R1469" s="34"/>
      <c r="S1469" s="34"/>
      <c r="T1469" s="34"/>
      <c r="U1469" s="34"/>
      <c r="V1469" s="34"/>
      <c r="W1469" s="34"/>
      <c r="X1469" s="34"/>
      <c r="Y1469" s="34"/>
      <c r="Z1469" s="34"/>
      <c r="AA1469" s="34"/>
      <c r="AB1469" s="34"/>
      <c r="AC1469" s="34"/>
      <c r="AD1469" s="34"/>
      <c r="AE1469" s="34"/>
      <c r="AF1469" s="34"/>
      <c r="AG1469" s="34"/>
      <c r="AH1469" s="34"/>
      <c r="AI1469" s="34"/>
      <c r="AJ1469" s="34"/>
      <c r="AK1469" s="34"/>
      <c r="AL1469" s="34"/>
      <c r="AM1469" s="34"/>
      <c r="AN1469" s="34"/>
      <c r="AO1469" s="34"/>
      <c r="AP1469" s="34"/>
      <c r="AQ1469" s="34"/>
      <c r="AR1469" s="34"/>
    </row>
    <row r="1470" spans="10:44" s="95" customFormat="1" ht="15" customHeight="1" x14ac:dyDescent="0.25">
      <c r="J1470" s="96"/>
      <c r="K1470" s="96"/>
      <c r="L1470" s="96"/>
      <c r="M1470" s="96"/>
      <c r="N1470" s="96"/>
      <c r="O1470" s="96"/>
      <c r="P1470" s="96"/>
      <c r="Q1470" s="96"/>
      <c r="R1470" s="34"/>
      <c r="S1470" s="34"/>
      <c r="T1470" s="34"/>
      <c r="U1470" s="34"/>
      <c r="V1470" s="34"/>
      <c r="W1470" s="34"/>
      <c r="X1470" s="34"/>
      <c r="Y1470" s="34"/>
      <c r="Z1470" s="34"/>
      <c r="AA1470" s="34"/>
      <c r="AB1470" s="34"/>
      <c r="AC1470" s="34"/>
      <c r="AD1470" s="34"/>
      <c r="AE1470" s="34"/>
      <c r="AF1470" s="34"/>
      <c r="AG1470" s="34"/>
      <c r="AH1470" s="34"/>
      <c r="AI1470" s="34"/>
      <c r="AJ1470" s="34"/>
      <c r="AK1470" s="34"/>
      <c r="AL1470" s="34"/>
      <c r="AM1470" s="34"/>
      <c r="AN1470" s="34"/>
      <c r="AO1470" s="34"/>
      <c r="AP1470" s="34"/>
      <c r="AQ1470" s="34"/>
      <c r="AR1470" s="34"/>
    </row>
    <row r="1471" spans="10:44" s="95" customFormat="1" ht="15" customHeight="1" x14ac:dyDescent="0.25">
      <c r="J1471" s="96"/>
      <c r="K1471" s="96"/>
      <c r="L1471" s="96"/>
      <c r="M1471" s="96"/>
      <c r="N1471" s="96"/>
      <c r="O1471" s="96"/>
      <c r="P1471" s="96"/>
      <c r="Q1471" s="96"/>
      <c r="R1471" s="34"/>
      <c r="S1471" s="34"/>
      <c r="T1471" s="34"/>
      <c r="U1471" s="34"/>
      <c r="V1471" s="34"/>
      <c r="W1471" s="34"/>
      <c r="X1471" s="34"/>
      <c r="Y1471" s="34"/>
      <c r="Z1471" s="34"/>
      <c r="AA1471" s="34"/>
      <c r="AB1471" s="34"/>
      <c r="AC1471" s="34"/>
      <c r="AD1471" s="34"/>
      <c r="AE1471" s="34"/>
      <c r="AF1471" s="34"/>
      <c r="AG1471" s="34"/>
      <c r="AH1471" s="34"/>
      <c r="AI1471" s="34"/>
      <c r="AJ1471" s="34"/>
      <c r="AK1471" s="34"/>
      <c r="AL1471" s="34"/>
      <c r="AM1471" s="34"/>
      <c r="AN1471" s="34"/>
      <c r="AO1471" s="34"/>
      <c r="AP1471" s="34"/>
      <c r="AQ1471" s="34"/>
      <c r="AR1471" s="34"/>
    </row>
    <row r="1472" spans="10:44" s="95" customFormat="1" ht="15" customHeight="1" x14ac:dyDescent="0.25">
      <c r="J1472" s="96"/>
      <c r="K1472" s="96"/>
      <c r="L1472" s="96"/>
      <c r="M1472" s="96"/>
      <c r="N1472" s="96"/>
      <c r="O1472" s="96"/>
      <c r="P1472" s="96"/>
      <c r="Q1472" s="96"/>
      <c r="R1472" s="34"/>
      <c r="S1472" s="34"/>
      <c r="T1472" s="34"/>
      <c r="U1472" s="34"/>
      <c r="V1472" s="34"/>
      <c r="W1472" s="34"/>
      <c r="X1472" s="34"/>
      <c r="Y1472" s="34"/>
      <c r="Z1472" s="34"/>
      <c r="AA1472" s="34"/>
      <c r="AB1472" s="34"/>
      <c r="AC1472" s="34"/>
      <c r="AD1472" s="34"/>
      <c r="AE1472" s="34"/>
      <c r="AF1472" s="34"/>
      <c r="AG1472" s="34"/>
      <c r="AH1472" s="34"/>
      <c r="AI1472" s="34"/>
      <c r="AJ1472" s="34"/>
      <c r="AK1472" s="34"/>
      <c r="AL1472" s="34"/>
      <c r="AM1472" s="34"/>
      <c r="AN1472" s="34"/>
      <c r="AO1472" s="34"/>
      <c r="AP1472" s="34"/>
      <c r="AQ1472" s="34"/>
      <c r="AR1472" s="34"/>
    </row>
    <row r="1473" spans="10:44" s="95" customFormat="1" ht="15" customHeight="1" x14ac:dyDescent="0.25">
      <c r="J1473" s="96"/>
      <c r="K1473" s="96"/>
      <c r="L1473" s="96"/>
      <c r="M1473" s="96"/>
      <c r="N1473" s="96"/>
      <c r="O1473" s="96"/>
      <c r="P1473" s="96"/>
      <c r="Q1473" s="96"/>
      <c r="R1473" s="34"/>
      <c r="S1473" s="34"/>
      <c r="T1473" s="34"/>
      <c r="U1473" s="34"/>
      <c r="V1473" s="34"/>
      <c r="W1473" s="34"/>
      <c r="X1473" s="34"/>
      <c r="Y1473" s="34"/>
      <c r="Z1473" s="34"/>
      <c r="AA1473" s="34"/>
      <c r="AB1473" s="34"/>
      <c r="AC1473" s="34"/>
      <c r="AD1473" s="34"/>
      <c r="AE1473" s="34"/>
      <c r="AF1473" s="34"/>
      <c r="AG1473" s="34"/>
      <c r="AH1473" s="34"/>
      <c r="AI1473" s="34"/>
      <c r="AJ1473" s="34"/>
      <c r="AK1473" s="34"/>
      <c r="AL1473" s="34"/>
      <c r="AM1473" s="34"/>
      <c r="AN1473" s="34"/>
      <c r="AO1473" s="34"/>
      <c r="AP1473" s="34"/>
      <c r="AQ1473" s="34"/>
      <c r="AR1473" s="34"/>
    </row>
    <row r="1474" spans="10:44" s="95" customFormat="1" ht="15" customHeight="1" x14ac:dyDescent="0.25">
      <c r="J1474" s="96"/>
      <c r="K1474" s="96"/>
      <c r="L1474" s="96"/>
      <c r="M1474" s="96"/>
      <c r="N1474" s="96"/>
      <c r="O1474" s="96"/>
      <c r="P1474" s="96"/>
      <c r="Q1474" s="96"/>
      <c r="R1474" s="34"/>
      <c r="S1474" s="34"/>
      <c r="T1474" s="34"/>
      <c r="U1474" s="34"/>
      <c r="V1474" s="34"/>
      <c r="W1474" s="34"/>
      <c r="X1474" s="34"/>
      <c r="Y1474" s="34"/>
      <c r="Z1474" s="34"/>
      <c r="AA1474" s="34"/>
      <c r="AB1474" s="34"/>
      <c r="AC1474" s="34"/>
      <c r="AD1474" s="34"/>
      <c r="AE1474" s="34"/>
      <c r="AF1474" s="34"/>
      <c r="AG1474" s="34"/>
      <c r="AH1474" s="34"/>
      <c r="AI1474" s="34"/>
      <c r="AJ1474" s="34"/>
      <c r="AK1474" s="34"/>
      <c r="AL1474" s="34"/>
      <c r="AM1474" s="34"/>
      <c r="AN1474" s="34"/>
      <c r="AO1474" s="34"/>
      <c r="AP1474" s="34"/>
      <c r="AQ1474" s="34"/>
      <c r="AR1474" s="34"/>
    </row>
    <row r="1475" spans="10:44" s="95" customFormat="1" ht="15" customHeight="1" x14ac:dyDescent="0.25">
      <c r="J1475" s="96"/>
      <c r="K1475" s="96"/>
      <c r="L1475" s="96"/>
      <c r="M1475" s="96"/>
      <c r="N1475" s="96"/>
      <c r="O1475" s="96"/>
      <c r="P1475" s="96"/>
      <c r="Q1475" s="96"/>
      <c r="R1475" s="34"/>
      <c r="S1475" s="34"/>
      <c r="T1475" s="34"/>
      <c r="U1475" s="34"/>
      <c r="V1475" s="34"/>
      <c r="W1475" s="34"/>
      <c r="X1475" s="34"/>
      <c r="Y1475" s="34"/>
      <c r="Z1475" s="34"/>
      <c r="AA1475" s="34"/>
      <c r="AB1475" s="34"/>
      <c r="AC1475" s="34"/>
      <c r="AD1475" s="34"/>
      <c r="AE1475" s="34"/>
      <c r="AF1475" s="34"/>
      <c r="AG1475" s="34"/>
      <c r="AH1475" s="34"/>
      <c r="AI1475" s="34"/>
      <c r="AJ1475" s="34"/>
      <c r="AK1475" s="34"/>
      <c r="AL1475" s="34"/>
      <c r="AM1475" s="34"/>
      <c r="AN1475" s="34"/>
      <c r="AO1475" s="34"/>
      <c r="AP1475" s="34"/>
      <c r="AQ1475" s="34"/>
      <c r="AR1475" s="34"/>
    </row>
    <row r="1476" spans="10:44" s="95" customFormat="1" ht="15" customHeight="1" x14ac:dyDescent="0.25">
      <c r="J1476" s="96"/>
      <c r="K1476" s="96"/>
      <c r="L1476" s="96"/>
      <c r="M1476" s="96"/>
      <c r="N1476" s="96"/>
      <c r="O1476" s="96"/>
      <c r="P1476" s="96"/>
      <c r="Q1476" s="96"/>
      <c r="R1476" s="34"/>
      <c r="S1476" s="34"/>
      <c r="T1476" s="34"/>
      <c r="U1476" s="34"/>
      <c r="V1476" s="34"/>
      <c r="W1476" s="34"/>
      <c r="X1476" s="34"/>
      <c r="Y1476" s="34"/>
      <c r="Z1476" s="34"/>
      <c r="AA1476" s="34"/>
      <c r="AB1476" s="34"/>
      <c r="AC1476" s="34"/>
      <c r="AD1476" s="34"/>
      <c r="AE1476" s="34"/>
      <c r="AF1476" s="34"/>
      <c r="AG1476" s="34"/>
      <c r="AH1476" s="34"/>
      <c r="AI1476" s="34"/>
      <c r="AJ1476" s="34"/>
      <c r="AK1476" s="34"/>
      <c r="AL1476" s="34"/>
      <c r="AM1476" s="34"/>
      <c r="AN1476" s="34"/>
      <c r="AO1476" s="34"/>
      <c r="AP1476" s="34"/>
      <c r="AQ1476" s="34"/>
      <c r="AR1476" s="34"/>
    </row>
    <row r="1477" spans="10:44" s="95" customFormat="1" ht="15" customHeight="1" x14ac:dyDescent="0.25">
      <c r="J1477" s="96"/>
      <c r="K1477" s="96"/>
      <c r="L1477" s="96"/>
      <c r="M1477" s="96"/>
      <c r="N1477" s="96"/>
      <c r="O1477" s="96"/>
      <c r="P1477" s="96"/>
      <c r="Q1477" s="96"/>
      <c r="R1477" s="34"/>
      <c r="S1477" s="34"/>
      <c r="T1477" s="34"/>
      <c r="U1477" s="34"/>
      <c r="V1477" s="34"/>
      <c r="W1477" s="34"/>
      <c r="X1477" s="34"/>
      <c r="Y1477" s="34"/>
      <c r="Z1477" s="34"/>
      <c r="AA1477" s="34"/>
      <c r="AB1477" s="34"/>
      <c r="AC1477" s="34"/>
      <c r="AD1477" s="34"/>
      <c r="AE1477" s="34"/>
      <c r="AF1477" s="34"/>
      <c r="AG1477" s="34"/>
      <c r="AH1477" s="34"/>
      <c r="AI1477" s="34"/>
      <c r="AJ1477" s="34"/>
      <c r="AK1477" s="34"/>
      <c r="AL1477" s="34"/>
      <c r="AM1477" s="34"/>
      <c r="AN1477" s="34"/>
      <c r="AO1477" s="34"/>
      <c r="AP1477" s="34"/>
      <c r="AQ1477" s="34"/>
      <c r="AR1477" s="34"/>
    </row>
    <row r="1478" spans="10:44" s="95" customFormat="1" ht="15" customHeight="1" x14ac:dyDescent="0.25">
      <c r="J1478" s="96"/>
      <c r="K1478" s="96"/>
      <c r="L1478" s="96"/>
      <c r="M1478" s="96"/>
      <c r="N1478" s="96"/>
      <c r="O1478" s="96"/>
      <c r="P1478" s="96"/>
      <c r="Q1478" s="96"/>
      <c r="R1478" s="34"/>
      <c r="S1478" s="34"/>
      <c r="T1478" s="34"/>
      <c r="U1478" s="34"/>
      <c r="V1478" s="34"/>
      <c r="W1478" s="34"/>
      <c r="X1478" s="34"/>
      <c r="Y1478" s="34"/>
      <c r="Z1478" s="34"/>
      <c r="AA1478" s="34"/>
      <c r="AB1478" s="34"/>
      <c r="AC1478" s="34"/>
      <c r="AD1478" s="34"/>
      <c r="AE1478" s="34"/>
      <c r="AF1478" s="34"/>
      <c r="AG1478" s="34"/>
      <c r="AH1478" s="34"/>
      <c r="AI1478" s="34"/>
      <c r="AJ1478" s="34"/>
      <c r="AK1478" s="34"/>
      <c r="AL1478" s="34"/>
      <c r="AM1478" s="34"/>
      <c r="AN1478" s="34"/>
      <c r="AO1478" s="34"/>
      <c r="AP1478" s="34"/>
      <c r="AQ1478" s="34"/>
      <c r="AR1478" s="34"/>
    </row>
    <row r="1479" spans="10:44" s="95" customFormat="1" ht="15" customHeight="1" x14ac:dyDescent="0.25">
      <c r="J1479" s="96"/>
      <c r="K1479" s="96"/>
      <c r="L1479" s="96"/>
      <c r="M1479" s="96"/>
      <c r="N1479" s="96"/>
      <c r="O1479" s="96"/>
      <c r="P1479" s="96"/>
      <c r="Q1479" s="96"/>
      <c r="R1479" s="34"/>
      <c r="S1479" s="34"/>
      <c r="T1479" s="34"/>
      <c r="U1479" s="34"/>
      <c r="V1479" s="34"/>
      <c r="W1479" s="34"/>
      <c r="X1479" s="34"/>
      <c r="Y1479" s="34"/>
      <c r="Z1479" s="34"/>
      <c r="AA1479" s="34"/>
      <c r="AB1479" s="34"/>
      <c r="AC1479" s="34"/>
      <c r="AD1479" s="34"/>
      <c r="AE1479" s="34"/>
      <c r="AF1479" s="34"/>
      <c r="AG1479" s="34"/>
      <c r="AH1479" s="34"/>
      <c r="AI1479" s="34"/>
      <c r="AJ1479" s="34"/>
      <c r="AK1479" s="34"/>
      <c r="AL1479" s="34"/>
      <c r="AM1479" s="34"/>
      <c r="AN1479" s="34"/>
      <c r="AO1479" s="34"/>
      <c r="AP1479" s="34"/>
      <c r="AQ1479" s="34"/>
      <c r="AR1479" s="34"/>
    </row>
    <row r="1480" spans="10:44" s="95" customFormat="1" ht="15" customHeight="1" x14ac:dyDescent="0.25">
      <c r="J1480" s="96"/>
      <c r="K1480" s="96"/>
      <c r="L1480" s="96"/>
      <c r="M1480" s="96"/>
      <c r="N1480" s="96"/>
      <c r="O1480" s="96"/>
      <c r="P1480" s="96"/>
      <c r="Q1480" s="96"/>
      <c r="R1480" s="34"/>
      <c r="S1480" s="34"/>
      <c r="T1480" s="34"/>
      <c r="U1480" s="34"/>
      <c r="V1480" s="34"/>
      <c r="W1480" s="34"/>
      <c r="X1480" s="34"/>
      <c r="Y1480" s="34"/>
      <c r="Z1480" s="34"/>
      <c r="AA1480" s="34"/>
      <c r="AB1480" s="34"/>
      <c r="AC1480" s="34"/>
      <c r="AD1480" s="34"/>
      <c r="AE1480" s="34"/>
      <c r="AF1480" s="34"/>
      <c r="AG1480" s="34"/>
      <c r="AH1480" s="34"/>
      <c r="AI1480" s="34"/>
      <c r="AJ1480" s="34"/>
      <c r="AK1480" s="34"/>
      <c r="AL1480" s="34"/>
      <c r="AM1480" s="34"/>
      <c r="AN1480" s="34"/>
      <c r="AO1480" s="34"/>
      <c r="AP1480" s="34"/>
      <c r="AQ1480" s="34"/>
      <c r="AR1480" s="34"/>
    </row>
    <row r="1481" spans="10:44" s="95" customFormat="1" ht="15" customHeight="1" x14ac:dyDescent="0.25">
      <c r="J1481" s="96"/>
      <c r="K1481" s="96"/>
      <c r="L1481" s="96"/>
      <c r="M1481" s="96"/>
      <c r="N1481" s="96"/>
      <c r="O1481" s="96"/>
      <c r="P1481" s="96"/>
      <c r="Q1481" s="96"/>
      <c r="R1481" s="34"/>
      <c r="S1481" s="34"/>
      <c r="T1481" s="34"/>
      <c r="U1481" s="34"/>
      <c r="V1481" s="34"/>
      <c r="W1481" s="34"/>
      <c r="X1481" s="34"/>
      <c r="Y1481" s="34"/>
      <c r="Z1481" s="34"/>
      <c r="AA1481" s="34"/>
      <c r="AB1481" s="34"/>
      <c r="AC1481" s="34"/>
      <c r="AD1481" s="34"/>
      <c r="AE1481" s="34"/>
      <c r="AF1481" s="34"/>
      <c r="AG1481" s="34"/>
      <c r="AH1481" s="34"/>
      <c r="AI1481" s="34"/>
      <c r="AJ1481" s="34"/>
      <c r="AK1481" s="34"/>
      <c r="AL1481" s="34"/>
      <c r="AM1481" s="34"/>
      <c r="AN1481" s="34"/>
      <c r="AO1481" s="34"/>
      <c r="AP1481" s="34"/>
      <c r="AQ1481" s="34"/>
      <c r="AR1481" s="34"/>
    </row>
    <row r="1482" spans="10:44" s="95" customFormat="1" ht="15" customHeight="1" x14ac:dyDescent="0.25">
      <c r="J1482" s="96"/>
      <c r="K1482" s="96"/>
      <c r="L1482" s="96"/>
      <c r="M1482" s="96"/>
      <c r="N1482" s="96"/>
      <c r="O1482" s="96"/>
      <c r="P1482" s="96"/>
      <c r="Q1482" s="96"/>
      <c r="R1482" s="34"/>
      <c r="S1482" s="34"/>
      <c r="T1482" s="34"/>
      <c r="U1482" s="34"/>
      <c r="V1482" s="34"/>
      <c r="W1482" s="34"/>
      <c r="X1482" s="34"/>
      <c r="Y1482" s="34"/>
      <c r="Z1482" s="34"/>
      <c r="AA1482" s="34"/>
      <c r="AB1482" s="34"/>
      <c r="AC1482" s="34"/>
      <c r="AD1482" s="34"/>
      <c r="AE1482" s="34"/>
      <c r="AF1482" s="34"/>
      <c r="AG1482" s="34"/>
      <c r="AH1482" s="34"/>
      <c r="AI1482" s="34"/>
      <c r="AJ1482" s="34"/>
      <c r="AK1482" s="34"/>
      <c r="AL1482" s="34"/>
      <c r="AM1482" s="34"/>
      <c r="AN1482" s="34"/>
      <c r="AO1482" s="34"/>
      <c r="AP1482" s="34"/>
      <c r="AQ1482" s="34"/>
      <c r="AR1482" s="34"/>
    </row>
    <row r="1483" spans="10:44" s="95" customFormat="1" ht="15" customHeight="1" x14ac:dyDescent="0.25">
      <c r="J1483" s="96"/>
      <c r="K1483" s="96"/>
      <c r="L1483" s="96"/>
      <c r="M1483" s="96"/>
      <c r="N1483" s="96"/>
      <c r="O1483" s="96"/>
      <c r="P1483" s="96"/>
      <c r="Q1483" s="96"/>
      <c r="R1483" s="34"/>
      <c r="S1483" s="34"/>
      <c r="T1483" s="34"/>
      <c r="U1483" s="34"/>
      <c r="V1483" s="34"/>
      <c r="W1483" s="34"/>
      <c r="X1483" s="34"/>
      <c r="Y1483" s="34"/>
      <c r="Z1483" s="34"/>
      <c r="AA1483" s="34"/>
      <c r="AB1483" s="34"/>
      <c r="AC1483" s="34"/>
      <c r="AD1483" s="34"/>
      <c r="AE1483" s="34"/>
      <c r="AF1483" s="34"/>
      <c r="AG1483" s="34"/>
      <c r="AH1483" s="34"/>
      <c r="AI1483" s="34"/>
      <c r="AJ1483" s="34"/>
      <c r="AK1483" s="34"/>
      <c r="AL1483" s="34"/>
      <c r="AM1483" s="34"/>
      <c r="AN1483" s="34"/>
      <c r="AO1483" s="34"/>
      <c r="AP1483" s="34"/>
      <c r="AQ1483" s="34"/>
      <c r="AR1483" s="34"/>
    </row>
    <row r="1484" spans="10:44" s="95" customFormat="1" ht="15" customHeight="1" x14ac:dyDescent="0.25">
      <c r="J1484" s="96"/>
      <c r="K1484" s="96"/>
      <c r="L1484" s="96"/>
      <c r="M1484" s="96"/>
      <c r="N1484" s="96"/>
      <c r="O1484" s="96"/>
      <c r="P1484" s="96"/>
      <c r="Q1484" s="96"/>
      <c r="R1484" s="34"/>
      <c r="S1484" s="34"/>
      <c r="T1484" s="34"/>
      <c r="U1484" s="34"/>
      <c r="V1484" s="34"/>
      <c r="W1484" s="34"/>
      <c r="X1484" s="34"/>
      <c r="Y1484" s="34"/>
      <c r="Z1484" s="34"/>
      <c r="AA1484" s="34"/>
      <c r="AB1484" s="34"/>
      <c r="AC1484" s="34"/>
      <c r="AD1484" s="34"/>
      <c r="AE1484" s="34"/>
      <c r="AF1484" s="34"/>
      <c r="AG1484" s="34"/>
      <c r="AH1484" s="34"/>
      <c r="AI1484" s="34"/>
      <c r="AJ1484" s="34"/>
      <c r="AK1484" s="34"/>
      <c r="AL1484" s="34"/>
      <c r="AM1484" s="34"/>
      <c r="AN1484" s="34"/>
      <c r="AO1484" s="34"/>
      <c r="AP1484" s="34"/>
      <c r="AQ1484" s="34"/>
      <c r="AR1484" s="34"/>
    </row>
    <row r="1485" spans="10:44" s="95" customFormat="1" ht="15" customHeight="1" x14ac:dyDescent="0.25">
      <c r="J1485" s="96"/>
      <c r="K1485" s="96"/>
      <c r="L1485" s="96"/>
      <c r="M1485" s="96"/>
      <c r="N1485" s="96"/>
      <c r="O1485" s="96"/>
      <c r="P1485" s="96"/>
      <c r="Q1485" s="96"/>
      <c r="R1485" s="34"/>
      <c r="S1485" s="34"/>
      <c r="T1485" s="34"/>
      <c r="U1485" s="34"/>
      <c r="V1485" s="34"/>
      <c r="W1485" s="34"/>
      <c r="X1485" s="34"/>
      <c r="Y1485" s="34"/>
      <c r="Z1485" s="34"/>
      <c r="AA1485" s="34"/>
      <c r="AB1485" s="34"/>
      <c r="AC1485" s="34"/>
      <c r="AD1485" s="34"/>
      <c r="AE1485" s="34"/>
      <c r="AF1485" s="34"/>
      <c r="AG1485" s="34"/>
      <c r="AH1485" s="34"/>
      <c r="AI1485" s="34"/>
      <c r="AJ1485" s="34"/>
      <c r="AK1485" s="34"/>
      <c r="AL1485" s="34"/>
      <c r="AM1485" s="34"/>
      <c r="AN1485" s="34"/>
      <c r="AO1485" s="34"/>
      <c r="AP1485" s="34"/>
      <c r="AQ1485" s="34"/>
      <c r="AR1485" s="34"/>
    </row>
    <row r="1486" spans="10:44" s="95" customFormat="1" ht="15" customHeight="1" x14ac:dyDescent="0.25">
      <c r="J1486" s="96"/>
      <c r="K1486" s="96"/>
      <c r="L1486" s="96"/>
      <c r="M1486" s="96"/>
      <c r="N1486" s="96"/>
      <c r="O1486" s="96"/>
      <c r="P1486" s="96"/>
      <c r="Q1486" s="96"/>
      <c r="R1486" s="34"/>
      <c r="S1486" s="34"/>
      <c r="T1486" s="34"/>
      <c r="U1486" s="34"/>
      <c r="V1486" s="34"/>
      <c r="W1486" s="34"/>
      <c r="X1486" s="34"/>
      <c r="Y1486" s="34"/>
      <c r="Z1486" s="34"/>
      <c r="AA1486" s="34"/>
      <c r="AB1486" s="34"/>
      <c r="AC1486" s="34"/>
      <c r="AD1486" s="34"/>
      <c r="AE1486" s="34"/>
      <c r="AF1486" s="34"/>
      <c r="AG1486" s="34"/>
      <c r="AH1486" s="34"/>
      <c r="AI1486" s="34"/>
      <c r="AJ1486" s="34"/>
      <c r="AK1486" s="34"/>
      <c r="AL1486" s="34"/>
      <c r="AM1486" s="34"/>
      <c r="AN1486" s="34"/>
      <c r="AO1486" s="34"/>
      <c r="AP1486" s="34"/>
      <c r="AQ1486" s="34"/>
      <c r="AR1486" s="34"/>
    </row>
    <row r="1487" spans="10:44" s="95" customFormat="1" ht="15" customHeight="1" x14ac:dyDescent="0.25">
      <c r="J1487" s="96"/>
      <c r="K1487" s="96"/>
      <c r="L1487" s="96"/>
      <c r="M1487" s="96"/>
      <c r="N1487" s="96"/>
      <c r="O1487" s="96"/>
      <c r="P1487" s="96"/>
      <c r="Q1487" s="96"/>
      <c r="R1487" s="34"/>
      <c r="S1487" s="34"/>
      <c r="T1487" s="34"/>
      <c r="U1487" s="34"/>
      <c r="V1487" s="34"/>
      <c r="W1487" s="34"/>
      <c r="X1487" s="34"/>
      <c r="Y1487" s="34"/>
      <c r="Z1487" s="34"/>
      <c r="AA1487" s="34"/>
      <c r="AB1487" s="34"/>
      <c r="AC1487" s="34"/>
      <c r="AD1487" s="34"/>
      <c r="AE1487" s="34"/>
      <c r="AF1487" s="34"/>
      <c r="AG1487" s="34"/>
      <c r="AH1487" s="34"/>
      <c r="AI1487" s="34"/>
      <c r="AJ1487" s="34"/>
      <c r="AK1487" s="34"/>
      <c r="AL1487" s="34"/>
      <c r="AM1487" s="34"/>
      <c r="AN1487" s="34"/>
      <c r="AO1487" s="34"/>
      <c r="AP1487" s="34"/>
      <c r="AQ1487" s="34"/>
      <c r="AR1487" s="34"/>
    </row>
    <row r="1488" spans="10:44" s="95" customFormat="1" ht="15" customHeight="1" x14ac:dyDescent="0.25">
      <c r="J1488" s="96"/>
      <c r="K1488" s="96"/>
      <c r="L1488" s="96"/>
      <c r="M1488" s="96"/>
      <c r="N1488" s="96"/>
      <c r="O1488" s="96"/>
      <c r="P1488" s="96"/>
      <c r="Q1488" s="96"/>
      <c r="R1488" s="34"/>
      <c r="S1488" s="34"/>
      <c r="T1488" s="34"/>
      <c r="U1488" s="34"/>
      <c r="V1488" s="34"/>
      <c r="W1488" s="34"/>
      <c r="X1488" s="34"/>
      <c r="Y1488" s="34"/>
      <c r="Z1488" s="34"/>
      <c r="AA1488" s="34"/>
      <c r="AB1488" s="34"/>
      <c r="AC1488" s="34"/>
      <c r="AD1488" s="34"/>
      <c r="AE1488" s="34"/>
      <c r="AF1488" s="34"/>
      <c r="AG1488" s="34"/>
      <c r="AH1488" s="34"/>
      <c r="AI1488" s="34"/>
      <c r="AJ1488" s="34"/>
      <c r="AK1488" s="34"/>
      <c r="AL1488" s="34"/>
      <c r="AM1488" s="34"/>
      <c r="AN1488" s="34"/>
      <c r="AO1488" s="34"/>
      <c r="AP1488" s="34"/>
      <c r="AQ1488" s="34"/>
      <c r="AR1488" s="34"/>
    </row>
    <row r="1489" spans="10:44" s="95" customFormat="1" ht="15" customHeight="1" x14ac:dyDescent="0.25">
      <c r="J1489" s="96"/>
      <c r="K1489" s="96"/>
      <c r="L1489" s="96"/>
      <c r="M1489" s="96"/>
      <c r="N1489" s="96"/>
      <c r="O1489" s="96"/>
      <c r="P1489" s="96"/>
      <c r="Q1489" s="96"/>
      <c r="R1489" s="34"/>
      <c r="S1489" s="34"/>
      <c r="T1489" s="34"/>
      <c r="U1489" s="34"/>
      <c r="V1489" s="34"/>
      <c r="W1489" s="34"/>
      <c r="X1489" s="34"/>
      <c r="Y1489" s="34"/>
      <c r="Z1489" s="34"/>
      <c r="AA1489" s="34"/>
      <c r="AB1489" s="34"/>
      <c r="AC1489" s="34"/>
      <c r="AD1489" s="34"/>
      <c r="AE1489" s="34"/>
      <c r="AF1489" s="34"/>
      <c r="AG1489" s="34"/>
      <c r="AH1489" s="34"/>
      <c r="AI1489" s="34"/>
      <c r="AJ1489" s="34"/>
      <c r="AK1489" s="34"/>
      <c r="AL1489" s="34"/>
      <c r="AM1489" s="34"/>
      <c r="AN1489" s="34"/>
      <c r="AO1489" s="34"/>
      <c r="AP1489" s="34"/>
      <c r="AQ1489" s="34"/>
      <c r="AR1489" s="34"/>
    </row>
    <row r="1490" spans="10:44" s="95" customFormat="1" ht="15" customHeight="1" x14ac:dyDescent="0.25">
      <c r="J1490" s="96"/>
      <c r="K1490" s="96"/>
      <c r="L1490" s="96"/>
      <c r="M1490" s="96"/>
      <c r="N1490" s="96"/>
      <c r="O1490" s="96"/>
      <c r="P1490" s="96"/>
      <c r="Q1490" s="96"/>
      <c r="R1490" s="34"/>
      <c r="S1490" s="34"/>
      <c r="T1490" s="34"/>
      <c r="U1490" s="34"/>
      <c r="V1490" s="34"/>
      <c r="W1490" s="34"/>
      <c r="X1490" s="34"/>
      <c r="Y1490" s="34"/>
      <c r="Z1490" s="34"/>
      <c r="AA1490" s="34"/>
      <c r="AB1490" s="34"/>
      <c r="AC1490" s="34"/>
      <c r="AD1490" s="34"/>
      <c r="AE1490" s="34"/>
      <c r="AF1490" s="34"/>
      <c r="AG1490" s="34"/>
      <c r="AH1490" s="34"/>
      <c r="AI1490" s="34"/>
      <c r="AJ1490" s="34"/>
      <c r="AK1490" s="34"/>
      <c r="AL1490" s="34"/>
      <c r="AM1490" s="34"/>
      <c r="AN1490" s="34"/>
      <c r="AO1490" s="34"/>
      <c r="AP1490" s="34"/>
      <c r="AQ1490" s="34"/>
      <c r="AR1490" s="34"/>
    </row>
    <row r="1491" spans="10:44" s="95" customFormat="1" ht="15" customHeight="1" x14ac:dyDescent="0.25">
      <c r="J1491" s="96"/>
      <c r="K1491" s="96"/>
      <c r="L1491" s="96"/>
      <c r="M1491" s="96"/>
      <c r="N1491" s="96"/>
      <c r="O1491" s="96"/>
      <c r="P1491" s="96"/>
      <c r="Q1491" s="96"/>
      <c r="R1491" s="34"/>
      <c r="S1491" s="34"/>
      <c r="T1491" s="34"/>
      <c r="U1491" s="34"/>
      <c r="V1491" s="34"/>
      <c r="W1491" s="34"/>
      <c r="X1491" s="34"/>
      <c r="Y1491" s="34"/>
      <c r="Z1491" s="34"/>
      <c r="AA1491" s="34"/>
      <c r="AB1491" s="34"/>
      <c r="AC1491" s="34"/>
      <c r="AD1491" s="34"/>
      <c r="AE1491" s="34"/>
      <c r="AF1491" s="34"/>
      <c r="AG1491" s="34"/>
      <c r="AH1491" s="34"/>
      <c r="AI1491" s="34"/>
      <c r="AJ1491" s="34"/>
      <c r="AK1491" s="34"/>
      <c r="AL1491" s="34"/>
      <c r="AM1491" s="34"/>
      <c r="AN1491" s="34"/>
      <c r="AO1491" s="34"/>
      <c r="AP1491" s="34"/>
      <c r="AQ1491" s="34"/>
      <c r="AR1491" s="34"/>
    </row>
    <row r="1492" spans="10:44" s="95" customFormat="1" ht="15" customHeight="1" x14ac:dyDescent="0.25">
      <c r="J1492" s="96"/>
      <c r="K1492" s="96"/>
      <c r="L1492" s="96"/>
      <c r="M1492" s="96"/>
      <c r="N1492" s="96"/>
      <c r="O1492" s="96"/>
      <c r="P1492" s="96"/>
      <c r="Q1492" s="96"/>
      <c r="R1492" s="34"/>
      <c r="S1492" s="34"/>
      <c r="T1492" s="34"/>
      <c r="U1492" s="34"/>
      <c r="V1492" s="34"/>
      <c r="W1492" s="34"/>
      <c r="X1492" s="34"/>
      <c r="Y1492" s="34"/>
      <c r="Z1492" s="34"/>
      <c r="AA1492" s="34"/>
      <c r="AB1492" s="34"/>
      <c r="AC1492" s="34"/>
      <c r="AD1492" s="34"/>
      <c r="AE1492" s="34"/>
      <c r="AF1492" s="34"/>
      <c r="AG1492" s="34"/>
      <c r="AH1492" s="34"/>
      <c r="AI1492" s="34"/>
      <c r="AJ1492" s="34"/>
      <c r="AK1492" s="34"/>
      <c r="AL1492" s="34"/>
      <c r="AM1492" s="34"/>
      <c r="AN1492" s="34"/>
      <c r="AO1492" s="34"/>
      <c r="AP1492" s="34"/>
      <c r="AQ1492" s="34"/>
      <c r="AR1492" s="34"/>
    </row>
    <row r="1493" spans="10:44" s="95" customFormat="1" ht="15" customHeight="1" x14ac:dyDescent="0.25">
      <c r="J1493" s="96"/>
      <c r="K1493" s="96"/>
      <c r="L1493" s="96"/>
      <c r="M1493" s="96"/>
      <c r="N1493" s="96"/>
      <c r="O1493" s="96"/>
      <c r="P1493" s="96"/>
      <c r="Q1493" s="96"/>
      <c r="R1493" s="34"/>
      <c r="S1493" s="34"/>
      <c r="T1493" s="34"/>
      <c r="U1493" s="34"/>
      <c r="V1493" s="34"/>
      <c r="W1493" s="34"/>
      <c r="X1493" s="34"/>
      <c r="Y1493" s="34"/>
      <c r="Z1493" s="34"/>
      <c r="AA1493" s="34"/>
      <c r="AB1493" s="34"/>
      <c r="AC1493" s="34"/>
      <c r="AD1493" s="34"/>
      <c r="AE1493" s="34"/>
      <c r="AF1493" s="34"/>
      <c r="AG1493" s="34"/>
      <c r="AH1493" s="34"/>
      <c r="AI1493" s="34"/>
      <c r="AJ1493" s="34"/>
      <c r="AK1493" s="34"/>
      <c r="AL1493" s="34"/>
      <c r="AM1493" s="34"/>
      <c r="AN1493" s="34"/>
      <c r="AO1493" s="34"/>
      <c r="AP1493" s="34"/>
      <c r="AQ1493" s="34"/>
      <c r="AR1493" s="34"/>
    </row>
    <row r="1494" spans="10:44" s="95" customFormat="1" ht="15" customHeight="1" x14ac:dyDescent="0.25">
      <c r="J1494" s="96"/>
      <c r="K1494" s="96"/>
      <c r="L1494" s="96"/>
      <c r="M1494" s="96"/>
      <c r="N1494" s="96"/>
      <c r="O1494" s="96"/>
      <c r="P1494" s="96"/>
      <c r="Q1494" s="96"/>
      <c r="R1494" s="34"/>
      <c r="S1494" s="34"/>
      <c r="T1494" s="34"/>
      <c r="U1494" s="34"/>
      <c r="V1494" s="34"/>
      <c r="W1494" s="34"/>
      <c r="X1494" s="34"/>
      <c r="Y1494" s="34"/>
      <c r="Z1494" s="34"/>
      <c r="AA1494" s="34"/>
      <c r="AB1494" s="34"/>
      <c r="AC1494" s="34"/>
      <c r="AD1494" s="34"/>
      <c r="AE1494" s="34"/>
      <c r="AF1494" s="34"/>
      <c r="AG1494" s="34"/>
      <c r="AH1494" s="34"/>
      <c r="AI1494" s="34"/>
      <c r="AJ1494" s="34"/>
      <c r="AK1494" s="34"/>
      <c r="AL1494" s="34"/>
      <c r="AM1494" s="34"/>
      <c r="AN1494" s="34"/>
      <c r="AO1494" s="34"/>
      <c r="AP1494" s="34"/>
      <c r="AQ1494" s="34"/>
      <c r="AR1494" s="34"/>
    </row>
    <row r="1495" spans="10:44" s="95" customFormat="1" ht="15" customHeight="1" x14ac:dyDescent="0.25">
      <c r="J1495" s="96"/>
      <c r="K1495" s="96"/>
      <c r="L1495" s="96"/>
      <c r="M1495" s="96"/>
      <c r="N1495" s="96"/>
      <c r="O1495" s="96"/>
      <c r="P1495" s="96"/>
      <c r="Q1495" s="96"/>
      <c r="R1495" s="34"/>
      <c r="S1495" s="34"/>
      <c r="T1495" s="34"/>
      <c r="U1495" s="34"/>
      <c r="V1495" s="34"/>
      <c r="W1495" s="34"/>
      <c r="X1495" s="34"/>
      <c r="Y1495" s="34"/>
      <c r="Z1495" s="34"/>
      <c r="AA1495" s="34"/>
      <c r="AB1495" s="34"/>
      <c r="AC1495" s="34"/>
      <c r="AD1495" s="34"/>
      <c r="AE1495" s="34"/>
      <c r="AF1495" s="34"/>
      <c r="AG1495" s="34"/>
      <c r="AH1495" s="34"/>
      <c r="AI1495" s="34"/>
      <c r="AJ1495" s="34"/>
      <c r="AK1495" s="34"/>
      <c r="AL1495" s="34"/>
      <c r="AM1495" s="34"/>
      <c r="AN1495" s="34"/>
      <c r="AO1495" s="34"/>
      <c r="AP1495" s="34"/>
      <c r="AQ1495" s="34"/>
      <c r="AR1495" s="34"/>
    </row>
    <row r="1496" spans="10:44" s="95" customFormat="1" ht="15" customHeight="1" x14ac:dyDescent="0.25">
      <c r="J1496" s="96"/>
      <c r="K1496" s="96"/>
      <c r="L1496" s="96"/>
      <c r="M1496" s="96"/>
      <c r="N1496" s="96"/>
      <c r="O1496" s="96"/>
      <c r="P1496" s="96"/>
      <c r="Q1496" s="96"/>
      <c r="R1496" s="34"/>
      <c r="S1496" s="34"/>
      <c r="T1496" s="34"/>
      <c r="U1496" s="34"/>
      <c r="V1496" s="34"/>
      <c r="W1496" s="34"/>
      <c r="X1496" s="34"/>
      <c r="Y1496" s="34"/>
      <c r="Z1496" s="34"/>
      <c r="AA1496" s="34"/>
      <c r="AB1496" s="34"/>
      <c r="AC1496" s="34"/>
      <c r="AD1496" s="34"/>
      <c r="AE1496" s="34"/>
      <c r="AF1496" s="34"/>
      <c r="AG1496" s="34"/>
      <c r="AH1496" s="34"/>
      <c r="AI1496" s="34"/>
      <c r="AJ1496" s="34"/>
      <c r="AK1496" s="34"/>
      <c r="AL1496" s="34"/>
      <c r="AM1496" s="34"/>
      <c r="AN1496" s="34"/>
      <c r="AO1496" s="34"/>
      <c r="AP1496" s="34"/>
      <c r="AQ1496" s="34"/>
      <c r="AR1496" s="34"/>
    </row>
    <row r="1497" spans="10:44" s="95" customFormat="1" ht="15" customHeight="1" x14ac:dyDescent="0.25">
      <c r="J1497" s="96"/>
      <c r="K1497" s="96"/>
      <c r="L1497" s="96"/>
      <c r="M1497" s="96"/>
      <c r="N1497" s="96"/>
      <c r="O1497" s="96"/>
      <c r="P1497" s="96"/>
      <c r="Q1497" s="96"/>
      <c r="R1497" s="34"/>
      <c r="S1497" s="34"/>
      <c r="T1497" s="34"/>
      <c r="U1497" s="34"/>
      <c r="V1497" s="34"/>
      <c r="W1497" s="34"/>
      <c r="X1497" s="34"/>
      <c r="Y1497" s="34"/>
      <c r="Z1497" s="34"/>
      <c r="AA1497" s="34"/>
      <c r="AB1497" s="34"/>
      <c r="AC1497" s="34"/>
      <c r="AD1497" s="34"/>
      <c r="AE1497" s="34"/>
      <c r="AF1497" s="34"/>
      <c r="AG1497" s="34"/>
      <c r="AH1497" s="34"/>
      <c r="AI1497" s="34"/>
      <c r="AJ1497" s="34"/>
      <c r="AK1497" s="34"/>
      <c r="AL1497" s="34"/>
      <c r="AM1497" s="34"/>
      <c r="AN1497" s="34"/>
      <c r="AO1497" s="34"/>
      <c r="AP1497" s="34"/>
      <c r="AQ1497" s="34"/>
      <c r="AR1497" s="34"/>
    </row>
    <row r="1498" spans="10:44" s="95" customFormat="1" ht="15" customHeight="1" x14ac:dyDescent="0.25">
      <c r="J1498" s="96"/>
      <c r="K1498" s="96"/>
      <c r="L1498" s="96"/>
      <c r="M1498" s="96"/>
      <c r="N1498" s="96"/>
      <c r="O1498" s="96"/>
      <c r="P1498" s="96"/>
      <c r="Q1498" s="96"/>
      <c r="R1498" s="34"/>
      <c r="S1498" s="34"/>
      <c r="T1498" s="34"/>
      <c r="U1498" s="34"/>
      <c r="V1498" s="34"/>
      <c r="W1498" s="34"/>
      <c r="X1498" s="34"/>
      <c r="Y1498" s="34"/>
      <c r="Z1498" s="34"/>
      <c r="AA1498" s="34"/>
      <c r="AB1498" s="34"/>
      <c r="AC1498" s="34"/>
      <c r="AD1498" s="34"/>
      <c r="AE1498" s="34"/>
      <c r="AF1498" s="34"/>
      <c r="AG1498" s="34"/>
      <c r="AH1498" s="34"/>
      <c r="AI1498" s="34"/>
      <c r="AJ1498" s="34"/>
      <c r="AK1498" s="34"/>
      <c r="AL1498" s="34"/>
      <c r="AM1498" s="34"/>
      <c r="AN1498" s="34"/>
      <c r="AO1498" s="34"/>
      <c r="AP1498" s="34"/>
      <c r="AQ1498" s="34"/>
      <c r="AR1498" s="34"/>
    </row>
    <row r="1499" spans="10:44" s="95" customFormat="1" ht="15" customHeight="1" x14ac:dyDescent="0.25">
      <c r="J1499" s="96"/>
      <c r="K1499" s="96"/>
      <c r="L1499" s="96"/>
      <c r="M1499" s="96"/>
      <c r="N1499" s="96"/>
      <c r="O1499" s="96"/>
      <c r="P1499" s="96"/>
      <c r="Q1499" s="96"/>
      <c r="R1499" s="34"/>
      <c r="S1499" s="34"/>
      <c r="T1499" s="34"/>
      <c r="U1499" s="34"/>
      <c r="V1499" s="34"/>
      <c r="W1499" s="34"/>
      <c r="X1499" s="34"/>
      <c r="Y1499" s="34"/>
      <c r="Z1499" s="34"/>
      <c r="AA1499" s="34"/>
      <c r="AB1499" s="34"/>
      <c r="AC1499" s="34"/>
      <c r="AD1499" s="34"/>
      <c r="AE1499" s="34"/>
      <c r="AF1499" s="34"/>
      <c r="AG1499" s="34"/>
      <c r="AH1499" s="34"/>
      <c r="AI1499" s="34"/>
      <c r="AJ1499" s="34"/>
      <c r="AK1499" s="34"/>
      <c r="AL1499" s="34"/>
      <c r="AM1499" s="34"/>
      <c r="AN1499" s="34"/>
      <c r="AO1499" s="34"/>
      <c r="AP1499" s="34"/>
      <c r="AQ1499" s="34"/>
      <c r="AR1499" s="34"/>
    </row>
    <row r="1500" spans="10:44" s="95" customFormat="1" ht="15" customHeight="1" x14ac:dyDescent="0.25">
      <c r="J1500" s="96"/>
      <c r="K1500" s="96"/>
      <c r="L1500" s="96"/>
      <c r="M1500" s="96"/>
      <c r="N1500" s="96"/>
      <c r="O1500" s="96"/>
      <c r="P1500" s="96"/>
      <c r="Q1500" s="96"/>
      <c r="R1500" s="34"/>
      <c r="S1500" s="34"/>
      <c r="T1500" s="34"/>
      <c r="U1500" s="34"/>
      <c r="V1500" s="34"/>
      <c r="W1500" s="34"/>
      <c r="X1500" s="34"/>
      <c r="Y1500" s="34"/>
      <c r="Z1500" s="34"/>
      <c r="AA1500" s="34"/>
      <c r="AB1500" s="34"/>
      <c r="AC1500" s="34"/>
      <c r="AD1500" s="34"/>
      <c r="AE1500" s="34"/>
      <c r="AF1500" s="34"/>
      <c r="AG1500" s="34"/>
      <c r="AH1500" s="34"/>
      <c r="AI1500" s="34"/>
      <c r="AJ1500" s="34"/>
      <c r="AK1500" s="34"/>
      <c r="AL1500" s="34"/>
      <c r="AM1500" s="34"/>
      <c r="AN1500" s="34"/>
      <c r="AO1500" s="34"/>
      <c r="AP1500" s="34"/>
      <c r="AQ1500" s="34"/>
      <c r="AR1500" s="34"/>
    </row>
    <row r="1501" spans="10:44" s="95" customFormat="1" ht="15" customHeight="1" x14ac:dyDescent="0.25">
      <c r="J1501" s="96"/>
      <c r="K1501" s="96"/>
      <c r="L1501" s="96"/>
      <c r="M1501" s="96"/>
      <c r="N1501" s="96"/>
      <c r="O1501" s="96"/>
      <c r="P1501" s="96"/>
      <c r="Q1501" s="96"/>
      <c r="R1501" s="34"/>
      <c r="S1501" s="34"/>
      <c r="T1501" s="34"/>
      <c r="U1501" s="34"/>
      <c r="V1501" s="34"/>
      <c r="W1501" s="34"/>
      <c r="X1501" s="34"/>
      <c r="Y1501" s="34"/>
      <c r="Z1501" s="34"/>
      <c r="AA1501" s="34"/>
      <c r="AB1501" s="34"/>
      <c r="AC1501" s="34"/>
      <c r="AD1501" s="34"/>
      <c r="AE1501" s="34"/>
      <c r="AF1501" s="34"/>
      <c r="AG1501" s="34"/>
      <c r="AH1501" s="34"/>
      <c r="AI1501" s="34"/>
      <c r="AJ1501" s="34"/>
      <c r="AK1501" s="34"/>
      <c r="AL1501" s="34"/>
      <c r="AM1501" s="34"/>
      <c r="AN1501" s="34"/>
      <c r="AO1501" s="34"/>
      <c r="AP1501" s="34"/>
      <c r="AQ1501" s="34"/>
      <c r="AR1501" s="34"/>
    </row>
    <row r="1502" spans="10:44" s="95" customFormat="1" ht="15" customHeight="1" x14ac:dyDescent="0.25">
      <c r="J1502" s="96"/>
      <c r="K1502" s="96"/>
      <c r="L1502" s="96"/>
      <c r="M1502" s="96"/>
      <c r="N1502" s="96"/>
      <c r="O1502" s="96"/>
      <c r="P1502" s="96"/>
      <c r="Q1502" s="96"/>
      <c r="R1502" s="34"/>
      <c r="S1502" s="34"/>
      <c r="T1502" s="34"/>
      <c r="U1502" s="34"/>
      <c r="V1502" s="34"/>
      <c r="W1502" s="34"/>
      <c r="X1502" s="34"/>
      <c r="Y1502" s="34"/>
      <c r="Z1502" s="34"/>
      <c r="AA1502" s="34"/>
      <c r="AB1502" s="34"/>
      <c r="AC1502" s="34"/>
      <c r="AD1502" s="34"/>
      <c r="AE1502" s="34"/>
      <c r="AF1502" s="34"/>
      <c r="AG1502" s="34"/>
      <c r="AH1502" s="34"/>
      <c r="AI1502" s="34"/>
      <c r="AJ1502" s="34"/>
      <c r="AK1502" s="34"/>
      <c r="AL1502" s="34"/>
      <c r="AM1502" s="34"/>
      <c r="AN1502" s="34"/>
      <c r="AO1502" s="34"/>
      <c r="AP1502" s="34"/>
      <c r="AQ1502" s="34"/>
      <c r="AR1502" s="34"/>
    </row>
    <row r="1503" spans="10:44" s="95" customFormat="1" ht="15" customHeight="1" x14ac:dyDescent="0.25">
      <c r="J1503" s="96"/>
      <c r="K1503" s="96"/>
      <c r="L1503" s="96"/>
      <c r="M1503" s="96"/>
      <c r="N1503" s="96"/>
      <c r="O1503" s="96"/>
      <c r="P1503" s="96"/>
      <c r="Q1503" s="96"/>
      <c r="R1503" s="34"/>
      <c r="S1503" s="34"/>
      <c r="T1503" s="34"/>
      <c r="U1503" s="34"/>
      <c r="V1503" s="34"/>
      <c r="W1503" s="34"/>
      <c r="X1503" s="34"/>
      <c r="Y1503" s="34"/>
      <c r="Z1503" s="34"/>
      <c r="AA1503" s="34"/>
      <c r="AB1503" s="34"/>
      <c r="AC1503" s="34"/>
      <c r="AD1503" s="34"/>
      <c r="AE1503" s="34"/>
      <c r="AF1503" s="34"/>
      <c r="AG1503" s="34"/>
      <c r="AH1503" s="34"/>
      <c r="AI1503" s="34"/>
      <c r="AJ1503" s="34"/>
      <c r="AK1503" s="34"/>
      <c r="AL1503" s="34"/>
      <c r="AM1503" s="34"/>
      <c r="AN1503" s="34"/>
      <c r="AO1503" s="34"/>
      <c r="AP1503" s="34"/>
      <c r="AQ1503" s="34"/>
      <c r="AR1503" s="34"/>
    </row>
    <row r="1504" spans="10:44" s="95" customFormat="1" ht="15" customHeight="1" x14ac:dyDescent="0.25">
      <c r="J1504" s="96"/>
      <c r="K1504" s="96"/>
      <c r="L1504" s="96"/>
      <c r="M1504" s="96"/>
      <c r="N1504" s="96"/>
      <c r="O1504" s="96"/>
      <c r="P1504" s="96"/>
      <c r="Q1504" s="96"/>
      <c r="R1504" s="34"/>
      <c r="S1504" s="34"/>
      <c r="T1504" s="34"/>
      <c r="U1504" s="34"/>
      <c r="V1504" s="34"/>
      <c r="W1504" s="34"/>
      <c r="X1504" s="34"/>
      <c r="Y1504" s="34"/>
      <c r="Z1504" s="34"/>
      <c r="AA1504" s="34"/>
      <c r="AB1504" s="34"/>
      <c r="AC1504" s="34"/>
      <c r="AD1504" s="34"/>
      <c r="AE1504" s="34"/>
      <c r="AF1504" s="34"/>
      <c r="AG1504" s="34"/>
      <c r="AH1504" s="34"/>
      <c r="AI1504" s="34"/>
      <c r="AJ1504" s="34"/>
      <c r="AK1504" s="34"/>
      <c r="AL1504" s="34"/>
      <c r="AM1504" s="34"/>
      <c r="AN1504" s="34"/>
      <c r="AO1504" s="34"/>
      <c r="AP1504" s="34"/>
      <c r="AQ1504" s="34"/>
      <c r="AR1504" s="34"/>
    </row>
    <row r="1505" spans="10:44" s="95" customFormat="1" ht="15" customHeight="1" x14ac:dyDescent="0.25">
      <c r="J1505" s="96"/>
      <c r="K1505" s="96"/>
      <c r="L1505" s="96"/>
      <c r="M1505" s="96"/>
      <c r="N1505" s="96"/>
      <c r="O1505" s="96"/>
      <c r="P1505" s="96"/>
      <c r="Q1505" s="96"/>
      <c r="R1505" s="34"/>
      <c r="S1505" s="34"/>
      <c r="T1505" s="34"/>
      <c r="U1505" s="34"/>
      <c r="V1505" s="34"/>
      <c r="W1505" s="34"/>
      <c r="X1505" s="34"/>
      <c r="Y1505" s="34"/>
      <c r="Z1505" s="34"/>
      <c r="AA1505" s="34"/>
      <c r="AB1505" s="34"/>
      <c r="AC1505" s="34"/>
      <c r="AD1505" s="34"/>
      <c r="AE1505" s="34"/>
      <c r="AF1505" s="34"/>
      <c r="AG1505" s="34"/>
      <c r="AH1505" s="34"/>
      <c r="AI1505" s="34"/>
      <c r="AJ1505" s="34"/>
      <c r="AK1505" s="34"/>
      <c r="AL1505" s="34"/>
      <c r="AM1505" s="34"/>
      <c r="AN1505" s="34"/>
      <c r="AO1505" s="34"/>
      <c r="AP1505" s="34"/>
      <c r="AQ1505" s="34"/>
      <c r="AR1505" s="34"/>
    </row>
    <row r="1506" spans="10:44" s="95" customFormat="1" ht="15" customHeight="1" x14ac:dyDescent="0.25">
      <c r="J1506" s="96"/>
      <c r="K1506" s="96"/>
      <c r="L1506" s="96"/>
      <c r="M1506" s="96"/>
      <c r="N1506" s="96"/>
      <c r="O1506" s="96"/>
      <c r="P1506" s="96"/>
      <c r="Q1506" s="96"/>
      <c r="R1506" s="34"/>
      <c r="S1506" s="34"/>
      <c r="T1506" s="34"/>
      <c r="U1506" s="34"/>
      <c r="V1506" s="34"/>
      <c r="W1506" s="34"/>
      <c r="X1506" s="34"/>
      <c r="Y1506" s="34"/>
      <c r="Z1506" s="34"/>
      <c r="AA1506" s="34"/>
      <c r="AB1506" s="34"/>
      <c r="AC1506" s="34"/>
      <c r="AD1506" s="34"/>
      <c r="AE1506" s="34"/>
      <c r="AF1506" s="34"/>
      <c r="AG1506" s="34"/>
      <c r="AH1506" s="34"/>
      <c r="AI1506" s="34"/>
      <c r="AJ1506" s="34"/>
      <c r="AK1506" s="34"/>
      <c r="AL1506" s="34"/>
      <c r="AM1506" s="34"/>
      <c r="AN1506" s="34"/>
      <c r="AO1506" s="34"/>
      <c r="AP1506" s="34"/>
      <c r="AQ1506" s="34"/>
      <c r="AR1506" s="34"/>
    </row>
    <row r="1507" spans="10:44" s="95" customFormat="1" ht="15" customHeight="1" x14ac:dyDescent="0.25">
      <c r="J1507" s="96"/>
      <c r="K1507" s="96"/>
      <c r="L1507" s="96"/>
      <c r="M1507" s="96"/>
      <c r="N1507" s="96"/>
      <c r="O1507" s="96"/>
      <c r="P1507" s="96"/>
      <c r="Q1507" s="96"/>
      <c r="R1507" s="34"/>
      <c r="S1507" s="34"/>
      <c r="T1507" s="34"/>
      <c r="U1507" s="34"/>
      <c r="V1507" s="34"/>
      <c r="W1507" s="34"/>
      <c r="X1507" s="34"/>
      <c r="Y1507" s="34"/>
      <c r="Z1507" s="34"/>
      <c r="AA1507" s="34"/>
      <c r="AB1507" s="34"/>
      <c r="AC1507" s="34"/>
      <c r="AD1507" s="34"/>
      <c r="AE1507" s="34"/>
      <c r="AF1507" s="34"/>
      <c r="AG1507" s="34"/>
      <c r="AH1507" s="34"/>
      <c r="AI1507" s="34"/>
      <c r="AJ1507" s="34"/>
      <c r="AK1507" s="34"/>
      <c r="AL1507" s="34"/>
      <c r="AM1507" s="34"/>
      <c r="AN1507" s="34"/>
      <c r="AO1507" s="34"/>
      <c r="AP1507" s="34"/>
      <c r="AQ1507" s="34"/>
      <c r="AR1507" s="34"/>
    </row>
    <row r="1508" spans="10:44" s="95" customFormat="1" ht="15" customHeight="1" x14ac:dyDescent="0.25">
      <c r="J1508" s="96"/>
      <c r="K1508" s="96"/>
      <c r="L1508" s="96"/>
      <c r="M1508" s="96"/>
      <c r="N1508" s="96"/>
      <c r="O1508" s="96"/>
      <c r="P1508" s="96"/>
      <c r="Q1508" s="96"/>
      <c r="R1508" s="34"/>
      <c r="S1508" s="34"/>
      <c r="T1508" s="34"/>
      <c r="U1508" s="34"/>
      <c r="V1508" s="34"/>
      <c r="W1508" s="34"/>
      <c r="X1508" s="34"/>
      <c r="Y1508" s="34"/>
      <c r="Z1508" s="34"/>
      <c r="AA1508" s="34"/>
      <c r="AB1508" s="34"/>
      <c r="AC1508" s="34"/>
      <c r="AD1508" s="34"/>
      <c r="AE1508" s="34"/>
      <c r="AF1508" s="34"/>
      <c r="AG1508" s="34"/>
      <c r="AH1508" s="34"/>
      <c r="AI1508" s="34"/>
      <c r="AJ1508" s="34"/>
      <c r="AK1508" s="34"/>
      <c r="AL1508" s="34"/>
      <c r="AM1508" s="34"/>
      <c r="AN1508" s="34"/>
      <c r="AO1508" s="34"/>
      <c r="AP1508" s="34"/>
      <c r="AQ1508" s="34"/>
      <c r="AR1508" s="34"/>
    </row>
    <row r="1509" spans="10:44" s="95" customFormat="1" ht="15" customHeight="1" x14ac:dyDescent="0.25">
      <c r="J1509" s="96"/>
      <c r="K1509" s="96"/>
      <c r="L1509" s="96"/>
      <c r="M1509" s="96"/>
      <c r="N1509" s="96"/>
      <c r="O1509" s="96"/>
      <c r="P1509" s="96"/>
      <c r="Q1509" s="96"/>
      <c r="R1509" s="34"/>
      <c r="S1509" s="34"/>
      <c r="T1509" s="34"/>
      <c r="U1509" s="34"/>
      <c r="V1509" s="34"/>
      <c r="W1509" s="34"/>
      <c r="X1509" s="34"/>
      <c r="Y1509" s="34"/>
      <c r="Z1509" s="34"/>
      <c r="AA1509" s="34"/>
      <c r="AB1509" s="34"/>
      <c r="AC1509" s="34"/>
      <c r="AD1509" s="34"/>
      <c r="AE1509" s="34"/>
      <c r="AF1509" s="34"/>
      <c r="AG1509" s="34"/>
      <c r="AH1509" s="34"/>
      <c r="AI1509" s="34"/>
      <c r="AJ1509" s="34"/>
      <c r="AK1509" s="34"/>
      <c r="AL1509" s="34"/>
      <c r="AM1509" s="34"/>
      <c r="AN1509" s="34"/>
      <c r="AO1509" s="34"/>
      <c r="AP1509" s="34"/>
      <c r="AQ1509" s="34"/>
      <c r="AR1509" s="34"/>
    </row>
    <row r="1510" spans="10:44" s="95" customFormat="1" ht="15" customHeight="1" x14ac:dyDescent="0.25">
      <c r="J1510" s="96"/>
      <c r="K1510" s="96"/>
      <c r="L1510" s="96"/>
      <c r="M1510" s="96"/>
      <c r="N1510" s="96"/>
      <c r="O1510" s="96"/>
      <c r="P1510" s="96"/>
      <c r="Q1510" s="96"/>
      <c r="R1510" s="34"/>
      <c r="S1510" s="34"/>
      <c r="T1510" s="34"/>
      <c r="U1510" s="34"/>
      <c r="V1510" s="34"/>
      <c r="W1510" s="34"/>
      <c r="X1510" s="34"/>
      <c r="Y1510" s="34"/>
      <c r="Z1510" s="34"/>
      <c r="AA1510" s="34"/>
      <c r="AB1510" s="34"/>
      <c r="AC1510" s="34"/>
      <c r="AD1510" s="34"/>
      <c r="AE1510" s="34"/>
      <c r="AF1510" s="34"/>
      <c r="AG1510" s="34"/>
      <c r="AH1510" s="34"/>
      <c r="AI1510" s="34"/>
      <c r="AJ1510" s="34"/>
      <c r="AK1510" s="34"/>
      <c r="AL1510" s="34"/>
      <c r="AM1510" s="34"/>
      <c r="AN1510" s="34"/>
      <c r="AO1510" s="34"/>
      <c r="AP1510" s="34"/>
      <c r="AQ1510" s="34"/>
      <c r="AR1510" s="34"/>
    </row>
    <row r="1511" spans="10:44" s="95" customFormat="1" ht="15" customHeight="1" x14ac:dyDescent="0.25">
      <c r="J1511" s="96"/>
      <c r="K1511" s="96"/>
      <c r="L1511" s="96"/>
      <c r="M1511" s="96"/>
      <c r="N1511" s="96"/>
      <c r="O1511" s="96"/>
      <c r="P1511" s="96"/>
      <c r="Q1511" s="96"/>
      <c r="R1511" s="34"/>
      <c r="S1511" s="34"/>
      <c r="T1511" s="34"/>
      <c r="U1511" s="34"/>
      <c r="V1511" s="34"/>
      <c r="W1511" s="34"/>
      <c r="X1511" s="34"/>
      <c r="Y1511" s="34"/>
      <c r="Z1511" s="34"/>
      <c r="AA1511" s="34"/>
      <c r="AB1511" s="34"/>
      <c r="AC1511" s="34"/>
      <c r="AD1511" s="34"/>
      <c r="AE1511" s="34"/>
      <c r="AF1511" s="34"/>
      <c r="AG1511" s="34"/>
      <c r="AH1511" s="34"/>
      <c r="AI1511" s="34"/>
      <c r="AJ1511" s="34"/>
      <c r="AK1511" s="34"/>
      <c r="AL1511" s="34"/>
      <c r="AM1511" s="34"/>
      <c r="AN1511" s="34"/>
      <c r="AO1511" s="34"/>
      <c r="AP1511" s="34"/>
      <c r="AQ1511" s="34"/>
      <c r="AR1511" s="34"/>
    </row>
    <row r="1512" spans="10:44" s="95" customFormat="1" ht="15" customHeight="1" x14ac:dyDescent="0.25">
      <c r="J1512" s="96"/>
      <c r="K1512" s="96"/>
      <c r="L1512" s="96"/>
      <c r="M1512" s="96"/>
      <c r="N1512" s="96"/>
      <c r="O1512" s="96"/>
      <c r="P1512" s="96"/>
      <c r="Q1512" s="96"/>
      <c r="R1512" s="34"/>
      <c r="S1512" s="34"/>
      <c r="T1512" s="34"/>
      <c r="U1512" s="34"/>
      <c r="V1512" s="34"/>
      <c r="W1512" s="34"/>
      <c r="X1512" s="34"/>
      <c r="Y1512" s="34"/>
      <c r="Z1512" s="34"/>
      <c r="AA1512" s="34"/>
      <c r="AB1512" s="34"/>
      <c r="AC1512" s="34"/>
      <c r="AD1512" s="34"/>
      <c r="AE1512" s="34"/>
      <c r="AF1512" s="34"/>
      <c r="AG1512" s="34"/>
      <c r="AH1512" s="34"/>
      <c r="AI1512" s="34"/>
      <c r="AJ1512" s="34"/>
      <c r="AK1512" s="34"/>
      <c r="AL1512" s="34"/>
      <c r="AM1512" s="34"/>
      <c r="AN1512" s="34"/>
      <c r="AO1512" s="34"/>
      <c r="AP1512" s="34"/>
      <c r="AQ1512" s="34"/>
      <c r="AR1512" s="34"/>
    </row>
    <row r="1513" spans="10:44" s="95" customFormat="1" ht="15" customHeight="1" x14ac:dyDescent="0.25">
      <c r="J1513" s="96"/>
      <c r="K1513" s="96"/>
      <c r="L1513" s="96"/>
      <c r="M1513" s="96"/>
      <c r="N1513" s="96"/>
      <c r="O1513" s="96"/>
      <c r="P1513" s="96"/>
      <c r="Q1513" s="96"/>
      <c r="R1513" s="34"/>
      <c r="S1513" s="34"/>
      <c r="T1513" s="34"/>
      <c r="U1513" s="34"/>
      <c r="V1513" s="34"/>
      <c r="W1513" s="34"/>
      <c r="X1513" s="34"/>
      <c r="Y1513" s="34"/>
      <c r="Z1513" s="34"/>
      <c r="AA1513" s="34"/>
      <c r="AB1513" s="34"/>
      <c r="AC1513" s="34"/>
      <c r="AD1513" s="34"/>
      <c r="AE1513" s="34"/>
      <c r="AF1513" s="34"/>
      <c r="AG1513" s="34"/>
      <c r="AH1513" s="34"/>
      <c r="AI1513" s="34"/>
      <c r="AJ1513" s="34"/>
      <c r="AK1513" s="34"/>
      <c r="AL1513" s="34"/>
      <c r="AM1513" s="34"/>
      <c r="AN1513" s="34"/>
      <c r="AO1513" s="34"/>
      <c r="AP1513" s="34"/>
      <c r="AQ1513" s="34"/>
      <c r="AR1513" s="34"/>
    </row>
    <row r="1514" spans="10:44" s="95" customFormat="1" ht="15" customHeight="1" x14ac:dyDescent="0.25">
      <c r="J1514" s="96"/>
      <c r="K1514" s="96"/>
      <c r="L1514" s="96"/>
      <c r="M1514" s="96"/>
      <c r="N1514" s="96"/>
      <c r="O1514" s="96"/>
      <c r="P1514" s="96"/>
      <c r="Q1514" s="96"/>
      <c r="R1514" s="34"/>
      <c r="S1514" s="34"/>
      <c r="T1514" s="34"/>
      <c r="U1514" s="34"/>
      <c r="V1514" s="34"/>
      <c r="W1514" s="34"/>
      <c r="X1514" s="34"/>
      <c r="Y1514" s="34"/>
      <c r="Z1514" s="34"/>
      <c r="AA1514" s="34"/>
      <c r="AB1514" s="34"/>
      <c r="AC1514" s="34"/>
      <c r="AD1514" s="34"/>
      <c r="AE1514" s="34"/>
      <c r="AF1514" s="34"/>
      <c r="AG1514" s="34"/>
      <c r="AH1514" s="34"/>
      <c r="AI1514" s="34"/>
      <c r="AJ1514" s="34"/>
      <c r="AK1514" s="34"/>
      <c r="AL1514" s="34"/>
      <c r="AM1514" s="34"/>
      <c r="AN1514" s="34"/>
      <c r="AO1514" s="34"/>
      <c r="AP1514" s="34"/>
      <c r="AQ1514" s="34"/>
      <c r="AR1514" s="34"/>
    </row>
    <row r="1515" spans="10:44" s="95" customFormat="1" ht="15" customHeight="1" x14ac:dyDescent="0.25">
      <c r="J1515" s="96"/>
      <c r="K1515" s="96"/>
      <c r="L1515" s="96"/>
      <c r="M1515" s="96"/>
      <c r="N1515" s="96"/>
      <c r="O1515" s="96"/>
      <c r="P1515" s="96"/>
      <c r="Q1515" s="96"/>
      <c r="R1515" s="34"/>
      <c r="S1515" s="34"/>
      <c r="T1515" s="34"/>
      <c r="U1515" s="34"/>
      <c r="V1515" s="34"/>
      <c r="W1515" s="34"/>
      <c r="X1515" s="34"/>
      <c r="Y1515" s="34"/>
      <c r="Z1515" s="34"/>
      <c r="AA1515" s="34"/>
      <c r="AB1515" s="34"/>
      <c r="AC1515" s="34"/>
      <c r="AD1515" s="34"/>
      <c r="AE1515" s="34"/>
      <c r="AF1515" s="34"/>
      <c r="AG1515" s="34"/>
      <c r="AH1515" s="34"/>
      <c r="AI1515" s="34"/>
      <c r="AJ1515" s="34"/>
      <c r="AK1515" s="34"/>
      <c r="AL1515" s="34"/>
      <c r="AM1515" s="34"/>
      <c r="AN1515" s="34"/>
      <c r="AO1515" s="34"/>
      <c r="AP1515" s="34"/>
      <c r="AQ1515" s="34"/>
      <c r="AR1515" s="34"/>
    </row>
    <row r="1516" spans="10:44" s="95" customFormat="1" ht="15" customHeight="1" x14ac:dyDescent="0.25">
      <c r="J1516" s="96"/>
      <c r="K1516" s="96"/>
      <c r="L1516" s="96"/>
      <c r="M1516" s="96"/>
      <c r="N1516" s="96"/>
      <c r="O1516" s="96"/>
      <c r="P1516" s="96"/>
      <c r="Q1516" s="96"/>
      <c r="R1516" s="34"/>
      <c r="S1516" s="34"/>
      <c r="T1516" s="34"/>
      <c r="U1516" s="34"/>
      <c r="V1516" s="34"/>
      <c r="W1516" s="34"/>
      <c r="X1516" s="34"/>
      <c r="Y1516" s="34"/>
      <c r="Z1516" s="34"/>
      <c r="AA1516" s="34"/>
      <c r="AB1516" s="34"/>
      <c r="AC1516" s="34"/>
      <c r="AD1516" s="34"/>
      <c r="AE1516" s="34"/>
      <c r="AF1516" s="34"/>
      <c r="AG1516" s="34"/>
      <c r="AH1516" s="34"/>
      <c r="AI1516" s="34"/>
      <c r="AJ1516" s="34"/>
      <c r="AK1516" s="34"/>
      <c r="AL1516" s="34"/>
      <c r="AM1516" s="34"/>
      <c r="AN1516" s="34"/>
      <c r="AO1516" s="34"/>
      <c r="AP1516" s="34"/>
      <c r="AQ1516" s="34"/>
      <c r="AR1516" s="34"/>
    </row>
    <row r="1517" spans="10:44" s="95" customFormat="1" ht="15" customHeight="1" x14ac:dyDescent="0.25">
      <c r="J1517" s="96"/>
      <c r="K1517" s="96"/>
      <c r="L1517" s="96"/>
      <c r="M1517" s="96"/>
      <c r="N1517" s="96"/>
      <c r="O1517" s="96"/>
      <c r="P1517" s="96"/>
      <c r="Q1517" s="96"/>
      <c r="R1517" s="34"/>
      <c r="S1517" s="34"/>
      <c r="T1517" s="34"/>
      <c r="U1517" s="34"/>
      <c r="V1517" s="34"/>
      <c r="W1517" s="34"/>
      <c r="X1517" s="34"/>
      <c r="Y1517" s="34"/>
      <c r="Z1517" s="34"/>
      <c r="AA1517" s="34"/>
      <c r="AB1517" s="34"/>
      <c r="AC1517" s="34"/>
      <c r="AD1517" s="34"/>
      <c r="AE1517" s="34"/>
      <c r="AF1517" s="34"/>
      <c r="AG1517" s="34"/>
      <c r="AH1517" s="34"/>
      <c r="AI1517" s="34"/>
      <c r="AJ1517" s="34"/>
      <c r="AK1517" s="34"/>
      <c r="AL1517" s="34"/>
      <c r="AM1517" s="34"/>
      <c r="AN1517" s="34"/>
      <c r="AO1517" s="34"/>
      <c r="AP1517" s="34"/>
      <c r="AQ1517" s="34"/>
      <c r="AR1517" s="34"/>
    </row>
    <row r="1518" spans="10:44" s="95" customFormat="1" ht="15" customHeight="1" x14ac:dyDescent="0.25">
      <c r="J1518" s="96"/>
      <c r="K1518" s="96"/>
      <c r="L1518" s="96"/>
      <c r="M1518" s="96"/>
      <c r="N1518" s="96"/>
      <c r="O1518" s="96"/>
      <c r="P1518" s="96"/>
      <c r="Q1518" s="96"/>
      <c r="R1518" s="34"/>
      <c r="S1518" s="34"/>
      <c r="T1518" s="34"/>
      <c r="U1518" s="34"/>
      <c r="V1518" s="34"/>
      <c r="W1518" s="34"/>
      <c r="X1518" s="34"/>
      <c r="Y1518" s="34"/>
      <c r="Z1518" s="34"/>
      <c r="AA1518" s="34"/>
      <c r="AB1518" s="34"/>
      <c r="AC1518" s="34"/>
      <c r="AD1518" s="34"/>
      <c r="AE1518" s="34"/>
      <c r="AF1518" s="34"/>
      <c r="AG1518" s="34"/>
      <c r="AH1518" s="34"/>
      <c r="AI1518" s="34"/>
      <c r="AJ1518" s="34"/>
      <c r="AK1518" s="34"/>
      <c r="AL1518" s="34"/>
      <c r="AM1518" s="34"/>
      <c r="AN1518" s="34"/>
      <c r="AO1518" s="34"/>
      <c r="AP1518" s="34"/>
      <c r="AQ1518" s="34"/>
      <c r="AR1518" s="34"/>
    </row>
    <row r="1519" spans="10:44" s="95" customFormat="1" ht="15" customHeight="1" x14ac:dyDescent="0.25">
      <c r="J1519" s="96"/>
      <c r="K1519" s="96"/>
      <c r="L1519" s="96"/>
      <c r="M1519" s="96"/>
      <c r="N1519" s="96"/>
      <c r="O1519" s="96"/>
      <c r="P1519" s="96"/>
      <c r="Q1519" s="96"/>
      <c r="R1519" s="34"/>
      <c r="S1519" s="34"/>
      <c r="T1519" s="34"/>
      <c r="U1519" s="34"/>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row>
    <row r="1520" spans="10:44" s="95" customFormat="1" ht="15" customHeight="1" x14ac:dyDescent="0.25">
      <c r="J1520" s="96"/>
      <c r="K1520" s="96"/>
      <c r="L1520" s="96"/>
      <c r="M1520" s="96"/>
      <c r="N1520" s="96"/>
      <c r="O1520" s="96"/>
      <c r="P1520" s="96"/>
      <c r="Q1520" s="96"/>
      <c r="R1520" s="34"/>
      <c r="S1520" s="34"/>
      <c r="T1520" s="34"/>
      <c r="U1520" s="34"/>
      <c r="V1520" s="34"/>
      <c r="W1520" s="34"/>
      <c r="X1520" s="34"/>
      <c r="Y1520" s="34"/>
      <c r="Z1520" s="34"/>
      <c r="AA1520" s="34"/>
      <c r="AB1520" s="34"/>
      <c r="AC1520" s="34"/>
      <c r="AD1520" s="34"/>
      <c r="AE1520" s="34"/>
      <c r="AF1520" s="34"/>
      <c r="AG1520" s="34"/>
      <c r="AH1520" s="34"/>
      <c r="AI1520" s="34"/>
      <c r="AJ1520" s="34"/>
      <c r="AK1520" s="34"/>
      <c r="AL1520" s="34"/>
      <c r="AM1520" s="34"/>
      <c r="AN1520" s="34"/>
      <c r="AO1520" s="34"/>
      <c r="AP1520" s="34"/>
      <c r="AQ1520" s="34"/>
      <c r="AR1520" s="34"/>
    </row>
    <row r="1521" spans="10:44" s="95" customFormat="1" ht="15" customHeight="1" x14ac:dyDescent="0.25">
      <c r="J1521" s="96"/>
      <c r="K1521" s="96"/>
      <c r="L1521" s="96"/>
      <c r="M1521" s="96"/>
      <c r="N1521" s="96"/>
      <c r="O1521" s="96"/>
      <c r="P1521" s="96"/>
      <c r="Q1521" s="96"/>
      <c r="R1521" s="34"/>
      <c r="S1521" s="34"/>
      <c r="T1521" s="34"/>
      <c r="U1521" s="34"/>
      <c r="V1521" s="34"/>
      <c r="W1521" s="34"/>
      <c r="X1521" s="34"/>
      <c r="Y1521" s="34"/>
      <c r="Z1521" s="34"/>
      <c r="AA1521" s="34"/>
      <c r="AB1521" s="34"/>
      <c r="AC1521" s="34"/>
      <c r="AD1521" s="34"/>
      <c r="AE1521" s="34"/>
      <c r="AF1521" s="34"/>
      <c r="AG1521" s="34"/>
      <c r="AH1521" s="34"/>
      <c r="AI1521" s="34"/>
      <c r="AJ1521" s="34"/>
      <c r="AK1521" s="34"/>
      <c r="AL1521" s="34"/>
      <c r="AM1521" s="34"/>
      <c r="AN1521" s="34"/>
      <c r="AO1521" s="34"/>
      <c r="AP1521" s="34"/>
      <c r="AQ1521" s="34"/>
      <c r="AR1521" s="34"/>
    </row>
    <row r="1522" spans="10:44" s="95" customFormat="1" ht="15" customHeight="1" x14ac:dyDescent="0.25">
      <c r="J1522" s="96"/>
      <c r="K1522" s="96"/>
      <c r="L1522" s="96"/>
      <c r="M1522" s="96"/>
      <c r="N1522" s="96"/>
      <c r="O1522" s="96"/>
      <c r="P1522" s="96"/>
      <c r="Q1522" s="96"/>
      <c r="R1522" s="34"/>
      <c r="S1522" s="34"/>
      <c r="T1522" s="34"/>
      <c r="U1522" s="34"/>
      <c r="V1522" s="34"/>
      <c r="W1522" s="34"/>
      <c r="X1522" s="34"/>
      <c r="Y1522" s="34"/>
      <c r="Z1522" s="34"/>
      <c r="AA1522" s="34"/>
      <c r="AB1522" s="34"/>
      <c r="AC1522" s="34"/>
      <c r="AD1522" s="34"/>
      <c r="AE1522" s="34"/>
      <c r="AF1522" s="34"/>
      <c r="AG1522" s="34"/>
      <c r="AH1522" s="34"/>
      <c r="AI1522" s="34"/>
      <c r="AJ1522" s="34"/>
      <c r="AK1522" s="34"/>
      <c r="AL1522" s="34"/>
      <c r="AM1522" s="34"/>
      <c r="AN1522" s="34"/>
      <c r="AO1522" s="34"/>
      <c r="AP1522" s="34"/>
      <c r="AQ1522" s="34"/>
      <c r="AR1522" s="34"/>
    </row>
    <row r="1523" spans="10:44" s="95" customFormat="1" ht="15" customHeight="1" x14ac:dyDescent="0.25">
      <c r="J1523" s="96"/>
      <c r="K1523" s="96"/>
      <c r="L1523" s="96"/>
      <c r="M1523" s="96"/>
      <c r="N1523" s="96"/>
      <c r="O1523" s="96"/>
      <c r="P1523" s="96"/>
      <c r="Q1523" s="96"/>
      <c r="R1523" s="34"/>
      <c r="S1523" s="34"/>
      <c r="T1523" s="34"/>
      <c r="U1523" s="34"/>
      <c r="V1523" s="34"/>
      <c r="W1523" s="34"/>
      <c r="X1523" s="34"/>
      <c r="Y1523" s="34"/>
      <c r="Z1523" s="34"/>
      <c r="AA1523" s="34"/>
      <c r="AB1523" s="34"/>
      <c r="AC1523" s="34"/>
      <c r="AD1523" s="34"/>
      <c r="AE1523" s="34"/>
      <c r="AF1523" s="34"/>
      <c r="AG1523" s="34"/>
      <c r="AH1523" s="34"/>
      <c r="AI1523" s="34"/>
      <c r="AJ1523" s="34"/>
      <c r="AK1523" s="34"/>
      <c r="AL1523" s="34"/>
      <c r="AM1523" s="34"/>
      <c r="AN1523" s="34"/>
      <c r="AO1523" s="34"/>
      <c r="AP1523" s="34"/>
      <c r="AQ1523" s="34"/>
      <c r="AR1523" s="34"/>
    </row>
    <row r="1524" spans="10:44" s="95" customFormat="1" ht="15" customHeight="1" x14ac:dyDescent="0.25">
      <c r="J1524" s="96"/>
      <c r="K1524" s="96"/>
      <c r="L1524" s="96"/>
      <c r="M1524" s="96"/>
      <c r="N1524" s="96"/>
      <c r="O1524" s="96"/>
      <c r="P1524" s="96"/>
      <c r="Q1524" s="96"/>
      <c r="R1524" s="34"/>
      <c r="S1524" s="34"/>
      <c r="T1524" s="34"/>
      <c r="U1524" s="34"/>
      <c r="V1524" s="34"/>
      <c r="W1524" s="34"/>
      <c r="X1524" s="34"/>
      <c r="Y1524" s="34"/>
      <c r="Z1524" s="34"/>
      <c r="AA1524" s="34"/>
      <c r="AB1524" s="34"/>
      <c r="AC1524" s="34"/>
      <c r="AD1524" s="34"/>
      <c r="AE1524" s="34"/>
      <c r="AF1524" s="34"/>
      <c r="AG1524" s="34"/>
      <c r="AH1524" s="34"/>
      <c r="AI1524" s="34"/>
      <c r="AJ1524" s="34"/>
      <c r="AK1524" s="34"/>
      <c r="AL1524" s="34"/>
      <c r="AM1524" s="34"/>
      <c r="AN1524" s="34"/>
      <c r="AO1524" s="34"/>
      <c r="AP1524" s="34"/>
      <c r="AQ1524" s="34"/>
      <c r="AR1524" s="34"/>
    </row>
    <row r="1525" spans="10:44" s="95" customFormat="1" ht="15" customHeight="1" x14ac:dyDescent="0.25">
      <c r="J1525" s="96"/>
      <c r="K1525" s="96"/>
      <c r="L1525" s="96"/>
      <c r="M1525" s="96"/>
      <c r="N1525" s="96"/>
      <c r="O1525" s="96"/>
      <c r="P1525" s="96"/>
      <c r="Q1525" s="96"/>
      <c r="R1525" s="34"/>
      <c r="S1525" s="34"/>
      <c r="T1525" s="34"/>
      <c r="U1525" s="34"/>
      <c r="V1525" s="34"/>
      <c r="W1525" s="34"/>
      <c r="X1525" s="34"/>
      <c r="Y1525" s="34"/>
      <c r="Z1525" s="34"/>
      <c r="AA1525" s="34"/>
      <c r="AB1525" s="34"/>
      <c r="AC1525" s="34"/>
      <c r="AD1525" s="34"/>
      <c r="AE1525" s="34"/>
      <c r="AF1525" s="34"/>
      <c r="AG1525" s="34"/>
      <c r="AH1525" s="34"/>
      <c r="AI1525" s="34"/>
      <c r="AJ1525" s="34"/>
      <c r="AK1525" s="34"/>
      <c r="AL1525" s="34"/>
      <c r="AM1525" s="34"/>
      <c r="AN1525" s="34"/>
      <c r="AO1525" s="34"/>
      <c r="AP1525" s="34"/>
      <c r="AQ1525" s="34"/>
      <c r="AR1525" s="34"/>
    </row>
    <row r="1526" spans="10:44" s="95" customFormat="1" ht="15" customHeight="1" x14ac:dyDescent="0.25">
      <c r="J1526" s="96"/>
      <c r="K1526" s="96"/>
      <c r="L1526" s="96"/>
      <c r="M1526" s="96"/>
      <c r="N1526" s="96"/>
      <c r="O1526" s="96"/>
      <c r="P1526" s="96"/>
      <c r="Q1526" s="96"/>
      <c r="R1526" s="34"/>
      <c r="S1526" s="34"/>
      <c r="T1526" s="34"/>
      <c r="U1526" s="34"/>
      <c r="V1526" s="34"/>
      <c r="W1526" s="34"/>
      <c r="X1526" s="34"/>
      <c r="Y1526" s="34"/>
      <c r="Z1526" s="34"/>
      <c r="AA1526" s="34"/>
      <c r="AB1526" s="34"/>
      <c r="AC1526" s="34"/>
      <c r="AD1526" s="34"/>
      <c r="AE1526" s="34"/>
      <c r="AF1526" s="34"/>
      <c r="AG1526" s="34"/>
      <c r="AH1526" s="34"/>
      <c r="AI1526" s="34"/>
      <c r="AJ1526" s="34"/>
      <c r="AK1526" s="34"/>
      <c r="AL1526" s="34"/>
      <c r="AM1526" s="34"/>
      <c r="AN1526" s="34"/>
      <c r="AO1526" s="34"/>
      <c r="AP1526" s="34"/>
      <c r="AQ1526" s="34"/>
      <c r="AR1526" s="34"/>
    </row>
    <row r="1527" spans="10:44" s="95" customFormat="1" ht="15" customHeight="1" x14ac:dyDescent="0.25">
      <c r="J1527" s="96"/>
      <c r="K1527" s="96"/>
      <c r="L1527" s="96"/>
      <c r="M1527" s="96"/>
      <c r="N1527" s="96"/>
      <c r="O1527" s="96"/>
      <c r="P1527" s="96"/>
      <c r="Q1527" s="96"/>
      <c r="R1527" s="34"/>
      <c r="S1527" s="34"/>
      <c r="T1527" s="34"/>
      <c r="U1527" s="34"/>
      <c r="V1527" s="34"/>
      <c r="W1527" s="34"/>
      <c r="X1527" s="34"/>
      <c r="Y1527" s="34"/>
      <c r="Z1527" s="34"/>
      <c r="AA1527" s="34"/>
      <c r="AB1527" s="34"/>
      <c r="AC1527" s="34"/>
      <c r="AD1527" s="34"/>
      <c r="AE1527" s="34"/>
      <c r="AF1527" s="34"/>
      <c r="AG1527" s="34"/>
      <c r="AH1527" s="34"/>
      <c r="AI1527" s="34"/>
      <c r="AJ1527" s="34"/>
      <c r="AK1527" s="34"/>
      <c r="AL1527" s="34"/>
      <c r="AM1527" s="34"/>
      <c r="AN1527" s="34"/>
      <c r="AO1527" s="34"/>
      <c r="AP1527" s="34"/>
      <c r="AQ1527" s="34"/>
      <c r="AR1527" s="34"/>
    </row>
    <row r="1528" spans="10:44" s="95" customFormat="1" ht="15" customHeight="1" x14ac:dyDescent="0.25">
      <c r="J1528" s="96"/>
      <c r="K1528" s="96"/>
      <c r="L1528" s="96"/>
      <c r="M1528" s="96"/>
      <c r="N1528" s="96"/>
      <c r="O1528" s="96"/>
      <c r="P1528" s="96"/>
      <c r="Q1528" s="96"/>
      <c r="R1528" s="34"/>
      <c r="S1528" s="34"/>
      <c r="T1528" s="34"/>
      <c r="U1528" s="34"/>
      <c r="V1528" s="34"/>
      <c r="W1528" s="34"/>
      <c r="X1528" s="34"/>
      <c r="Y1528" s="34"/>
      <c r="Z1528" s="34"/>
      <c r="AA1528" s="34"/>
      <c r="AB1528" s="34"/>
      <c r="AC1528" s="34"/>
      <c r="AD1528" s="34"/>
      <c r="AE1528" s="34"/>
      <c r="AF1528" s="34"/>
      <c r="AG1528" s="34"/>
      <c r="AH1528" s="34"/>
      <c r="AI1528" s="34"/>
      <c r="AJ1528" s="34"/>
      <c r="AK1528" s="34"/>
      <c r="AL1528" s="34"/>
      <c r="AM1528" s="34"/>
      <c r="AN1528" s="34"/>
      <c r="AO1528" s="34"/>
      <c r="AP1528" s="34"/>
      <c r="AQ1528" s="34"/>
      <c r="AR1528" s="34"/>
    </row>
    <row r="1529" spans="10:44" s="95" customFormat="1" ht="15" customHeight="1" x14ac:dyDescent="0.25">
      <c r="J1529" s="96"/>
      <c r="K1529" s="96"/>
      <c r="L1529" s="96"/>
      <c r="M1529" s="96"/>
      <c r="N1529" s="96"/>
      <c r="O1529" s="96"/>
      <c r="P1529" s="96"/>
      <c r="Q1529" s="96"/>
      <c r="R1529" s="34"/>
      <c r="S1529" s="34"/>
      <c r="T1529" s="34"/>
      <c r="U1529" s="34"/>
      <c r="V1529" s="34"/>
      <c r="W1529" s="34"/>
      <c r="X1529" s="34"/>
      <c r="Y1529" s="34"/>
      <c r="Z1529" s="34"/>
      <c r="AA1529" s="34"/>
      <c r="AB1529" s="34"/>
      <c r="AC1529" s="34"/>
      <c r="AD1529" s="34"/>
      <c r="AE1529" s="34"/>
      <c r="AF1529" s="34"/>
      <c r="AG1529" s="34"/>
      <c r="AH1529" s="34"/>
      <c r="AI1529" s="34"/>
      <c r="AJ1529" s="34"/>
      <c r="AK1529" s="34"/>
      <c r="AL1529" s="34"/>
      <c r="AM1529" s="34"/>
      <c r="AN1529" s="34"/>
      <c r="AO1529" s="34"/>
      <c r="AP1529" s="34"/>
      <c r="AQ1529" s="34"/>
      <c r="AR1529" s="34"/>
    </row>
    <row r="1530" spans="10:44" s="95" customFormat="1" ht="15" customHeight="1" x14ac:dyDescent="0.25">
      <c r="J1530" s="96"/>
      <c r="K1530" s="96"/>
      <c r="L1530" s="96"/>
      <c r="M1530" s="96"/>
      <c r="N1530" s="96"/>
      <c r="O1530" s="96"/>
      <c r="P1530" s="96"/>
      <c r="Q1530" s="96"/>
      <c r="R1530" s="34"/>
      <c r="S1530" s="34"/>
      <c r="T1530" s="34"/>
      <c r="U1530" s="34"/>
      <c r="V1530" s="34"/>
      <c r="W1530" s="34"/>
      <c r="X1530" s="34"/>
      <c r="Y1530" s="34"/>
      <c r="Z1530" s="34"/>
      <c r="AA1530" s="34"/>
      <c r="AB1530" s="34"/>
      <c r="AC1530" s="34"/>
      <c r="AD1530" s="34"/>
      <c r="AE1530" s="34"/>
      <c r="AF1530" s="34"/>
      <c r="AG1530" s="34"/>
      <c r="AH1530" s="34"/>
      <c r="AI1530" s="34"/>
      <c r="AJ1530" s="34"/>
      <c r="AK1530" s="34"/>
      <c r="AL1530" s="34"/>
      <c r="AM1530" s="34"/>
      <c r="AN1530" s="34"/>
      <c r="AO1530" s="34"/>
      <c r="AP1530" s="34"/>
      <c r="AQ1530" s="34"/>
      <c r="AR1530" s="34"/>
    </row>
    <row r="1531" spans="10:44" s="95" customFormat="1" ht="15" customHeight="1" x14ac:dyDescent="0.25">
      <c r="J1531" s="96"/>
      <c r="K1531" s="96"/>
      <c r="L1531" s="96"/>
      <c r="M1531" s="96"/>
      <c r="N1531" s="96"/>
      <c r="O1531" s="96"/>
      <c r="P1531" s="96"/>
      <c r="Q1531" s="96"/>
      <c r="R1531" s="34"/>
      <c r="S1531" s="34"/>
      <c r="T1531" s="34"/>
      <c r="U1531" s="34"/>
      <c r="V1531" s="34"/>
      <c r="W1531" s="34"/>
      <c r="X1531" s="34"/>
      <c r="Y1531" s="34"/>
      <c r="Z1531" s="34"/>
      <c r="AA1531" s="34"/>
      <c r="AB1531" s="34"/>
      <c r="AC1531" s="34"/>
      <c r="AD1531" s="34"/>
      <c r="AE1531" s="34"/>
      <c r="AF1531" s="34"/>
      <c r="AG1531" s="34"/>
      <c r="AH1531" s="34"/>
      <c r="AI1531" s="34"/>
      <c r="AJ1531" s="34"/>
      <c r="AK1531" s="34"/>
      <c r="AL1531" s="34"/>
      <c r="AM1531" s="34"/>
      <c r="AN1531" s="34"/>
      <c r="AO1531" s="34"/>
      <c r="AP1531" s="34"/>
      <c r="AQ1531" s="34"/>
      <c r="AR1531" s="34"/>
    </row>
    <row r="1532" spans="10:44" s="95" customFormat="1" ht="15" customHeight="1" x14ac:dyDescent="0.25">
      <c r="J1532" s="96"/>
      <c r="K1532" s="96"/>
      <c r="L1532" s="96"/>
      <c r="M1532" s="96"/>
      <c r="N1532" s="96"/>
      <c r="O1532" s="96"/>
      <c r="P1532" s="96"/>
      <c r="Q1532" s="96"/>
      <c r="R1532" s="34"/>
      <c r="S1532" s="34"/>
      <c r="T1532" s="34"/>
      <c r="U1532" s="34"/>
      <c r="V1532" s="34"/>
      <c r="W1532" s="34"/>
      <c r="X1532" s="34"/>
      <c r="Y1532" s="34"/>
      <c r="Z1532" s="34"/>
      <c r="AA1532" s="34"/>
      <c r="AB1532" s="34"/>
      <c r="AC1532" s="34"/>
      <c r="AD1532" s="34"/>
      <c r="AE1532" s="34"/>
      <c r="AF1532" s="34"/>
      <c r="AG1532" s="34"/>
      <c r="AH1532" s="34"/>
      <c r="AI1532" s="34"/>
      <c r="AJ1532" s="34"/>
      <c r="AK1532" s="34"/>
      <c r="AL1532" s="34"/>
      <c r="AM1532" s="34"/>
      <c r="AN1532" s="34"/>
      <c r="AO1532" s="34"/>
      <c r="AP1532" s="34"/>
      <c r="AQ1532" s="34"/>
      <c r="AR1532" s="34"/>
    </row>
    <row r="1533" spans="10:44" s="95" customFormat="1" ht="15" customHeight="1" x14ac:dyDescent="0.25">
      <c r="J1533" s="96"/>
      <c r="K1533" s="96"/>
      <c r="L1533" s="96"/>
      <c r="M1533" s="96"/>
      <c r="N1533" s="96"/>
      <c r="O1533" s="96"/>
      <c r="P1533" s="96"/>
      <c r="Q1533" s="96"/>
      <c r="R1533" s="34"/>
      <c r="S1533" s="34"/>
      <c r="T1533" s="34"/>
      <c r="U1533" s="34"/>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row>
    <row r="1534" spans="10:44" s="95" customFormat="1" ht="15" customHeight="1" x14ac:dyDescent="0.25">
      <c r="J1534" s="96"/>
      <c r="K1534" s="96"/>
      <c r="L1534" s="96"/>
      <c r="M1534" s="96"/>
      <c r="N1534" s="96"/>
      <c r="O1534" s="96"/>
      <c r="P1534" s="96"/>
      <c r="Q1534" s="96"/>
      <c r="R1534" s="34"/>
      <c r="S1534" s="34"/>
      <c r="T1534" s="34"/>
      <c r="U1534" s="34"/>
      <c r="V1534" s="34"/>
      <c r="W1534" s="34"/>
      <c r="X1534" s="34"/>
      <c r="Y1534" s="34"/>
      <c r="Z1534" s="34"/>
      <c r="AA1534" s="34"/>
      <c r="AB1534" s="34"/>
      <c r="AC1534" s="34"/>
      <c r="AD1534" s="34"/>
      <c r="AE1534" s="34"/>
      <c r="AF1534" s="34"/>
      <c r="AG1534" s="34"/>
      <c r="AH1534" s="34"/>
      <c r="AI1534" s="34"/>
      <c r="AJ1534" s="34"/>
      <c r="AK1534" s="34"/>
      <c r="AL1534" s="34"/>
      <c r="AM1534" s="34"/>
      <c r="AN1534" s="34"/>
      <c r="AO1534" s="34"/>
      <c r="AP1534" s="34"/>
      <c r="AQ1534" s="34"/>
      <c r="AR1534" s="34"/>
    </row>
    <row r="1535" spans="10:44" s="95" customFormat="1" ht="15" customHeight="1" x14ac:dyDescent="0.25">
      <c r="J1535" s="96"/>
      <c r="K1535" s="96"/>
      <c r="L1535" s="96"/>
      <c r="M1535" s="96"/>
      <c r="N1535" s="96"/>
      <c r="O1535" s="96"/>
      <c r="P1535" s="96"/>
      <c r="Q1535" s="96"/>
      <c r="R1535" s="34"/>
      <c r="S1535" s="34"/>
      <c r="T1535" s="34"/>
      <c r="U1535" s="34"/>
      <c r="V1535" s="34"/>
      <c r="W1535" s="34"/>
      <c r="X1535" s="34"/>
      <c r="Y1535" s="34"/>
      <c r="Z1535" s="34"/>
      <c r="AA1535" s="34"/>
      <c r="AB1535" s="34"/>
      <c r="AC1535" s="34"/>
      <c r="AD1535" s="34"/>
      <c r="AE1535" s="34"/>
      <c r="AF1535" s="34"/>
      <c r="AG1535" s="34"/>
      <c r="AH1535" s="34"/>
      <c r="AI1535" s="34"/>
      <c r="AJ1535" s="34"/>
      <c r="AK1535" s="34"/>
      <c r="AL1535" s="34"/>
      <c r="AM1535" s="34"/>
      <c r="AN1535" s="34"/>
      <c r="AO1535" s="34"/>
      <c r="AP1535" s="34"/>
      <c r="AQ1535" s="34"/>
      <c r="AR1535" s="34"/>
    </row>
    <row r="1536" spans="10:44" s="95" customFormat="1" ht="15" customHeight="1" x14ac:dyDescent="0.25">
      <c r="J1536" s="96"/>
      <c r="K1536" s="96"/>
      <c r="L1536" s="96"/>
      <c r="M1536" s="96"/>
      <c r="N1536" s="96"/>
      <c r="O1536" s="96"/>
      <c r="P1536" s="96"/>
      <c r="Q1536" s="96"/>
      <c r="R1536" s="34"/>
      <c r="S1536" s="34"/>
      <c r="T1536" s="34"/>
      <c r="U1536" s="34"/>
      <c r="V1536" s="34"/>
      <c r="W1536" s="34"/>
      <c r="X1536" s="34"/>
      <c r="Y1536" s="34"/>
      <c r="Z1536" s="34"/>
      <c r="AA1536" s="34"/>
      <c r="AB1536" s="34"/>
      <c r="AC1536" s="34"/>
      <c r="AD1536" s="34"/>
      <c r="AE1536" s="34"/>
      <c r="AF1536" s="34"/>
      <c r="AG1536" s="34"/>
      <c r="AH1536" s="34"/>
      <c r="AI1536" s="34"/>
      <c r="AJ1536" s="34"/>
      <c r="AK1536" s="34"/>
      <c r="AL1536" s="34"/>
      <c r="AM1536" s="34"/>
      <c r="AN1536" s="34"/>
      <c r="AO1536" s="34"/>
      <c r="AP1536" s="34"/>
      <c r="AQ1536" s="34"/>
      <c r="AR1536" s="34"/>
    </row>
    <row r="1537" spans="10:44" s="95" customFormat="1" ht="15" customHeight="1" x14ac:dyDescent="0.25">
      <c r="J1537" s="96"/>
      <c r="K1537" s="96"/>
      <c r="L1537" s="96"/>
      <c r="M1537" s="96"/>
      <c r="N1537" s="96"/>
      <c r="O1537" s="96"/>
      <c r="P1537" s="96"/>
      <c r="Q1537" s="96"/>
      <c r="R1537" s="34"/>
      <c r="S1537" s="34"/>
      <c r="T1537" s="34"/>
      <c r="U1537" s="34"/>
      <c r="V1537" s="34"/>
      <c r="W1537" s="34"/>
      <c r="X1537" s="34"/>
      <c r="Y1537" s="34"/>
      <c r="Z1537" s="34"/>
      <c r="AA1537" s="34"/>
      <c r="AB1537" s="34"/>
      <c r="AC1537" s="34"/>
      <c r="AD1537" s="34"/>
      <c r="AE1537" s="34"/>
      <c r="AF1537" s="34"/>
      <c r="AG1537" s="34"/>
      <c r="AH1537" s="34"/>
      <c r="AI1537" s="34"/>
      <c r="AJ1537" s="34"/>
      <c r="AK1537" s="34"/>
      <c r="AL1537" s="34"/>
      <c r="AM1537" s="34"/>
      <c r="AN1537" s="34"/>
      <c r="AO1537" s="34"/>
      <c r="AP1537" s="34"/>
      <c r="AQ1537" s="34"/>
      <c r="AR1537" s="34"/>
    </row>
    <row r="1538" spans="10:44" s="95" customFormat="1" ht="15" customHeight="1" x14ac:dyDescent="0.25">
      <c r="J1538" s="96"/>
      <c r="K1538" s="96"/>
      <c r="L1538" s="96"/>
      <c r="M1538" s="96"/>
      <c r="N1538" s="96"/>
      <c r="O1538" s="96"/>
      <c r="P1538" s="96"/>
      <c r="Q1538" s="96"/>
      <c r="R1538" s="34"/>
      <c r="S1538" s="34"/>
      <c r="T1538" s="34"/>
      <c r="U1538" s="34"/>
      <c r="V1538" s="34"/>
      <c r="W1538" s="34"/>
      <c r="X1538" s="34"/>
      <c r="Y1538" s="34"/>
      <c r="Z1538" s="34"/>
      <c r="AA1538" s="34"/>
      <c r="AB1538" s="34"/>
      <c r="AC1538" s="34"/>
      <c r="AD1538" s="34"/>
      <c r="AE1538" s="34"/>
      <c r="AF1538" s="34"/>
      <c r="AG1538" s="34"/>
      <c r="AH1538" s="34"/>
      <c r="AI1538" s="34"/>
      <c r="AJ1538" s="34"/>
      <c r="AK1538" s="34"/>
      <c r="AL1538" s="34"/>
      <c r="AM1538" s="34"/>
      <c r="AN1538" s="34"/>
      <c r="AO1538" s="34"/>
      <c r="AP1538" s="34"/>
      <c r="AQ1538" s="34"/>
      <c r="AR1538" s="34"/>
    </row>
    <row r="1539" spans="10:44" s="95" customFormat="1" ht="15" customHeight="1" x14ac:dyDescent="0.25">
      <c r="J1539" s="96"/>
      <c r="K1539" s="96"/>
      <c r="L1539" s="96"/>
      <c r="M1539" s="96"/>
      <c r="N1539" s="96"/>
      <c r="O1539" s="96"/>
      <c r="P1539" s="96"/>
      <c r="Q1539" s="96"/>
      <c r="R1539" s="34"/>
      <c r="S1539" s="34"/>
      <c r="T1539" s="34"/>
      <c r="U1539" s="34"/>
      <c r="V1539" s="34"/>
      <c r="W1539" s="34"/>
      <c r="X1539" s="34"/>
      <c r="Y1539" s="34"/>
      <c r="Z1539" s="34"/>
      <c r="AA1539" s="34"/>
      <c r="AB1539" s="34"/>
      <c r="AC1539" s="34"/>
      <c r="AD1539" s="34"/>
      <c r="AE1539" s="34"/>
      <c r="AF1539" s="34"/>
      <c r="AG1539" s="34"/>
      <c r="AH1539" s="34"/>
      <c r="AI1539" s="34"/>
      <c r="AJ1539" s="34"/>
      <c r="AK1539" s="34"/>
      <c r="AL1539" s="34"/>
      <c r="AM1539" s="34"/>
      <c r="AN1539" s="34"/>
      <c r="AO1539" s="34"/>
      <c r="AP1539" s="34"/>
      <c r="AQ1539" s="34"/>
      <c r="AR1539" s="34"/>
    </row>
    <row r="1540" spans="10:44" s="95" customFormat="1" ht="15" customHeight="1" x14ac:dyDescent="0.25">
      <c r="J1540" s="96"/>
      <c r="K1540" s="96"/>
      <c r="L1540" s="96"/>
      <c r="M1540" s="96"/>
      <c r="N1540" s="96"/>
      <c r="O1540" s="96"/>
      <c r="P1540" s="96"/>
      <c r="Q1540" s="96"/>
      <c r="R1540" s="34"/>
      <c r="S1540" s="34"/>
      <c r="T1540" s="34"/>
      <c r="U1540" s="34"/>
      <c r="V1540" s="34"/>
      <c r="W1540" s="34"/>
      <c r="X1540" s="34"/>
      <c r="Y1540" s="34"/>
      <c r="Z1540" s="34"/>
      <c r="AA1540" s="34"/>
      <c r="AB1540" s="34"/>
      <c r="AC1540" s="34"/>
      <c r="AD1540" s="34"/>
      <c r="AE1540" s="34"/>
      <c r="AF1540" s="34"/>
      <c r="AG1540" s="34"/>
      <c r="AH1540" s="34"/>
      <c r="AI1540" s="34"/>
      <c r="AJ1540" s="34"/>
      <c r="AK1540" s="34"/>
      <c r="AL1540" s="34"/>
      <c r="AM1540" s="34"/>
      <c r="AN1540" s="34"/>
      <c r="AO1540" s="34"/>
      <c r="AP1540" s="34"/>
      <c r="AQ1540" s="34"/>
      <c r="AR1540" s="34"/>
    </row>
    <row r="1541" spans="10:44" s="95" customFormat="1" ht="15" customHeight="1" x14ac:dyDescent="0.25">
      <c r="J1541" s="96"/>
      <c r="K1541" s="96"/>
      <c r="L1541" s="96"/>
      <c r="M1541" s="96"/>
      <c r="N1541" s="96"/>
      <c r="O1541" s="96"/>
      <c r="P1541" s="96"/>
      <c r="Q1541" s="96"/>
      <c r="R1541" s="34"/>
      <c r="S1541" s="34"/>
      <c r="T1541" s="34"/>
      <c r="U1541" s="34"/>
      <c r="V1541" s="34"/>
      <c r="W1541" s="34"/>
      <c r="X1541" s="34"/>
      <c r="Y1541" s="34"/>
      <c r="Z1541" s="34"/>
      <c r="AA1541" s="34"/>
      <c r="AB1541" s="34"/>
      <c r="AC1541" s="34"/>
      <c r="AD1541" s="34"/>
      <c r="AE1541" s="34"/>
      <c r="AF1541" s="34"/>
      <c r="AG1541" s="34"/>
      <c r="AH1541" s="34"/>
      <c r="AI1541" s="34"/>
      <c r="AJ1541" s="34"/>
      <c r="AK1541" s="34"/>
      <c r="AL1541" s="34"/>
      <c r="AM1541" s="34"/>
      <c r="AN1541" s="34"/>
      <c r="AO1541" s="34"/>
      <c r="AP1541" s="34"/>
      <c r="AQ1541" s="34"/>
      <c r="AR1541" s="34"/>
    </row>
    <row r="1542" spans="10:44" s="95" customFormat="1" ht="15" customHeight="1" x14ac:dyDescent="0.25">
      <c r="J1542" s="96"/>
      <c r="K1542" s="96"/>
      <c r="L1542" s="96"/>
      <c r="M1542" s="96"/>
      <c r="N1542" s="96"/>
      <c r="O1542" s="96"/>
      <c r="P1542" s="96"/>
      <c r="Q1542" s="96"/>
      <c r="R1542" s="34"/>
      <c r="S1542" s="34"/>
      <c r="T1542" s="34"/>
      <c r="U1542" s="34"/>
      <c r="V1542" s="34"/>
      <c r="W1542" s="34"/>
      <c r="X1542" s="34"/>
      <c r="Y1542" s="34"/>
      <c r="Z1542" s="34"/>
      <c r="AA1542" s="34"/>
      <c r="AB1542" s="34"/>
      <c r="AC1542" s="34"/>
      <c r="AD1542" s="34"/>
      <c r="AE1542" s="34"/>
      <c r="AF1542" s="34"/>
      <c r="AG1542" s="34"/>
      <c r="AH1542" s="34"/>
      <c r="AI1542" s="34"/>
      <c r="AJ1542" s="34"/>
      <c r="AK1542" s="34"/>
      <c r="AL1542" s="34"/>
      <c r="AM1542" s="34"/>
      <c r="AN1542" s="34"/>
      <c r="AO1542" s="34"/>
      <c r="AP1542" s="34"/>
      <c r="AQ1542" s="34"/>
      <c r="AR1542" s="34"/>
    </row>
    <row r="1543" spans="10:44" s="95" customFormat="1" ht="15" customHeight="1" x14ac:dyDescent="0.25">
      <c r="J1543" s="96"/>
      <c r="K1543" s="96"/>
      <c r="L1543" s="96"/>
      <c r="M1543" s="96"/>
      <c r="N1543" s="96"/>
      <c r="O1543" s="96"/>
      <c r="P1543" s="96"/>
      <c r="Q1543" s="96"/>
      <c r="R1543" s="34"/>
      <c r="S1543" s="34"/>
      <c r="T1543" s="34"/>
      <c r="U1543" s="34"/>
      <c r="V1543" s="34"/>
      <c r="W1543" s="34"/>
      <c r="X1543" s="34"/>
      <c r="Y1543" s="34"/>
      <c r="Z1543" s="34"/>
      <c r="AA1543" s="34"/>
      <c r="AB1543" s="34"/>
      <c r="AC1543" s="34"/>
      <c r="AD1543" s="34"/>
      <c r="AE1543" s="34"/>
      <c r="AF1543" s="34"/>
      <c r="AG1543" s="34"/>
      <c r="AH1543" s="34"/>
      <c r="AI1543" s="34"/>
      <c r="AJ1543" s="34"/>
      <c r="AK1543" s="34"/>
      <c r="AL1543" s="34"/>
      <c r="AM1543" s="34"/>
      <c r="AN1543" s="34"/>
      <c r="AO1543" s="34"/>
      <c r="AP1543" s="34"/>
      <c r="AQ1543" s="34"/>
      <c r="AR1543" s="34"/>
    </row>
    <row r="1544" spans="10:44" s="95" customFormat="1" ht="15" customHeight="1" x14ac:dyDescent="0.25">
      <c r="J1544" s="96"/>
      <c r="K1544" s="96"/>
      <c r="L1544" s="96"/>
      <c r="M1544" s="96"/>
      <c r="N1544" s="96"/>
      <c r="O1544" s="96"/>
      <c r="P1544" s="96"/>
      <c r="Q1544" s="96"/>
      <c r="R1544" s="34"/>
      <c r="S1544" s="34"/>
      <c r="T1544" s="34"/>
      <c r="U1544" s="34"/>
      <c r="V1544" s="34"/>
      <c r="W1544" s="34"/>
      <c r="X1544" s="34"/>
      <c r="Y1544" s="34"/>
      <c r="Z1544" s="34"/>
      <c r="AA1544" s="34"/>
      <c r="AB1544" s="34"/>
      <c r="AC1544" s="34"/>
      <c r="AD1544" s="34"/>
      <c r="AE1544" s="34"/>
      <c r="AF1544" s="34"/>
      <c r="AG1544" s="34"/>
      <c r="AH1544" s="34"/>
      <c r="AI1544" s="34"/>
      <c r="AJ1544" s="34"/>
      <c r="AK1544" s="34"/>
      <c r="AL1544" s="34"/>
      <c r="AM1544" s="34"/>
      <c r="AN1544" s="34"/>
      <c r="AO1544" s="34"/>
      <c r="AP1544" s="34"/>
      <c r="AQ1544" s="34"/>
      <c r="AR1544" s="34"/>
    </row>
    <row r="1545" spans="10:44" s="95" customFormat="1" ht="15" customHeight="1" x14ac:dyDescent="0.25">
      <c r="J1545" s="96"/>
      <c r="K1545" s="96"/>
      <c r="L1545" s="96"/>
      <c r="M1545" s="96"/>
      <c r="N1545" s="96"/>
      <c r="O1545" s="96"/>
      <c r="P1545" s="96"/>
      <c r="Q1545" s="96"/>
      <c r="R1545" s="34"/>
      <c r="S1545" s="34"/>
      <c r="T1545" s="34"/>
      <c r="U1545" s="34"/>
      <c r="V1545" s="34"/>
      <c r="W1545" s="34"/>
      <c r="X1545" s="34"/>
      <c r="Y1545" s="34"/>
      <c r="Z1545" s="34"/>
      <c r="AA1545" s="34"/>
      <c r="AB1545" s="34"/>
      <c r="AC1545" s="34"/>
      <c r="AD1545" s="34"/>
      <c r="AE1545" s="34"/>
      <c r="AF1545" s="34"/>
      <c r="AG1545" s="34"/>
      <c r="AH1545" s="34"/>
      <c r="AI1545" s="34"/>
      <c r="AJ1545" s="34"/>
      <c r="AK1545" s="34"/>
      <c r="AL1545" s="34"/>
      <c r="AM1545" s="34"/>
      <c r="AN1545" s="34"/>
      <c r="AO1545" s="34"/>
      <c r="AP1545" s="34"/>
      <c r="AQ1545" s="34"/>
      <c r="AR1545" s="34"/>
    </row>
    <row r="1546" spans="10:44" s="95" customFormat="1" ht="15" customHeight="1" x14ac:dyDescent="0.25">
      <c r="J1546" s="96"/>
      <c r="K1546" s="96"/>
      <c r="L1546" s="96"/>
      <c r="M1546" s="96"/>
      <c r="N1546" s="96"/>
      <c r="O1546" s="96"/>
      <c r="P1546" s="96"/>
      <c r="Q1546" s="96"/>
      <c r="R1546" s="34"/>
      <c r="S1546" s="34"/>
      <c r="T1546" s="34"/>
      <c r="U1546" s="34"/>
      <c r="V1546" s="34"/>
      <c r="W1546" s="34"/>
      <c r="X1546" s="34"/>
      <c r="Y1546" s="34"/>
      <c r="Z1546" s="34"/>
      <c r="AA1546" s="34"/>
      <c r="AB1546" s="34"/>
      <c r="AC1546" s="34"/>
      <c r="AD1546" s="34"/>
      <c r="AE1546" s="34"/>
      <c r="AF1546" s="34"/>
      <c r="AG1546" s="34"/>
      <c r="AH1546" s="34"/>
      <c r="AI1546" s="34"/>
      <c r="AJ1546" s="34"/>
      <c r="AK1546" s="34"/>
      <c r="AL1546" s="34"/>
      <c r="AM1546" s="34"/>
      <c r="AN1546" s="34"/>
      <c r="AO1546" s="34"/>
      <c r="AP1546" s="34"/>
      <c r="AQ1546" s="34"/>
      <c r="AR1546" s="34"/>
    </row>
    <row r="1547" spans="10:44" s="95" customFormat="1" ht="15" customHeight="1" x14ac:dyDescent="0.25">
      <c r="J1547" s="96"/>
      <c r="K1547" s="96"/>
      <c r="L1547" s="96"/>
      <c r="M1547" s="96"/>
      <c r="N1547" s="96"/>
      <c r="O1547" s="96"/>
      <c r="P1547" s="96"/>
      <c r="Q1547" s="96"/>
      <c r="R1547" s="34"/>
      <c r="S1547" s="34"/>
      <c r="T1547" s="34"/>
      <c r="U1547" s="34"/>
      <c r="V1547" s="34"/>
      <c r="W1547" s="34"/>
      <c r="X1547" s="34"/>
      <c r="Y1547" s="34"/>
      <c r="Z1547" s="34"/>
      <c r="AA1547" s="34"/>
      <c r="AB1547" s="34"/>
      <c r="AC1547" s="34"/>
      <c r="AD1547" s="34"/>
      <c r="AE1547" s="34"/>
      <c r="AF1547" s="34"/>
      <c r="AG1547" s="34"/>
      <c r="AH1547" s="34"/>
      <c r="AI1547" s="34"/>
      <c r="AJ1547" s="34"/>
      <c r="AK1547" s="34"/>
      <c r="AL1547" s="34"/>
      <c r="AM1547" s="34"/>
      <c r="AN1547" s="34"/>
      <c r="AO1547" s="34"/>
      <c r="AP1547" s="34"/>
      <c r="AQ1547" s="34"/>
      <c r="AR1547" s="34"/>
    </row>
    <row r="1548" spans="10:44" s="95" customFormat="1" ht="15" customHeight="1" x14ac:dyDescent="0.25">
      <c r="J1548" s="96"/>
      <c r="K1548" s="96"/>
      <c r="L1548" s="96"/>
      <c r="M1548" s="96"/>
      <c r="N1548" s="96"/>
      <c r="O1548" s="96"/>
      <c r="P1548" s="96"/>
      <c r="Q1548" s="96"/>
      <c r="R1548" s="34"/>
      <c r="S1548" s="34"/>
      <c r="T1548" s="34"/>
      <c r="U1548" s="34"/>
      <c r="V1548" s="34"/>
      <c r="W1548" s="34"/>
      <c r="X1548" s="34"/>
      <c r="Y1548" s="34"/>
      <c r="Z1548" s="34"/>
      <c r="AA1548" s="34"/>
      <c r="AB1548" s="34"/>
      <c r="AC1548" s="34"/>
      <c r="AD1548" s="34"/>
      <c r="AE1548" s="34"/>
      <c r="AF1548" s="34"/>
      <c r="AG1548" s="34"/>
      <c r="AH1548" s="34"/>
      <c r="AI1548" s="34"/>
      <c r="AJ1548" s="34"/>
      <c r="AK1548" s="34"/>
      <c r="AL1548" s="34"/>
      <c r="AM1548" s="34"/>
      <c r="AN1548" s="34"/>
      <c r="AO1548" s="34"/>
      <c r="AP1548" s="34"/>
      <c r="AQ1548" s="34"/>
      <c r="AR1548" s="34"/>
    </row>
    <row r="1549" spans="10:44" s="95" customFormat="1" ht="15" customHeight="1" x14ac:dyDescent="0.25">
      <c r="J1549" s="96"/>
      <c r="K1549" s="96"/>
      <c r="L1549" s="96"/>
      <c r="M1549" s="96"/>
      <c r="N1549" s="96"/>
      <c r="O1549" s="96"/>
      <c r="P1549" s="96"/>
      <c r="Q1549" s="96"/>
      <c r="R1549" s="34"/>
      <c r="S1549" s="34"/>
      <c r="T1549" s="34"/>
      <c r="U1549" s="34"/>
      <c r="V1549" s="34"/>
      <c r="W1549" s="34"/>
      <c r="X1549" s="34"/>
      <c r="Y1549" s="34"/>
      <c r="Z1549" s="34"/>
      <c r="AA1549" s="34"/>
      <c r="AB1549" s="34"/>
      <c r="AC1549" s="34"/>
      <c r="AD1549" s="34"/>
      <c r="AE1549" s="34"/>
      <c r="AF1549" s="34"/>
      <c r="AG1549" s="34"/>
      <c r="AH1549" s="34"/>
      <c r="AI1549" s="34"/>
      <c r="AJ1549" s="34"/>
      <c r="AK1549" s="34"/>
      <c r="AL1549" s="34"/>
      <c r="AM1549" s="34"/>
      <c r="AN1549" s="34"/>
      <c r="AO1549" s="34"/>
      <c r="AP1549" s="34"/>
      <c r="AQ1549" s="34"/>
      <c r="AR1549" s="34"/>
    </row>
    <row r="1550" spans="10:44" s="95" customFormat="1" ht="15" customHeight="1" x14ac:dyDescent="0.25">
      <c r="J1550" s="96"/>
      <c r="K1550" s="96"/>
      <c r="L1550" s="96"/>
      <c r="M1550" s="96"/>
      <c r="N1550" s="96"/>
      <c r="O1550" s="96"/>
      <c r="P1550" s="96"/>
      <c r="Q1550" s="96"/>
      <c r="R1550" s="34"/>
      <c r="S1550" s="34"/>
      <c r="T1550" s="34"/>
      <c r="U1550" s="34"/>
      <c r="V1550" s="34"/>
      <c r="W1550" s="34"/>
      <c r="X1550" s="34"/>
      <c r="Y1550" s="34"/>
      <c r="Z1550" s="34"/>
      <c r="AA1550" s="34"/>
      <c r="AB1550" s="34"/>
      <c r="AC1550" s="34"/>
      <c r="AD1550" s="34"/>
      <c r="AE1550" s="34"/>
      <c r="AF1550" s="34"/>
      <c r="AG1550" s="34"/>
      <c r="AH1550" s="34"/>
      <c r="AI1550" s="34"/>
      <c r="AJ1550" s="34"/>
      <c r="AK1550" s="34"/>
      <c r="AL1550" s="34"/>
      <c r="AM1550" s="34"/>
      <c r="AN1550" s="34"/>
      <c r="AO1550" s="34"/>
      <c r="AP1550" s="34"/>
      <c r="AQ1550" s="34"/>
      <c r="AR1550" s="34"/>
    </row>
    <row r="1551" spans="10:44" s="95" customFormat="1" ht="15" customHeight="1" x14ac:dyDescent="0.25">
      <c r="J1551" s="96"/>
      <c r="K1551" s="96"/>
      <c r="L1551" s="96"/>
      <c r="M1551" s="96"/>
      <c r="N1551" s="96"/>
      <c r="O1551" s="96"/>
      <c r="P1551" s="96"/>
      <c r="Q1551" s="96"/>
      <c r="R1551" s="34"/>
      <c r="S1551" s="34"/>
      <c r="T1551" s="34"/>
      <c r="U1551" s="34"/>
      <c r="V1551" s="34"/>
      <c r="W1551" s="34"/>
      <c r="X1551" s="34"/>
      <c r="Y1551" s="34"/>
      <c r="Z1551" s="34"/>
      <c r="AA1551" s="34"/>
      <c r="AB1551" s="34"/>
      <c r="AC1551" s="34"/>
      <c r="AD1551" s="34"/>
      <c r="AE1551" s="34"/>
      <c r="AF1551" s="34"/>
      <c r="AG1551" s="34"/>
      <c r="AH1551" s="34"/>
      <c r="AI1551" s="34"/>
      <c r="AJ1551" s="34"/>
      <c r="AK1551" s="34"/>
      <c r="AL1551" s="34"/>
      <c r="AM1551" s="34"/>
      <c r="AN1551" s="34"/>
      <c r="AO1551" s="34"/>
      <c r="AP1551" s="34"/>
      <c r="AQ1551" s="34"/>
      <c r="AR1551" s="34"/>
    </row>
    <row r="1552" spans="10:44" s="95" customFormat="1" ht="15" customHeight="1" x14ac:dyDescent="0.25">
      <c r="J1552" s="96"/>
      <c r="K1552" s="96"/>
      <c r="L1552" s="96"/>
      <c r="M1552" s="96"/>
      <c r="N1552" s="96"/>
      <c r="O1552" s="96"/>
      <c r="P1552" s="96"/>
      <c r="Q1552" s="96"/>
      <c r="R1552" s="34"/>
      <c r="S1552" s="34"/>
      <c r="T1552" s="34"/>
      <c r="U1552" s="34"/>
      <c r="V1552" s="34"/>
      <c r="W1552" s="34"/>
      <c r="X1552" s="34"/>
      <c r="Y1552" s="34"/>
      <c r="Z1552" s="34"/>
      <c r="AA1552" s="34"/>
      <c r="AB1552" s="34"/>
      <c r="AC1552" s="34"/>
      <c r="AD1552" s="34"/>
      <c r="AE1552" s="34"/>
      <c r="AF1552" s="34"/>
      <c r="AG1552" s="34"/>
      <c r="AH1552" s="34"/>
      <c r="AI1552" s="34"/>
      <c r="AJ1552" s="34"/>
      <c r="AK1552" s="34"/>
      <c r="AL1552" s="34"/>
      <c r="AM1552" s="34"/>
      <c r="AN1552" s="34"/>
      <c r="AO1552" s="34"/>
      <c r="AP1552" s="34"/>
      <c r="AQ1552" s="34"/>
      <c r="AR1552" s="34"/>
    </row>
    <row r="1553" spans="10:44" s="95" customFormat="1" ht="15" customHeight="1" x14ac:dyDescent="0.25">
      <c r="J1553" s="96"/>
      <c r="K1553" s="96"/>
      <c r="L1553" s="96"/>
      <c r="M1553" s="96"/>
      <c r="N1553" s="96"/>
      <c r="O1553" s="96"/>
      <c r="P1553" s="96"/>
      <c r="Q1553" s="96"/>
      <c r="R1553" s="34"/>
      <c r="S1553" s="34"/>
      <c r="T1553" s="34"/>
      <c r="U1553" s="34"/>
      <c r="V1553" s="34"/>
      <c r="W1553" s="34"/>
      <c r="X1553" s="34"/>
      <c r="Y1553" s="34"/>
      <c r="Z1553" s="34"/>
      <c r="AA1553" s="34"/>
      <c r="AB1553" s="34"/>
      <c r="AC1553" s="34"/>
      <c r="AD1553" s="34"/>
      <c r="AE1553" s="34"/>
      <c r="AF1553" s="34"/>
      <c r="AG1553" s="34"/>
      <c r="AH1553" s="34"/>
      <c r="AI1553" s="34"/>
      <c r="AJ1553" s="34"/>
      <c r="AK1553" s="34"/>
      <c r="AL1553" s="34"/>
      <c r="AM1553" s="34"/>
      <c r="AN1553" s="34"/>
      <c r="AO1553" s="34"/>
      <c r="AP1553" s="34"/>
      <c r="AQ1553" s="34"/>
      <c r="AR1553" s="34"/>
    </row>
    <row r="1554" spans="10:44" s="95" customFormat="1" ht="15" customHeight="1" x14ac:dyDescent="0.25">
      <c r="J1554" s="96"/>
      <c r="K1554" s="96"/>
      <c r="L1554" s="96"/>
      <c r="M1554" s="96"/>
      <c r="N1554" s="96"/>
      <c r="O1554" s="96"/>
      <c r="P1554" s="96"/>
      <c r="Q1554" s="96"/>
      <c r="R1554" s="34"/>
      <c r="S1554" s="34"/>
      <c r="T1554" s="34"/>
      <c r="U1554" s="34"/>
      <c r="V1554" s="34"/>
      <c r="W1554" s="34"/>
      <c r="X1554" s="34"/>
      <c r="Y1554" s="34"/>
      <c r="Z1554" s="34"/>
      <c r="AA1554" s="34"/>
      <c r="AB1554" s="34"/>
      <c r="AC1554" s="34"/>
      <c r="AD1554" s="34"/>
      <c r="AE1554" s="34"/>
      <c r="AF1554" s="34"/>
      <c r="AG1554" s="34"/>
      <c r="AH1554" s="34"/>
      <c r="AI1554" s="34"/>
      <c r="AJ1554" s="34"/>
      <c r="AK1554" s="34"/>
      <c r="AL1554" s="34"/>
      <c r="AM1554" s="34"/>
      <c r="AN1554" s="34"/>
      <c r="AO1554" s="34"/>
      <c r="AP1554" s="34"/>
      <c r="AQ1554" s="34"/>
      <c r="AR1554" s="34"/>
    </row>
    <row r="1555" spans="10:44" s="95" customFormat="1" ht="15" customHeight="1" x14ac:dyDescent="0.25">
      <c r="J1555" s="96"/>
      <c r="K1555" s="96"/>
      <c r="L1555" s="96"/>
      <c r="M1555" s="96"/>
      <c r="N1555" s="96"/>
      <c r="O1555" s="96"/>
      <c r="P1555" s="96"/>
      <c r="Q1555" s="96"/>
      <c r="R1555" s="34"/>
      <c r="S1555" s="34"/>
      <c r="T1555" s="34"/>
      <c r="U1555" s="34"/>
      <c r="V1555" s="34"/>
      <c r="W1555" s="34"/>
      <c r="X1555" s="34"/>
      <c r="Y1555" s="34"/>
      <c r="Z1555" s="34"/>
      <c r="AA1555" s="34"/>
      <c r="AB1555" s="34"/>
      <c r="AC1555" s="34"/>
      <c r="AD1555" s="34"/>
      <c r="AE1555" s="34"/>
      <c r="AF1555" s="34"/>
      <c r="AG1555" s="34"/>
      <c r="AH1555" s="34"/>
      <c r="AI1555" s="34"/>
      <c r="AJ1555" s="34"/>
      <c r="AK1555" s="34"/>
      <c r="AL1555" s="34"/>
      <c r="AM1555" s="34"/>
      <c r="AN1555" s="34"/>
      <c r="AO1555" s="34"/>
      <c r="AP1555" s="34"/>
      <c r="AQ1555" s="34"/>
      <c r="AR1555" s="34"/>
    </row>
    <row r="1556" spans="10:44" s="95" customFormat="1" ht="15" customHeight="1" x14ac:dyDescent="0.25">
      <c r="J1556" s="96"/>
      <c r="K1556" s="96"/>
      <c r="L1556" s="96"/>
      <c r="M1556" s="96"/>
      <c r="N1556" s="96"/>
      <c r="O1556" s="96"/>
      <c r="P1556" s="96"/>
      <c r="Q1556" s="96"/>
      <c r="R1556" s="34"/>
      <c r="S1556" s="34"/>
      <c r="T1556" s="34"/>
      <c r="U1556" s="34"/>
      <c r="V1556" s="34"/>
      <c r="W1556" s="34"/>
      <c r="X1556" s="34"/>
      <c r="Y1556" s="34"/>
      <c r="Z1556" s="34"/>
      <c r="AA1556" s="34"/>
      <c r="AB1556" s="34"/>
      <c r="AC1556" s="34"/>
      <c r="AD1556" s="34"/>
      <c r="AE1556" s="34"/>
      <c r="AF1556" s="34"/>
      <c r="AG1556" s="34"/>
      <c r="AH1556" s="34"/>
      <c r="AI1556" s="34"/>
      <c r="AJ1556" s="34"/>
      <c r="AK1556" s="34"/>
      <c r="AL1556" s="34"/>
      <c r="AM1556" s="34"/>
      <c r="AN1556" s="34"/>
      <c r="AO1556" s="34"/>
      <c r="AP1556" s="34"/>
      <c r="AQ1556" s="34"/>
      <c r="AR1556" s="34"/>
    </row>
    <row r="1557" spans="10:44" s="95" customFormat="1" ht="15" customHeight="1" x14ac:dyDescent="0.25">
      <c r="J1557" s="96"/>
      <c r="K1557" s="96"/>
      <c r="L1557" s="96"/>
      <c r="M1557" s="96"/>
      <c r="N1557" s="96"/>
      <c r="O1557" s="96"/>
      <c r="P1557" s="96"/>
      <c r="Q1557" s="96"/>
      <c r="R1557" s="34"/>
      <c r="S1557" s="34"/>
      <c r="T1557" s="34"/>
      <c r="U1557" s="34"/>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row>
    <row r="1558" spans="10:44" s="95" customFormat="1" ht="15" customHeight="1" x14ac:dyDescent="0.25">
      <c r="J1558" s="96"/>
      <c r="K1558" s="96"/>
      <c r="L1558" s="96"/>
      <c r="M1558" s="96"/>
      <c r="N1558" s="96"/>
      <c r="O1558" s="96"/>
      <c r="P1558" s="96"/>
      <c r="Q1558" s="96"/>
      <c r="R1558" s="34"/>
      <c r="S1558" s="34"/>
      <c r="T1558" s="34"/>
      <c r="U1558" s="34"/>
      <c r="V1558" s="34"/>
      <c r="W1558" s="34"/>
      <c r="X1558" s="34"/>
      <c r="Y1558" s="34"/>
      <c r="Z1558" s="34"/>
      <c r="AA1558" s="34"/>
      <c r="AB1558" s="34"/>
      <c r="AC1558" s="34"/>
      <c r="AD1558" s="34"/>
      <c r="AE1558" s="34"/>
      <c r="AF1558" s="34"/>
      <c r="AG1558" s="34"/>
      <c r="AH1558" s="34"/>
      <c r="AI1558" s="34"/>
      <c r="AJ1558" s="34"/>
      <c r="AK1558" s="34"/>
      <c r="AL1558" s="34"/>
      <c r="AM1558" s="34"/>
      <c r="AN1558" s="34"/>
      <c r="AO1558" s="34"/>
      <c r="AP1558" s="34"/>
      <c r="AQ1558" s="34"/>
      <c r="AR1558" s="34"/>
    </row>
    <row r="1559" spans="10:44" s="95" customFormat="1" ht="15" customHeight="1" x14ac:dyDescent="0.25">
      <c r="J1559" s="96"/>
      <c r="K1559" s="96"/>
      <c r="L1559" s="96"/>
      <c r="M1559" s="96"/>
      <c r="N1559" s="96"/>
      <c r="O1559" s="96"/>
      <c r="P1559" s="96"/>
      <c r="Q1559" s="96"/>
      <c r="R1559" s="34"/>
      <c r="S1559" s="34"/>
      <c r="T1559" s="34"/>
      <c r="U1559" s="34"/>
      <c r="V1559" s="34"/>
      <c r="W1559" s="34"/>
      <c r="X1559" s="34"/>
      <c r="Y1559" s="34"/>
      <c r="Z1559" s="34"/>
      <c r="AA1559" s="34"/>
      <c r="AB1559" s="34"/>
      <c r="AC1559" s="34"/>
      <c r="AD1559" s="34"/>
      <c r="AE1559" s="34"/>
      <c r="AF1559" s="34"/>
      <c r="AG1559" s="34"/>
      <c r="AH1559" s="34"/>
      <c r="AI1559" s="34"/>
      <c r="AJ1559" s="34"/>
      <c r="AK1559" s="34"/>
      <c r="AL1559" s="34"/>
      <c r="AM1559" s="34"/>
      <c r="AN1559" s="34"/>
      <c r="AO1559" s="34"/>
      <c r="AP1559" s="34"/>
      <c r="AQ1559" s="34"/>
      <c r="AR1559" s="34"/>
    </row>
    <row r="1560" spans="10:44" s="95" customFormat="1" ht="15" customHeight="1" x14ac:dyDescent="0.25">
      <c r="J1560" s="96"/>
      <c r="K1560" s="96"/>
      <c r="L1560" s="96"/>
      <c r="M1560" s="96"/>
      <c r="N1560" s="96"/>
      <c r="O1560" s="96"/>
      <c r="P1560" s="96"/>
      <c r="Q1560" s="96"/>
      <c r="R1560" s="34"/>
      <c r="S1560" s="34"/>
      <c r="T1560" s="34"/>
      <c r="U1560" s="34"/>
      <c r="V1560" s="34"/>
      <c r="W1560" s="34"/>
      <c r="X1560" s="34"/>
      <c r="Y1560" s="34"/>
      <c r="Z1560" s="34"/>
      <c r="AA1560" s="34"/>
      <c r="AB1560" s="34"/>
      <c r="AC1560" s="34"/>
      <c r="AD1560" s="34"/>
      <c r="AE1560" s="34"/>
      <c r="AF1560" s="34"/>
      <c r="AG1560" s="34"/>
      <c r="AH1560" s="34"/>
      <c r="AI1560" s="34"/>
      <c r="AJ1560" s="34"/>
      <c r="AK1560" s="34"/>
      <c r="AL1560" s="34"/>
      <c r="AM1560" s="34"/>
      <c r="AN1560" s="34"/>
      <c r="AO1560" s="34"/>
      <c r="AP1560" s="34"/>
      <c r="AQ1560" s="34"/>
      <c r="AR1560" s="34"/>
    </row>
    <row r="1561" spans="10:44" s="95" customFormat="1" ht="15" customHeight="1" x14ac:dyDescent="0.25">
      <c r="J1561" s="96"/>
      <c r="K1561" s="96"/>
      <c r="L1561" s="96"/>
      <c r="M1561" s="96"/>
      <c r="N1561" s="96"/>
      <c r="O1561" s="96"/>
      <c r="P1561" s="96"/>
      <c r="Q1561" s="96"/>
      <c r="R1561" s="34"/>
      <c r="S1561" s="34"/>
      <c r="T1561" s="34"/>
      <c r="U1561" s="34"/>
      <c r="V1561" s="34"/>
      <c r="W1561" s="34"/>
      <c r="X1561" s="34"/>
      <c r="Y1561" s="34"/>
      <c r="Z1561" s="34"/>
      <c r="AA1561" s="34"/>
      <c r="AB1561" s="34"/>
      <c r="AC1561" s="34"/>
      <c r="AD1561" s="34"/>
      <c r="AE1561" s="34"/>
      <c r="AF1561" s="34"/>
      <c r="AG1561" s="34"/>
      <c r="AH1561" s="34"/>
      <c r="AI1561" s="34"/>
      <c r="AJ1561" s="34"/>
      <c r="AK1561" s="34"/>
      <c r="AL1561" s="34"/>
      <c r="AM1561" s="34"/>
      <c r="AN1561" s="34"/>
      <c r="AO1561" s="34"/>
      <c r="AP1561" s="34"/>
      <c r="AQ1561" s="34"/>
      <c r="AR1561" s="34"/>
    </row>
    <row r="1562" spans="10:44" s="95" customFormat="1" ht="15" customHeight="1" x14ac:dyDescent="0.25">
      <c r="J1562" s="96"/>
      <c r="K1562" s="96"/>
      <c r="L1562" s="96"/>
      <c r="M1562" s="96"/>
      <c r="N1562" s="96"/>
      <c r="O1562" s="96"/>
      <c r="P1562" s="96"/>
      <c r="Q1562" s="96"/>
      <c r="R1562" s="34"/>
      <c r="S1562" s="34"/>
      <c r="T1562" s="34"/>
      <c r="U1562" s="34"/>
      <c r="V1562" s="34"/>
      <c r="W1562" s="34"/>
      <c r="X1562" s="34"/>
      <c r="Y1562" s="34"/>
      <c r="Z1562" s="34"/>
      <c r="AA1562" s="34"/>
      <c r="AB1562" s="34"/>
      <c r="AC1562" s="34"/>
      <c r="AD1562" s="34"/>
      <c r="AE1562" s="34"/>
      <c r="AF1562" s="34"/>
      <c r="AG1562" s="34"/>
      <c r="AH1562" s="34"/>
      <c r="AI1562" s="34"/>
      <c r="AJ1562" s="34"/>
      <c r="AK1562" s="34"/>
      <c r="AL1562" s="34"/>
      <c r="AM1562" s="34"/>
      <c r="AN1562" s="34"/>
      <c r="AO1562" s="34"/>
      <c r="AP1562" s="34"/>
      <c r="AQ1562" s="34"/>
      <c r="AR1562" s="34"/>
    </row>
    <row r="1563" spans="10:44" s="95" customFormat="1" ht="15" customHeight="1" x14ac:dyDescent="0.25">
      <c r="J1563" s="96"/>
      <c r="K1563" s="96"/>
      <c r="L1563" s="96"/>
      <c r="M1563" s="96"/>
      <c r="N1563" s="96"/>
      <c r="O1563" s="96"/>
      <c r="P1563" s="96"/>
      <c r="Q1563" s="96"/>
      <c r="R1563" s="34"/>
      <c r="S1563" s="34"/>
      <c r="T1563" s="34"/>
      <c r="U1563" s="34"/>
      <c r="V1563" s="34"/>
      <c r="W1563" s="34"/>
      <c r="X1563" s="34"/>
      <c r="Y1563" s="34"/>
      <c r="Z1563" s="34"/>
      <c r="AA1563" s="34"/>
      <c r="AB1563" s="34"/>
      <c r="AC1563" s="34"/>
      <c r="AD1563" s="34"/>
      <c r="AE1563" s="34"/>
      <c r="AF1563" s="34"/>
      <c r="AG1563" s="34"/>
      <c r="AH1563" s="34"/>
      <c r="AI1563" s="34"/>
      <c r="AJ1563" s="34"/>
      <c r="AK1563" s="34"/>
      <c r="AL1563" s="34"/>
      <c r="AM1563" s="34"/>
      <c r="AN1563" s="34"/>
      <c r="AO1563" s="34"/>
      <c r="AP1563" s="34"/>
      <c r="AQ1563" s="34"/>
      <c r="AR1563" s="34"/>
    </row>
    <row r="1564" spans="10:44" s="95" customFormat="1" ht="15" customHeight="1" x14ac:dyDescent="0.25">
      <c r="J1564" s="96"/>
      <c r="K1564" s="96"/>
      <c r="L1564" s="96"/>
      <c r="M1564" s="96"/>
      <c r="N1564" s="96"/>
      <c r="O1564" s="96"/>
      <c r="P1564" s="96"/>
      <c r="Q1564" s="96"/>
      <c r="R1564" s="34"/>
      <c r="S1564" s="34"/>
      <c r="T1564" s="34"/>
      <c r="U1564" s="34"/>
      <c r="V1564" s="34"/>
      <c r="W1564" s="34"/>
      <c r="X1564" s="34"/>
      <c r="Y1564" s="34"/>
      <c r="Z1564" s="34"/>
      <c r="AA1564" s="34"/>
      <c r="AB1564" s="34"/>
      <c r="AC1564" s="34"/>
      <c r="AD1564" s="34"/>
      <c r="AE1564" s="34"/>
      <c r="AF1564" s="34"/>
      <c r="AG1564" s="34"/>
      <c r="AH1564" s="34"/>
      <c r="AI1564" s="34"/>
      <c r="AJ1564" s="34"/>
      <c r="AK1564" s="34"/>
      <c r="AL1564" s="34"/>
      <c r="AM1564" s="34"/>
      <c r="AN1564" s="34"/>
      <c r="AO1564" s="34"/>
      <c r="AP1564" s="34"/>
      <c r="AQ1564" s="34"/>
      <c r="AR1564" s="34"/>
    </row>
    <row r="1565" spans="10:44" s="95" customFormat="1" ht="15" customHeight="1" x14ac:dyDescent="0.25">
      <c r="J1565" s="96"/>
      <c r="K1565" s="96"/>
      <c r="L1565" s="96"/>
      <c r="M1565" s="96"/>
      <c r="N1565" s="96"/>
      <c r="O1565" s="96"/>
      <c r="P1565" s="96"/>
      <c r="Q1565" s="96"/>
      <c r="R1565" s="34"/>
      <c r="S1565" s="34"/>
      <c r="T1565" s="34"/>
      <c r="U1565" s="34"/>
      <c r="V1565" s="34"/>
      <c r="W1565" s="34"/>
      <c r="X1565" s="34"/>
      <c r="Y1565" s="34"/>
      <c r="Z1565" s="34"/>
      <c r="AA1565" s="34"/>
      <c r="AB1565" s="34"/>
      <c r="AC1565" s="34"/>
      <c r="AD1565" s="34"/>
      <c r="AE1565" s="34"/>
      <c r="AF1565" s="34"/>
      <c r="AG1565" s="34"/>
      <c r="AH1565" s="34"/>
      <c r="AI1565" s="34"/>
      <c r="AJ1565" s="34"/>
      <c r="AK1565" s="34"/>
      <c r="AL1565" s="34"/>
      <c r="AM1565" s="34"/>
      <c r="AN1565" s="34"/>
      <c r="AO1565" s="34"/>
      <c r="AP1565" s="34"/>
      <c r="AQ1565" s="34"/>
      <c r="AR1565" s="34"/>
    </row>
    <row r="1566" spans="10:44" s="95" customFormat="1" ht="15" customHeight="1" x14ac:dyDescent="0.25">
      <c r="J1566" s="96"/>
      <c r="K1566" s="96"/>
      <c r="L1566" s="96"/>
      <c r="M1566" s="96"/>
      <c r="N1566" s="96"/>
      <c r="O1566" s="96"/>
      <c r="P1566" s="96"/>
      <c r="Q1566" s="96"/>
      <c r="R1566" s="34"/>
      <c r="S1566" s="34"/>
      <c r="T1566" s="34"/>
      <c r="U1566" s="34"/>
      <c r="V1566" s="34"/>
      <c r="W1566" s="34"/>
      <c r="X1566" s="34"/>
      <c r="Y1566" s="34"/>
      <c r="Z1566" s="34"/>
      <c r="AA1566" s="34"/>
      <c r="AB1566" s="34"/>
      <c r="AC1566" s="34"/>
      <c r="AD1566" s="34"/>
      <c r="AE1566" s="34"/>
      <c r="AF1566" s="34"/>
      <c r="AG1566" s="34"/>
      <c r="AH1566" s="34"/>
      <c r="AI1566" s="34"/>
      <c r="AJ1566" s="34"/>
      <c r="AK1566" s="34"/>
      <c r="AL1566" s="34"/>
      <c r="AM1566" s="34"/>
      <c r="AN1566" s="34"/>
      <c r="AO1566" s="34"/>
      <c r="AP1566" s="34"/>
      <c r="AQ1566" s="34"/>
      <c r="AR1566" s="34"/>
    </row>
    <row r="1567" spans="10:44" s="95" customFormat="1" ht="15" customHeight="1" x14ac:dyDescent="0.25">
      <c r="J1567" s="96"/>
      <c r="K1567" s="96"/>
      <c r="L1567" s="96"/>
      <c r="M1567" s="96"/>
      <c r="N1567" s="96"/>
      <c r="O1567" s="96"/>
      <c r="P1567" s="96"/>
      <c r="Q1567" s="96"/>
      <c r="R1567" s="34"/>
      <c r="S1567" s="34"/>
      <c r="T1567" s="34"/>
      <c r="U1567" s="34"/>
      <c r="V1567" s="34"/>
      <c r="W1567" s="34"/>
      <c r="X1567" s="34"/>
      <c r="Y1567" s="34"/>
      <c r="Z1567" s="34"/>
      <c r="AA1567" s="34"/>
      <c r="AB1567" s="34"/>
      <c r="AC1567" s="34"/>
      <c r="AD1567" s="34"/>
      <c r="AE1567" s="34"/>
      <c r="AF1567" s="34"/>
      <c r="AG1567" s="34"/>
      <c r="AH1567" s="34"/>
      <c r="AI1567" s="34"/>
      <c r="AJ1567" s="34"/>
      <c r="AK1567" s="34"/>
      <c r="AL1567" s="34"/>
      <c r="AM1567" s="34"/>
      <c r="AN1567" s="34"/>
      <c r="AO1567" s="34"/>
      <c r="AP1567" s="34"/>
      <c r="AQ1567" s="34"/>
      <c r="AR1567" s="34"/>
    </row>
    <row r="1568" spans="10:44" s="95" customFormat="1" ht="15" customHeight="1" x14ac:dyDescent="0.25">
      <c r="J1568" s="96"/>
      <c r="K1568" s="96"/>
      <c r="L1568" s="96"/>
      <c r="M1568" s="96"/>
      <c r="N1568" s="96"/>
      <c r="O1568" s="96"/>
      <c r="P1568" s="96"/>
      <c r="Q1568" s="96"/>
      <c r="R1568" s="34"/>
      <c r="S1568" s="34"/>
      <c r="T1568" s="34"/>
      <c r="U1568" s="34"/>
      <c r="V1568" s="34"/>
      <c r="W1568" s="34"/>
      <c r="X1568" s="34"/>
      <c r="Y1568" s="34"/>
      <c r="Z1568" s="34"/>
      <c r="AA1568" s="34"/>
      <c r="AB1568" s="34"/>
      <c r="AC1568" s="34"/>
      <c r="AD1568" s="34"/>
      <c r="AE1568" s="34"/>
      <c r="AF1568" s="34"/>
      <c r="AG1568" s="34"/>
      <c r="AH1568" s="34"/>
      <c r="AI1568" s="34"/>
      <c r="AJ1568" s="34"/>
      <c r="AK1568" s="34"/>
      <c r="AL1568" s="34"/>
      <c r="AM1568" s="34"/>
      <c r="AN1568" s="34"/>
      <c r="AO1568" s="34"/>
      <c r="AP1568" s="34"/>
      <c r="AQ1568" s="34"/>
      <c r="AR1568" s="34"/>
    </row>
    <row r="1569" spans="10:44" s="95" customFormat="1" ht="15" customHeight="1" x14ac:dyDescent="0.25">
      <c r="J1569" s="96"/>
      <c r="K1569" s="96"/>
      <c r="L1569" s="96"/>
      <c r="M1569" s="96"/>
      <c r="N1569" s="96"/>
      <c r="O1569" s="96"/>
      <c r="P1569" s="96"/>
      <c r="Q1569" s="96"/>
      <c r="R1569" s="34"/>
      <c r="S1569" s="34"/>
      <c r="T1569" s="34"/>
      <c r="U1569" s="34"/>
      <c r="V1569" s="34"/>
      <c r="W1569" s="34"/>
      <c r="X1569" s="34"/>
      <c r="Y1569" s="34"/>
      <c r="Z1569" s="34"/>
      <c r="AA1569" s="34"/>
      <c r="AB1569" s="34"/>
      <c r="AC1569" s="34"/>
      <c r="AD1569" s="34"/>
      <c r="AE1569" s="34"/>
      <c r="AF1569" s="34"/>
      <c r="AG1569" s="34"/>
      <c r="AH1569" s="34"/>
      <c r="AI1569" s="34"/>
      <c r="AJ1569" s="34"/>
      <c r="AK1569" s="34"/>
      <c r="AL1569" s="34"/>
      <c r="AM1569" s="34"/>
      <c r="AN1569" s="34"/>
      <c r="AO1569" s="34"/>
      <c r="AP1569" s="34"/>
      <c r="AQ1569" s="34"/>
      <c r="AR1569" s="34"/>
    </row>
    <row r="1570" spans="10:44" s="95" customFormat="1" ht="15" customHeight="1" x14ac:dyDescent="0.25">
      <c r="J1570" s="96"/>
      <c r="K1570" s="96"/>
      <c r="L1570" s="96"/>
      <c r="M1570" s="96"/>
      <c r="N1570" s="96"/>
      <c r="O1570" s="96"/>
      <c r="P1570" s="96"/>
      <c r="Q1570" s="96"/>
      <c r="R1570" s="34"/>
      <c r="S1570" s="34"/>
      <c r="T1570" s="34"/>
      <c r="U1570" s="34"/>
      <c r="V1570" s="34"/>
      <c r="W1570" s="34"/>
      <c r="X1570" s="34"/>
      <c r="Y1570" s="34"/>
      <c r="Z1570" s="34"/>
      <c r="AA1570" s="34"/>
      <c r="AB1570" s="34"/>
      <c r="AC1570" s="34"/>
      <c r="AD1570" s="34"/>
      <c r="AE1570" s="34"/>
      <c r="AF1570" s="34"/>
      <c r="AG1570" s="34"/>
      <c r="AH1570" s="34"/>
      <c r="AI1570" s="34"/>
      <c r="AJ1570" s="34"/>
      <c r="AK1570" s="34"/>
      <c r="AL1570" s="34"/>
      <c r="AM1570" s="34"/>
      <c r="AN1570" s="34"/>
      <c r="AO1570" s="34"/>
      <c r="AP1570" s="34"/>
      <c r="AQ1570" s="34"/>
      <c r="AR1570" s="34"/>
    </row>
    <row r="1571" spans="10:44" s="95" customFormat="1" ht="15" customHeight="1" x14ac:dyDescent="0.25">
      <c r="J1571" s="96"/>
      <c r="K1571" s="96"/>
      <c r="L1571" s="96"/>
      <c r="M1571" s="96"/>
      <c r="N1571" s="96"/>
      <c r="O1571" s="96"/>
      <c r="P1571" s="96"/>
      <c r="Q1571" s="96"/>
      <c r="R1571" s="34"/>
      <c r="S1571" s="34"/>
      <c r="T1571" s="34"/>
      <c r="U1571" s="34"/>
      <c r="V1571" s="34"/>
      <c r="W1571" s="34"/>
      <c r="X1571" s="34"/>
      <c r="Y1571" s="34"/>
      <c r="Z1571" s="34"/>
      <c r="AA1571" s="34"/>
      <c r="AB1571" s="34"/>
      <c r="AC1571" s="34"/>
      <c r="AD1571" s="34"/>
      <c r="AE1571" s="34"/>
      <c r="AF1571" s="34"/>
      <c r="AG1571" s="34"/>
      <c r="AH1571" s="34"/>
      <c r="AI1571" s="34"/>
      <c r="AJ1571" s="34"/>
      <c r="AK1571" s="34"/>
      <c r="AL1571" s="34"/>
      <c r="AM1571" s="34"/>
      <c r="AN1571" s="34"/>
      <c r="AO1571" s="34"/>
      <c r="AP1571" s="34"/>
      <c r="AQ1571" s="34"/>
      <c r="AR1571" s="34"/>
    </row>
    <row r="1572" spans="10:44" s="95" customFormat="1" ht="15" customHeight="1" x14ac:dyDescent="0.25">
      <c r="J1572" s="96"/>
      <c r="K1572" s="96"/>
      <c r="L1572" s="96"/>
      <c r="M1572" s="96"/>
      <c r="N1572" s="96"/>
      <c r="O1572" s="96"/>
      <c r="P1572" s="96"/>
      <c r="Q1572" s="96"/>
      <c r="R1572" s="34"/>
      <c r="S1572" s="34"/>
      <c r="T1572" s="34"/>
      <c r="U1572" s="34"/>
      <c r="V1572" s="34"/>
      <c r="W1572" s="34"/>
      <c r="X1572" s="34"/>
      <c r="Y1572" s="34"/>
      <c r="Z1572" s="34"/>
      <c r="AA1572" s="34"/>
      <c r="AB1572" s="34"/>
      <c r="AC1572" s="34"/>
      <c r="AD1572" s="34"/>
      <c r="AE1572" s="34"/>
      <c r="AF1572" s="34"/>
      <c r="AG1572" s="34"/>
      <c r="AH1572" s="34"/>
      <c r="AI1572" s="34"/>
      <c r="AJ1572" s="34"/>
      <c r="AK1572" s="34"/>
      <c r="AL1572" s="34"/>
      <c r="AM1572" s="34"/>
      <c r="AN1572" s="34"/>
      <c r="AO1572" s="34"/>
      <c r="AP1572" s="34"/>
      <c r="AQ1572" s="34"/>
      <c r="AR1572" s="34"/>
    </row>
    <row r="1573" spans="10:44" s="95" customFormat="1" ht="15" customHeight="1" x14ac:dyDescent="0.25">
      <c r="J1573" s="96"/>
      <c r="K1573" s="96"/>
      <c r="L1573" s="96"/>
      <c r="M1573" s="96"/>
      <c r="N1573" s="96"/>
      <c r="O1573" s="96"/>
      <c r="P1573" s="96"/>
      <c r="Q1573" s="96"/>
      <c r="R1573" s="34"/>
      <c r="S1573" s="34"/>
      <c r="T1573" s="34"/>
      <c r="U1573" s="34"/>
      <c r="V1573" s="34"/>
      <c r="W1573" s="34"/>
      <c r="X1573" s="34"/>
      <c r="Y1573" s="34"/>
      <c r="Z1573" s="34"/>
      <c r="AA1573" s="34"/>
      <c r="AB1573" s="34"/>
      <c r="AC1573" s="34"/>
      <c r="AD1573" s="34"/>
      <c r="AE1573" s="34"/>
      <c r="AF1573" s="34"/>
      <c r="AG1573" s="34"/>
      <c r="AH1573" s="34"/>
      <c r="AI1573" s="34"/>
      <c r="AJ1573" s="34"/>
      <c r="AK1573" s="34"/>
      <c r="AL1573" s="34"/>
      <c r="AM1573" s="34"/>
      <c r="AN1573" s="34"/>
      <c r="AO1573" s="34"/>
      <c r="AP1573" s="34"/>
      <c r="AQ1573" s="34"/>
      <c r="AR1573" s="34"/>
    </row>
    <row r="1574" spans="10:44" s="95" customFormat="1" ht="15" customHeight="1" x14ac:dyDescent="0.25">
      <c r="J1574" s="96"/>
      <c r="K1574" s="96"/>
      <c r="L1574" s="96"/>
      <c r="M1574" s="96"/>
      <c r="N1574" s="96"/>
      <c r="O1574" s="96"/>
      <c r="P1574" s="96"/>
      <c r="Q1574" s="96"/>
      <c r="R1574" s="34"/>
      <c r="S1574" s="34"/>
      <c r="T1574" s="34"/>
      <c r="U1574" s="34"/>
      <c r="V1574" s="34"/>
      <c r="W1574" s="34"/>
      <c r="X1574" s="34"/>
      <c r="Y1574" s="34"/>
      <c r="Z1574" s="34"/>
      <c r="AA1574" s="34"/>
      <c r="AB1574" s="34"/>
      <c r="AC1574" s="34"/>
      <c r="AD1574" s="34"/>
      <c r="AE1574" s="34"/>
      <c r="AF1574" s="34"/>
      <c r="AG1574" s="34"/>
      <c r="AH1574" s="34"/>
      <c r="AI1574" s="34"/>
      <c r="AJ1574" s="34"/>
      <c r="AK1574" s="34"/>
      <c r="AL1574" s="34"/>
      <c r="AM1574" s="34"/>
      <c r="AN1574" s="34"/>
      <c r="AO1574" s="34"/>
      <c r="AP1574" s="34"/>
      <c r="AQ1574" s="34"/>
      <c r="AR1574" s="34"/>
    </row>
    <row r="1575" spans="10:44" s="95" customFormat="1" ht="15" customHeight="1" x14ac:dyDescent="0.25">
      <c r="J1575" s="96"/>
      <c r="K1575" s="96"/>
      <c r="L1575" s="96"/>
      <c r="M1575" s="96"/>
      <c r="N1575" s="96"/>
      <c r="O1575" s="96"/>
      <c r="P1575" s="96"/>
      <c r="Q1575" s="96"/>
      <c r="R1575" s="34"/>
      <c r="S1575" s="34"/>
      <c r="T1575" s="34"/>
      <c r="U1575" s="34"/>
      <c r="V1575" s="34"/>
      <c r="W1575" s="34"/>
      <c r="X1575" s="34"/>
      <c r="Y1575" s="34"/>
      <c r="Z1575" s="34"/>
      <c r="AA1575" s="34"/>
      <c r="AB1575" s="34"/>
      <c r="AC1575" s="34"/>
      <c r="AD1575" s="34"/>
      <c r="AE1575" s="34"/>
      <c r="AF1575" s="34"/>
      <c r="AG1575" s="34"/>
      <c r="AH1575" s="34"/>
      <c r="AI1575" s="34"/>
      <c r="AJ1575" s="34"/>
      <c r="AK1575" s="34"/>
      <c r="AL1575" s="34"/>
      <c r="AM1575" s="34"/>
      <c r="AN1575" s="34"/>
      <c r="AO1575" s="34"/>
      <c r="AP1575" s="34"/>
      <c r="AQ1575" s="34"/>
      <c r="AR1575" s="34"/>
    </row>
    <row r="1576" spans="10:44" s="95" customFormat="1" ht="15" customHeight="1" x14ac:dyDescent="0.25">
      <c r="J1576" s="96"/>
      <c r="K1576" s="96"/>
      <c r="L1576" s="96"/>
      <c r="M1576" s="96"/>
      <c r="N1576" s="96"/>
      <c r="O1576" s="96"/>
      <c r="P1576" s="96"/>
      <c r="Q1576" s="96"/>
      <c r="R1576" s="34"/>
      <c r="S1576" s="34"/>
      <c r="T1576" s="34"/>
      <c r="U1576" s="34"/>
      <c r="V1576" s="34"/>
      <c r="W1576" s="34"/>
      <c r="X1576" s="34"/>
      <c r="Y1576" s="34"/>
      <c r="Z1576" s="34"/>
      <c r="AA1576" s="34"/>
      <c r="AB1576" s="34"/>
      <c r="AC1576" s="34"/>
      <c r="AD1576" s="34"/>
      <c r="AE1576" s="34"/>
      <c r="AF1576" s="34"/>
      <c r="AG1576" s="34"/>
      <c r="AH1576" s="34"/>
      <c r="AI1576" s="34"/>
      <c r="AJ1576" s="34"/>
      <c r="AK1576" s="34"/>
      <c r="AL1576" s="34"/>
      <c r="AM1576" s="34"/>
      <c r="AN1576" s="34"/>
      <c r="AO1576" s="34"/>
      <c r="AP1576" s="34"/>
      <c r="AQ1576" s="34"/>
      <c r="AR1576" s="34"/>
    </row>
    <row r="1577" spans="10:44" s="95" customFormat="1" ht="15" customHeight="1" x14ac:dyDescent="0.25">
      <c r="J1577" s="96"/>
      <c r="K1577" s="96"/>
      <c r="L1577" s="96"/>
      <c r="M1577" s="96"/>
      <c r="N1577" s="96"/>
      <c r="O1577" s="96"/>
      <c r="P1577" s="96"/>
      <c r="Q1577" s="96"/>
      <c r="R1577" s="34"/>
      <c r="S1577" s="34"/>
      <c r="T1577" s="34"/>
      <c r="U1577" s="34"/>
      <c r="V1577" s="34"/>
      <c r="W1577" s="34"/>
      <c r="X1577" s="34"/>
      <c r="Y1577" s="34"/>
      <c r="Z1577" s="34"/>
      <c r="AA1577" s="34"/>
      <c r="AB1577" s="34"/>
      <c r="AC1577" s="34"/>
      <c r="AD1577" s="34"/>
      <c r="AE1577" s="34"/>
      <c r="AF1577" s="34"/>
      <c r="AG1577" s="34"/>
      <c r="AH1577" s="34"/>
      <c r="AI1577" s="34"/>
      <c r="AJ1577" s="34"/>
      <c r="AK1577" s="34"/>
      <c r="AL1577" s="34"/>
      <c r="AM1577" s="34"/>
      <c r="AN1577" s="34"/>
      <c r="AO1577" s="34"/>
      <c r="AP1577" s="34"/>
      <c r="AQ1577" s="34"/>
      <c r="AR1577" s="34"/>
    </row>
    <row r="1578" spans="10:44" s="95" customFormat="1" ht="15" customHeight="1" x14ac:dyDescent="0.25">
      <c r="J1578" s="96"/>
      <c r="K1578" s="96"/>
      <c r="L1578" s="96"/>
      <c r="M1578" s="96"/>
      <c r="N1578" s="96"/>
      <c r="O1578" s="96"/>
      <c r="P1578" s="96"/>
      <c r="Q1578" s="96"/>
      <c r="R1578" s="34"/>
      <c r="S1578" s="34"/>
      <c r="T1578" s="34"/>
      <c r="U1578" s="34"/>
      <c r="V1578" s="34"/>
      <c r="W1578" s="34"/>
      <c r="X1578" s="34"/>
      <c r="Y1578" s="34"/>
      <c r="Z1578" s="34"/>
      <c r="AA1578" s="34"/>
      <c r="AB1578" s="34"/>
      <c r="AC1578" s="34"/>
      <c r="AD1578" s="34"/>
      <c r="AE1578" s="34"/>
      <c r="AF1578" s="34"/>
      <c r="AG1578" s="34"/>
      <c r="AH1578" s="34"/>
      <c r="AI1578" s="34"/>
      <c r="AJ1578" s="34"/>
      <c r="AK1578" s="34"/>
      <c r="AL1578" s="34"/>
      <c r="AM1578" s="34"/>
      <c r="AN1578" s="34"/>
      <c r="AO1578" s="34"/>
      <c r="AP1578" s="34"/>
      <c r="AQ1578" s="34"/>
      <c r="AR1578" s="34"/>
    </row>
    <row r="1579" spans="10:44" s="95" customFormat="1" ht="15" customHeight="1" x14ac:dyDescent="0.25">
      <c r="J1579" s="96"/>
      <c r="K1579" s="96"/>
      <c r="L1579" s="96"/>
      <c r="M1579" s="96"/>
      <c r="N1579" s="96"/>
      <c r="O1579" s="96"/>
      <c r="P1579" s="96"/>
      <c r="Q1579" s="96"/>
      <c r="R1579" s="34"/>
      <c r="S1579" s="34"/>
      <c r="T1579" s="34"/>
      <c r="U1579" s="34"/>
      <c r="V1579" s="34"/>
      <c r="W1579" s="34"/>
      <c r="X1579" s="34"/>
      <c r="Y1579" s="34"/>
      <c r="Z1579" s="34"/>
      <c r="AA1579" s="34"/>
      <c r="AB1579" s="34"/>
      <c r="AC1579" s="34"/>
      <c r="AD1579" s="34"/>
      <c r="AE1579" s="34"/>
      <c r="AF1579" s="34"/>
      <c r="AG1579" s="34"/>
      <c r="AH1579" s="34"/>
      <c r="AI1579" s="34"/>
      <c r="AJ1579" s="34"/>
      <c r="AK1579" s="34"/>
      <c r="AL1579" s="34"/>
      <c r="AM1579" s="34"/>
      <c r="AN1579" s="34"/>
      <c r="AO1579" s="34"/>
      <c r="AP1579" s="34"/>
      <c r="AQ1579" s="34"/>
      <c r="AR1579" s="34"/>
    </row>
    <row r="1580" spans="10:44" s="95" customFormat="1" ht="15" customHeight="1" x14ac:dyDescent="0.25">
      <c r="J1580" s="96"/>
      <c r="K1580" s="96"/>
      <c r="L1580" s="96"/>
      <c r="M1580" s="96"/>
      <c r="N1580" s="96"/>
      <c r="O1580" s="96"/>
      <c r="P1580" s="96"/>
      <c r="Q1580" s="96"/>
      <c r="R1580" s="34"/>
      <c r="S1580" s="34"/>
      <c r="T1580" s="34"/>
      <c r="U1580" s="34"/>
      <c r="V1580" s="34"/>
      <c r="W1580" s="34"/>
      <c r="X1580" s="34"/>
      <c r="Y1580" s="34"/>
      <c r="Z1580" s="34"/>
      <c r="AA1580" s="34"/>
      <c r="AB1580" s="34"/>
      <c r="AC1580" s="34"/>
      <c r="AD1580" s="34"/>
      <c r="AE1580" s="34"/>
      <c r="AF1580" s="34"/>
      <c r="AG1580" s="34"/>
      <c r="AH1580" s="34"/>
      <c r="AI1580" s="34"/>
      <c r="AJ1580" s="34"/>
      <c r="AK1580" s="34"/>
      <c r="AL1580" s="34"/>
      <c r="AM1580" s="34"/>
      <c r="AN1580" s="34"/>
      <c r="AO1580" s="34"/>
      <c r="AP1580" s="34"/>
      <c r="AQ1580" s="34"/>
      <c r="AR1580" s="34"/>
    </row>
    <row r="1581" spans="10:44" s="95" customFormat="1" ht="15" customHeight="1" x14ac:dyDescent="0.25">
      <c r="J1581" s="96"/>
      <c r="K1581" s="96"/>
      <c r="L1581" s="96"/>
      <c r="M1581" s="96"/>
      <c r="N1581" s="96"/>
      <c r="O1581" s="96"/>
      <c r="P1581" s="96"/>
      <c r="Q1581" s="96"/>
      <c r="R1581" s="34"/>
      <c r="S1581" s="34"/>
      <c r="T1581" s="34"/>
      <c r="U1581" s="34"/>
      <c r="V1581" s="34"/>
      <c r="W1581" s="34"/>
      <c r="X1581" s="34"/>
      <c r="Y1581" s="34"/>
      <c r="Z1581" s="34"/>
      <c r="AA1581" s="34"/>
      <c r="AB1581" s="34"/>
      <c r="AC1581" s="34"/>
      <c r="AD1581" s="34"/>
      <c r="AE1581" s="34"/>
      <c r="AF1581" s="34"/>
      <c r="AG1581" s="34"/>
      <c r="AH1581" s="34"/>
      <c r="AI1581" s="34"/>
      <c r="AJ1581" s="34"/>
      <c r="AK1581" s="34"/>
      <c r="AL1581" s="34"/>
      <c r="AM1581" s="34"/>
      <c r="AN1581" s="34"/>
      <c r="AO1581" s="34"/>
      <c r="AP1581" s="34"/>
      <c r="AQ1581" s="34"/>
      <c r="AR1581" s="34"/>
    </row>
    <row r="1582" spans="10:44" s="95" customFormat="1" ht="15" customHeight="1" x14ac:dyDescent="0.25">
      <c r="J1582" s="96"/>
      <c r="K1582" s="96"/>
      <c r="L1582" s="96"/>
      <c r="M1582" s="96"/>
      <c r="N1582" s="96"/>
      <c r="O1582" s="96"/>
      <c r="P1582" s="96"/>
      <c r="Q1582" s="96"/>
      <c r="R1582" s="34"/>
      <c r="S1582" s="34"/>
      <c r="T1582" s="34"/>
      <c r="U1582" s="34"/>
      <c r="V1582" s="34"/>
      <c r="W1582" s="34"/>
      <c r="X1582" s="34"/>
      <c r="Y1582" s="34"/>
      <c r="Z1582" s="34"/>
      <c r="AA1582" s="34"/>
      <c r="AB1582" s="34"/>
      <c r="AC1582" s="34"/>
      <c r="AD1582" s="34"/>
      <c r="AE1582" s="34"/>
      <c r="AF1582" s="34"/>
      <c r="AG1582" s="34"/>
      <c r="AH1582" s="34"/>
      <c r="AI1582" s="34"/>
      <c r="AJ1582" s="34"/>
      <c r="AK1582" s="34"/>
      <c r="AL1582" s="34"/>
      <c r="AM1582" s="34"/>
      <c r="AN1582" s="34"/>
      <c r="AO1582" s="34"/>
      <c r="AP1582" s="34"/>
      <c r="AQ1582" s="34"/>
      <c r="AR1582" s="34"/>
    </row>
    <row r="1583" spans="10:44" s="95" customFormat="1" ht="15" customHeight="1" x14ac:dyDescent="0.25">
      <c r="J1583" s="96"/>
      <c r="K1583" s="96"/>
      <c r="L1583" s="96"/>
      <c r="M1583" s="96"/>
      <c r="N1583" s="96"/>
      <c r="O1583" s="96"/>
      <c r="P1583" s="96"/>
      <c r="Q1583" s="96"/>
      <c r="R1583" s="34"/>
      <c r="S1583" s="34"/>
      <c r="T1583" s="34"/>
      <c r="U1583" s="34"/>
      <c r="V1583" s="34"/>
      <c r="W1583" s="34"/>
      <c r="X1583" s="34"/>
      <c r="Y1583" s="34"/>
      <c r="Z1583" s="34"/>
      <c r="AA1583" s="34"/>
      <c r="AB1583" s="34"/>
      <c r="AC1583" s="34"/>
      <c r="AD1583" s="34"/>
      <c r="AE1583" s="34"/>
      <c r="AF1583" s="34"/>
      <c r="AG1583" s="34"/>
      <c r="AH1583" s="34"/>
      <c r="AI1583" s="34"/>
      <c r="AJ1583" s="34"/>
      <c r="AK1583" s="34"/>
      <c r="AL1583" s="34"/>
      <c r="AM1583" s="34"/>
      <c r="AN1583" s="34"/>
      <c r="AO1583" s="34"/>
      <c r="AP1583" s="34"/>
      <c r="AQ1583" s="34"/>
      <c r="AR1583" s="34"/>
    </row>
    <row r="1584" spans="10:44" s="95" customFormat="1" ht="15" customHeight="1" x14ac:dyDescent="0.25">
      <c r="J1584" s="96"/>
      <c r="K1584" s="96"/>
      <c r="L1584" s="96"/>
      <c r="M1584" s="96"/>
      <c r="N1584" s="96"/>
      <c r="O1584" s="96"/>
      <c r="P1584" s="96"/>
      <c r="Q1584" s="96"/>
      <c r="R1584" s="34"/>
      <c r="S1584" s="34"/>
      <c r="T1584" s="34"/>
      <c r="U1584" s="34"/>
      <c r="V1584" s="34"/>
      <c r="W1584" s="34"/>
      <c r="X1584" s="34"/>
      <c r="Y1584" s="34"/>
      <c r="Z1584" s="34"/>
      <c r="AA1584" s="34"/>
      <c r="AB1584" s="34"/>
      <c r="AC1584" s="34"/>
      <c r="AD1584" s="34"/>
      <c r="AE1584" s="34"/>
      <c r="AF1584" s="34"/>
      <c r="AG1584" s="34"/>
      <c r="AH1584" s="34"/>
      <c r="AI1584" s="34"/>
      <c r="AJ1584" s="34"/>
      <c r="AK1584" s="34"/>
      <c r="AL1584" s="34"/>
      <c r="AM1584" s="34"/>
      <c r="AN1584" s="34"/>
      <c r="AO1584" s="34"/>
      <c r="AP1584" s="34"/>
      <c r="AQ1584" s="34"/>
      <c r="AR1584" s="34"/>
    </row>
    <row r="1585" spans="10:44" s="95" customFormat="1" ht="15" customHeight="1" x14ac:dyDescent="0.25">
      <c r="J1585" s="96"/>
      <c r="K1585" s="96"/>
      <c r="L1585" s="96"/>
      <c r="M1585" s="96"/>
      <c r="N1585" s="96"/>
      <c r="O1585" s="96"/>
      <c r="P1585" s="96"/>
      <c r="Q1585" s="96"/>
      <c r="R1585" s="34"/>
      <c r="S1585" s="34"/>
      <c r="T1585" s="34"/>
      <c r="U1585" s="34"/>
      <c r="V1585" s="34"/>
      <c r="W1585" s="34"/>
      <c r="X1585" s="34"/>
      <c r="Y1585" s="34"/>
      <c r="Z1585" s="34"/>
      <c r="AA1585" s="34"/>
      <c r="AB1585" s="34"/>
      <c r="AC1585" s="34"/>
      <c r="AD1585" s="34"/>
      <c r="AE1585" s="34"/>
      <c r="AF1585" s="34"/>
      <c r="AG1585" s="34"/>
      <c r="AH1585" s="34"/>
      <c r="AI1585" s="34"/>
      <c r="AJ1585" s="34"/>
      <c r="AK1585" s="34"/>
      <c r="AL1585" s="34"/>
      <c r="AM1585" s="34"/>
      <c r="AN1585" s="34"/>
      <c r="AO1585" s="34"/>
      <c r="AP1585" s="34"/>
      <c r="AQ1585" s="34"/>
      <c r="AR1585" s="34"/>
    </row>
    <row r="1586" spans="10:44" s="95" customFormat="1" ht="15" customHeight="1" x14ac:dyDescent="0.25">
      <c r="J1586" s="96"/>
      <c r="K1586" s="96"/>
      <c r="L1586" s="96"/>
      <c r="M1586" s="96"/>
      <c r="N1586" s="96"/>
      <c r="O1586" s="96"/>
      <c r="P1586" s="96"/>
      <c r="Q1586" s="96"/>
      <c r="R1586" s="34"/>
      <c r="S1586" s="34"/>
      <c r="T1586" s="34"/>
      <c r="U1586" s="34"/>
      <c r="V1586" s="34"/>
      <c r="W1586" s="34"/>
      <c r="X1586" s="34"/>
      <c r="Y1586" s="34"/>
      <c r="Z1586" s="34"/>
      <c r="AA1586" s="34"/>
      <c r="AB1586" s="34"/>
      <c r="AC1586" s="34"/>
      <c r="AD1586" s="34"/>
      <c r="AE1586" s="34"/>
      <c r="AF1586" s="34"/>
      <c r="AG1586" s="34"/>
      <c r="AH1586" s="34"/>
      <c r="AI1586" s="34"/>
      <c r="AJ1586" s="34"/>
      <c r="AK1586" s="34"/>
      <c r="AL1586" s="34"/>
      <c r="AM1586" s="34"/>
      <c r="AN1586" s="34"/>
      <c r="AO1586" s="34"/>
      <c r="AP1586" s="34"/>
      <c r="AQ1586" s="34"/>
      <c r="AR1586" s="34"/>
    </row>
    <row r="1587" spans="10:44" s="95" customFormat="1" ht="15" customHeight="1" x14ac:dyDescent="0.25">
      <c r="J1587" s="96"/>
      <c r="K1587" s="96"/>
      <c r="L1587" s="96"/>
      <c r="M1587" s="96"/>
      <c r="N1587" s="96"/>
      <c r="O1587" s="96"/>
      <c r="P1587" s="96"/>
      <c r="Q1587" s="96"/>
      <c r="R1587" s="34"/>
      <c r="S1587" s="34"/>
      <c r="T1587" s="34"/>
      <c r="U1587" s="34"/>
      <c r="V1587" s="34"/>
      <c r="W1587" s="34"/>
      <c r="X1587" s="34"/>
      <c r="Y1587" s="34"/>
      <c r="Z1587" s="34"/>
      <c r="AA1587" s="34"/>
      <c r="AB1587" s="34"/>
      <c r="AC1587" s="34"/>
      <c r="AD1587" s="34"/>
      <c r="AE1587" s="34"/>
      <c r="AF1587" s="34"/>
      <c r="AG1587" s="34"/>
      <c r="AH1587" s="34"/>
      <c r="AI1587" s="34"/>
      <c r="AJ1587" s="34"/>
      <c r="AK1587" s="34"/>
      <c r="AL1587" s="34"/>
      <c r="AM1587" s="34"/>
      <c r="AN1587" s="34"/>
      <c r="AO1587" s="34"/>
      <c r="AP1587" s="34"/>
      <c r="AQ1587" s="34"/>
      <c r="AR1587" s="34"/>
    </row>
    <row r="1588" spans="10:44" s="95" customFormat="1" ht="15" customHeight="1" x14ac:dyDescent="0.25">
      <c r="J1588" s="96"/>
      <c r="K1588" s="96"/>
      <c r="L1588" s="96"/>
      <c r="M1588" s="96"/>
      <c r="N1588" s="96"/>
      <c r="O1588" s="96"/>
      <c r="P1588" s="96"/>
      <c r="Q1588" s="96"/>
      <c r="R1588" s="34"/>
      <c r="S1588" s="34"/>
      <c r="T1588" s="34"/>
      <c r="U1588" s="34"/>
      <c r="V1588" s="34"/>
      <c r="W1588" s="34"/>
      <c r="X1588" s="34"/>
      <c r="Y1588" s="34"/>
      <c r="Z1588" s="34"/>
      <c r="AA1588" s="34"/>
      <c r="AB1588" s="34"/>
      <c r="AC1588" s="34"/>
      <c r="AD1588" s="34"/>
      <c r="AE1588" s="34"/>
      <c r="AF1588" s="34"/>
      <c r="AG1588" s="34"/>
      <c r="AH1588" s="34"/>
      <c r="AI1588" s="34"/>
      <c r="AJ1588" s="34"/>
      <c r="AK1588" s="34"/>
      <c r="AL1588" s="34"/>
      <c r="AM1588" s="34"/>
      <c r="AN1588" s="34"/>
      <c r="AO1588" s="34"/>
      <c r="AP1588" s="34"/>
      <c r="AQ1588" s="34"/>
      <c r="AR1588" s="34"/>
    </row>
    <row r="1589" spans="10:44" s="95" customFormat="1" ht="15" customHeight="1" x14ac:dyDescent="0.25">
      <c r="J1589" s="96"/>
      <c r="K1589" s="96"/>
      <c r="L1589" s="96"/>
      <c r="M1589" s="96"/>
      <c r="N1589" s="96"/>
      <c r="O1589" s="96"/>
      <c r="P1589" s="96"/>
      <c r="Q1589" s="96"/>
      <c r="R1589" s="34"/>
      <c r="S1589" s="34"/>
      <c r="T1589" s="34"/>
      <c r="U1589" s="34"/>
      <c r="V1589" s="34"/>
      <c r="W1589" s="34"/>
      <c r="X1589" s="34"/>
      <c r="Y1589" s="34"/>
      <c r="Z1589" s="34"/>
      <c r="AA1589" s="34"/>
      <c r="AB1589" s="34"/>
      <c r="AC1589" s="34"/>
      <c r="AD1589" s="34"/>
      <c r="AE1589" s="34"/>
      <c r="AF1589" s="34"/>
      <c r="AG1589" s="34"/>
      <c r="AH1589" s="34"/>
      <c r="AI1589" s="34"/>
      <c r="AJ1589" s="34"/>
      <c r="AK1589" s="34"/>
      <c r="AL1589" s="34"/>
      <c r="AM1589" s="34"/>
      <c r="AN1589" s="34"/>
      <c r="AO1589" s="34"/>
      <c r="AP1589" s="34"/>
      <c r="AQ1589" s="34"/>
      <c r="AR1589" s="34"/>
    </row>
    <row r="1590" spans="10:44" s="95" customFormat="1" ht="15" customHeight="1" x14ac:dyDescent="0.25">
      <c r="J1590" s="96"/>
      <c r="K1590" s="96"/>
      <c r="L1590" s="96"/>
      <c r="M1590" s="96"/>
      <c r="N1590" s="96"/>
      <c r="O1590" s="96"/>
      <c r="P1590" s="96"/>
      <c r="Q1590" s="96"/>
      <c r="R1590" s="34"/>
      <c r="S1590" s="34"/>
      <c r="T1590" s="34"/>
      <c r="U1590" s="34"/>
      <c r="V1590" s="34"/>
      <c r="W1590" s="34"/>
      <c r="X1590" s="34"/>
      <c r="Y1590" s="34"/>
      <c r="Z1590" s="34"/>
      <c r="AA1590" s="34"/>
      <c r="AB1590" s="34"/>
      <c r="AC1590" s="34"/>
      <c r="AD1590" s="34"/>
      <c r="AE1590" s="34"/>
      <c r="AF1590" s="34"/>
      <c r="AG1590" s="34"/>
      <c r="AH1590" s="34"/>
      <c r="AI1590" s="34"/>
      <c r="AJ1590" s="34"/>
      <c r="AK1590" s="34"/>
      <c r="AL1590" s="34"/>
      <c r="AM1590" s="34"/>
      <c r="AN1590" s="34"/>
      <c r="AO1590" s="34"/>
      <c r="AP1590" s="34"/>
      <c r="AQ1590" s="34"/>
      <c r="AR1590" s="34"/>
    </row>
    <row r="1591" spans="10:44" s="95" customFormat="1" ht="15" customHeight="1" x14ac:dyDescent="0.25">
      <c r="J1591" s="96"/>
      <c r="K1591" s="96"/>
      <c r="L1591" s="96"/>
      <c r="M1591" s="96"/>
      <c r="N1591" s="96"/>
      <c r="O1591" s="96"/>
      <c r="P1591" s="96"/>
      <c r="Q1591" s="96"/>
      <c r="R1591" s="34"/>
      <c r="S1591" s="34"/>
      <c r="T1591" s="34"/>
      <c r="U1591" s="34"/>
      <c r="V1591" s="34"/>
      <c r="W1591" s="34"/>
      <c r="X1591" s="34"/>
      <c r="Y1591" s="34"/>
      <c r="Z1591" s="34"/>
      <c r="AA1591" s="34"/>
      <c r="AB1591" s="34"/>
      <c r="AC1591" s="34"/>
      <c r="AD1591" s="34"/>
      <c r="AE1591" s="34"/>
      <c r="AF1591" s="34"/>
      <c r="AG1591" s="34"/>
      <c r="AH1591" s="34"/>
      <c r="AI1591" s="34"/>
      <c r="AJ1591" s="34"/>
      <c r="AK1591" s="34"/>
      <c r="AL1591" s="34"/>
      <c r="AM1591" s="34"/>
      <c r="AN1591" s="34"/>
      <c r="AO1591" s="34"/>
      <c r="AP1591" s="34"/>
      <c r="AQ1591" s="34"/>
      <c r="AR1591" s="34"/>
    </row>
    <row r="1592" spans="10:44" s="95" customFormat="1" ht="15" customHeight="1" x14ac:dyDescent="0.25">
      <c r="J1592" s="96"/>
      <c r="K1592" s="96"/>
      <c r="L1592" s="96"/>
      <c r="M1592" s="96"/>
      <c r="N1592" s="96"/>
      <c r="O1592" s="96"/>
      <c r="P1592" s="96"/>
      <c r="Q1592" s="96"/>
      <c r="R1592" s="34"/>
      <c r="S1592" s="34"/>
      <c r="T1592" s="34"/>
      <c r="U1592" s="34"/>
      <c r="V1592" s="34"/>
      <c r="W1592" s="34"/>
      <c r="X1592" s="34"/>
      <c r="Y1592" s="34"/>
      <c r="Z1592" s="34"/>
      <c r="AA1592" s="34"/>
      <c r="AB1592" s="34"/>
      <c r="AC1592" s="34"/>
      <c r="AD1592" s="34"/>
      <c r="AE1592" s="34"/>
      <c r="AF1592" s="34"/>
      <c r="AG1592" s="34"/>
      <c r="AH1592" s="34"/>
      <c r="AI1592" s="34"/>
      <c r="AJ1592" s="34"/>
      <c r="AK1592" s="34"/>
      <c r="AL1592" s="34"/>
      <c r="AM1592" s="34"/>
      <c r="AN1592" s="34"/>
      <c r="AO1592" s="34"/>
      <c r="AP1592" s="34"/>
      <c r="AQ1592" s="34"/>
      <c r="AR1592" s="34"/>
    </row>
    <row r="1593" spans="10:44" s="95" customFormat="1" ht="15" customHeight="1" x14ac:dyDescent="0.25">
      <c r="J1593" s="96"/>
      <c r="K1593" s="96"/>
      <c r="L1593" s="96"/>
      <c r="M1593" s="96"/>
      <c r="N1593" s="96"/>
      <c r="O1593" s="96"/>
      <c r="P1593" s="96"/>
      <c r="Q1593" s="96"/>
      <c r="R1593" s="34"/>
      <c r="S1593" s="34"/>
      <c r="T1593" s="34"/>
      <c r="U1593" s="34"/>
      <c r="V1593" s="34"/>
      <c r="W1593" s="34"/>
      <c r="X1593" s="34"/>
      <c r="Y1593" s="34"/>
      <c r="Z1593" s="34"/>
      <c r="AA1593" s="34"/>
      <c r="AB1593" s="34"/>
      <c r="AC1593" s="34"/>
      <c r="AD1593" s="34"/>
      <c r="AE1593" s="34"/>
      <c r="AF1593" s="34"/>
      <c r="AG1593" s="34"/>
      <c r="AH1593" s="34"/>
      <c r="AI1593" s="34"/>
      <c r="AJ1593" s="34"/>
      <c r="AK1593" s="34"/>
      <c r="AL1593" s="34"/>
      <c r="AM1593" s="34"/>
      <c r="AN1593" s="34"/>
      <c r="AO1593" s="34"/>
      <c r="AP1593" s="34"/>
      <c r="AQ1593" s="34"/>
      <c r="AR1593" s="34"/>
    </row>
    <row r="1594" spans="10:44" s="95" customFormat="1" ht="15" customHeight="1" x14ac:dyDescent="0.25">
      <c r="J1594" s="96"/>
      <c r="K1594" s="96"/>
      <c r="L1594" s="96"/>
      <c r="M1594" s="96"/>
      <c r="N1594" s="96"/>
      <c r="O1594" s="96"/>
      <c r="P1594" s="96"/>
      <c r="Q1594" s="96"/>
      <c r="R1594" s="34"/>
      <c r="S1594" s="34"/>
      <c r="T1594" s="34"/>
      <c r="U1594" s="34"/>
      <c r="V1594" s="34"/>
      <c r="W1594" s="34"/>
      <c r="X1594" s="34"/>
      <c r="Y1594" s="34"/>
      <c r="Z1594" s="34"/>
      <c r="AA1594" s="34"/>
      <c r="AB1594" s="34"/>
      <c r="AC1594" s="34"/>
      <c r="AD1594" s="34"/>
      <c r="AE1594" s="34"/>
      <c r="AF1594" s="34"/>
      <c r="AG1594" s="34"/>
      <c r="AH1594" s="34"/>
      <c r="AI1594" s="34"/>
      <c r="AJ1594" s="34"/>
      <c r="AK1594" s="34"/>
      <c r="AL1594" s="34"/>
      <c r="AM1594" s="34"/>
      <c r="AN1594" s="34"/>
      <c r="AO1594" s="34"/>
      <c r="AP1594" s="34"/>
      <c r="AQ1594" s="34"/>
      <c r="AR1594" s="34"/>
    </row>
    <row r="1595" spans="10:44" s="95" customFormat="1" ht="15" customHeight="1" x14ac:dyDescent="0.25">
      <c r="J1595" s="96"/>
      <c r="K1595" s="96"/>
      <c r="L1595" s="96"/>
      <c r="M1595" s="96"/>
      <c r="N1595" s="96"/>
      <c r="O1595" s="96"/>
      <c r="P1595" s="96"/>
      <c r="Q1595" s="96"/>
      <c r="R1595" s="34"/>
      <c r="S1595" s="34"/>
      <c r="T1595" s="34"/>
      <c r="U1595" s="34"/>
      <c r="V1595" s="34"/>
      <c r="W1595" s="34"/>
      <c r="X1595" s="34"/>
      <c r="Y1595" s="34"/>
      <c r="Z1595" s="34"/>
      <c r="AA1595" s="34"/>
      <c r="AB1595" s="34"/>
      <c r="AC1595" s="34"/>
      <c r="AD1595" s="34"/>
      <c r="AE1595" s="34"/>
      <c r="AF1595" s="34"/>
      <c r="AG1595" s="34"/>
      <c r="AH1595" s="34"/>
      <c r="AI1595" s="34"/>
      <c r="AJ1595" s="34"/>
      <c r="AK1595" s="34"/>
      <c r="AL1595" s="34"/>
      <c r="AM1595" s="34"/>
      <c r="AN1595" s="34"/>
      <c r="AO1595" s="34"/>
      <c r="AP1595" s="34"/>
      <c r="AQ1595" s="34"/>
      <c r="AR1595" s="34"/>
    </row>
    <row r="1596" spans="10:44" s="95" customFormat="1" ht="15" customHeight="1" x14ac:dyDescent="0.25">
      <c r="J1596" s="96"/>
      <c r="K1596" s="96"/>
      <c r="L1596" s="96"/>
      <c r="M1596" s="96"/>
      <c r="N1596" s="96"/>
      <c r="O1596" s="96"/>
      <c r="P1596" s="96"/>
      <c r="Q1596" s="96"/>
      <c r="R1596" s="34"/>
      <c r="S1596" s="34"/>
      <c r="T1596" s="34"/>
      <c r="U1596" s="34"/>
      <c r="V1596" s="34"/>
      <c r="W1596" s="34"/>
      <c r="X1596" s="34"/>
      <c r="Y1596" s="34"/>
      <c r="Z1596" s="34"/>
      <c r="AA1596" s="34"/>
      <c r="AB1596" s="34"/>
      <c r="AC1596" s="34"/>
      <c r="AD1596" s="34"/>
      <c r="AE1596" s="34"/>
      <c r="AF1596" s="34"/>
      <c r="AG1596" s="34"/>
      <c r="AH1596" s="34"/>
      <c r="AI1596" s="34"/>
      <c r="AJ1596" s="34"/>
      <c r="AK1596" s="34"/>
      <c r="AL1596" s="34"/>
      <c r="AM1596" s="34"/>
      <c r="AN1596" s="34"/>
      <c r="AO1596" s="34"/>
      <c r="AP1596" s="34"/>
      <c r="AQ1596" s="34"/>
      <c r="AR1596" s="34"/>
    </row>
    <row r="1597" spans="10:44" s="95" customFormat="1" ht="15" customHeight="1" x14ac:dyDescent="0.25">
      <c r="J1597" s="96"/>
      <c r="K1597" s="96"/>
      <c r="L1597" s="96"/>
      <c r="M1597" s="96"/>
      <c r="N1597" s="96"/>
      <c r="O1597" s="96"/>
      <c r="P1597" s="96"/>
      <c r="Q1597" s="96"/>
      <c r="R1597" s="34"/>
      <c r="S1597" s="34"/>
      <c r="T1597" s="34"/>
      <c r="U1597" s="34"/>
      <c r="V1597" s="34"/>
      <c r="W1597" s="34"/>
      <c r="X1597" s="34"/>
      <c r="Y1597" s="34"/>
      <c r="Z1597" s="34"/>
      <c r="AA1597" s="34"/>
      <c r="AB1597" s="34"/>
      <c r="AC1597" s="34"/>
      <c r="AD1597" s="34"/>
      <c r="AE1597" s="34"/>
      <c r="AF1597" s="34"/>
      <c r="AG1597" s="34"/>
      <c r="AH1597" s="34"/>
      <c r="AI1597" s="34"/>
      <c r="AJ1597" s="34"/>
      <c r="AK1597" s="34"/>
      <c r="AL1597" s="34"/>
      <c r="AM1597" s="34"/>
      <c r="AN1597" s="34"/>
      <c r="AO1597" s="34"/>
      <c r="AP1597" s="34"/>
      <c r="AQ1597" s="34"/>
      <c r="AR1597" s="34"/>
    </row>
    <row r="1598" spans="10:44" s="95" customFormat="1" ht="15" customHeight="1" x14ac:dyDescent="0.25">
      <c r="J1598" s="96"/>
      <c r="K1598" s="96"/>
      <c r="L1598" s="96"/>
      <c r="M1598" s="96"/>
      <c r="N1598" s="96"/>
      <c r="O1598" s="96"/>
      <c r="P1598" s="96"/>
      <c r="Q1598" s="96"/>
      <c r="R1598" s="34"/>
      <c r="S1598" s="34"/>
      <c r="T1598" s="34"/>
      <c r="U1598" s="34"/>
      <c r="V1598" s="34"/>
      <c r="W1598" s="34"/>
      <c r="X1598" s="34"/>
      <c r="Y1598" s="34"/>
      <c r="Z1598" s="34"/>
      <c r="AA1598" s="34"/>
      <c r="AB1598" s="34"/>
      <c r="AC1598" s="34"/>
      <c r="AD1598" s="34"/>
      <c r="AE1598" s="34"/>
      <c r="AF1598" s="34"/>
      <c r="AG1598" s="34"/>
      <c r="AH1598" s="34"/>
      <c r="AI1598" s="34"/>
      <c r="AJ1598" s="34"/>
      <c r="AK1598" s="34"/>
      <c r="AL1598" s="34"/>
      <c r="AM1598" s="34"/>
      <c r="AN1598" s="34"/>
      <c r="AO1598" s="34"/>
      <c r="AP1598" s="34"/>
      <c r="AQ1598" s="34"/>
      <c r="AR1598" s="34"/>
    </row>
    <row r="1599" spans="10:44" s="95" customFormat="1" ht="15" customHeight="1" x14ac:dyDescent="0.25">
      <c r="J1599" s="96"/>
      <c r="K1599" s="96"/>
      <c r="L1599" s="96"/>
      <c r="M1599" s="96"/>
      <c r="N1599" s="96"/>
      <c r="O1599" s="96"/>
      <c r="P1599" s="96"/>
      <c r="Q1599" s="96"/>
      <c r="R1599" s="34"/>
      <c r="S1599" s="34"/>
      <c r="T1599" s="34"/>
      <c r="U1599" s="34"/>
      <c r="V1599" s="34"/>
      <c r="W1599" s="34"/>
      <c r="X1599" s="34"/>
      <c r="Y1599" s="34"/>
      <c r="Z1599" s="34"/>
      <c r="AA1599" s="34"/>
      <c r="AB1599" s="34"/>
      <c r="AC1599" s="34"/>
      <c r="AD1599" s="34"/>
      <c r="AE1599" s="34"/>
      <c r="AF1599" s="34"/>
      <c r="AG1599" s="34"/>
      <c r="AH1599" s="34"/>
      <c r="AI1599" s="34"/>
      <c r="AJ1599" s="34"/>
      <c r="AK1599" s="34"/>
      <c r="AL1599" s="34"/>
      <c r="AM1599" s="34"/>
      <c r="AN1599" s="34"/>
      <c r="AO1599" s="34"/>
      <c r="AP1599" s="34"/>
      <c r="AQ1599" s="34"/>
      <c r="AR1599" s="34"/>
    </row>
    <row r="1600" spans="10:44" s="95" customFormat="1" ht="15" customHeight="1" x14ac:dyDescent="0.25">
      <c r="J1600" s="96"/>
      <c r="K1600" s="96"/>
      <c r="L1600" s="96"/>
      <c r="M1600" s="96"/>
      <c r="N1600" s="96"/>
      <c r="O1600" s="96"/>
      <c r="P1600" s="96"/>
      <c r="Q1600" s="96"/>
      <c r="R1600" s="34"/>
      <c r="S1600" s="34"/>
      <c r="T1600" s="34"/>
      <c r="U1600" s="34"/>
      <c r="V1600" s="34"/>
      <c r="W1600" s="34"/>
      <c r="X1600" s="34"/>
      <c r="Y1600" s="34"/>
      <c r="Z1600" s="34"/>
      <c r="AA1600" s="34"/>
      <c r="AB1600" s="34"/>
      <c r="AC1600" s="34"/>
      <c r="AD1600" s="34"/>
      <c r="AE1600" s="34"/>
      <c r="AF1600" s="34"/>
      <c r="AG1600" s="34"/>
      <c r="AH1600" s="34"/>
      <c r="AI1600" s="34"/>
      <c r="AJ1600" s="34"/>
      <c r="AK1600" s="34"/>
      <c r="AL1600" s="34"/>
      <c r="AM1600" s="34"/>
      <c r="AN1600" s="34"/>
      <c r="AO1600" s="34"/>
      <c r="AP1600" s="34"/>
      <c r="AQ1600" s="34"/>
      <c r="AR1600" s="34"/>
    </row>
    <row r="1601" spans="10:44" s="95" customFormat="1" ht="15" customHeight="1" x14ac:dyDescent="0.25">
      <c r="J1601" s="96"/>
      <c r="K1601" s="96"/>
      <c r="L1601" s="96"/>
      <c r="M1601" s="96"/>
      <c r="N1601" s="96"/>
      <c r="O1601" s="96"/>
      <c r="P1601" s="96"/>
      <c r="Q1601" s="96"/>
      <c r="R1601" s="34"/>
      <c r="S1601" s="34"/>
      <c r="T1601" s="34"/>
      <c r="U1601" s="34"/>
      <c r="V1601" s="34"/>
      <c r="W1601" s="34"/>
      <c r="X1601" s="34"/>
      <c r="Y1601" s="34"/>
      <c r="Z1601" s="34"/>
      <c r="AA1601" s="34"/>
      <c r="AB1601" s="34"/>
      <c r="AC1601" s="34"/>
      <c r="AD1601" s="34"/>
      <c r="AE1601" s="34"/>
      <c r="AF1601" s="34"/>
      <c r="AG1601" s="34"/>
      <c r="AH1601" s="34"/>
      <c r="AI1601" s="34"/>
      <c r="AJ1601" s="34"/>
      <c r="AK1601" s="34"/>
      <c r="AL1601" s="34"/>
      <c r="AM1601" s="34"/>
      <c r="AN1601" s="34"/>
      <c r="AO1601" s="34"/>
      <c r="AP1601" s="34"/>
      <c r="AQ1601" s="34"/>
      <c r="AR1601" s="34"/>
    </row>
    <row r="1602" spans="10:44" s="95" customFormat="1" ht="15" customHeight="1" x14ac:dyDescent="0.25">
      <c r="J1602" s="96"/>
      <c r="K1602" s="96"/>
      <c r="L1602" s="96"/>
      <c r="M1602" s="96"/>
      <c r="N1602" s="96"/>
      <c r="O1602" s="96"/>
      <c r="P1602" s="96"/>
      <c r="Q1602" s="96"/>
      <c r="R1602" s="34"/>
      <c r="S1602" s="34"/>
      <c r="T1602" s="34"/>
      <c r="U1602" s="34"/>
      <c r="V1602" s="34"/>
      <c r="W1602" s="34"/>
      <c r="X1602" s="34"/>
      <c r="Y1602" s="34"/>
      <c r="Z1602" s="34"/>
      <c r="AA1602" s="34"/>
      <c r="AB1602" s="34"/>
      <c r="AC1602" s="34"/>
      <c r="AD1602" s="34"/>
      <c r="AE1602" s="34"/>
      <c r="AF1602" s="34"/>
      <c r="AG1602" s="34"/>
      <c r="AH1602" s="34"/>
      <c r="AI1602" s="34"/>
      <c r="AJ1602" s="34"/>
      <c r="AK1602" s="34"/>
      <c r="AL1602" s="34"/>
      <c r="AM1602" s="34"/>
      <c r="AN1602" s="34"/>
      <c r="AO1602" s="34"/>
      <c r="AP1602" s="34"/>
      <c r="AQ1602" s="34"/>
      <c r="AR1602" s="34"/>
    </row>
    <row r="1603" spans="10:44" s="95" customFormat="1" ht="15" customHeight="1" x14ac:dyDescent="0.25">
      <c r="J1603" s="96"/>
      <c r="K1603" s="96"/>
      <c r="L1603" s="96"/>
      <c r="M1603" s="96"/>
      <c r="N1603" s="96"/>
      <c r="O1603" s="96"/>
      <c r="P1603" s="96"/>
      <c r="Q1603" s="96"/>
      <c r="R1603" s="34"/>
      <c r="S1603" s="34"/>
      <c r="T1603" s="34"/>
      <c r="U1603" s="34"/>
      <c r="V1603" s="34"/>
      <c r="W1603" s="34"/>
      <c r="X1603" s="34"/>
      <c r="Y1603" s="34"/>
      <c r="Z1603" s="34"/>
      <c r="AA1603" s="34"/>
      <c r="AB1603" s="34"/>
      <c r="AC1603" s="34"/>
      <c r="AD1603" s="34"/>
      <c r="AE1603" s="34"/>
      <c r="AF1603" s="34"/>
      <c r="AG1603" s="34"/>
      <c r="AH1603" s="34"/>
      <c r="AI1603" s="34"/>
      <c r="AJ1603" s="34"/>
      <c r="AK1603" s="34"/>
      <c r="AL1603" s="34"/>
      <c r="AM1603" s="34"/>
      <c r="AN1603" s="34"/>
      <c r="AO1603" s="34"/>
      <c r="AP1603" s="34"/>
      <c r="AQ1603" s="34"/>
      <c r="AR1603" s="34"/>
    </row>
    <row r="1604" spans="10:44" s="95" customFormat="1" ht="15" customHeight="1" x14ac:dyDescent="0.25">
      <c r="J1604" s="96"/>
      <c r="K1604" s="96"/>
      <c r="L1604" s="96"/>
      <c r="M1604" s="96"/>
      <c r="N1604" s="96"/>
      <c r="O1604" s="96"/>
      <c r="P1604" s="96"/>
      <c r="Q1604" s="96"/>
      <c r="R1604" s="34"/>
      <c r="S1604" s="34"/>
      <c r="T1604" s="34"/>
      <c r="U1604" s="34"/>
      <c r="V1604" s="34"/>
      <c r="W1604" s="34"/>
      <c r="X1604" s="34"/>
      <c r="Y1604" s="34"/>
      <c r="Z1604" s="34"/>
      <c r="AA1604" s="34"/>
      <c r="AB1604" s="34"/>
      <c r="AC1604" s="34"/>
      <c r="AD1604" s="34"/>
      <c r="AE1604" s="34"/>
      <c r="AF1604" s="34"/>
      <c r="AG1604" s="34"/>
      <c r="AH1604" s="34"/>
      <c r="AI1604" s="34"/>
      <c r="AJ1604" s="34"/>
      <c r="AK1604" s="34"/>
      <c r="AL1604" s="34"/>
      <c r="AM1604" s="34"/>
      <c r="AN1604" s="34"/>
      <c r="AO1604" s="34"/>
      <c r="AP1604" s="34"/>
      <c r="AQ1604" s="34"/>
      <c r="AR1604" s="34"/>
    </row>
    <row r="1605" spans="10:44" s="95" customFormat="1" ht="15" customHeight="1" x14ac:dyDescent="0.25">
      <c r="J1605" s="96"/>
      <c r="K1605" s="96"/>
      <c r="L1605" s="96"/>
      <c r="M1605" s="96"/>
      <c r="N1605" s="96"/>
      <c r="O1605" s="96"/>
      <c r="P1605" s="96"/>
      <c r="Q1605" s="96"/>
      <c r="R1605" s="34"/>
      <c r="S1605" s="34"/>
      <c r="T1605" s="34"/>
      <c r="U1605" s="34"/>
      <c r="V1605" s="34"/>
      <c r="W1605" s="34"/>
      <c r="X1605" s="34"/>
      <c r="Y1605" s="34"/>
      <c r="Z1605" s="34"/>
      <c r="AA1605" s="34"/>
      <c r="AB1605" s="34"/>
      <c r="AC1605" s="34"/>
      <c r="AD1605" s="34"/>
      <c r="AE1605" s="34"/>
      <c r="AF1605" s="34"/>
      <c r="AG1605" s="34"/>
      <c r="AH1605" s="34"/>
      <c r="AI1605" s="34"/>
      <c r="AJ1605" s="34"/>
      <c r="AK1605" s="34"/>
      <c r="AL1605" s="34"/>
      <c r="AM1605" s="34"/>
      <c r="AN1605" s="34"/>
      <c r="AO1605" s="34"/>
      <c r="AP1605" s="34"/>
      <c r="AQ1605" s="34"/>
      <c r="AR1605" s="34"/>
    </row>
    <row r="1606" spans="10:44" s="95" customFormat="1" ht="15" customHeight="1" x14ac:dyDescent="0.25">
      <c r="J1606" s="96"/>
      <c r="K1606" s="96"/>
      <c r="L1606" s="96"/>
      <c r="M1606" s="96"/>
      <c r="N1606" s="96"/>
      <c r="O1606" s="96"/>
      <c r="P1606" s="96"/>
      <c r="Q1606" s="96"/>
      <c r="R1606" s="34"/>
      <c r="S1606" s="34"/>
      <c r="T1606" s="34"/>
      <c r="U1606" s="34"/>
      <c r="V1606" s="34"/>
      <c r="W1606" s="34"/>
      <c r="X1606" s="34"/>
      <c r="Y1606" s="34"/>
      <c r="Z1606" s="34"/>
      <c r="AA1606" s="34"/>
      <c r="AB1606" s="34"/>
      <c r="AC1606" s="34"/>
      <c r="AD1606" s="34"/>
      <c r="AE1606" s="34"/>
      <c r="AF1606" s="34"/>
      <c r="AG1606" s="34"/>
      <c r="AH1606" s="34"/>
      <c r="AI1606" s="34"/>
      <c r="AJ1606" s="34"/>
      <c r="AK1606" s="34"/>
      <c r="AL1606" s="34"/>
      <c r="AM1606" s="34"/>
      <c r="AN1606" s="34"/>
      <c r="AO1606" s="34"/>
      <c r="AP1606" s="34"/>
      <c r="AQ1606" s="34"/>
      <c r="AR1606" s="34"/>
    </row>
    <row r="1607" spans="10:44" s="95" customFormat="1" ht="15" customHeight="1" x14ac:dyDescent="0.25">
      <c r="J1607" s="96"/>
      <c r="K1607" s="96"/>
      <c r="L1607" s="96"/>
      <c r="M1607" s="96"/>
      <c r="N1607" s="96"/>
      <c r="O1607" s="96"/>
      <c r="P1607" s="96"/>
      <c r="Q1607" s="96"/>
      <c r="R1607" s="34"/>
      <c r="S1607" s="34"/>
      <c r="T1607" s="34"/>
      <c r="U1607" s="34"/>
      <c r="V1607" s="34"/>
      <c r="W1607" s="34"/>
      <c r="X1607" s="34"/>
      <c r="Y1607" s="34"/>
      <c r="Z1607" s="34"/>
      <c r="AA1607" s="34"/>
      <c r="AB1607" s="34"/>
      <c r="AC1607" s="34"/>
      <c r="AD1607" s="34"/>
      <c r="AE1607" s="34"/>
      <c r="AF1607" s="34"/>
      <c r="AG1607" s="34"/>
      <c r="AH1607" s="34"/>
      <c r="AI1607" s="34"/>
      <c r="AJ1607" s="34"/>
      <c r="AK1607" s="34"/>
      <c r="AL1607" s="34"/>
      <c r="AM1607" s="34"/>
      <c r="AN1607" s="34"/>
      <c r="AO1607" s="34"/>
      <c r="AP1607" s="34"/>
      <c r="AQ1607" s="34"/>
      <c r="AR1607" s="34"/>
    </row>
    <row r="1608" spans="10:44" s="95" customFormat="1" ht="15" customHeight="1" x14ac:dyDescent="0.25">
      <c r="J1608" s="96"/>
      <c r="K1608" s="96"/>
      <c r="L1608" s="96"/>
      <c r="M1608" s="96"/>
      <c r="N1608" s="96"/>
      <c r="O1608" s="96"/>
      <c r="P1608" s="96"/>
      <c r="Q1608" s="96"/>
      <c r="R1608" s="34"/>
      <c r="S1608" s="34"/>
      <c r="T1608" s="34"/>
      <c r="U1608" s="34"/>
      <c r="V1608" s="34"/>
      <c r="W1608" s="34"/>
      <c r="X1608" s="34"/>
      <c r="Y1608" s="34"/>
      <c r="Z1608" s="34"/>
      <c r="AA1608" s="34"/>
      <c r="AB1608" s="34"/>
      <c r="AC1608" s="34"/>
      <c r="AD1608" s="34"/>
      <c r="AE1608" s="34"/>
      <c r="AF1608" s="34"/>
      <c r="AG1608" s="34"/>
      <c r="AH1608" s="34"/>
      <c r="AI1608" s="34"/>
      <c r="AJ1608" s="34"/>
      <c r="AK1608" s="34"/>
      <c r="AL1608" s="34"/>
      <c r="AM1608" s="34"/>
      <c r="AN1608" s="34"/>
      <c r="AO1608" s="34"/>
      <c r="AP1608" s="34"/>
      <c r="AQ1608" s="34"/>
      <c r="AR1608" s="34"/>
    </row>
    <row r="1609" spans="10:44" s="95" customFormat="1" ht="15" customHeight="1" x14ac:dyDescent="0.25">
      <c r="J1609" s="96"/>
      <c r="K1609" s="96"/>
      <c r="L1609" s="96"/>
      <c r="M1609" s="96"/>
      <c r="N1609" s="96"/>
      <c r="O1609" s="96"/>
      <c r="P1609" s="96"/>
      <c r="Q1609" s="96"/>
      <c r="R1609" s="34"/>
      <c r="S1609" s="34"/>
      <c r="T1609" s="34"/>
      <c r="U1609" s="34"/>
      <c r="V1609" s="34"/>
      <c r="W1609" s="34"/>
      <c r="X1609" s="34"/>
      <c r="Y1609" s="34"/>
      <c r="Z1609" s="34"/>
      <c r="AA1609" s="34"/>
      <c r="AB1609" s="34"/>
      <c r="AC1609" s="34"/>
      <c r="AD1609" s="34"/>
      <c r="AE1609" s="34"/>
      <c r="AF1609" s="34"/>
      <c r="AG1609" s="34"/>
      <c r="AH1609" s="34"/>
      <c r="AI1609" s="34"/>
      <c r="AJ1609" s="34"/>
      <c r="AK1609" s="34"/>
      <c r="AL1609" s="34"/>
      <c r="AM1609" s="34"/>
      <c r="AN1609" s="34"/>
      <c r="AO1609" s="34"/>
      <c r="AP1609" s="34"/>
      <c r="AQ1609" s="34"/>
      <c r="AR1609" s="34"/>
    </row>
    <row r="1610" spans="10:44" s="95" customFormat="1" ht="15" customHeight="1" x14ac:dyDescent="0.25">
      <c r="J1610" s="96"/>
      <c r="K1610" s="96"/>
      <c r="L1610" s="96"/>
      <c r="M1610" s="96"/>
      <c r="N1610" s="96"/>
      <c r="O1610" s="96"/>
      <c r="P1610" s="96"/>
      <c r="Q1610" s="96"/>
      <c r="R1610" s="34"/>
      <c r="S1610" s="34"/>
      <c r="T1610" s="34"/>
      <c r="U1610" s="34"/>
      <c r="V1610" s="34"/>
      <c r="W1610" s="34"/>
      <c r="X1610" s="34"/>
      <c r="Y1610" s="34"/>
      <c r="Z1610" s="34"/>
      <c r="AA1610" s="34"/>
      <c r="AB1610" s="34"/>
      <c r="AC1610" s="34"/>
      <c r="AD1610" s="34"/>
      <c r="AE1610" s="34"/>
      <c r="AF1610" s="34"/>
      <c r="AG1610" s="34"/>
      <c r="AH1610" s="34"/>
      <c r="AI1610" s="34"/>
      <c r="AJ1610" s="34"/>
      <c r="AK1610" s="34"/>
      <c r="AL1610" s="34"/>
      <c r="AM1610" s="34"/>
      <c r="AN1610" s="34"/>
      <c r="AO1610" s="34"/>
      <c r="AP1610" s="34"/>
      <c r="AQ1610" s="34"/>
      <c r="AR1610" s="34"/>
    </row>
    <row r="1611" spans="10:44" s="95" customFormat="1" ht="15" customHeight="1" x14ac:dyDescent="0.25">
      <c r="J1611" s="96"/>
      <c r="K1611" s="96"/>
      <c r="L1611" s="96"/>
      <c r="M1611" s="96"/>
      <c r="N1611" s="96"/>
      <c r="O1611" s="96"/>
      <c r="P1611" s="96"/>
      <c r="Q1611" s="96"/>
      <c r="R1611" s="34"/>
      <c r="S1611" s="34"/>
      <c r="T1611" s="34"/>
      <c r="U1611" s="34"/>
      <c r="V1611" s="34"/>
      <c r="W1611" s="34"/>
      <c r="X1611" s="34"/>
      <c r="Y1611" s="34"/>
      <c r="Z1611" s="34"/>
      <c r="AA1611" s="34"/>
      <c r="AB1611" s="34"/>
      <c r="AC1611" s="34"/>
      <c r="AD1611" s="34"/>
      <c r="AE1611" s="34"/>
      <c r="AF1611" s="34"/>
      <c r="AG1611" s="34"/>
      <c r="AH1611" s="34"/>
      <c r="AI1611" s="34"/>
      <c r="AJ1611" s="34"/>
      <c r="AK1611" s="34"/>
      <c r="AL1611" s="34"/>
      <c r="AM1611" s="34"/>
      <c r="AN1611" s="34"/>
      <c r="AO1611" s="34"/>
      <c r="AP1611" s="34"/>
      <c r="AQ1611" s="34"/>
      <c r="AR1611" s="34"/>
    </row>
    <row r="1612" spans="10:44" s="95" customFormat="1" ht="15" customHeight="1" x14ac:dyDescent="0.25">
      <c r="J1612" s="96"/>
      <c r="K1612" s="96"/>
      <c r="L1612" s="96"/>
      <c r="M1612" s="96"/>
      <c r="N1612" s="96"/>
      <c r="O1612" s="96"/>
      <c r="P1612" s="96"/>
      <c r="Q1612" s="96"/>
      <c r="R1612" s="34"/>
      <c r="S1612" s="34"/>
      <c r="T1612" s="34"/>
      <c r="U1612" s="34"/>
      <c r="V1612" s="34"/>
      <c r="W1612" s="34"/>
      <c r="X1612" s="34"/>
      <c r="Y1612" s="34"/>
      <c r="Z1612" s="34"/>
      <c r="AA1612" s="34"/>
      <c r="AB1612" s="34"/>
      <c r="AC1612" s="34"/>
      <c r="AD1612" s="34"/>
      <c r="AE1612" s="34"/>
      <c r="AF1612" s="34"/>
      <c r="AG1612" s="34"/>
      <c r="AH1612" s="34"/>
      <c r="AI1612" s="34"/>
      <c r="AJ1612" s="34"/>
      <c r="AK1612" s="34"/>
      <c r="AL1612" s="34"/>
      <c r="AM1612" s="34"/>
      <c r="AN1612" s="34"/>
      <c r="AO1612" s="34"/>
      <c r="AP1612" s="34"/>
      <c r="AQ1612" s="34"/>
      <c r="AR1612" s="34"/>
    </row>
    <row r="1613" spans="10:44" s="95" customFormat="1" ht="15" customHeight="1" x14ac:dyDescent="0.25">
      <c r="J1613" s="96"/>
      <c r="K1613" s="96"/>
      <c r="L1613" s="96"/>
      <c r="M1613" s="96"/>
      <c r="N1613" s="96"/>
      <c r="O1613" s="96"/>
      <c r="P1613" s="96"/>
      <c r="Q1613" s="96"/>
      <c r="R1613" s="34"/>
      <c r="S1613" s="34"/>
      <c r="T1613" s="34"/>
      <c r="U1613" s="34"/>
      <c r="V1613" s="34"/>
      <c r="W1613" s="34"/>
      <c r="X1613" s="34"/>
      <c r="Y1613" s="34"/>
      <c r="Z1613" s="34"/>
      <c r="AA1613" s="34"/>
      <c r="AB1613" s="34"/>
      <c r="AC1613" s="34"/>
      <c r="AD1613" s="34"/>
      <c r="AE1613" s="34"/>
      <c r="AF1613" s="34"/>
      <c r="AG1613" s="34"/>
      <c r="AH1613" s="34"/>
      <c r="AI1613" s="34"/>
      <c r="AJ1613" s="34"/>
      <c r="AK1613" s="34"/>
      <c r="AL1613" s="34"/>
      <c r="AM1613" s="34"/>
      <c r="AN1613" s="34"/>
      <c r="AO1613" s="34"/>
      <c r="AP1613" s="34"/>
      <c r="AQ1613" s="34"/>
      <c r="AR1613" s="34"/>
    </row>
    <row r="1614" spans="10:44" s="95" customFormat="1" ht="15" customHeight="1" x14ac:dyDescent="0.25">
      <c r="J1614" s="96"/>
      <c r="K1614" s="96"/>
      <c r="L1614" s="96"/>
      <c r="M1614" s="96"/>
      <c r="N1614" s="96"/>
      <c r="O1614" s="96"/>
      <c r="P1614" s="96"/>
      <c r="Q1614" s="96"/>
      <c r="R1614" s="34"/>
      <c r="S1614" s="34"/>
      <c r="T1614" s="34"/>
      <c r="U1614" s="34"/>
      <c r="V1614" s="34"/>
      <c r="W1614" s="34"/>
      <c r="X1614" s="34"/>
      <c r="Y1614" s="34"/>
      <c r="Z1614" s="34"/>
      <c r="AA1614" s="34"/>
      <c r="AB1614" s="34"/>
      <c r="AC1614" s="34"/>
      <c r="AD1614" s="34"/>
      <c r="AE1614" s="34"/>
      <c r="AF1614" s="34"/>
      <c r="AG1614" s="34"/>
      <c r="AH1614" s="34"/>
      <c r="AI1614" s="34"/>
      <c r="AJ1614" s="34"/>
      <c r="AK1614" s="34"/>
      <c r="AL1614" s="34"/>
      <c r="AM1614" s="34"/>
      <c r="AN1614" s="34"/>
      <c r="AO1614" s="34"/>
      <c r="AP1614" s="34"/>
      <c r="AQ1614" s="34"/>
      <c r="AR1614" s="34"/>
    </row>
    <row r="1615" spans="10:44" s="95" customFormat="1" ht="15" customHeight="1" x14ac:dyDescent="0.25">
      <c r="J1615" s="96"/>
      <c r="K1615" s="96"/>
      <c r="L1615" s="96"/>
      <c r="M1615" s="96"/>
      <c r="N1615" s="96"/>
      <c r="O1615" s="96"/>
      <c r="P1615" s="96"/>
      <c r="Q1615" s="96"/>
      <c r="R1615" s="34"/>
      <c r="S1615" s="34"/>
      <c r="T1615" s="34"/>
      <c r="U1615" s="34"/>
      <c r="V1615" s="34"/>
      <c r="W1615" s="34"/>
      <c r="X1615" s="34"/>
      <c r="Y1615" s="34"/>
      <c r="Z1615" s="34"/>
      <c r="AA1615" s="34"/>
      <c r="AB1615" s="34"/>
      <c r="AC1615" s="34"/>
      <c r="AD1615" s="34"/>
      <c r="AE1615" s="34"/>
      <c r="AF1615" s="34"/>
      <c r="AG1615" s="34"/>
      <c r="AH1615" s="34"/>
      <c r="AI1615" s="34"/>
      <c r="AJ1615" s="34"/>
      <c r="AK1615" s="34"/>
      <c r="AL1615" s="34"/>
      <c r="AM1615" s="34"/>
      <c r="AN1615" s="34"/>
      <c r="AO1615" s="34"/>
      <c r="AP1615" s="34"/>
      <c r="AQ1615" s="34"/>
      <c r="AR1615" s="34"/>
    </row>
    <row r="1616" spans="10:44" s="95" customFormat="1" ht="15" customHeight="1" x14ac:dyDescent="0.25">
      <c r="J1616" s="96"/>
      <c r="K1616" s="96"/>
      <c r="L1616" s="96"/>
      <c r="M1616" s="96"/>
      <c r="N1616" s="96"/>
      <c r="O1616" s="96"/>
      <c r="P1616" s="96"/>
      <c r="Q1616" s="96"/>
      <c r="R1616" s="34"/>
      <c r="S1616" s="34"/>
      <c r="T1616" s="34"/>
      <c r="U1616" s="34"/>
      <c r="V1616" s="34"/>
      <c r="W1616" s="34"/>
      <c r="X1616" s="34"/>
      <c r="Y1616" s="34"/>
      <c r="Z1616" s="34"/>
      <c r="AA1616" s="34"/>
      <c r="AB1616" s="34"/>
      <c r="AC1616" s="34"/>
      <c r="AD1616" s="34"/>
      <c r="AE1616" s="34"/>
      <c r="AF1616" s="34"/>
      <c r="AG1616" s="34"/>
      <c r="AH1616" s="34"/>
      <c r="AI1616" s="34"/>
      <c r="AJ1616" s="34"/>
      <c r="AK1616" s="34"/>
      <c r="AL1616" s="34"/>
      <c r="AM1616" s="34"/>
      <c r="AN1616" s="34"/>
      <c r="AO1616" s="34"/>
      <c r="AP1616" s="34"/>
      <c r="AQ1616" s="34"/>
      <c r="AR1616" s="34"/>
    </row>
    <row r="1617" spans="10:44" s="95" customFormat="1" ht="15" customHeight="1" x14ac:dyDescent="0.25">
      <c r="J1617" s="96"/>
      <c r="K1617" s="96"/>
      <c r="L1617" s="96"/>
      <c r="M1617" s="96"/>
      <c r="N1617" s="96"/>
      <c r="O1617" s="96"/>
      <c r="P1617" s="96"/>
      <c r="Q1617" s="96"/>
      <c r="R1617" s="34"/>
      <c r="S1617" s="34"/>
      <c r="T1617" s="34"/>
      <c r="U1617" s="34"/>
      <c r="V1617" s="34"/>
      <c r="W1617" s="34"/>
      <c r="X1617" s="34"/>
      <c r="Y1617" s="34"/>
      <c r="Z1617" s="34"/>
      <c r="AA1617" s="34"/>
      <c r="AB1617" s="34"/>
      <c r="AC1617" s="34"/>
      <c r="AD1617" s="34"/>
      <c r="AE1617" s="34"/>
      <c r="AF1617" s="34"/>
      <c r="AG1617" s="34"/>
      <c r="AH1617" s="34"/>
      <c r="AI1617" s="34"/>
      <c r="AJ1617" s="34"/>
      <c r="AK1617" s="34"/>
      <c r="AL1617" s="34"/>
      <c r="AM1617" s="34"/>
      <c r="AN1617" s="34"/>
      <c r="AO1617" s="34"/>
      <c r="AP1617" s="34"/>
      <c r="AQ1617" s="34"/>
      <c r="AR1617" s="34"/>
    </row>
    <row r="1618" spans="10:44" s="95" customFormat="1" ht="15" customHeight="1" x14ac:dyDescent="0.25">
      <c r="J1618" s="96"/>
      <c r="K1618" s="96"/>
      <c r="L1618" s="96"/>
      <c r="M1618" s="96"/>
      <c r="N1618" s="96"/>
      <c r="O1618" s="96"/>
      <c r="P1618" s="96"/>
      <c r="Q1618" s="96"/>
      <c r="R1618" s="34"/>
      <c r="S1618" s="34"/>
      <c r="T1618" s="34"/>
      <c r="U1618" s="34"/>
      <c r="V1618" s="34"/>
      <c r="W1618" s="34"/>
      <c r="X1618" s="34"/>
      <c r="Y1618" s="34"/>
      <c r="Z1618" s="34"/>
      <c r="AA1618" s="34"/>
      <c r="AB1618" s="34"/>
      <c r="AC1618" s="34"/>
      <c r="AD1618" s="34"/>
      <c r="AE1618" s="34"/>
      <c r="AF1618" s="34"/>
      <c r="AG1618" s="34"/>
      <c r="AH1618" s="34"/>
      <c r="AI1618" s="34"/>
      <c r="AJ1618" s="34"/>
      <c r="AK1618" s="34"/>
      <c r="AL1618" s="34"/>
      <c r="AM1618" s="34"/>
      <c r="AN1618" s="34"/>
      <c r="AO1618" s="34"/>
      <c r="AP1618" s="34"/>
      <c r="AQ1618" s="34"/>
      <c r="AR1618" s="34"/>
    </row>
    <row r="1619" spans="10:44" s="95" customFormat="1" ht="15" customHeight="1" x14ac:dyDescent="0.25">
      <c r="J1619" s="96"/>
      <c r="K1619" s="96"/>
      <c r="L1619" s="96"/>
      <c r="M1619" s="96"/>
      <c r="N1619" s="96"/>
      <c r="O1619" s="96"/>
      <c r="P1619" s="96"/>
      <c r="Q1619" s="96"/>
      <c r="R1619" s="34"/>
      <c r="S1619" s="34"/>
      <c r="T1619" s="34"/>
      <c r="U1619" s="34"/>
      <c r="V1619" s="34"/>
      <c r="W1619" s="34"/>
      <c r="X1619" s="34"/>
      <c r="Y1619" s="34"/>
      <c r="Z1619" s="34"/>
      <c r="AA1619" s="34"/>
      <c r="AB1619" s="34"/>
      <c r="AC1619" s="34"/>
      <c r="AD1619" s="34"/>
      <c r="AE1619" s="34"/>
      <c r="AF1619" s="34"/>
      <c r="AG1619" s="34"/>
      <c r="AH1619" s="34"/>
      <c r="AI1619" s="34"/>
      <c r="AJ1619" s="34"/>
      <c r="AK1619" s="34"/>
      <c r="AL1619" s="34"/>
      <c r="AM1619" s="34"/>
      <c r="AN1619" s="34"/>
      <c r="AO1619" s="34"/>
      <c r="AP1619" s="34"/>
      <c r="AQ1619" s="34"/>
      <c r="AR1619" s="34"/>
    </row>
    <row r="1620" spans="10:44" s="95" customFormat="1" ht="15" customHeight="1" x14ac:dyDescent="0.25">
      <c r="J1620" s="96"/>
      <c r="K1620" s="96"/>
      <c r="L1620" s="96"/>
      <c r="M1620" s="96"/>
      <c r="N1620" s="96"/>
      <c r="O1620" s="96"/>
      <c r="P1620" s="96"/>
      <c r="Q1620" s="96"/>
      <c r="R1620" s="34"/>
      <c r="S1620" s="34"/>
      <c r="T1620" s="34"/>
      <c r="U1620" s="34"/>
      <c r="V1620" s="34"/>
      <c r="W1620" s="34"/>
      <c r="X1620" s="34"/>
      <c r="Y1620" s="34"/>
      <c r="Z1620" s="34"/>
      <c r="AA1620" s="34"/>
      <c r="AB1620" s="34"/>
      <c r="AC1620" s="34"/>
      <c r="AD1620" s="34"/>
      <c r="AE1620" s="34"/>
      <c r="AF1620" s="34"/>
      <c r="AG1620" s="34"/>
      <c r="AH1620" s="34"/>
      <c r="AI1620" s="34"/>
      <c r="AJ1620" s="34"/>
      <c r="AK1620" s="34"/>
      <c r="AL1620" s="34"/>
      <c r="AM1620" s="34"/>
      <c r="AN1620" s="34"/>
      <c r="AO1620" s="34"/>
      <c r="AP1620" s="34"/>
      <c r="AQ1620" s="34"/>
      <c r="AR1620" s="34"/>
    </row>
    <row r="1621" spans="10:44" s="95" customFormat="1" ht="15" customHeight="1" x14ac:dyDescent="0.25">
      <c r="J1621" s="96"/>
      <c r="K1621" s="96"/>
      <c r="L1621" s="96"/>
      <c r="M1621" s="96"/>
      <c r="N1621" s="96"/>
      <c r="O1621" s="96"/>
      <c r="P1621" s="96"/>
      <c r="Q1621" s="96"/>
      <c r="R1621" s="34"/>
      <c r="S1621" s="34"/>
      <c r="T1621" s="34"/>
      <c r="U1621" s="34"/>
      <c r="V1621" s="34"/>
      <c r="W1621" s="34"/>
      <c r="X1621" s="34"/>
      <c r="Y1621" s="34"/>
      <c r="Z1621" s="34"/>
      <c r="AA1621" s="34"/>
      <c r="AB1621" s="34"/>
      <c r="AC1621" s="34"/>
      <c r="AD1621" s="34"/>
      <c r="AE1621" s="34"/>
      <c r="AF1621" s="34"/>
      <c r="AG1621" s="34"/>
      <c r="AH1621" s="34"/>
      <c r="AI1621" s="34"/>
      <c r="AJ1621" s="34"/>
      <c r="AK1621" s="34"/>
      <c r="AL1621" s="34"/>
      <c r="AM1621" s="34"/>
      <c r="AN1621" s="34"/>
      <c r="AO1621" s="34"/>
      <c r="AP1621" s="34"/>
      <c r="AQ1621" s="34"/>
      <c r="AR1621" s="34"/>
    </row>
    <row r="1622" spans="10:44" s="95" customFormat="1" ht="15" customHeight="1" x14ac:dyDescent="0.25">
      <c r="J1622" s="96"/>
      <c r="K1622" s="96"/>
      <c r="L1622" s="96"/>
      <c r="M1622" s="96"/>
      <c r="N1622" s="96"/>
      <c r="O1622" s="96"/>
      <c r="P1622" s="96"/>
      <c r="Q1622" s="96"/>
      <c r="R1622" s="34"/>
      <c r="S1622" s="34"/>
      <c r="T1622" s="34"/>
      <c r="U1622" s="34"/>
      <c r="V1622" s="34"/>
      <c r="W1622" s="34"/>
      <c r="X1622" s="34"/>
      <c r="Y1622" s="34"/>
      <c r="Z1622" s="34"/>
      <c r="AA1622" s="34"/>
      <c r="AB1622" s="34"/>
      <c r="AC1622" s="34"/>
      <c r="AD1622" s="34"/>
      <c r="AE1622" s="34"/>
      <c r="AF1622" s="34"/>
      <c r="AG1622" s="34"/>
      <c r="AH1622" s="34"/>
      <c r="AI1622" s="34"/>
      <c r="AJ1622" s="34"/>
      <c r="AK1622" s="34"/>
      <c r="AL1622" s="34"/>
      <c r="AM1622" s="34"/>
      <c r="AN1622" s="34"/>
      <c r="AO1622" s="34"/>
      <c r="AP1622" s="34"/>
      <c r="AQ1622" s="34"/>
      <c r="AR1622" s="34"/>
    </row>
    <row r="1623" spans="10:44" s="95" customFormat="1" ht="15" customHeight="1" x14ac:dyDescent="0.25">
      <c r="J1623" s="96"/>
      <c r="K1623" s="96"/>
      <c r="L1623" s="96"/>
      <c r="M1623" s="96"/>
      <c r="N1623" s="96"/>
      <c r="O1623" s="96"/>
      <c r="P1623" s="96"/>
      <c r="Q1623" s="96"/>
      <c r="R1623" s="34"/>
      <c r="S1623" s="34"/>
      <c r="T1623" s="34"/>
      <c r="U1623" s="34"/>
      <c r="V1623" s="34"/>
      <c r="W1623" s="34"/>
      <c r="X1623" s="34"/>
      <c r="Y1623" s="34"/>
      <c r="Z1623" s="34"/>
      <c r="AA1623" s="34"/>
      <c r="AB1623" s="34"/>
      <c r="AC1623" s="34"/>
      <c r="AD1623" s="34"/>
      <c r="AE1623" s="34"/>
      <c r="AF1623" s="34"/>
      <c r="AG1623" s="34"/>
      <c r="AH1623" s="34"/>
      <c r="AI1623" s="34"/>
      <c r="AJ1623" s="34"/>
      <c r="AK1623" s="34"/>
      <c r="AL1623" s="34"/>
      <c r="AM1623" s="34"/>
      <c r="AN1623" s="34"/>
      <c r="AO1623" s="34"/>
      <c r="AP1623" s="34"/>
      <c r="AQ1623" s="34"/>
      <c r="AR1623" s="34"/>
    </row>
    <row r="1624" spans="10:44" s="95" customFormat="1" ht="15" customHeight="1" x14ac:dyDescent="0.25">
      <c r="J1624" s="96"/>
      <c r="K1624" s="96"/>
      <c r="L1624" s="96"/>
      <c r="M1624" s="96"/>
      <c r="N1624" s="96"/>
      <c r="O1624" s="96"/>
      <c r="P1624" s="96"/>
      <c r="Q1624" s="96"/>
      <c r="R1624" s="34"/>
      <c r="S1624" s="34"/>
      <c r="T1624" s="34"/>
      <c r="U1624" s="34"/>
      <c r="V1624" s="34"/>
      <c r="W1624" s="34"/>
      <c r="X1624" s="34"/>
      <c r="Y1624" s="34"/>
      <c r="Z1624" s="34"/>
      <c r="AA1624" s="34"/>
      <c r="AB1624" s="34"/>
      <c r="AC1624" s="34"/>
      <c r="AD1624" s="34"/>
      <c r="AE1624" s="34"/>
      <c r="AF1624" s="34"/>
      <c r="AG1624" s="34"/>
      <c r="AH1624" s="34"/>
      <c r="AI1624" s="34"/>
      <c r="AJ1624" s="34"/>
      <c r="AK1624" s="34"/>
      <c r="AL1624" s="34"/>
      <c r="AM1624" s="34"/>
      <c r="AN1624" s="34"/>
      <c r="AO1624" s="34"/>
      <c r="AP1624" s="34"/>
      <c r="AQ1624" s="34"/>
      <c r="AR1624" s="34"/>
    </row>
    <row r="1625" spans="10:44" s="95" customFormat="1" ht="15" customHeight="1" x14ac:dyDescent="0.25">
      <c r="J1625" s="96"/>
      <c r="K1625" s="96"/>
      <c r="L1625" s="96"/>
      <c r="M1625" s="96"/>
      <c r="N1625" s="96"/>
      <c r="O1625" s="96"/>
      <c r="P1625" s="96"/>
      <c r="Q1625" s="96"/>
      <c r="R1625" s="34"/>
      <c r="S1625" s="34"/>
      <c r="T1625" s="34"/>
      <c r="U1625" s="34"/>
      <c r="V1625" s="34"/>
      <c r="W1625" s="34"/>
      <c r="X1625" s="34"/>
      <c r="Y1625" s="34"/>
      <c r="Z1625" s="34"/>
      <c r="AA1625" s="34"/>
      <c r="AB1625" s="34"/>
      <c r="AC1625" s="34"/>
      <c r="AD1625" s="34"/>
      <c r="AE1625" s="34"/>
      <c r="AF1625" s="34"/>
      <c r="AG1625" s="34"/>
      <c r="AH1625" s="34"/>
      <c r="AI1625" s="34"/>
      <c r="AJ1625" s="34"/>
      <c r="AK1625" s="34"/>
      <c r="AL1625" s="34"/>
      <c r="AM1625" s="34"/>
      <c r="AN1625" s="34"/>
      <c r="AO1625" s="34"/>
      <c r="AP1625" s="34"/>
      <c r="AQ1625" s="34"/>
      <c r="AR1625" s="34"/>
    </row>
    <row r="1626" spans="10:44" s="95" customFormat="1" ht="15" customHeight="1" x14ac:dyDescent="0.25">
      <c r="J1626" s="96"/>
      <c r="K1626" s="96"/>
      <c r="L1626" s="96"/>
      <c r="M1626" s="96"/>
      <c r="N1626" s="96"/>
      <c r="O1626" s="96"/>
      <c r="P1626" s="96"/>
      <c r="Q1626" s="96"/>
      <c r="R1626" s="34"/>
      <c r="S1626" s="34"/>
      <c r="T1626" s="34"/>
      <c r="U1626" s="34"/>
      <c r="V1626" s="34"/>
      <c r="W1626" s="34"/>
      <c r="X1626" s="34"/>
      <c r="Y1626" s="34"/>
      <c r="Z1626" s="34"/>
      <c r="AA1626" s="34"/>
      <c r="AB1626" s="34"/>
      <c r="AC1626" s="34"/>
      <c r="AD1626" s="34"/>
      <c r="AE1626" s="34"/>
      <c r="AF1626" s="34"/>
      <c r="AG1626" s="34"/>
      <c r="AH1626" s="34"/>
      <c r="AI1626" s="34"/>
      <c r="AJ1626" s="34"/>
      <c r="AK1626" s="34"/>
      <c r="AL1626" s="34"/>
      <c r="AM1626" s="34"/>
      <c r="AN1626" s="34"/>
      <c r="AO1626" s="34"/>
      <c r="AP1626" s="34"/>
      <c r="AQ1626" s="34"/>
      <c r="AR1626" s="34"/>
    </row>
    <row r="1627" spans="10:44" s="95" customFormat="1" ht="15" customHeight="1" x14ac:dyDescent="0.25">
      <c r="J1627" s="96"/>
      <c r="K1627" s="96"/>
      <c r="L1627" s="96"/>
      <c r="M1627" s="96"/>
      <c r="N1627" s="96"/>
      <c r="O1627" s="96"/>
      <c r="P1627" s="96"/>
      <c r="Q1627" s="96"/>
      <c r="R1627" s="34"/>
      <c r="S1627" s="34"/>
      <c r="T1627" s="34"/>
      <c r="U1627" s="34"/>
      <c r="V1627" s="34"/>
      <c r="W1627" s="34"/>
      <c r="X1627" s="34"/>
      <c r="Y1627" s="34"/>
      <c r="Z1627" s="34"/>
      <c r="AA1627" s="34"/>
      <c r="AB1627" s="34"/>
      <c r="AC1627" s="34"/>
      <c r="AD1627" s="34"/>
      <c r="AE1627" s="34"/>
      <c r="AF1627" s="34"/>
      <c r="AG1627" s="34"/>
      <c r="AH1627" s="34"/>
      <c r="AI1627" s="34"/>
      <c r="AJ1627" s="34"/>
      <c r="AK1627" s="34"/>
      <c r="AL1627" s="34"/>
      <c r="AM1627" s="34"/>
      <c r="AN1627" s="34"/>
      <c r="AO1627" s="34"/>
      <c r="AP1627" s="34"/>
      <c r="AQ1627" s="34"/>
      <c r="AR1627" s="34"/>
    </row>
    <row r="1628" spans="10:44" s="95" customFormat="1" ht="15" customHeight="1" x14ac:dyDescent="0.25">
      <c r="J1628" s="96"/>
      <c r="K1628" s="96"/>
      <c r="L1628" s="96"/>
      <c r="M1628" s="96"/>
      <c r="N1628" s="96"/>
      <c r="O1628" s="96"/>
      <c r="P1628" s="96"/>
      <c r="Q1628" s="96"/>
      <c r="R1628" s="34"/>
      <c r="S1628" s="34"/>
      <c r="T1628" s="34"/>
      <c r="U1628" s="34"/>
      <c r="V1628" s="34"/>
      <c r="W1628" s="34"/>
      <c r="X1628" s="34"/>
      <c r="Y1628" s="34"/>
      <c r="Z1628" s="34"/>
      <c r="AA1628" s="34"/>
      <c r="AB1628" s="34"/>
      <c r="AC1628" s="34"/>
      <c r="AD1628" s="34"/>
      <c r="AE1628" s="34"/>
      <c r="AF1628" s="34"/>
      <c r="AG1628" s="34"/>
      <c r="AH1628" s="34"/>
      <c r="AI1628" s="34"/>
      <c r="AJ1628" s="34"/>
      <c r="AK1628" s="34"/>
      <c r="AL1628" s="34"/>
      <c r="AM1628" s="34"/>
      <c r="AN1628" s="34"/>
      <c r="AO1628" s="34"/>
      <c r="AP1628" s="34"/>
      <c r="AQ1628" s="34"/>
      <c r="AR1628" s="34"/>
    </row>
    <row r="1629" spans="10:44" s="95" customFormat="1" ht="15" customHeight="1" x14ac:dyDescent="0.25">
      <c r="J1629" s="96"/>
      <c r="K1629" s="96"/>
      <c r="L1629" s="96"/>
      <c r="M1629" s="96"/>
      <c r="N1629" s="96"/>
      <c r="O1629" s="96"/>
      <c r="P1629" s="96"/>
      <c r="Q1629" s="96"/>
      <c r="R1629" s="34"/>
      <c r="S1629" s="34"/>
      <c r="T1629" s="34"/>
      <c r="U1629" s="34"/>
      <c r="V1629" s="34"/>
      <c r="W1629" s="34"/>
      <c r="X1629" s="34"/>
      <c r="Y1629" s="34"/>
      <c r="Z1629" s="34"/>
      <c r="AA1629" s="34"/>
      <c r="AB1629" s="34"/>
      <c r="AC1629" s="34"/>
      <c r="AD1629" s="34"/>
      <c r="AE1629" s="34"/>
      <c r="AF1629" s="34"/>
      <c r="AG1629" s="34"/>
      <c r="AH1629" s="34"/>
      <c r="AI1629" s="34"/>
      <c r="AJ1629" s="34"/>
      <c r="AK1629" s="34"/>
      <c r="AL1629" s="34"/>
      <c r="AM1629" s="34"/>
      <c r="AN1629" s="34"/>
      <c r="AO1629" s="34"/>
      <c r="AP1629" s="34"/>
      <c r="AQ1629" s="34"/>
      <c r="AR1629" s="34"/>
    </row>
    <row r="1630" spans="10:44" s="95" customFormat="1" ht="15" customHeight="1" x14ac:dyDescent="0.25">
      <c r="J1630" s="96"/>
      <c r="K1630" s="96"/>
      <c r="L1630" s="96"/>
      <c r="M1630" s="96"/>
      <c r="N1630" s="96"/>
      <c r="O1630" s="96"/>
      <c r="P1630" s="96"/>
      <c r="Q1630" s="96"/>
      <c r="R1630" s="34"/>
      <c r="S1630" s="34"/>
      <c r="T1630" s="34"/>
      <c r="U1630" s="34"/>
      <c r="V1630" s="34"/>
      <c r="W1630" s="34"/>
      <c r="X1630" s="34"/>
      <c r="Y1630" s="34"/>
      <c r="Z1630" s="34"/>
      <c r="AA1630" s="34"/>
      <c r="AB1630" s="34"/>
      <c r="AC1630" s="34"/>
      <c r="AD1630" s="34"/>
      <c r="AE1630" s="34"/>
      <c r="AF1630" s="34"/>
      <c r="AG1630" s="34"/>
      <c r="AH1630" s="34"/>
      <c r="AI1630" s="34"/>
      <c r="AJ1630" s="34"/>
      <c r="AK1630" s="34"/>
      <c r="AL1630" s="34"/>
      <c r="AM1630" s="34"/>
      <c r="AN1630" s="34"/>
      <c r="AO1630" s="34"/>
      <c r="AP1630" s="34"/>
      <c r="AQ1630" s="34"/>
      <c r="AR1630" s="34"/>
    </row>
    <row r="1631" spans="10:44" s="95" customFormat="1" ht="15" customHeight="1" x14ac:dyDescent="0.25">
      <c r="J1631" s="96"/>
      <c r="K1631" s="96"/>
      <c r="L1631" s="96"/>
      <c r="M1631" s="96"/>
      <c r="N1631" s="96"/>
      <c r="O1631" s="96"/>
      <c r="P1631" s="96"/>
      <c r="Q1631" s="96"/>
      <c r="R1631" s="34"/>
      <c r="S1631" s="34"/>
      <c r="T1631" s="34"/>
      <c r="U1631" s="34"/>
      <c r="V1631" s="34"/>
      <c r="W1631" s="34"/>
      <c r="X1631" s="34"/>
      <c r="Y1631" s="34"/>
      <c r="Z1631" s="34"/>
      <c r="AA1631" s="34"/>
      <c r="AB1631" s="34"/>
      <c r="AC1631" s="34"/>
      <c r="AD1631" s="34"/>
      <c r="AE1631" s="34"/>
      <c r="AF1631" s="34"/>
      <c r="AG1631" s="34"/>
      <c r="AH1631" s="34"/>
      <c r="AI1631" s="34"/>
      <c r="AJ1631" s="34"/>
      <c r="AK1631" s="34"/>
      <c r="AL1631" s="34"/>
      <c r="AM1631" s="34"/>
      <c r="AN1631" s="34"/>
      <c r="AO1631" s="34"/>
      <c r="AP1631" s="34"/>
      <c r="AQ1631" s="34"/>
      <c r="AR1631" s="34"/>
    </row>
    <row r="1632" spans="10:44" s="95" customFormat="1" ht="15" customHeight="1" x14ac:dyDescent="0.25">
      <c r="J1632" s="96"/>
      <c r="K1632" s="96"/>
      <c r="L1632" s="96"/>
      <c r="M1632" s="96"/>
      <c r="N1632" s="96"/>
      <c r="O1632" s="96"/>
      <c r="P1632" s="96"/>
      <c r="Q1632" s="96"/>
      <c r="R1632" s="34"/>
      <c r="S1632" s="34"/>
      <c r="T1632" s="34"/>
      <c r="U1632" s="34"/>
      <c r="V1632" s="34"/>
      <c r="W1632" s="34"/>
      <c r="X1632" s="34"/>
      <c r="Y1632" s="34"/>
      <c r="Z1632" s="34"/>
      <c r="AA1632" s="34"/>
      <c r="AB1632" s="34"/>
      <c r="AC1632" s="34"/>
      <c r="AD1632" s="34"/>
      <c r="AE1632" s="34"/>
      <c r="AF1632" s="34"/>
      <c r="AG1632" s="34"/>
      <c r="AH1632" s="34"/>
      <c r="AI1632" s="34"/>
      <c r="AJ1632" s="34"/>
      <c r="AK1632" s="34"/>
      <c r="AL1632" s="34"/>
      <c r="AM1632" s="34"/>
      <c r="AN1632" s="34"/>
      <c r="AO1632" s="34"/>
      <c r="AP1632" s="34"/>
      <c r="AQ1632" s="34"/>
      <c r="AR1632" s="34"/>
    </row>
    <row r="1633" spans="10:44" s="95" customFormat="1" ht="15" customHeight="1" x14ac:dyDescent="0.25">
      <c r="J1633" s="96"/>
      <c r="K1633" s="96"/>
      <c r="L1633" s="96"/>
      <c r="M1633" s="96"/>
      <c r="N1633" s="96"/>
      <c r="O1633" s="96"/>
      <c r="P1633" s="96"/>
      <c r="Q1633" s="96"/>
      <c r="R1633" s="34"/>
      <c r="S1633" s="34"/>
      <c r="T1633" s="34"/>
      <c r="U1633" s="34"/>
      <c r="V1633" s="34"/>
      <c r="W1633" s="34"/>
      <c r="X1633" s="34"/>
      <c r="Y1633" s="34"/>
      <c r="Z1633" s="34"/>
      <c r="AA1633" s="34"/>
      <c r="AB1633" s="34"/>
      <c r="AC1633" s="34"/>
      <c r="AD1633" s="34"/>
      <c r="AE1633" s="34"/>
      <c r="AF1633" s="34"/>
      <c r="AG1633" s="34"/>
      <c r="AH1633" s="34"/>
      <c r="AI1633" s="34"/>
      <c r="AJ1633" s="34"/>
      <c r="AK1633" s="34"/>
      <c r="AL1633" s="34"/>
      <c r="AM1633" s="34"/>
      <c r="AN1633" s="34"/>
      <c r="AO1633" s="34"/>
      <c r="AP1633" s="34"/>
      <c r="AQ1633" s="34"/>
      <c r="AR1633" s="34"/>
    </row>
    <row r="1634" spans="10:44" s="95" customFormat="1" ht="15" customHeight="1" x14ac:dyDescent="0.25">
      <c r="J1634" s="96"/>
      <c r="K1634" s="96"/>
      <c r="L1634" s="96"/>
      <c r="M1634" s="96"/>
      <c r="N1634" s="96"/>
      <c r="O1634" s="96"/>
      <c r="P1634" s="96"/>
      <c r="Q1634" s="96"/>
      <c r="R1634" s="34"/>
      <c r="S1634" s="34"/>
      <c r="T1634" s="34"/>
      <c r="U1634" s="34"/>
      <c r="V1634" s="34"/>
      <c r="W1634" s="34"/>
      <c r="X1634" s="34"/>
      <c r="Y1634" s="34"/>
      <c r="Z1634" s="34"/>
      <c r="AA1634" s="34"/>
      <c r="AB1634" s="34"/>
      <c r="AC1634" s="34"/>
      <c r="AD1634" s="34"/>
      <c r="AE1634" s="34"/>
      <c r="AF1634" s="34"/>
      <c r="AG1634" s="34"/>
      <c r="AH1634" s="34"/>
      <c r="AI1634" s="34"/>
      <c r="AJ1634" s="34"/>
      <c r="AK1634" s="34"/>
      <c r="AL1634" s="34"/>
      <c r="AM1634" s="34"/>
      <c r="AN1634" s="34"/>
      <c r="AO1634" s="34"/>
      <c r="AP1634" s="34"/>
      <c r="AQ1634" s="34"/>
      <c r="AR1634" s="34"/>
    </row>
    <row r="1635" spans="10:44" s="95" customFormat="1" ht="15" customHeight="1" x14ac:dyDescent="0.25">
      <c r="J1635" s="96"/>
      <c r="K1635" s="96"/>
      <c r="L1635" s="96"/>
      <c r="M1635" s="96"/>
      <c r="N1635" s="96"/>
      <c r="O1635" s="96"/>
      <c r="P1635" s="96"/>
      <c r="Q1635" s="96"/>
      <c r="R1635" s="34"/>
      <c r="S1635" s="34"/>
      <c r="T1635" s="34"/>
      <c r="U1635" s="34"/>
      <c r="V1635" s="34"/>
      <c r="W1635" s="34"/>
      <c r="X1635" s="34"/>
      <c r="Y1635" s="34"/>
      <c r="Z1635" s="34"/>
      <c r="AA1635" s="34"/>
      <c r="AB1635" s="34"/>
      <c r="AC1635" s="34"/>
      <c r="AD1635" s="34"/>
      <c r="AE1635" s="34"/>
      <c r="AF1635" s="34"/>
      <c r="AG1635" s="34"/>
      <c r="AH1635" s="34"/>
      <c r="AI1635" s="34"/>
      <c r="AJ1635" s="34"/>
      <c r="AK1635" s="34"/>
      <c r="AL1635" s="34"/>
      <c r="AM1635" s="34"/>
      <c r="AN1635" s="34"/>
      <c r="AO1635" s="34"/>
      <c r="AP1635" s="34"/>
      <c r="AQ1635" s="34"/>
      <c r="AR1635" s="34"/>
    </row>
    <row r="1636" spans="10:44" s="95" customFormat="1" ht="15" customHeight="1" x14ac:dyDescent="0.25">
      <c r="J1636" s="96"/>
      <c r="K1636" s="96"/>
      <c r="L1636" s="96"/>
      <c r="M1636" s="96"/>
      <c r="N1636" s="96"/>
      <c r="O1636" s="96"/>
      <c r="P1636" s="96"/>
      <c r="Q1636" s="96"/>
      <c r="R1636" s="34"/>
      <c r="S1636" s="34"/>
      <c r="T1636" s="34"/>
      <c r="U1636" s="34"/>
      <c r="V1636" s="34"/>
      <c r="W1636" s="34"/>
      <c r="X1636" s="34"/>
      <c r="Y1636" s="34"/>
      <c r="Z1636" s="34"/>
      <c r="AA1636" s="34"/>
      <c r="AB1636" s="34"/>
      <c r="AC1636" s="34"/>
      <c r="AD1636" s="34"/>
      <c r="AE1636" s="34"/>
      <c r="AF1636" s="34"/>
      <c r="AG1636" s="34"/>
      <c r="AH1636" s="34"/>
      <c r="AI1636" s="34"/>
      <c r="AJ1636" s="34"/>
      <c r="AK1636" s="34"/>
      <c r="AL1636" s="34"/>
      <c r="AM1636" s="34"/>
      <c r="AN1636" s="34"/>
      <c r="AO1636" s="34"/>
      <c r="AP1636" s="34"/>
      <c r="AQ1636" s="34"/>
      <c r="AR1636" s="34"/>
    </row>
    <row r="1637" spans="10:44" s="95" customFormat="1" ht="15" customHeight="1" x14ac:dyDescent="0.25">
      <c r="J1637" s="96"/>
      <c r="K1637" s="96"/>
      <c r="L1637" s="96"/>
      <c r="M1637" s="96"/>
      <c r="N1637" s="96"/>
      <c r="O1637" s="96"/>
      <c r="P1637" s="96"/>
      <c r="Q1637" s="96"/>
      <c r="R1637" s="34"/>
      <c r="S1637" s="34"/>
      <c r="T1637" s="34"/>
      <c r="U1637" s="34"/>
      <c r="V1637" s="34"/>
      <c r="W1637" s="34"/>
      <c r="X1637" s="34"/>
      <c r="Y1637" s="34"/>
      <c r="Z1637" s="34"/>
      <c r="AA1637" s="34"/>
      <c r="AB1637" s="34"/>
      <c r="AC1637" s="34"/>
      <c r="AD1637" s="34"/>
      <c r="AE1637" s="34"/>
      <c r="AF1637" s="34"/>
      <c r="AG1637" s="34"/>
      <c r="AH1637" s="34"/>
      <c r="AI1637" s="34"/>
      <c r="AJ1637" s="34"/>
      <c r="AK1637" s="34"/>
      <c r="AL1637" s="34"/>
      <c r="AM1637" s="34"/>
      <c r="AN1637" s="34"/>
      <c r="AO1637" s="34"/>
      <c r="AP1637" s="34"/>
      <c r="AQ1637" s="34"/>
      <c r="AR1637" s="34"/>
    </row>
    <row r="1638" spans="10:44" s="95" customFormat="1" ht="15" customHeight="1" x14ac:dyDescent="0.25">
      <c r="J1638" s="96"/>
      <c r="K1638" s="96"/>
      <c r="L1638" s="96"/>
      <c r="M1638" s="96"/>
      <c r="N1638" s="96"/>
      <c r="O1638" s="96"/>
      <c r="P1638" s="96"/>
      <c r="Q1638" s="96"/>
      <c r="R1638" s="34"/>
      <c r="S1638" s="34"/>
      <c r="T1638" s="34"/>
      <c r="U1638" s="34"/>
      <c r="V1638" s="34"/>
      <c r="W1638" s="34"/>
      <c r="X1638" s="34"/>
      <c r="Y1638" s="34"/>
      <c r="Z1638" s="34"/>
      <c r="AA1638" s="34"/>
      <c r="AB1638" s="34"/>
      <c r="AC1638" s="34"/>
      <c r="AD1638" s="34"/>
      <c r="AE1638" s="34"/>
      <c r="AF1638" s="34"/>
      <c r="AG1638" s="34"/>
      <c r="AH1638" s="34"/>
      <c r="AI1638" s="34"/>
      <c r="AJ1638" s="34"/>
      <c r="AK1638" s="34"/>
      <c r="AL1638" s="34"/>
      <c r="AM1638" s="34"/>
      <c r="AN1638" s="34"/>
      <c r="AO1638" s="34"/>
      <c r="AP1638" s="34"/>
      <c r="AQ1638" s="34"/>
      <c r="AR1638" s="34"/>
    </row>
    <row r="1639" spans="10:44" s="95" customFormat="1" ht="15" customHeight="1" x14ac:dyDescent="0.25">
      <c r="J1639" s="96"/>
      <c r="K1639" s="96"/>
      <c r="L1639" s="96"/>
      <c r="M1639" s="96"/>
      <c r="N1639" s="96"/>
      <c r="O1639" s="96"/>
      <c r="P1639" s="96"/>
      <c r="Q1639" s="96"/>
      <c r="R1639" s="34"/>
      <c r="S1639" s="34"/>
      <c r="T1639" s="34"/>
      <c r="U1639" s="34"/>
      <c r="V1639" s="34"/>
      <c r="W1639" s="34"/>
      <c r="X1639" s="34"/>
      <c r="Y1639" s="34"/>
      <c r="Z1639" s="34"/>
      <c r="AA1639" s="34"/>
      <c r="AB1639" s="34"/>
      <c r="AC1639" s="34"/>
      <c r="AD1639" s="34"/>
      <c r="AE1639" s="34"/>
      <c r="AF1639" s="34"/>
      <c r="AG1639" s="34"/>
      <c r="AH1639" s="34"/>
      <c r="AI1639" s="34"/>
      <c r="AJ1639" s="34"/>
      <c r="AK1639" s="34"/>
      <c r="AL1639" s="34"/>
      <c r="AM1639" s="34"/>
      <c r="AN1639" s="34"/>
      <c r="AO1639" s="34"/>
      <c r="AP1639" s="34"/>
      <c r="AQ1639" s="34"/>
      <c r="AR1639" s="34"/>
    </row>
    <row r="1640" spans="10:44" s="95" customFormat="1" ht="15" customHeight="1" x14ac:dyDescent="0.25">
      <c r="J1640" s="96"/>
      <c r="K1640" s="96"/>
      <c r="L1640" s="96"/>
      <c r="M1640" s="96"/>
      <c r="N1640" s="96"/>
      <c r="O1640" s="96"/>
      <c r="P1640" s="96"/>
      <c r="Q1640" s="96"/>
      <c r="R1640" s="34"/>
      <c r="S1640" s="34"/>
      <c r="T1640" s="34"/>
      <c r="U1640" s="34"/>
      <c r="V1640" s="34"/>
      <c r="W1640" s="34"/>
      <c r="X1640" s="34"/>
      <c r="Y1640" s="34"/>
      <c r="Z1640" s="34"/>
      <c r="AA1640" s="34"/>
      <c r="AB1640" s="34"/>
      <c r="AC1640" s="34"/>
      <c r="AD1640" s="34"/>
      <c r="AE1640" s="34"/>
      <c r="AF1640" s="34"/>
      <c r="AG1640" s="34"/>
      <c r="AH1640" s="34"/>
      <c r="AI1640" s="34"/>
      <c r="AJ1640" s="34"/>
      <c r="AK1640" s="34"/>
      <c r="AL1640" s="34"/>
      <c r="AM1640" s="34"/>
      <c r="AN1640" s="34"/>
      <c r="AO1640" s="34"/>
      <c r="AP1640" s="34"/>
      <c r="AQ1640" s="34"/>
      <c r="AR1640" s="34"/>
    </row>
    <row r="1641" spans="10:44" s="95" customFormat="1" ht="15" customHeight="1" x14ac:dyDescent="0.25">
      <c r="J1641" s="96"/>
      <c r="K1641" s="96"/>
      <c r="L1641" s="96"/>
      <c r="M1641" s="96"/>
      <c r="N1641" s="96"/>
      <c r="O1641" s="96"/>
      <c r="P1641" s="96"/>
      <c r="Q1641" s="96"/>
      <c r="R1641" s="34"/>
      <c r="S1641" s="34"/>
      <c r="T1641" s="34"/>
      <c r="U1641" s="34"/>
      <c r="V1641" s="34"/>
      <c r="W1641" s="34"/>
      <c r="X1641" s="34"/>
      <c r="Y1641" s="34"/>
      <c r="Z1641" s="34"/>
      <c r="AA1641" s="34"/>
      <c r="AB1641" s="34"/>
      <c r="AC1641" s="34"/>
      <c r="AD1641" s="34"/>
      <c r="AE1641" s="34"/>
      <c r="AF1641" s="34"/>
      <c r="AG1641" s="34"/>
      <c r="AH1641" s="34"/>
      <c r="AI1641" s="34"/>
      <c r="AJ1641" s="34"/>
      <c r="AK1641" s="34"/>
      <c r="AL1641" s="34"/>
      <c r="AM1641" s="34"/>
      <c r="AN1641" s="34"/>
      <c r="AO1641" s="34"/>
      <c r="AP1641" s="34"/>
      <c r="AQ1641" s="34"/>
      <c r="AR1641" s="34"/>
    </row>
    <row r="1642" spans="10:44" s="95" customFormat="1" ht="15" customHeight="1" x14ac:dyDescent="0.25">
      <c r="J1642" s="96"/>
      <c r="K1642" s="96"/>
      <c r="L1642" s="96"/>
      <c r="M1642" s="96"/>
      <c r="N1642" s="96"/>
      <c r="O1642" s="96"/>
      <c r="P1642" s="96"/>
      <c r="Q1642" s="96"/>
      <c r="R1642" s="34"/>
      <c r="S1642" s="34"/>
      <c r="T1642" s="34"/>
      <c r="U1642" s="34"/>
      <c r="V1642" s="34"/>
      <c r="W1642" s="34"/>
      <c r="X1642" s="34"/>
      <c r="Y1642" s="34"/>
      <c r="Z1642" s="34"/>
      <c r="AA1642" s="34"/>
      <c r="AB1642" s="34"/>
      <c r="AC1642" s="34"/>
      <c r="AD1642" s="34"/>
      <c r="AE1642" s="34"/>
      <c r="AF1642" s="34"/>
      <c r="AG1642" s="34"/>
      <c r="AH1642" s="34"/>
      <c r="AI1642" s="34"/>
      <c r="AJ1642" s="34"/>
      <c r="AK1642" s="34"/>
      <c r="AL1642" s="34"/>
      <c r="AM1642" s="34"/>
      <c r="AN1642" s="34"/>
      <c r="AO1642" s="34"/>
      <c r="AP1642" s="34"/>
      <c r="AQ1642" s="34"/>
      <c r="AR1642" s="34"/>
    </row>
    <row r="1643" spans="10:44" s="95" customFormat="1" ht="15" customHeight="1" x14ac:dyDescent="0.25">
      <c r="J1643" s="96"/>
      <c r="K1643" s="96"/>
      <c r="L1643" s="96"/>
      <c r="M1643" s="96"/>
      <c r="N1643" s="96"/>
      <c r="O1643" s="96"/>
      <c r="P1643" s="96"/>
      <c r="Q1643" s="96"/>
      <c r="R1643" s="34"/>
      <c r="S1643" s="34"/>
      <c r="T1643" s="34"/>
      <c r="U1643" s="34"/>
      <c r="V1643" s="34"/>
      <c r="W1643" s="34"/>
      <c r="X1643" s="34"/>
      <c r="Y1643" s="34"/>
      <c r="Z1643" s="34"/>
      <c r="AA1643" s="34"/>
      <c r="AB1643" s="34"/>
      <c r="AC1643" s="34"/>
      <c r="AD1643" s="34"/>
      <c r="AE1643" s="34"/>
      <c r="AF1643" s="34"/>
      <c r="AG1643" s="34"/>
      <c r="AH1643" s="34"/>
      <c r="AI1643" s="34"/>
      <c r="AJ1643" s="34"/>
      <c r="AK1643" s="34"/>
      <c r="AL1643" s="34"/>
      <c r="AM1643" s="34"/>
      <c r="AN1643" s="34"/>
      <c r="AO1643" s="34"/>
      <c r="AP1643" s="34"/>
      <c r="AQ1643" s="34"/>
      <c r="AR1643" s="34"/>
    </row>
    <row r="1644" spans="10:44" s="95" customFormat="1" ht="15" customHeight="1" x14ac:dyDescent="0.25">
      <c r="J1644" s="96"/>
      <c r="K1644" s="96"/>
      <c r="L1644" s="96"/>
      <c r="M1644" s="96"/>
      <c r="N1644" s="96"/>
      <c r="O1644" s="96"/>
      <c r="P1644" s="96"/>
      <c r="Q1644" s="96"/>
      <c r="R1644" s="34"/>
      <c r="S1644" s="34"/>
      <c r="T1644" s="34"/>
      <c r="U1644" s="34"/>
      <c r="V1644" s="34"/>
      <c r="W1644" s="34"/>
      <c r="X1644" s="34"/>
      <c r="Y1644" s="34"/>
      <c r="Z1644" s="34"/>
      <c r="AA1644" s="34"/>
      <c r="AB1644" s="34"/>
      <c r="AC1644" s="34"/>
      <c r="AD1644" s="34"/>
      <c r="AE1644" s="34"/>
      <c r="AF1644" s="34"/>
      <c r="AG1644" s="34"/>
      <c r="AH1644" s="34"/>
      <c r="AI1644" s="34"/>
      <c r="AJ1644" s="34"/>
      <c r="AK1644" s="34"/>
      <c r="AL1644" s="34"/>
      <c r="AM1644" s="34"/>
      <c r="AN1644" s="34"/>
      <c r="AO1644" s="34"/>
      <c r="AP1644" s="34"/>
      <c r="AQ1644" s="34"/>
      <c r="AR1644" s="34"/>
    </row>
    <row r="1645" spans="10:44" s="95" customFormat="1" ht="15" customHeight="1" x14ac:dyDescent="0.25">
      <c r="J1645" s="96"/>
      <c r="K1645" s="96"/>
      <c r="L1645" s="96"/>
      <c r="M1645" s="96"/>
      <c r="N1645" s="96"/>
      <c r="O1645" s="96"/>
      <c r="P1645" s="96"/>
      <c r="Q1645" s="96"/>
      <c r="R1645" s="34"/>
      <c r="S1645" s="34"/>
      <c r="T1645" s="34"/>
      <c r="U1645" s="34"/>
      <c r="V1645" s="34"/>
      <c r="W1645" s="34"/>
      <c r="X1645" s="34"/>
      <c r="Y1645" s="34"/>
      <c r="Z1645" s="34"/>
      <c r="AA1645" s="34"/>
      <c r="AB1645" s="34"/>
      <c r="AC1645" s="34"/>
      <c r="AD1645" s="34"/>
      <c r="AE1645" s="34"/>
      <c r="AF1645" s="34"/>
      <c r="AG1645" s="34"/>
      <c r="AH1645" s="34"/>
      <c r="AI1645" s="34"/>
      <c r="AJ1645" s="34"/>
      <c r="AK1645" s="34"/>
      <c r="AL1645" s="34"/>
      <c r="AM1645" s="34"/>
      <c r="AN1645" s="34"/>
      <c r="AO1645" s="34"/>
      <c r="AP1645" s="34"/>
      <c r="AQ1645" s="34"/>
      <c r="AR1645" s="34"/>
    </row>
    <row r="1646" spans="10:44" s="95" customFormat="1" ht="15" customHeight="1" x14ac:dyDescent="0.25">
      <c r="J1646" s="96"/>
      <c r="K1646" s="96"/>
      <c r="L1646" s="96"/>
      <c r="M1646" s="96"/>
      <c r="N1646" s="96"/>
      <c r="O1646" s="96"/>
      <c r="P1646" s="96"/>
      <c r="Q1646" s="96"/>
      <c r="R1646" s="34"/>
      <c r="S1646" s="34"/>
      <c r="T1646" s="34"/>
      <c r="U1646" s="34"/>
      <c r="V1646" s="34"/>
      <c r="W1646" s="34"/>
      <c r="X1646" s="34"/>
      <c r="Y1646" s="34"/>
      <c r="Z1646" s="34"/>
      <c r="AA1646" s="34"/>
      <c r="AB1646" s="34"/>
      <c r="AC1646" s="34"/>
      <c r="AD1646" s="34"/>
      <c r="AE1646" s="34"/>
      <c r="AF1646" s="34"/>
      <c r="AG1646" s="34"/>
      <c r="AH1646" s="34"/>
      <c r="AI1646" s="34"/>
      <c r="AJ1646" s="34"/>
      <c r="AK1646" s="34"/>
      <c r="AL1646" s="34"/>
      <c r="AM1646" s="34"/>
      <c r="AN1646" s="34"/>
      <c r="AO1646" s="34"/>
      <c r="AP1646" s="34"/>
      <c r="AQ1646" s="34"/>
      <c r="AR1646" s="34"/>
    </row>
    <row r="1647" spans="10:44" s="95" customFormat="1" ht="15" customHeight="1" x14ac:dyDescent="0.25">
      <c r="J1647" s="96"/>
      <c r="K1647" s="96"/>
      <c r="L1647" s="96"/>
      <c r="M1647" s="96"/>
      <c r="N1647" s="96"/>
      <c r="O1647" s="96"/>
      <c r="P1647" s="96"/>
      <c r="Q1647" s="96"/>
      <c r="R1647" s="34"/>
      <c r="S1647" s="34"/>
      <c r="T1647" s="34"/>
      <c r="U1647" s="34"/>
      <c r="V1647" s="34"/>
      <c r="W1647" s="34"/>
      <c r="X1647" s="34"/>
      <c r="Y1647" s="34"/>
      <c r="Z1647" s="34"/>
      <c r="AA1647" s="34"/>
      <c r="AB1647" s="34"/>
      <c r="AC1647" s="34"/>
      <c r="AD1647" s="34"/>
      <c r="AE1647" s="34"/>
      <c r="AF1647" s="34"/>
      <c r="AG1647" s="34"/>
      <c r="AH1647" s="34"/>
      <c r="AI1647" s="34"/>
      <c r="AJ1647" s="34"/>
      <c r="AK1647" s="34"/>
      <c r="AL1647" s="34"/>
      <c r="AM1647" s="34"/>
      <c r="AN1647" s="34"/>
      <c r="AO1647" s="34"/>
      <c r="AP1647" s="34"/>
      <c r="AQ1647" s="34"/>
      <c r="AR1647" s="34"/>
    </row>
    <row r="1648" spans="10:44" s="95" customFormat="1" ht="15" customHeight="1" x14ac:dyDescent="0.25">
      <c r="J1648" s="96"/>
      <c r="K1648" s="96"/>
      <c r="L1648" s="96"/>
      <c r="M1648" s="96"/>
      <c r="N1648" s="96"/>
      <c r="O1648" s="96"/>
      <c r="P1648" s="96"/>
      <c r="Q1648" s="96"/>
      <c r="R1648" s="34"/>
      <c r="S1648" s="34"/>
      <c r="T1648" s="34"/>
      <c r="U1648" s="34"/>
      <c r="V1648" s="34"/>
      <c r="W1648" s="34"/>
      <c r="X1648" s="34"/>
      <c r="Y1648" s="34"/>
      <c r="Z1648" s="34"/>
      <c r="AA1648" s="34"/>
      <c r="AB1648" s="34"/>
      <c r="AC1648" s="34"/>
      <c r="AD1648" s="34"/>
      <c r="AE1648" s="34"/>
      <c r="AF1648" s="34"/>
      <c r="AG1648" s="34"/>
      <c r="AH1648" s="34"/>
      <c r="AI1648" s="34"/>
      <c r="AJ1648" s="34"/>
      <c r="AK1648" s="34"/>
      <c r="AL1648" s="34"/>
      <c r="AM1648" s="34"/>
      <c r="AN1648" s="34"/>
      <c r="AO1648" s="34"/>
      <c r="AP1648" s="34"/>
      <c r="AQ1648" s="34"/>
      <c r="AR1648" s="34"/>
    </row>
    <row r="1649" spans="10:44" s="95" customFormat="1" ht="15" customHeight="1" x14ac:dyDescent="0.25">
      <c r="J1649" s="96"/>
      <c r="K1649" s="96"/>
      <c r="L1649" s="96"/>
      <c r="M1649" s="96"/>
      <c r="N1649" s="96"/>
      <c r="O1649" s="96"/>
      <c r="P1649" s="96"/>
      <c r="Q1649" s="96"/>
      <c r="R1649" s="34"/>
      <c r="S1649" s="34"/>
      <c r="T1649" s="34"/>
      <c r="U1649" s="34"/>
      <c r="V1649" s="34"/>
      <c r="W1649" s="34"/>
      <c r="X1649" s="34"/>
      <c r="Y1649" s="34"/>
      <c r="Z1649" s="34"/>
      <c r="AA1649" s="34"/>
      <c r="AB1649" s="34"/>
      <c r="AC1649" s="34"/>
      <c r="AD1649" s="34"/>
      <c r="AE1649" s="34"/>
      <c r="AF1649" s="34"/>
      <c r="AG1649" s="34"/>
      <c r="AH1649" s="34"/>
      <c r="AI1649" s="34"/>
      <c r="AJ1649" s="34"/>
      <c r="AK1649" s="34"/>
      <c r="AL1649" s="34"/>
      <c r="AM1649" s="34"/>
      <c r="AN1649" s="34"/>
      <c r="AO1649" s="34"/>
      <c r="AP1649" s="34"/>
      <c r="AQ1649" s="34"/>
      <c r="AR1649" s="34"/>
    </row>
    <row r="1650" spans="10:44" s="95" customFormat="1" ht="15" customHeight="1" x14ac:dyDescent="0.25">
      <c r="J1650" s="96"/>
      <c r="K1650" s="96"/>
      <c r="L1650" s="96"/>
      <c r="M1650" s="96"/>
      <c r="N1650" s="96"/>
      <c r="O1650" s="96"/>
      <c r="P1650" s="96"/>
      <c r="Q1650" s="96"/>
      <c r="R1650" s="34"/>
      <c r="S1650" s="34"/>
      <c r="T1650" s="34"/>
      <c r="U1650" s="34"/>
      <c r="V1650" s="34"/>
      <c r="W1650" s="34"/>
      <c r="X1650" s="34"/>
      <c r="Y1650" s="34"/>
      <c r="Z1650" s="34"/>
      <c r="AA1650" s="34"/>
      <c r="AB1650" s="34"/>
      <c r="AC1650" s="34"/>
      <c r="AD1650" s="34"/>
      <c r="AE1650" s="34"/>
      <c r="AF1650" s="34"/>
      <c r="AG1650" s="34"/>
      <c r="AH1650" s="34"/>
      <c r="AI1650" s="34"/>
      <c r="AJ1650" s="34"/>
      <c r="AK1650" s="34"/>
      <c r="AL1650" s="34"/>
      <c r="AM1650" s="34"/>
      <c r="AN1650" s="34"/>
      <c r="AO1650" s="34"/>
      <c r="AP1650" s="34"/>
      <c r="AQ1650" s="34"/>
      <c r="AR1650" s="34"/>
    </row>
    <row r="1651" spans="10:44" s="95" customFormat="1" ht="15" customHeight="1" x14ac:dyDescent="0.25">
      <c r="J1651" s="96"/>
      <c r="K1651" s="96"/>
      <c r="L1651" s="96"/>
      <c r="M1651" s="96"/>
      <c r="N1651" s="96"/>
      <c r="O1651" s="96"/>
      <c r="P1651" s="96"/>
      <c r="Q1651" s="96"/>
      <c r="R1651" s="34"/>
      <c r="S1651" s="34"/>
      <c r="T1651" s="34"/>
      <c r="U1651" s="34"/>
      <c r="V1651" s="34"/>
      <c r="W1651" s="34"/>
      <c r="X1651" s="34"/>
      <c r="Y1651" s="34"/>
      <c r="Z1651" s="34"/>
      <c r="AA1651" s="34"/>
      <c r="AB1651" s="34"/>
      <c r="AC1651" s="34"/>
      <c r="AD1651" s="34"/>
      <c r="AE1651" s="34"/>
      <c r="AF1651" s="34"/>
      <c r="AG1651" s="34"/>
      <c r="AH1651" s="34"/>
      <c r="AI1651" s="34"/>
      <c r="AJ1651" s="34"/>
      <c r="AK1651" s="34"/>
      <c r="AL1651" s="34"/>
      <c r="AM1651" s="34"/>
      <c r="AN1651" s="34"/>
      <c r="AO1651" s="34"/>
      <c r="AP1651" s="34"/>
      <c r="AQ1651" s="34"/>
      <c r="AR1651" s="34"/>
    </row>
    <row r="1652" spans="10:44" s="95" customFormat="1" ht="15" customHeight="1" x14ac:dyDescent="0.25">
      <c r="J1652" s="96"/>
      <c r="K1652" s="96"/>
      <c r="L1652" s="96"/>
      <c r="M1652" s="96"/>
      <c r="N1652" s="96"/>
      <c r="O1652" s="96"/>
      <c r="P1652" s="96"/>
      <c r="Q1652" s="96"/>
      <c r="R1652" s="34"/>
      <c r="S1652" s="34"/>
      <c r="T1652" s="34"/>
      <c r="U1652" s="34"/>
      <c r="V1652" s="34"/>
      <c r="W1652" s="34"/>
      <c r="X1652" s="34"/>
      <c r="Y1652" s="34"/>
      <c r="Z1652" s="34"/>
      <c r="AA1652" s="34"/>
      <c r="AB1652" s="34"/>
      <c r="AC1652" s="34"/>
      <c r="AD1652" s="34"/>
      <c r="AE1652" s="34"/>
      <c r="AF1652" s="34"/>
      <c r="AG1652" s="34"/>
      <c r="AH1652" s="34"/>
      <c r="AI1652" s="34"/>
      <c r="AJ1652" s="34"/>
      <c r="AK1652" s="34"/>
      <c r="AL1652" s="34"/>
      <c r="AM1652" s="34"/>
      <c r="AN1652" s="34"/>
      <c r="AO1652" s="34"/>
      <c r="AP1652" s="34"/>
      <c r="AQ1652" s="34"/>
      <c r="AR1652" s="34"/>
    </row>
    <row r="1653" spans="10:44" s="95" customFormat="1" ht="15" customHeight="1" x14ac:dyDescent="0.25">
      <c r="J1653" s="96"/>
      <c r="K1653" s="96"/>
      <c r="L1653" s="96"/>
      <c r="M1653" s="96"/>
      <c r="N1653" s="96"/>
      <c r="O1653" s="96"/>
      <c r="P1653" s="96"/>
      <c r="Q1653" s="96"/>
      <c r="R1653" s="34"/>
      <c r="S1653" s="34"/>
      <c r="T1653" s="34"/>
      <c r="U1653" s="34"/>
      <c r="V1653" s="34"/>
      <c r="W1653" s="34"/>
      <c r="X1653" s="34"/>
      <c r="Y1653" s="34"/>
      <c r="Z1653" s="34"/>
      <c r="AA1653" s="34"/>
      <c r="AB1653" s="34"/>
      <c r="AC1653" s="34"/>
      <c r="AD1653" s="34"/>
      <c r="AE1653" s="34"/>
      <c r="AF1653" s="34"/>
      <c r="AG1653" s="34"/>
      <c r="AH1653" s="34"/>
      <c r="AI1653" s="34"/>
      <c r="AJ1653" s="34"/>
      <c r="AK1653" s="34"/>
      <c r="AL1653" s="34"/>
      <c r="AM1653" s="34"/>
      <c r="AN1653" s="34"/>
      <c r="AO1653" s="34"/>
      <c r="AP1653" s="34"/>
      <c r="AQ1653" s="34"/>
      <c r="AR1653" s="34"/>
    </row>
    <row r="1654" spans="10:44" s="95" customFormat="1" ht="15" customHeight="1" x14ac:dyDescent="0.25">
      <c r="J1654" s="96"/>
      <c r="K1654" s="96"/>
      <c r="L1654" s="96"/>
      <c r="M1654" s="96"/>
      <c r="N1654" s="96"/>
      <c r="O1654" s="96"/>
      <c r="P1654" s="96"/>
      <c r="Q1654" s="96"/>
      <c r="R1654" s="34"/>
      <c r="S1654" s="34"/>
      <c r="T1654" s="34"/>
      <c r="U1654" s="34"/>
      <c r="V1654" s="34"/>
      <c r="W1654" s="34"/>
      <c r="X1654" s="34"/>
      <c r="Y1654" s="34"/>
      <c r="Z1654" s="34"/>
      <c r="AA1654" s="34"/>
      <c r="AB1654" s="34"/>
      <c r="AC1654" s="34"/>
      <c r="AD1654" s="34"/>
      <c r="AE1654" s="34"/>
      <c r="AF1654" s="34"/>
      <c r="AG1654" s="34"/>
      <c r="AH1654" s="34"/>
      <c r="AI1654" s="34"/>
      <c r="AJ1654" s="34"/>
      <c r="AK1654" s="34"/>
      <c r="AL1654" s="34"/>
      <c r="AM1654" s="34"/>
      <c r="AN1654" s="34"/>
      <c r="AO1654" s="34"/>
      <c r="AP1654" s="34"/>
      <c r="AQ1654" s="34"/>
      <c r="AR1654" s="34"/>
    </row>
    <row r="1655" spans="10:44" s="95" customFormat="1" ht="15" customHeight="1" x14ac:dyDescent="0.25">
      <c r="J1655" s="96"/>
      <c r="K1655" s="96"/>
      <c r="L1655" s="96"/>
      <c r="M1655" s="96"/>
      <c r="N1655" s="96"/>
      <c r="O1655" s="96"/>
      <c r="P1655" s="96"/>
      <c r="Q1655" s="96"/>
      <c r="R1655" s="34"/>
      <c r="S1655" s="34"/>
      <c r="T1655" s="34"/>
      <c r="U1655" s="34"/>
      <c r="V1655" s="34"/>
      <c r="W1655" s="34"/>
      <c r="X1655" s="34"/>
      <c r="Y1655" s="34"/>
      <c r="Z1655" s="34"/>
      <c r="AA1655" s="34"/>
      <c r="AB1655" s="34"/>
      <c r="AC1655" s="34"/>
      <c r="AD1655" s="34"/>
      <c r="AE1655" s="34"/>
      <c r="AF1655" s="34"/>
      <c r="AG1655" s="34"/>
      <c r="AH1655" s="34"/>
      <c r="AI1655" s="34"/>
      <c r="AJ1655" s="34"/>
      <c r="AK1655" s="34"/>
      <c r="AL1655" s="34"/>
      <c r="AM1655" s="34"/>
      <c r="AN1655" s="34"/>
      <c r="AO1655" s="34"/>
      <c r="AP1655" s="34"/>
      <c r="AQ1655" s="34"/>
      <c r="AR1655" s="34"/>
    </row>
    <row r="1656" spans="10:44" s="95" customFormat="1" ht="15" customHeight="1" x14ac:dyDescent="0.25">
      <c r="J1656" s="96"/>
      <c r="K1656" s="96"/>
      <c r="L1656" s="96"/>
      <c r="M1656" s="96"/>
      <c r="N1656" s="96"/>
      <c r="O1656" s="96"/>
      <c r="P1656" s="96"/>
      <c r="Q1656" s="96"/>
      <c r="R1656" s="34"/>
      <c r="S1656" s="34"/>
      <c r="T1656" s="34"/>
      <c r="U1656" s="34"/>
      <c r="V1656" s="34"/>
      <c r="W1656" s="34"/>
      <c r="X1656" s="34"/>
      <c r="Y1656" s="34"/>
      <c r="Z1656" s="34"/>
      <c r="AA1656" s="34"/>
      <c r="AB1656" s="34"/>
      <c r="AC1656" s="34"/>
      <c r="AD1656" s="34"/>
      <c r="AE1656" s="34"/>
      <c r="AF1656" s="34"/>
      <c r="AG1656" s="34"/>
      <c r="AH1656" s="34"/>
      <c r="AI1656" s="34"/>
      <c r="AJ1656" s="34"/>
      <c r="AK1656" s="34"/>
      <c r="AL1656" s="34"/>
      <c r="AM1656" s="34"/>
      <c r="AN1656" s="34"/>
      <c r="AO1656" s="34"/>
      <c r="AP1656" s="34"/>
      <c r="AQ1656" s="34"/>
      <c r="AR1656" s="34"/>
    </row>
    <row r="1657" spans="10:44" s="95" customFormat="1" ht="15" customHeight="1" x14ac:dyDescent="0.25">
      <c r="J1657" s="96"/>
      <c r="K1657" s="96"/>
      <c r="L1657" s="96"/>
      <c r="M1657" s="96"/>
      <c r="N1657" s="96"/>
      <c r="O1657" s="96"/>
      <c r="P1657" s="96"/>
      <c r="Q1657" s="96"/>
      <c r="R1657" s="34"/>
      <c r="S1657" s="34"/>
      <c r="T1657" s="34"/>
      <c r="U1657" s="34"/>
      <c r="V1657" s="34"/>
      <c r="W1657" s="34"/>
      <c r="X1657" s="34"/>
      <c r="Y1657" s="34"/>
      <c r="Z1657" s="34"/>
      <c r="AA1657" s="34"/>
      <c r="AB1657" s="34"/>
      <c r="AC1657" s="34"/>
      <c r="AD1657" s="34"/>
      <c r="AE1657" s="34"/>
      <c r="AF1657" s="34"/>
      <c r="AG1657" s="34"/>
      <c r="AH1657" s="34"/>
      <c r="AI1657" s="34"/>
      <c r="AJ1657" s="34"/>
      <c r="AK1657" s="34"/>
      <c r="AL1657" s="34"/>
      <c r="AM1657" s="34"/>
      <c r="AN1657" s="34"/>
      <c r="AO1657" s="34"/>
      <c r="AP1657" s="34"/>
      <c r="AQ1657" s="34"/>
      <c r="AR1657" s="34"/>
    </row>
    <row r="1658" spans="10:44" s="95" customFormat="1" ht="15" customHeight="1" x14ac:dyDescent="0.25">
      <c r="J1658" s="96"/>
      <c r="K1658" s="96"/>
      <c r="L1658" s="96"/>
      <c r="M1658" s="96"/>
      <c r="N1658" s="96"/>
      <c r="O1658" s="96"/>
      <c r="P1658" s="96"/>
      <c r="Q1658" s="96"/>
      <c r="R1658" s="34"/>
      <c r="S1658" s="34"/>
      <c r="T1658" s="34"/>
      <c r="U1658" s="34"/>
      <c r="V1658" s="34"/>
      <c r="W1658" s="34"/>
      <c r="X1658" s="34"/>
      <c r="Y1658" s="34"/>
      <c r="Z1658" s="34"/>
      <c r="AA1658" s="34"/>
      <c r="AB1658" s="34"/>
      <c r="AC1658" s="34"/>
      <c r="AD1658" s="34"/>
      <c r="AE1658" s="34"/>
      <c r="AF1658" s="34"/>
      <c r="AG1658" s="34"/>
      <c r="AH1658" s="34"/>
      <c r="AI1658" s="34"/>
      <c r="AJ1658" s="34"/>
      <c r="AK1658" s="34"/>
      <c r="AL1658" s="34"/>
      <c r="AM1658" s="34"/>
      <c r="AN1658" s="34"/>
      <c r="AO1658" s="34"/>
      <c r="AP1658" s="34"/>
      <c r="AQ1658" s="34"/>
      <c r="AR1658" s="34"/>
    </row>
    <row r="1659" spans="10:44" s="95" customFormat="1" ht="15" customHeight="1" x14ac:dyDescent="0.25">
      <c r="J1659" s="96"/>
      <c r="K1659" s="96"/>
      <c r="L1659" s="96"/>
      <c r="M1659" s="96"/>
      <c r="N1659" s="96"/>
      <c r="O1659" s="96"/>
      <c r="P1659" s="96"/>
      <c r="Q1659" s="96"/>
      <c r="R1659" s="34"/>
      <c r="S1659" s="34"/>
      <c r="T1659" s="34"/>
      <c r="U1659" s="34"/>
      <c r="V1659" s="34"/>
      <c r="W1659" s="34"/>
      <c r="X1659" s="34"/>
      <c r="Y1659" s="34"/>
      <c r="Z1659" s="34"/>
      <c r="AA1659" s="34"/>
      <c r="AB1659" s="34"/>
      <c r="AC1659" s="34"/>
      <c r="AD1659" s="34"/>
      <c r="AE1659" s="34"/>
      <c r="AF1659" s="34"/>
      <c r="AG1659" s="34"/>
      <c r="AH1659" s="34"/>
      <c r="AI1659" s="34"/>
      <c r="AJ1659" s="34"/>
      <c r="AK1659" s="34"/>
      <c r="AL1659" s="34"/>
      <c r="AM1659" s="34"/>
      <c r="AN1659" s="34"/>
      <c r="AO1659" s="34"/>
      <c r="AP1659" s="34"/>
      <c r="AQ1659" s="34"/>
      <c r="AR1659" s="34"/>
    </row>
    <row r="1660" spans="10:44" s="95" customFormat="1" ht="15" customHeight="1" x14ac:dyDescent="0.25">
      <c r="J1660" s="96"/>
      <c r="K1660" s="96"/>
      <c r="L1660" s="96"/>
      <c r="M1660" s="96"/>
      <c r="N1660" s="96"/>
      <c r="O1660" s="96"/>
      <c r="P1660" s="96"/>
      <c r="Q1660" s="96"/>
      <c r="R1660" s="34"/>
      <c r="S1660" s="34"/>
      <c r="T1660" s="34"/>
      <c r="U1660" s="34"/>
      <c r="V1660" s="34"/>
      <c r="W1660" s="34"/>
      <c r="X1660" s="34"/>
      <c r="Y1660" s="34"/>
      <c r="Z1660" s="34"/>
      <c r="AA1660" s="34"/>
      <c r="AB1660" s="34"/>
      <c r="AC1660" s="34"/>
      <c r="AD1660" s="34"/>
      <c r="AE1660" s="34"/>
      <c r="AF1660" s="34"/>
      <c r="AG1660" s="34"/>
      <c r="AH1660" s="34"/>
      <c r="AI1660" s="34"/>
      <c r="AJ1660" s="34"/>
      <c r="AK1660" s="34"/>
      <c r="AL1660" s="34"/>
      <c r="AM1660" s="34"/>
      <c r="AN1660" s="34"/>
      <c r="AO1660" s="34"/>
      <c r="AP1660" s="34"/>
      <c r="AQ1660" s="34"/>
      <c r="AR1660" s="34"/>
    </row>
    <row r="1661" spans="10:44" s="95" customFormat="1" ht="15" customHeight="1" x14ac:dyDescent="0.25">
      <c r="J1661" s="96"/>
      <c r="K1661" s="96"/>
      <c r="L1661" s="96"/>
      <c r="M1661" s="96"/>
      <c r="N1661" s="96"/>
      <c r="O1661" s="96"/>
      <c r="P1661" s="96"/>
      <c r="Q1661" s="96"/>
      <c r="R1661" s="34"/>
      <c r="S1661" s="34"/>
      <c r="T1661" s="34"/>
      <c r="U1661" s="34"/>
      <c r="V1661" s="34"/>
      <c r="W1661" s="34"/>
      <c r="X1661" s="34"/>
      <c r="Y1661" s="34"/>
      <c r="Z1661" s="34"/>
      <c r="AA1661" s="34"/>
      <c r="AB1661" s="34"/>
      <c r="AC1661" s="34"/>
      <c r="AD1661" s="34"/>
      <c r="AE1661" s="34"/>
      <c r="AF1661" s="34"/>
      <c r="AG1661" s="34"/>
      <c r="AH1661" s="34"/>
      <c r="AI1661" s="34"/>
      <c r="AJ1661" s="34"/>
      <c r="AK1661" s="34"/>
      <c r="AL1661" s="34"/>
      <c r="AM1661" s="34"/>
      <c r="AN1661" s="34"/>
      <c r="AO1661" s="34"/>
      <c r="AP1661" s="34"/>
      <c r="AQ1661" s="34"/>
      <c r="AR1661" s="34"/>
    </row>
    <row r="1662" spans="10:44" s="95" customFormat="1" ht="15" customHeight="1" x14ac:dyDescent="0.25">
      <c r="J1662" s="96"/>
      <c r="K1662" s="96"/>
      <c r="L1662" s="96"/>
      <c r="M1662" s="96"/>
      <c r="N1662" s="96"/>
      <c r="O1662" s="96"/>
      <c r="P1662" s="96"/>
      <c r="Q1662" s="96"/>
      <c r="R1662" s="34"/>
      <c r="S1662" s="34"/>
      <c r="T1662" s="34"/>
      <c r="U1662" s="34"/>
      <c r="V1662" s="34"/>
      <c r="W1662" s="34"/>
      <c r="X1662" s="34"/>
      <c r="Y1662" s="34"/>
      <c r="Z1662" s="34"/>
      <c r="AA1662" s="34"/>
      <c r="AB1662" s="34"/>
      <c r="AC1662" s="34"/>
      <c r="AD1662" s="34"/>
      <c r="AE1662" s="34"/>
      <c r="AF1662" s="34"/>
      <c r="AG1662" s="34"/>
      <c r="AH1662" s="34"/>
      <c r="AI1662" s="34"/>
      <c r="AJ1662" s="34"/>
      <c r="AK1662" s="34"/>
      <c r="AL1662" s="34"/>
      <c r="AM1662" s="34"/>
      <c r="AN1662" s="34"/>
      <c r="AO1662" s="34"/>
      <c r="AP1662" s="34"/>
      <c r="AQ1662" s="34"/>
      <c r="AR1662" s="34"/>
    </row>
    <row r="1663" spans="10:44" s="95" customFormat="1" ht="15" customHeight="1" x14ac:dyDescent="0.25">
      <c r="J1663" s="96"/>
      <c r="K1663" s="96"/>
      <c r="L1663" s="96"/>
      <c r="M1663" s="96"/>
      <c r="N1663" s="96"/>
      <c r="O1663" s="96"/>
      <c r="P1663" s="96"/>
      <c r="Q1663" s="96"/>
      <c r="R1663" s="34"/>
      <c r="S1663" s="34"/>
      <c r="T1663" s="34"/>
      <c r="U1663" s="34"/>
      <c r="V1663" s="34"/>
      <c r="W1663" s="34"/>
      <c r="X1663" s="34"/>
      <c r="Y1663" s="34"/>
      <c r="Z1663" s="34"/>
      <c r="AA1663" s="34"/>
      <c r="AB1663" s="34"/>
      <c r="AC1663" s="34"/>
      <c r="AD1663" s="34"/>
      <c r="AE1663" s="34"/>
      <c r="AF1663" s="34"/>
      <c r="AG1663" s="34"/>
      <c r="AH1663" s="34"/>
      <c r="AI1663" s="34"/>
      <c r="AJ1663" s="34"/>
      <c r="AK1663" s="34"/>
      <c r="AL1663" s="34"/>
      <c r="AM1663" s="34"/>
      <c r="AN1663" s="34"/>
      <c r="AO1663" s="34"/>
      <c r="AP1663" s="34"/>
      <c r="AQ1663" s="34"/>
      <c r="AR1663" s="34"/>
    </row>
    <row r="1664" spans="10:44" s="95" customFormat="1" ht="15" customHeight="1" x14ac:dyDescent="0.25">
      <c r="J1664" s="96"/>
      <c r="K1664" s="96"/>
      <c r="L1664" s="96"/>
      <c r="M1664" s="96"/>
      <c r="N1664" s="96"/>
      <c r="O1664" s="96"/>
      <c r="P1664" s="96"/>
      <c r="Q1664" s="96"/>
      <c r="R1664" s="34"/>
      <c r="S1664" s="34"/>
      <c r="T1664" s="34"/>
      <c r="U1664" s="34"/>
      <c r="V1664" s="34"/>
      <c r="W1664" s="34"/>
      <c r="X1664" s="34"/>
      <c r="Y1664" s="34"/>
      <c r="Z1664" s="34"/>
      <c r="AA1664" s="34"/>
      <c r="AB1664" s="34"/>
      <c r="AC1664" s="34"/>
      <c r="AD1664" s="34"/>
      <c r="AE1664" s="34"/>
      <c r="AF1664" s="34"/>
      <c r="AG1664" s="34"/>
      <c r="AH1664" s="34"/>
      <c r="AI1664" s="34"/>
      <c r="AJ1664" s="34"/>
      <c r="AK1664" s="34"/>
      <c r="AL1664" s="34"/>
      <c r="AM1664" s="34"/>
      <c r="AN1664" s="34"/>
      <c r="AO1664" s="34"/>
      <c r="AP1664" s="34"/>
      <c r="AQ1664" s="34"/>
      <c r="AR1664" s="34"/>
    </row>
    <row r="1665" spans="10:44" s="95" customFormat="1" ht="15" customHeight="1" x14ac:dyDescent="0.25">
      <c r="J1665" s="96"/>
      <c r="K1665" s="96"/>
      <c r="L1665" s="96"/>
      <c r="M1665" s="96"/>
      <c r="N1665" s="96"/>
      <c r="O1665" s="96"/>
      <c r="P1665" s="96"/>
      <c r="Q1665" s="96"/>
      <c r="R1665" s="34"/>
      <c r="S1665" s="34"/>
      <c r="T1665" s="34"/>
      <c r="U1665" s="34"/>
      <c r="V1665" s="34"/>
      <c r="W1665" s="34"/>
      <c r="X1665" s="34"/>
      <c r="Y1665" s="34"/>
      <c r="Z1665" s="34"/>
      <c r="AA1665" s="34"/>
      <c r="AB1665" s="34"/>
      <c r="AC1665" s="34"/>
      <c r="AD1665" s="34"/>
      <c r="AE1665" s="34"/>
      <c r="AF1665" s="34"/>
      <c r="AG1665" s="34"/>
      <c r="AH1665" s="34"/>
      <c r="AI1665" s="34"/>
      <c r="AJ1665" s="34"/>
      <c r="AK1665" s="34"/>
      <c r="AL1665" s="34"/>
      <c r="AM1665" s="34"/>
      <c r="AN1665" s="34"/>
      <c r="AO1665" s="34"/>
      <c r="AP1665" s="34"/>
      <c r="AQ1665" s="34"/>
      <c r="AR1665" s="34"/>
    </row>
    <row r="1666" spans="10:44" s="95" customFormat="1" ht="15" customHeight="1" x14ac:dyDescent="0.25">
      <c r="J1666" s="96"/>
      <c r="K1666" s="96"/>
      <c r="L1666" s="96"/>
      <c r="M1666" s="96"/>
      <c r="N1666" s="96"/>
      <c r="O1666" s="96"/>
      <c r="P1666" s="96"/>
      <c r="Q1666" s="96"/>
      <c r="R1666" s="34"/>
      <c r="S1666" s="34"/>
      <c r="T1666" s="34"/>
      <c r="U1666" s="34"/>
      <c r="V1666" s="34"/>
      <c r="W1666" s="34"/>
      <c r="X1666" s="34"/>
      <c r="Y1666" s="34"/>
      <c r="Z1666" s="34"/>
      <c r="AA1666" s="34"/>
      <c r="AB1666" s="34"/>
      <c r="AC1666" s="34"/>
      <c r="AD1666" s="34"/>
      <c r="AE1666" s="34"/>
      <c r="AF1666" s="34"/>
      <c r="AG1666" s="34"/>
      <c r="AH1666" s="34"/>
      <c r="AI1666" s="34"/>
      <c r="AJ1666" s="34"/>
      <c r="AK1666" s="34"/>
      <c r="AL1666" s="34"/>
      <c r="AM1666" s="34"/>
      <c r="AN1666" s="34"/>
      <c r="AO1666" s="34"/>
      <c r="AP1666" s="34"/>
      <c r="AQ1666" s="34"/>
      <c r="AR1666" s="34"/>
    </row>
    <row r="1667" spans="10:44" s="95" customFormat="1" ht="15" customHeight="1" x14ac:dyDescent="0.25">
      <c r="J1667" s="96"/>
      <c r="K1667" s="96"/>
      <c r="L1667" s="96"/>
      <c r="M1667" s="96"/>
      <c r="N1667" s="96"/>
      <c r="O1667" s="96"/>
      <c r="P1667" s="96"/>
      <c r="Q1667" s="96"/>
      <c r="R1667" s="34"/>
      <c r="S1667" s="34"/>
      <c r="T1667" s="34"/>
      <c r="U1667" s="34"/>
      <c r="V1667" s="34"/>
      <c r="W1667" s="34"/>
      <c r="X1667" s="34"/>
      <c r="Y1667" s="34"/>
      <c r="Z1667" s="34"/>
      <c r="AA1667" s="34"/>
      <c r="AB1667" s="34"/>
      <c r="AC1667" s="34"/>
      <c r="AD1667" s="34"/>
      <c r="AE1667" s="34"/>
      <c r="AF1667" s="34"/>
      <c r="AG1667" s="34"/>
      <c r="AH1667" s="34"/>
      <c r="AI1667" s="34"/>
      <c r="AJ1667" s="34"/>
      <c r="AK1667" s="34"/>
      <c r="AL1667" s="34"/>
      <c r="AM1667" s="34"/>
      <c r="AN1667" s="34"/>
      <c r="AO1667" s="34"/>
      <c r="AP1667" s="34"/>
      <c r="AQ1667" s="34"/>
      <c r="AR1667" s="34"/>
    </row>
    <row r="1668" spans="10:44" s="95" customFormat="1" ht="15" customHeight="1" x14ac:dyDescent="0.25">
      <c r="J1668" s="96"/>
      <c r="K1668" s="96"/>
      <c r="L1668" s="96"/>
      <c r="M1668" s="96"/>
      <c r="N1668" s="96"/>
      <c r="O1668" s="96"/>
      <c r="P1668" s="96"/>
      <c r="Q1668" s="96"/>
      <c r="R1668" s="34"/>
      <c r="S1668" s="34"/>
      <c r="T1668" s="34"/>
      <c r="U1668" s="34"/>
      <c r="V1668" s="34"/>
      <c r="W1668" s="34"/>
      <c r="X1668" s="34"/>
      <c r="Y1668" s="34"/>
      <c r="Z1668" s="34"/>
      <c r="AA1668" s="34"/>
      <c r="AB1668" s="34"/>
      <c r="AC1668" s="34"/>
      <c r="AD1668" s="34"/>
      <c r="AE1668" s="34"/>
      <c r="AF1668" s="34"/>
      <c r="AG1668" s="34"/>
      <c r="AH1668" s="34"/>
      <c r="AI1668" s="34"/>
      <c r="AJ1668" s="34"/>
      <c r="AK1668" s="34"/>
      <c r="AL1668" s="34"/>
      <c r="AM1668" s="34"/>
      <c r="AN1668" s="34"/>
      <c r="AO1668" s="34"/>
      <c r="AP1668" s="34"/>
      <c r="AQ1668" s="34"/>
      <c r="AR1668" s="34"/>
    </row>
    <row r="1669" spans="10:44" s="95" customFormat="1" ht="15" customHeight="1" x14ac:dyDescent="0.25">
      <c r="J1669" s="96"/>
      <c r="K1669" s="96"/>
      <c r="L1669" s="96"/>
      <c r="M1669" s="96"/>
      <c r="N1669" s="96"/>
      <c r="O1669" s="96"/>
      <c r="P1669" s="96"/>
      <c r="Q1669" s="96"/>
      <c r="R1669" s="34"/>
      <c r="S1669" s="34"/>
      <c r="T1669" s="34"/>
      <c r="U1669" s="34"/>
      <c r="V1669" s="34"/>
      <c r="W1669" s="34"/>
      <c r="X1669" s="34"/>
      <c r="Y1669" s="34"/>
      <c r="Z1669" s="34"/>
      <c r="AA1669" s="34"/>
      <c r="AB1669" s="34"/>
      <c r="AC1669" s="34"/>
      <c r="AD1669" s="34"/>
      <c r="AE1669" s="34"/>
      <c r="AF1669" s="34"/>
      <c r="AG1669" s="34"/>
      <c r="AH1669" s="34"/>
      <c r="AI1669" s="34"/>
      <c r="AJ1669" s="34"/>
      <c r="AK1669" s="34"/>
      <c r="AL1669" s="34"/>
      <c r="AM1669" s="34"/>
      <c r="AN1669" s="34"/>
      <c r="AO1669" s="34"/>
      <c r="AP1669" s="34"/>
      <c r="AQ1669" s="34"/>
      <c r="AR1669" s="34"/>
    </row>
    <row r="1670" spans="10:44" s="95" customFormat="1" ht="15" customHeight="1" x14ac:dyDescent="0.25">
      <c r="J1670" s="96"/>
      <c r="K1670" s="96"/>
      <c r="L1670" s="96"/>
      <c r="M1670" s="96"/>
      <c r="N1670" s="96"/>
      <c r="O1670" s="96"/>
      <c r="P1670" s="96"/>
      <c r="Q1670" s="96"/>
      <c r="R1670" s="34"/>
      <c r="S1670" s="34"/>
      <c r="T1670" s="34"/>
      <c r="U1670" s="34"/>
      <c r="V1670" s="34"/>
      <c r="W1670" s="34"/>
      <c r="X1670" s="34"/>
      <c r="Y1670" s="34"/>
      <c r="Z1670" s="34"/>
      <c r="AA1670" s="34"/>
      <c r="AB1670" s="34"/>
      <c r="AC1670" s="34"/>
      <c r="AD1670" s="34"/>
      <c r="AE1670" s="34"/>
      <c r="AF1670" s="34"/>
      <c r="AG1670" s="34"/>
      <c r="AH1670" s="34"/>
      <c r="AI1670" s="34"/>
      <c r="AJ1670" s="34"/>
      <c r="AK1670" s="34"/>
      <c r="AL1670" s="34"/>
      <c r="AM1670" s="34"/>
      <c r="AN1670" s="34"/>
      <c r="AO1670" s="34"/>
      <c r="AP1670" s="34"/>
      <c r="AQ1670" s="34"/>
      <c r="AR1670" s="34"/>
    </row>
    <row r="1671" spans="10:44" s="95" customFormat="1" ht="15" customHeight="1" x14ac:dyDescent="0.25">
      <c r="J1671" s="96"/>
      <c r="K1671" s="96"/>
      <c r="L1671" s="96"/>
      <c r="M1671" s="96"/>
      <c r="N1671" s="96"/>
      <c r="O1671" s="96"/>
      <c r="P1671" s="96"/>
      <c r="Q1671" s="96"/>
      <c r="R1671" s="34"/>
      <c r="S1671" s="34"/>
      <c r="T1671" s="34"/>
      <c r="U1671" s="34"/>
      <c r="V1671" s="34"/>
      <c r="W1671" s="34"/>
      <c r="X1671" s="34"/>
      <c r="Y1671" s="34"/>
      <c r="Z1671" s="34"/>
      <c r="AA1671" s="34"/>
      <c r="AB1671" s="34"/>
      <c r="AC1671" s="34"/>
      <c r="AD1671" s="34"/>
      <c r="AE1671" s="34"/>
      <c r="AF1671" s="34"/>
      <c r="AG1671" s="34"/>
      <c r="AH1671" s="34"/>
      <c r="AI1671" s="34"/>
      <c r="AJ1671" s="34"/>
      <c r="AK1671" s="34"/>
      <c r="AL1671" s="34"/>
      <c r="AM1671" s="34"/>
      <c r="AN1671" s="34"/>
      <c r="AO1671" s="34"/>
      <c r="AP1671" s="34"/>
      <c r="AQ1671" s="34"/>
      <c r="AR1671" s="34"/>
    </row>
    <row r="1672" spans="10:44" s="95" customFormat="1" ht="15" customHeight="1" x14ac:dyDescent="0.25">
      <c r="J1672" s="96"/>
      <c r="K1672" s="96"/>
      <c r="L1672" s="96"/>
      <c r="M1672" s="96"/>
      <c r="N1672" s="96"/>
      <c r="O1672" s="96"/>
      <c r="P1672" s="96"/>
      <c r="Q1672" s="96"/>
      <c r="R1672" s="34"/>
      <c r="S1672" s="34"/>
      <c r="T1672" s="34"/>
      <c r="U1672" s="34"/>
      <c r="V1672" s="34"/>
      <c r="W1672" s="34"/>
      <c r="X1672" s="34"/>
      <c r="Y1672" s="34"/>
      <c r="Z1672" s="34"/>
      <c r="AA1672" s="34"/>
      <c r="AB1672" s="34"/>
      <c r="AC1672" s="34"/>
      <c r="AD1672" s="34"/>
      <c r="AE1672" s="34"/>
      <c r="AF1672" s="34"/>
      <c r="AG1672" s="34"/>
      <c r="AH1672" s="34"/>
      <c r="AI1672" s="34"/>
      <c r="AJ1672" s="34"/>
      <c r="AK1672" s="34"/>
      <c r="AL1672" s="34"/>
      <c r="AM1672" s="34"/>
      <c r="AN1672" s="34"/>
      <c r="AO1672" s="34"/>
      <c r="AP1672" s="34"/>
      <c r="AQ1672" s="34"/>
      <c r="AR1672" s="34"/>
    </row>
    <row r="1673" spans="10:44" s="95" customFormat="1" ht="15" customHeight="1" x14ac:dyDescent="0.25">
      <c r="J1673" s="96"/>
      <c r="K1673" s="96"/>
      <c r="L1673" s="96"/>
      <c r="M1673" s="96"/>
      <c r="N1673" s="96"/>
      <c r="O1673" s="96"/>
      <c r="P1673" s="96"/>
      <c r="Q1673" s="96"/>
      <c r="R1673" s="34"/>
      <c r="S1673" s="34"/>
      <c r="T1673" s="34"/>
      <c r="U1673" s="34"/>
      <c r="V1673" s="34"/>
      <c r="W1673" s="34"/>
      <c r="X1673" s="34"/>
      <c r="Y1673" s="34"/>
      <c r="Z1673" s="34"/>
      <c r="AA1673" s="34"/>
      <c r="AB1673" s="34"/>
      <c r="AC1673" s="34"/>
      <c r="AD1673" s="34"/>
      <c r="AE1673" s="34"/>
      <c r="AF1673" s="34"/>
      <c r="AG1673" s="34"/>
      <c r="AH1673" s="34"/>
      <c r="AI1673" s="34"/>
      <c r="AJ1673" s="34"/>
      <c r="AK1673" s="34"/>
      <c r="AL1673" s="34"/>
      <c r="AM1673" s="34"/>
      <c r="AN1673" s="34"/>
      <c r="AO1673" s="34"/>
      <c r="AP1673" s="34"/>
      <c r="AQ1673" s="34"/>
      <c r="AR1673" s="34"/>
    </row>
    <row r="1674" spans="10:44" s="95" customFormat="1" ht="15" customHeight="1" x14ac:dyDescent="0.25">
      <c r="J1674" s="96"/>
      <c r="K1674" s="96"/>
      <c r="L1674" s="96"/>
      <c r="M1674" s="96"/>
      <c r="N1674" s="96"/>
      <c r="O1674" s="96"/>
      <c r="P1674" s="96"/>
      <c r="Q1674" s="96"/>
      <c r="R1674" s="34"/>
      <c r="S1674" s="34"/>
      <c r="T1674" s="34"/>
      <c r="U1674" s="34"/>
      <c r="V1674" s="34"/>
      <c r="W1674" s="34"/>
      <c r="X1674" s="34"/>
      <c r="Y1674" s="34"/>
      <c r="Z1674" s="34"/>
      <c r="AA1674" s="34"/>
      <c r="AB1674" s="34"/>
      <c r="AC1674" s="34"/>
      <c r="AD1674" s="34"/>
      <c r="AE1674" s="34"/>
      <c r="AF1674" s="34"/>
      <c r="AG1674" s="34"/>
      <c r="AH1674" s="34"/>
      <c r="AI1674" s="34"/>
      <c r="AJ1674" s="34"/>
      <c r="AK1674" s="34"/>
      <c r="AL1674" s="34"/>
      <c r="AM1674" s="34"/>
      <c r="AN1674" s="34"/>
      <c r="AO1674" s="34"/>
      <c r="AP1674" s="34"/>
      <c r="AQ1674" s="34"/>
      <c r="AR1674" s="34"/>
    </row>
    <row r="1675" spans="10:44" s="95" customFormat="1" ht="15" customHeight="1" x14ac:dyDescent="0.25">
      <c r="J1675" s="96"/>
      <c r="K1675" s="96"/>
      <c r="L1675" s="96"/>
      <c r="M1675" s="96"/>
      <c r="N1675" s="96"/>
      <c r="O1675" s="96"/>
      <c r="P1675" s="96"/>
      <c r="Q1675" s="96"/>
      <c r="R1675" s="34"/>
      <c r="S1675" s="34"/>
      <c r="T1675" s="34"/>
      <c r="U1675" s="34"/>
      <c r="V1675" s="34"/>
      <c r="W1675" s="34"/>
      <c r="X1675" s="34"/>
      <c r="Y1675" s="34"/>
      <c r="Z1675" s="34"/>
      <c r="AA1675" s="34"/>
      <c r="AB1675" s="34"/>
      <c r="AC1675" s="34"/>
      <c r="AD1675" s="34"/>
      <c r="AE1675" s="34"/>
      <c r="AF1675" s="34"/>
      <c r="AG1675" s="34"/>
      <c r="AH1675" s="34"/>
      <c r="AI1675" s="34"/>
      <c r="AJ1675" s="34"/>
      <c r="AK1675" s="34"/>
      <c r="AL1675" s="34"/>
      <c r="AM1675" s="34"/>
      <c r="AN1675" s="34"/>
      <c r="AO1675" s="34"/>
      <c r="AP1675" s="34"/>
      <c r="AQ1675" s="34"/>
      <c r="AR1675" s="34"/>
    </row>
    <row r="1676" spans="10:44" s="95" customFormat="1" ht="15" customHeight="1" x14ac:dyDescent="0.25">
      <c r="J1676" s="96"/>
      <c r="K1676" s="96"/>
      <c r="L1676" s="96"/>
      <c r="M1676" s="96"/>
      <c r="N1676" s="96"/>
      <c r="O1676" s="96"/>
      <c r="P1676" s="96"/>
      <c r="Q1676" s="96"/>
      <c r="R1676" s="34"/>
      <c r="S1676" s="34"/>
      <c r="T1676" s="34"/>
      <c r="U1676" s="34"/>
      <c r="V1676" s="34"/>
      <c r="W1676" s="34"/>
      <c r="X1676" s="34"/>
      <c r="Y1676" s="34"/>
      <c r="Z1676" s="34"/>
      <c r="AA1676" s="34"/>
      <c r="AB1676" s="34"/>
      <c r="AC1676" s="34"/>
      <c r="AD1676" s="34"/>
      <c r="AE1676" s="34"/>
      <c r="AF1676" s="34"/>
      <c r="AG1676" s="34"/>
      <c r="AH1676" s="34"/>
      <c r="AI1676" s="34"/>
      <c r="AJ1676" s="34"/>
      <c r="AK1676" s="34"/>
      <c r="AL1676" s="34"/>
      <c r="AM1676" s="34"/>
      <c r="AN1676" s="34"/>
      <c r="AO1676" s="34"/>
      <c r="AP1676" s="34"/>
      <c r="AQ1676" s="34"/>
      <c r="AR1676" s="34"/>
    </row>
    <row r="1677" spans="10:44" s="95" customFormat="1" ht="15" customHeight="1" x14ac:dyDescent="0.25">
      <c r="J1677" s="96"/>
      <c r="K1677" s="96"/>
      <c r="L1677" s="96"/>
      <c r="M1677" s="96"/>
      <c r="N1677" s="96"/>
      <c r="O1677" s="96"/>
      <c r="P1677" s="96"/>
      <c r="Q1677" s="96"/>
      <c r="R1677" s="34"/>
      <c r="S1677" s="34"/>
      <c r="T1677" s="34"/>
      <c r="U1677" s="34"/>
      <c r="V1677" s="34"/>
      <c r="W1677" s="34"/>
      <c r="X1677" s="34"/>
      <c r="Y1677" s="34"/>
      <c r="Z1677" s="34"/>
      <c r="AA1677" s="34"/>
      <c r="AB1677" s="34"/>
      <c r="AC1677" s="34"/>
      <c r="AD1677" s="34"/>
      <c r="AE1677" s="34"/>
      <c r="AF1677" s="34"/>
      <c r="AG1677" s="34"/>
      <c r="AH1677" s="34"/>
      <c r="AI1677" s="34"/>
      <c r="AJ1677" s="34"/>
      <c r="AK1677" s="34"/>
      <c r="AL1677" s="34"/>
      <c r="AM1677" s="34"/>
      <c r="AN1677" s="34"/>
      <c r="AO1677" s="34"/>
      <c r="AP1677" s="34"/>
      <c r="AQ1677" s="34"/>
      <c r="AR1677" s="34"/>
    </row>
    <row r="1678" spans="10:44" s="95" customFormat="1" ht="15" customHeight="1" x14ac:dyDescent="0.25">
      <c r="J1678" s="96"/>
      <c r="K1678" s="96"/>
      <c r="L1678" s="96"/>
      <c r="M1678" s="96"/>
      <c r="N1678" s="96"/>
      <c r="O1678" s="96"/>
      <c r="P1678" s="96"/>
      <c r="Q1678" s="96"/>
      <c r="R1678" s="34"/>
      <c r="S1678" s="34"/>
      <c r="T1678" s="34"/>
      <c r="U1678" s="34"/>
      <c r="V1678" s="34"/>
      <c r="W1678" s="34"/>
      <c r="X1678" s="34"/>
      <c r="Y1678" s="34"/>
      <c r="Z1678" s="34"/>
      <c r="AA1678" s="34"/>
      <c r="AB1678" s="34"/>
      <c r="AC1678" s="34"/>
      <c r="AD1678" s="34"/>
      <c r="AE1678" s="34"/>
      <c r="AF1678" s="34"/>
      <c r="AG1678" s="34"/>
      <c r="AH1678" s="34"/>
      <c r="AI1678" s="34"/>
      <c r="AJ1678" s="34"/>
      <c r="AK1678" s="34"/>
      <c r="AL1678" s="34"/>
      <c r="AM1678" s="34"/>
      <c r="AN1678" s="34"/>
      <c r="AO1678" s="34"/>
      <c r="AP1678" s="34"/>
      <c r="AQ1678" s="34"/>
      <c r="AR1678" s="34"/>
    </row>
    <row r="1679" spans="10:44" s="95" customFormat="1" ht="15" customHeight="1" x14ac:dyDescent="0.25">
      <c r="J1679" s="96"/>
      <c r="K1679" s="96"/>
      <c r="L1679" s="96"/>
      <c r="M1679" s="96"/>
      <c r="N1679" s="96"/>
      <c r="O1679" s="96"/>
      <c r="P1679" s="96"/>
      <c r="Q1679" s="96"/>
      <c r="R1679" s="34"/>
      <c r="S1679" s="34"/>
      <c r="T1679" s="34"/>
      <c r="U1679" s="34"/>
      <c r="V1679" s="34"/>
      <c r="W1679" s="34"/>
      <c r="X1679" s="34"/>
      <c r="Y1679" s="34"/>
      <c r="Z1679" s="34"/>
      <c r="AA1679" s="34"/>
      <c r="AB1679" s="34"/>
      <c r="AC1679" s="34"/>
      <c r="AD1679" s="34"/>
      <c r="AE1679" s="34"/>
      <c r="AF1679" s="34"/>
      <c r="AG1679" s="34"/>
      <c r="AH1679" s="34"/>
      <c r="AI1679" s="34"/>
      <c r="AJ1679" s="34"/>
      <c r="AK1679" s="34"/>
      <c r="AL1679" s="34"/>
      <c r="AM1679" s="34"/>
      <c r="AN1679" s="34"/>
      <c r="AO1679" s="34"/>
      <c r="AP1679" s="34"/>
      <c r="AQ1679" s="34"/>
      <c r="AR1679" s="34"/>
    </row>
    <row r="1680" spans="10:44" s="95" customFormat="1" ht="15" customHeight="1" x14ac:dyDescent="0.25">
      <c r="J1680" s="96"/>
      <c r="K1680" s="96"/>
      <c r="L1680" s="96"/>
      <c r="M1680" s="96"/>
      <c r="N1680" s="96"/>
      <c r="O1680" s="96"/>
      <c r="P1680" s="96"/>
      <c r="Q1680" s="96"/>
      <c r="R1680" s="34"/>
      <c r="S1680" s="34"/>
      <c r="T1680" s="34"/>
      <c r="U1680" s="34"/>
      <c r="V1680" s="34"/>
      <c r="W1680" s="34"/>
      <c r="X1680" s="34"/>
      <c r="Y1680" s="34"/>
      <c r="Z1680" s="34"/>
      <c r="AA1680" s="34"/>
      <c r="AB1680" s="34"/>
      <c r="AC1680" s="34"/>
      <c r="AD1680" s="34"/>
      <c r="AE1680" s="34"/>
      <c r="AF1680" s="34"/>
      <c r="AG1680" s="34"/>
      <c r="AH1680" s="34"/>
      <c r="AI1680" s="34"/>
      <c r="AJ1680" s="34"/>
      <c r="AK1680" s="34"/>
      <c r="AL1680" s="34"/>
      <c r="AM1680" s="34"/>
      <c r="AN1680" s="34"/>
      <c r="AO1680" s="34"/>
      <c r="AP1680" s="34"/>
      <c r="AQ1680" s="34"/>
      <c r="AR1680" s="34"/>
    </row>
    <row r="1681" spans="10:44" s="95" customFormat="1" ht="15" customHeight="1" x14ac:dyDescent="0.25">
      <c r="J1681" s="96"/>
      <c r="K1681" s="96"/>
      <c r="L1681" s="96"/>
      <c r="M1681" s="96"/>
      <c r="N1681" s="96"/>
      <c r="O1681" s="96"/>
      <c r="P1681" s="96"/>
      <c r="Q1681" s="96"/>
      <c r="R1681" s="34"/>
      <c r="S1681" s="34"/>
      <c r="T1681" s="34"/>
      <c r="U1681" s="34"/>
      <c r="V1681" s="34"/>
      <c r="W1681" s="34"/>
      <c r="X1681" s="34"/>
      <c r="Y1681" s="34"/>
      <c r="Z1681" s="34"/>
      <c r="AA1681" s="34"/>
      <c r="AB1681" s="34"/>
      <c r="AC1681" s="34"/>
      <c r="AD1681" s="34"/>
      <c r="AE1681" s="34"/>
      <c r="AF1681" s="34"/>
      <c r="AG1681" s="34"/>
      <c r="AH1681" s="34"/>
      <c r="AI1681" s="34"/>
      <c r="AJ1681" s="34"/>
      <c r="AK1681" s="34"/>
      <c r="AL1681" s="34"/>
      <c r="AM1681" s="34"/>
      <c r="AN1681" s="34"/>
      <c r="AO1681" s="34"/>
      <c r="AP1681" s="34"/>
      <c r="AQ1681" s="34"/>
      <c r="AR1681" s="34"/>
    </row>
    <row r="1682" spans="10:44" s="95" customFormat="1" ht="15" customHeight="1" x14ac:dyDescent="0.25">
      <c r="J1682" s="96"/>
      <c r="K1682" s="96"/>
      <c r="L1682" s="96"/>
      <c r="M1682" s="96"/>
      <c r="N1682" s="96"/>
      <c r="O1682" s="96"/>
      <c r="P1682" s="96"/>
      <c r="Q1682" s="96"/>
      <c r="R1682" s="34"/>
      <c r="S1682" s="34"/>
      <c r="T1682" s="34"/>
      <c r="U1682" s="34"/>
      <c r="V1682" s="34"/>
      <c r="W1682" s="34"/>
      <c r="X1682" s="34"/>
      <c r="Y1682" s="34"/>
      <c r="Z1682" s="34"/>
      <c r="AA1682" s="34"/>
      <c r="AB1682" s="34"/>
      <c r="AC1682" s="34"/>
      <c r="AD1682" s="34"/>
      <c r="AE1682" s="34"/>
      <c r="AF1682" s="34"/>
      <c r="AG1682" s="34"/>
      <c r="AH1682" s="34"/>
      <c r="AI1682" s="34"/>
      <c r="AJ1682" s="34"/>
      <c r="AK1682" s="34"/>
      <c r="AL1682" s="34"/>
      <c r="AM1682" s="34"/>
      <c r="AN1682" s="34"/>
      <c r="AO1682" s="34"/>
      <c r="AP1682" s="34"/>
      <c r="AQ1682" s="34"/>
      <c r="AR1682" s="34"/>
    </row>
    <row r="1683" spans="10:44" s="95" customFormat="1" ht="15" customHeight="1" x14ac:dyDescent="0.25">
      <c r="J1683" s="96"/>
      <c r="K1683" s="96"/>
      <c r="L1683" s="96"/>
      <c r="M1683" s="96"/>
      <c r="N1683" s="96"/>
      <c r="O1683" s="96"/>
      <c r="P1683" s="96"/>
      <c r="Q1683" s="96"/>
      <c r="R1683" s="34"/>
      <c r="S1683" s="34"/>
      <c r="T1683" s="34"/>
      <c r="U1683" s="34"/>
      <c r="V1683" s="34"/>
      <c r="W1683" s="34"/>
      <c r="X1683" s="34"/>
      <c r="Y1683" s="34"/>
      <c r="Z1683" s="34"/>
      <c r="AA1683" s="34"/>
      <c r="AB1683" s="34"/>
      <c r="AC1683" s="34"/>
      <c r="AD1683" s="34"/>
      <c r="AE1683" s="34"/>
      <c r="AF1683" s="34"/>
      <c r="AG1683" s="34"/>
      <c r="AH1683" s="34"/>
      <c r="AI1683" s="34"/>
      <c r="AJ1683" s="34"/>
      <c r="AK1683" s="34"/>
      <c r="AL1683" s="34"/>
      <c r="AM1683" s="34"/>
      <c r="AN1683" s="34"/>
      <c r="AO1683" s="34"/>
      <c r="AP1683" s="34"/>
      <c r="AQ1683" s="34"/>
      <c r="AR1683" s="34"/>
    </row>
    <row r="1684" spans="10:44" s="95" customFormat="1" ht="15" customHeight="1" x14ac:dyDescent="0.25">
      <c r="J1684" s="96"/>
      <c r="K1684" s="96"/>
      <c r="L1684" s="96"/>
      <c r="M1684" s="96"/>
      <c r="N1684" s="96"/>
      <c r="O1684" s="96"/>
      <c r="P1684" s="96"/>
      <c r="Q1684" s="96"/>
      <c r="R1684" s="34"/>
      <c r="S1684" s="34"/>
      <c r="T1684" s="34"/>
      <c r="U1684" s="34"/>
      <c r="V1684" s="34"/>
      <c r="W1684" s="34"/>
      <c r="X1684" s="34"/>
      <c r="Y1684" s="34"/>
      <c r="Z1684" s="34"/>
      <c r="AA1684" s="34"/>
      <c r="AB1684" s="34"/>
      <c r="AC1684" s="34"/>
      <c r="AD1684" s="34"/>
      <c r="AE1684" s="34"/>
      <c r="AF1684" s="34"/>
      <c r="AG1684" s="34"/>
      <c r="AH1684" s="34"/>
      <c r="AI1684" s="34"/>
      <c r="AJ1684" s="34"/>
      <c r="AK1684" s="34"/>
      <c r="AL1684" s="34"/>
      <c r="AM1684" s="34"/>
      <c r="AN1684" s="34"/>
      <c r="AO1684" s="34"/>
      <c r="AP1684" s="34"/>
      <c r="AQ1684" s="34"/>
      <c r="AR1684" s="34"/>
    </row>
    <row r="1685" spans="10:44" s="95" customFormat="1" ht="15" customHeight="1" x14ac:dyDescent="0.25">
      <c r="J1685" s="96"/>
      <c r="K1685" s="96"/>
      <c r="L1685" s="96"/>
      <c r="M1685" s="96"/>
      <c r="N1685" s="96"/>
      <c r="O1685" s="96"/>
      <c r="P1685" s="96"/>
      <c r="Q1685" s="96"/>
      <c r="R1685" s="34"/>
      <c r="S1685" s="34"/>
      <c r="T1685" s="34"/>
      <c r="U1685" s="34"/>
      <c r="V1685" s="34"/>
      <c r="W1685" s="34"/>
      <c r="X1685" s="34"/>
      <c r="Y1685" s="34"/>
      <c r="Z1685" s="34"/>
      <c r="AA1685" s="34"/>
      <c r="AB1685" s="34"/>
      <c r="AC1685" s="34"/>
      <c r="AD1685" s="34"/>
      <c r="AE1685" s="34"/>
      <c r="AF1685" s="34"/>
      <c r="AG1685" s="34"/>
      <c r="AH1685" s="34"/>
      <c r="AI1685" s="34"/>
      <c r="AJ1685" s="34"/>
      <c r="AK1685" s="34"/>
      <c r="AL1685" s="34"/>
      <c r="AM1685" s="34"/>
      <c r="AN1685" s="34"/>
      <c r="AO1685" s="34"/>
      <c r="AP1685" s="34"/>
      <c r="AQ1685" s="34"/>
      <c r="AR1685" s="34"/>
    </row>
    <row r="1686" spans="10:44" s="95" customFormat="1" ht="15" customHeight="1" x14ac:dyDescent="0.25">
      <c r="J1686" s="96"/>
      <c r="K1686" s="96"/>
      <c r="L1686" s="96"/>
      <c r="M1686" s="96"/>
      <c r="N1686" s="96"/>
      <c r="O1686" s="96"/>
      <c r="P1686" s="96"/>
      <c r="Q1686" s="96"/>
      <c r="R1686" s="34"/>
      <c r="S1686" s="34"/>
      <c r="T1686" s="34"/>
      <c r="U1686" s="34"/>
      <c r="V1686" s="34"/>
      <c r="W1686" s="34"/>
      <c r="X1686" s="34"/>
      <c r="Y1686" s="34"/>
      <c r="Z1686" s="34"/>
      <c r="AA1686" s="34"/>
      <c r="AB1686" s="34"/>
      <c r="AC1686" s="34"/>
      <c r="AD1686" s="34"/>
      <c r="AE1686" s="34"/>
      <c r="AF1686" s="34"/>
      <c r="AG1686" s="34"/>
      <c r="AH1686" s="34"/>
      <c r="AI1686" s="34"/>
      <c r="AJ1686" s="34"/>
      <c r="AK1686" s="34"/>
      <c r="AL1686" s="34"/>
      <c r="AM1686" s="34"/>
      <c r="AN1686" s="34"/>
      <c r="AO1686" s="34"/>
      <c r="AP1686" s="34"/>
      <c r="AQ1686" s="34"/>
      <c r="AR1686" s="34"/>
    </row>
    <row r="1687" spans="10:44" s="95" customFormat="1" ht="15" customHeight="1" x14ac:dyDescent="0.25">
      <c r="J1687" s="96"/>
      <c r="K1687" s="96"/>
      <c r="L1687" s="96"/>
      <c r="M1687" s="96"/>
      <c r="N1687" s="96"/>
      <c r="O1687" s="96"/>
      <c r="P1687" s="96"/>
      <c r="Q1687" s="96"/>
      <c r="R1687" s="34"/>
      <c r="S1687" s="34"/>
      <c r="T1687" s="34"/>
      <c r="U1687" s="34"/>
      <c r="V1687" s="34"/>
      <c r="W1687" s="34"/>
      <c r="X1687" s="34"/>
      <c r="Y1687" s="34"/>
      <c r="Z1687" s="34"/>
      <c r="AA1687" s="34"/>
      <c r="AB1687" s="34"/>
      <c r="AC1687" s="34"/>
      <c r="AD1687" s="34"/>
      <c r="AE1687" s="34"/>
      <c r="AF1687" s="34"/>
      <c r="AG1687" s="34"/>
      <c r="AH1687" s="34"/>
      <c r="AI1687" s="34"/>
      <c r="AJ1687" s="34"/>
      <c r="AK1687" s="34"/>
      <c r="AL1687" s="34"/>
      <c r="AM1687" s="34"/>
      <c r="AN1687" s="34"/>
      <c r="AO1687" s="34"/>
      <c r="AP1687" s="34"/>
      <c r="AQ1687" s="34"/>
      <c r="AR1687" s="34"/>
    </row>
    <row r="1688" spans="10:44" s="95" customFormat="1" ht="15" customHeight="1" x14ac:dyDescent="0.25">
      <c r="J1688" s="96"/>
      <c r="K1688" s="96"/>
      <c r="L1688" s="96"/>
      <c r="M1688" s="96"/>
      <c r="N1688" s="96"/>
      <c r="O1688" s="96"/>
      <c r="P1688" s="96"/>
      <c r="Q1688" s="96"/>
      <c r="R1688" s="34"/>
      <c r="S1688" s="34"/>
      <c r="T1688" s="34"/>
      <c r="U1688" s="34"/>
      <c r="V1688" s="34"/>
      <c r="W1688" s="34"/>
      <c r="X1688" s="34"/>
      <c r="Y1688" s="34"/>
      <c r="Z1688" s="34"/>
      <c r="AA1688" s="34"/>
      <c r="AB1688" s="34"/>
      <c r="AC1688" s="34"/>
      <c r="AD1688" s="34"/>
      <c r="AE1688" s="34"/>
      <c r="AF1688" s="34"/>
      <c r="AG1688" s="34"/>
      <c r="AH1688" s="34"/>
      <c r="AI1688" s="34"/>
      <c r="AJ1688" s="34"/>
      <c r="AK1688" s="34"/>
      <c r="AL1688" s="34"/>
      <c r="AM1688" s="34"/>
      <c r="AN1688" s="34"/>
      <c r="AO1688" s="34"/>
      <c r="AP1688" s="34"/>
      <c r="AQ1688" s="34"/>
      <c r="AR1688" s="34"/>
    </row>
    <row r="1689" spans="10:44" s="95" customFormat="1" ht="15" customHeight="1" x14ac:dyDescent="0.25">
      <c r="J1689" s="96"/>
      <c r="K1689" s="96"/>
      <c r="L1689" s="96"/>
      <c r="M1689" s="96"/>
      <c r="N1689" s="96"/>
      <c r="O1689" s="96"/>
      <c r="P1689" s="96"/>
      <c r="Q1689" s="96"/>
      <c r="R1689" s="34"/>
      <c r="S1689" s="34"/>
      <c r="T1689" s="34"/>
      <c r="U1689" s="34"/>
      <c r="V1689" s="34"/>
      <c r="W1689" s="34"/>
      <c r="X1689" s="34"/>
      <c r="Y1689" s="34"/>
      <c r="Z1689" s="34"/>
      <c r="AA1689" s="34"/>
      <c r="AB1689" s="34"/>
      <c r="AC1689" s="34"/>
      <c r="AD1689" s="34"/>
      <c r="AE1689" s="34"/>
      <c r="AF1689" s="34"/>
      <c r="AG1689" s="34"/>
      <c r="AH1689" s="34"/>
      <c r="AI1689" s="34"/>
      <c r="AJ1689" s="34"/>
      <c r="AK1689" s="34"/>
      <c r="AL1689" s="34"/>
      <c r="AM1689" s="34"/>
      <c r="AN1689" s="34"/>
      <c r="AO1689" s="34"/>
      <c r="AP1689" s="34"/>
      <c r="AQ1689" s="34"/>
      <c r="AR1689" s="34"/>
    </row>
    <row r="1690" spans="10:44" s="95" customFormat="1" ht="15" customHeight="1" x14ac:dyDescent="0.25">
      <c r="J1690" s="96"/>
      <c r="K1690" s="96"/>
      <c r="L1690" s="96"/>
      <c r="M1690" s="96"/>
      <c r="N1690" s="96"/>
      <c r="O1690" s="96"/>
      <c r="P1690" s="96"/>
      <c r="Q1690" s="96"/>
      <c r="R1690" s="34"/>
      <c r="S1690" s="34"/>
      <c r="T1690" s="34"/>
      <c r="U1690" s="34"/>
      <c r="V1690" s="34"/>
      <c r="W1690" s="34"/>
      <c r="X1690" s="34"/>
      <c r="Y1690" s="34"/>
      <c r="Z1690" s="34"/>
      <c r="AA1690" s="34"/>
      <c r="AB1690" s="34"/>
      <c r="AC1690" s="34"/>
      <c r="AD1690" s="34"/>
      <c r="AE1690" s="34"/>
      <c r="AF1690" s="34"/>
      <c r="AG1690" s="34"/>
      <c r="AH1690" s="34"/>
      <c r="AI1690" s="34"/>
      <c r="AJ1690" s="34"/>
      <c r="AK1690" s="34"/>
      <c r="AL1690" s="34"/>
      <c r="AM1690" s="34"/>
      <c r="AN1690" s="34"/>
      <c r="AO1690" s="34"/>
      <c r="AP1690" s="34"/>
      <c r="AQ1690" s="34"/>
      <c r="AR1690" s="34"/>
    </row>
    <row r="1691" spans="10:44" s="95" customFormat="1" ht="15" customHeight="1" x14ac:dyDescent="0.25">
      <c r="J1691" s="96"/>
      <c r="K1691" s="96"/>
      <c r="L1691" s="96"/>
      <c r="M1691" s="96"/>
      <c r="N1691" s="96"/>
      <c r="O1691" s="96"/>
      <c r="P1691" s="96"/>
      <c r="Q1691" s="96"/>
      <c r="R1691" s="34"/>
      <c r="S1691" s="34"/>
      <c r="T1691" s="34"/>
      <c r="U1691" s="34"/>
      <c r="V1691" s="34"/>
      <c r="W1691" s="34"/>
      <c r="X1691" s="34"/>
      <c r="Y1691" s="34"/>
      <c r="Z1691" s="34"/>
      <c r="AA1691" s="34"/>
      <c r="AB1691" s="34"/>
      <c r="AC1691" s="34"/>
      <c r="AD1691" s="34"/>
      <c r="AE1691" s="34"/>
      <c r="AF1691" s="34"/>
      <c r="AG1691" s="34"/>
      <c r="AH1691" s="34"/>
      <c r="AI1691" s="34"/>
      <c r="AJ1691" s="34"/>
      <c r="AK1691" s="34"/>
      <c r="AL1691" s="34"/>
      <c r="AM1691" s="34"/>
      <c r="AN1691" s="34"/>
      <c r="AO1691" s="34"/>
      <c r="AP1691" s="34"/>
      <c r="AQ1691" s="34"/>
      <c r="AR1691" s="34"/>
    </row>
    <row r="1692" spans="10:44" s="95" customFormat="1" ht="15" customHeight="1" x14ac:dyDescent="0.25">
      <c r="J1692" s="96"/>
      <c r="K1692" s="96"/>
      <c r="L1692" s="96"/>
      <c r="M1692" s="96"/>
      <c r="N1692" s="96"/>
      <c r="O1692" s="96"/>
      <c r="P1692" s="96"/>
      <c r="Q1692" s="96"/>
      <c r="R1692" s="34"/>
      <c r="S1692" s="34"/>
      <c r="T1692" s="34"/>
      <c r="U1692" s="34"/>
      <c r="V1692" s="34"/>
      <c r="W1692" s="34"/>
      <c r="X1692" s="34"/>
      <c r="Y1692" s="34"/>
      <c r="Z1692" s="34"/>
      <c r="AA1692" s="34"/>
      <c r="AB1692" s="34"/>
      <c r="AC1692" s="34"/>
      <c r="AD1692" s="34"/>
      <c r="AE1692" s="34"/>
      <c r="AF1692" s="34"/>
      <c r="AG1692" s="34"/>
      <c r="AH1692" s="34"/>
      <c r="AI1692" s="34"/>
      <c r="AJ1692" s="34"/>
      <c r="AK1692" s="34"/>
      <c r="AL1692" s="34"/>
      <c r="AM1692" s="34"/>
      <c r="AN1692" s="34"/>
      <c r="AO1692" s="34"/>
      <c r="AP1692" s="34"/>
      <c r="AQ1692" s="34"/>
      <c r="AR1692" s="34"/>
    </row>
    <row r="1693" spans="10:44" s="95" customFormat="1" ht="15" customHeight="1" x14ac:dyDescent="0.25">
      <c r="J1693" s="96"/>
      <c r="K1693" s="96"/>
      <c r="L1693" s="96"/>
      <c r="M1693" s="96"/>
      <c r="N1693" s="96"/>
      <c r="O1693" s="96"/>
      <c r="P1693" s="96"/>
      <c r="Q1693" s="96"/>
      <c r="R1693" s="34"/>
      <c r="S1693" s="34"/>
      <c r="T1693" s="34"/>
      <c r="U1693" s="34"/>
      <c r="V1693" s="34"/>
      <c r="W1693" s="34"/>
      <c r="X1693" s="34"/>
      <c r="Y1693" s="34"/>
      <c r="Z1693" s="34"/>
      <c r="AA1693" s="34"/>
      <c r="AB1693" s="34"/>
      <c r="AC1693" s="34"/>
      <c r="AD1693" s="34"/>
      <c r="AE1693" s="34"/>
      <c r="AF1693" s="34"/>
      <c r="AG1693" s="34"/>
      <c r="AH1693" s="34"/>
      <c r="AI1693" s="34"/>
      <c r="AJ1693" s="34"/>
      <c r="AK1693" s="34"/>
      <c r="AL1693" s="34"/>
      <c r="AM1693" s="34"/>
      <c r="AN1693" s="34"/>
      <c r="AO1693" s="34"/>
      <c r="AP1693" s="34"/>
      <c r="AQ1693" s="34"/>
      <c r="AR1693" s="34"/>
    </row>
    <row r="1694" spans="10:44" s="95" customFormat="1" ht="15" customHeight="1" x14ac:dyDescent="0.25">
      <c r="J1694" s="96"/>
      <c r="K1694" s="96"/>
      <c r="L1694" s="96"/>
      <c r="M1694" s="96"/>
      <c r="N1694" s="96"/>
      <c r="O1694" s="96"/>
      <c r="P1694" s="96"/>
      <c r="Q1694" s="96"/>
      <c r="R1694" s="34"/>
      <c r="S1694" s="34"/>
      <c r="T1694" s="34"/>
      <c r="U1694" s="34"/>
      <c r="V1694" s="34"/>
      <c r="W1694" s="34"/>
      <c r="X1694" s="34"/>
      <c r="Y1694" s="34"/>
      <c r="Z1694" s="34"/>
      <c r="AA1694" s="34"/>
      <c r="AB1694" s="34"/>
      <c r="AC1694" s="34"/>
      <c r="AD1694" s="34"/>
      <c r="AE1694" s="34"/>
      <c r="AF1694" s="34"/>
      <c r="AG1694" s="34"/>
      <c r="AH1694" s="34"/>
      <c r="AI1694" s="34"/>
      <c r="AJ1694" s="34"/>
      <c r="AK1694" s="34"/>
      <c r="AL1694" s="34"/>
      <c r="AM1694" s="34"/>
      <c r="AN1694" s="34"/>
      <c r="AO1694" s="34"/>
      <c r="AP1694" s="34"/>
      <c r="AQ1694" s="34"/>
      <c r="AR1694" s="34"/>
    </row>
    <row r="1695" spans="10:44" s="95" customFormat="1" ht="15" customHeight="1" x14ac:dyDescent="0.25">
      <c r="J1695" s="96"/>
      <c r="K1695" s="96"/>
      <c r="L1695" s="96"/>
      <c r="M1695" s="96"/>
      <c r="N1695" s="96"/>
      <c r="O1695" s="96"/>
      <c r="P1695" s="96"/>
      <c r="Q1695" s="96"/>
      <c r="R1695" s="34"/>
      <c r="S1695" s="34"/>
      <c r="T1695" s="34"/>
      <c r="U1695" s="34"/>
      <c r="V1695" s="34"/>
      <c r="W1695" s="34"/>
      <c r="X1695" s="34"/>
      <c r="Y1695" s="34"/>
      <c r="Z1695" s="34"/>
      <c r="AA1695" s="34"/>
      <c r="AB1695" s="34"/>
      <c r="AC1695" s="34"/>
      <c r="AD1695" s="34"/>
      <c r="AE1695" s="34"/>
      <c r="AF1695" s="34"/>
      <c r="AG1695" s="34"/>
      <c r="AH1695" s="34"/>
      <c r="AI1695" s="34"/>
      <c r="AJ1695" s="34"/>
      <c r="AK1695" s="34"/>
      <c r="AL1695" s="34"/>
      <c r="AM1695" s="34"/>
      <c r="AN1695" s="34"/>
      <c r="AO1695" s="34"/>
      <c r="AP1695" s="34"/>
      <c r="AQ1695" s="34"/>
      <c r="AR1695" s="34"/>
    </row>
    <row r="1696" spans="10:44" s="95" customFormat="1" ht="15" customHeight="1" x14ac:dyDescent="0.25">
      <c r="J1696" s="96"/>
      <c r="K1696" s="96"/>
      <c r="L1696" s="96"/>
      <c r="M1696" s="96"/>
      <c r="N1696" s="96"/>
      <c r="O1696" s="96"/>
      <c r="P1696" s="96"/>
      <c r="Q1696" s="96"/>
      <c r="R1696" s="34"/>
      <c r="S1696" s="34"/>
      <c r="T1696" s="34"/>
      <c r="U1696" s="34"/>
      <c r="V1696" s="34"/>
      <c r="W1696" s="34"/>
      <c r="X1696" s="34"/>
      <c r="Y1696" s="34"/>
      <c r="Z1696" s="34"/>
      <c r="AA1696" s="34"/>
      <c r="AB1696" s="34"/>
      <c r="AC1696" s="34"/>
      <c r="AD1696" s="34"/>
      <c r="AE1696" s="34"/>
      <c r="AF1696" s="34"/>
      <c r="AG1696" s="34"/>
      <c r="AH1696" s="34"/>
      <c r="AI1696" s="34"/>
      <c r="AJ1696" s="34"/>
      <c r="AK1696" s="34"/>
      <c r="AL1696" s="34"/>
      <c r="AM1696" s="34"/>
      <c r="AN1696" s="34"/>
      <c r="AO1696" s="34"/>
      <c r="AP1696" s="34"/>
      <c r="AQ1696" s="34"/>
      <c r="AR1696" s="34"/>
    </row>
    <row r="1697" spans="10:44" s="95" customFormat="1" ht="15" customHeight="1" x14ac:dyDescent="0.25">
      <c r="J1697" s="96"/>
      <c r="K1697" s="96"/>
      <c r="L1697" s="96"/>
      <c r="M1697" s="96"/>
      <c r="N1697" s="96"/>
      <c r="O1697" s="96"/>
      <c r="P1697" s="96"/>
      <c r="Q1697" s="96"/>
      <c r="R1697" s="34"/>
      <c r="S1697" s="34"/>
      <c r="T1697" s="34"/>
      <c r="U1697" s="34"/>
      <c r="V1697" s="34"/>
      <c r="W1697" s="34"/>
      <c r="X1697" s="34"/>
      <c r="Y1697" s="34"/>
      <c r="Z1697" s="34"/>
      <c r="AA1697" s="34"/>
      <c r="AB1697" s="34"/>
      <c r="AC1697" s="34"/>
      <c r="AD1697" s="34"/>
      <c r="AE1697" s="34"/>
      <c r="AF1697" s="34"/>
      <c r="AG1697" s="34"/>
      <c r="AH1697" s="34"/>
      <c r="AI1697" s="34"/>
      <c r="AJ1697" s="34"/>
      <c r="AK1697" s="34"/>
      <c r="AL1697" s="34"/>
      <c r="AM1697" s="34"/>
      <c r="AN1697" s="34"/>
      <c r="AO1697" s="34"/>
      <c r="AP1697" s="34"/>
      <c r="AQ1697" s="34"/>
      <c r="AR1697" s="34"/>
    </row>
    <row r="1698" spans="10:44" s="95" customFormat="1" ht="15" customHeight="1" x14ac:dyDescent="0.25">
      <c r="J1698" s="96"/>
      <c r="K1698" s="96"/>
      <c r="L1698" s="96"/>
      <c r="M1698" s="96"/>
      <c r="N1698" s="96"/>
      <c r="O1698" s="96"/>
      <c r="P1698" s="96"/>
      <c r="Q1698" s="96"/>
      <c r="R1698" s="34"/>
      <c r="S1698" s="34"/>
      <c r="T1698" s="34"/>
      <c r="U1698" s="34"/>
      <c r="V1698" s="34"/>
      <c r="W1698" s="34"/>
      <c r="X1698" s="34"/>
      <c r="Y1698" s="34"/>
      <c r="Z1698" s="34"/>
      <c r="AA1698" s="34"/>
      <c r="AB1698" s="34"/>
      <c r="AC1698" s="34"/>
      <c r="AD1698" s="34"/>
      <c r="AE1698" s="34"/>
      <c r="AF1698" s="34"/>
      <c r="AG1698" s="34"/>
      <c r="AH1698" s="34"/>
      <c r="AI1698" s="34"/>
      <c r="AJ1698" s="34"/>
      <c r="AK1698" s="34"/>
      <c r="AL1698" s="34"/>
      <c r="AM1698" s="34"/>
      <c r="AN1698" s="34"/>
      <c r="AO1698" s="34"/>
      <c r="AP1698" s="34"/>
      <c r="AQ1698" s="34"/>
      <c r="AR1698" s="34"/>
    </row>
    <row r="1699" spans="10:44" s="95" customFormat="1" ht="15" customHeight="1" x14ac:dyDescent="0.25">
      <c r="J1699" s="96"/>
      <c r="K1699" s="96"/>
      <c r="L1699" s="96"/>
      <c r="M1699" s="96"/>
      <c r="N1699" s="96"/>
      <c r="O1699" s="96"/>
      <c r="P1699" s="96"/>
      <c r="Q1699" s="96"/>
      <c r="R1699" s="34"/>
      <c r="S1699" s="34"/>
      <c r="T1699" s="34"/>
      <c r="U1699" s="34"/>
      <c r="V1699" s="34"/>
      <c r="W1699" s="34"/>
      <c r="X1699" s="34"/>
      <c r="Y1699" s="34"/>
      <c r="Z1699" s="34"/>
      <c r="AA1699" s="34"/>
      <c r="AB1699" s="34"/>
      <c r="AC1699" s="34"/>
      <c r="AD1699" s="34"/>
      <c r="AE1699" s="34"/>
      <c r="AF1699" s="34"/>
      <c r="AG1699" s="34"/>
      <c r="AH1699" s="34"/>
      <c r="AI1699" s="34"/>
      <c r="AJ1699" s="34"/>
      <c r="AK1699" s="34"/>
      <c r="AL1699" s="34"/>
      <c r="AM1699" s="34"/>
      <c r="AN1699" s="34"/>
      <c r="AO1699" s="34"/>
      <c r="AP1699" s="34"/>
      <c r="AQ1699" s="34"/>
      <c r="AR1699" s="34"/>
    </row>
    <row r="1700" spans="10:44" s="95" customFormat="1" ht="15" customHeight="1" x14ac:dyDescent="0.25">
      <c r="J1700" s="96"/>
      <c r="K1700" s="96"/>
      <c r="L1700" s="96"/>
      <c r="M1700" s="96"/>
      <c r="N1700" s="96"/>
      <c r="O1700" s="96"/>
      <c r="P1700" s="96"/>
      <c r="Q1700" s="96"/>
      <c r="R1700" s="34"/>
      <c r="S1700" s="34"/>
      <c r="T1700" s="34"/>
      <c r="U1700" s="34"/>
      <c r="V1700" s="34"/>
      <c r="W1700" s="34"/>
      <c r="X1700" s="34"/>
      <c r="Y1700" s="34"/>
      <c r="Z1700" s="34"/>
      <c r="AA1700" s="34"/>
      <c r="AB1700" s="34"/>
      <c r="AC1700" s="34"/>
      <c r="AD1700" s="34"/>
      <c r="AE1700" s="34"/>
      <c r="AF1700" s="34"/>
      <c r="AG1700" s="34"/>
      <c r="AH1700" s="34"/>
      <c r="AI1700" s="34"/>
      <c r="AJ1700" s="34"/>
      <c r="AK1700" s="34"/>
      <c r="AL1700" s="34"/>
      <c r="AM1700" s="34"/>
      <c r="AN1700" s="34"/>
      <c r="AO1700" s="34"/>
      <c r="AP1700" s="34"/>
      <c r="AQ1700" s="34"/>
      <c r="AR1700" s="34"/>
    </row>
    <row r="1701" spans="10:44" s="95" customFormat="1" ht="15" customHeight="1" x14ac:dyDescent="0.25">
      <c r="J1701" s="96"/>
      <c r="K1701" s="96"/>
      <c r="L1701" s="96"/>
      <c r="M1701" s="96"/>
      <c r="N1701" s="96"/>
      <c r="O1701" s="96"/>
      <c r="P1701" s="96"/>
      <c r="Q1701" s="96"/>
      <c r="R1701" s="34"/>
      <c r="S1701" s="34"/>
      <c r="T1701" s="34"/>
      <c r="U1701" s="34"/>
      <c r="V1701" s="34"/>
      <c r="W1701" s="34"/>
      <c r="X1701" s="34"/>
      <c r="Y1701" s="34"/>
      <c r="Z1701" s="34"/>
      <c r="AA1701" s="34"/>
      <c r="AB1701" s="34"/>
      <c r="AC1701" s="34"/>
      <c r="AD1701" s="34"/>
      <c r="AE1701" s="34"/>
      <c r="AF1701" s="34"/>
      <c r="AG1701" s="34"/>
      <c r="AH1701" s="34"/>
      <c r="AI1701" s="34"/>
      <c r="AJ1701" s="34"/>
      <c r="AK1701" s="34"/>
      <c r="AL1701" s="34"/>
      <c r="AM1701" s="34"/>
      <c r="AN1701" s="34"/>
      <c r="AO1701" s="34"/>
      <c r="AP1701" s="34"/>
      <c r="AQ1701" s="34"/>
      <c r="AR1701" s="34"/>
    </row>
    <row r="1702" spans="10:44" s="95" customFormat="1" ht="15" customHeight="1" x14ac:dyDescent="0.25">
      <c r="J1702" s="96"/>
      <c r="K1702" s="96"/>
      <c r="L1702" s="96"/>
      <c r="M1702" s="96"/>
      <c r="N1702" s="96"/>
      <c r="O1702" s="96"/>
      <c r="P1702" s="96"/>
      <c r="Q1702" s="96"/>
      <c r="R1702" s="34"/>
      <c r="S1702" s="34"/>
      <c r="T1702" s="34"/>
      <c r="U1702" s="34"/>
      <c r="V1702" s="34"/>
      <c r="W1702" s="34"/>
      <c r="X1702" s="34"/>
      <c r="Y1702" s="34"/>
      <c r="Z1702" s="34"/>
      <c r="AA1702" s="34"/>
      <c r="AB1702" s="34"/>
      <c r="AC1702" s="34"/>
      <c r="AD1702" s="34"/>
      <c r="AE1702" s="34"/>
      <c r="AF1702" s="34"/>
      <c r="AG1702" s="34"/>
      <c r="AH1702" s="34"/>
      <c r="AI1702" s="34"/>
      <c r="AJ1702" s="34"/>
      <c r="AK1702" s="34"/>
      <c r="AL1702" s="34"/>
      <c r="AM1702" s="34"/>
      <c r="AN1702" s="34"/>
      <c r="AO1702" s="34"/>
      <c r="AP1702" s="34"/>
      <c r="AQ1702" s="34"/>
      <c r="AR1702" s="34"/>
    </row>
    <row r="1703" spans="10:44" s="95" customFormat="1" ht="15" customHeight="1" x14ac:dyDescent="0.25">
      <c r="J1703" s="96"/>
      <c r="K1703" s="96"/>
      <c r="L1703" s="96"/>
      <c r="M1703" s="96"/>
      <c r="N1703" s="96"/>
      <c r="O1703" s="96"/>
      <c r="P1703" s="96"/>
      <c r="Q1703" s="96"/>
      <c r="R1703" s="34"/>
      <c r="S1703" s="34"/>
      <c r="T1703" s="34"/>
      <c r="U1703" s="34"/>
      <c r="V1703" s="34"/>
      <c r="W1703" s="34"/>
      <c r="X1703" s="34"/>
      <c r="Y1703" s="34"/>
      <c r="Z1703" s="34"/>
      <c r="AA1703" s="34"/>
      <c r="AB1703" s="34"/>
      <c r="AC1703" s="34"/>
      <c r="AD1703" s="34"/>
      <c r="AE1703" s="34"/>
      <c r="AF1703" s="34"/>
      <c r="AG1703" s="34"/>
      <c r="AH1703" s="34"/>
      <c r="AI1703" s="34"/>
      <c r="AJ1703" s="34"/>
      <c r="AK1703" s="34"/>
      <c r="AL1703" s="34"/>
      <c r="AM1703" s="34"/>
      <c r="AN1703" s="34"/>
      <c r="AO1703" s="34"/>
      <c r="AP1703" s="34"/>
      <c r="AQ1703" s="34"/>
      <c r="AR1703" s="34"/>
    </row>
    <row r="1704" spans="10:44" s="95" customFormat="1" ht="15" customHeight="1" x14ac:dyDescent="0.25">
      <c r="J1704" s="96"/>
      <c r="K1704" s="96"/>
      <c r="L1704" s="96"/>
      <c r="M1704" s="96"/>
      <c r="N1704" s="96"/>
      <c r="O1704" s="96"/>
      <c r="P1704" s="96"/>
      <c r="Q1704" s="96"/>
      <c r="R1704" s="34"/>
      <c r="S1704" s="34"/>
      <c r="T1704" s="34"/>
      <c r="U1704" s="34"/>
      <c r="V1704" s="34"/>
      <c r="W1704" s="34"/>
      <c r="X1704" s="34"/>
      <c r="Y1704" s="34"/>
      <c r="Z1704" s="34"/>
      <c r="AA1704" s="34"/>
      <c r="AB1704" s="34"/>
      <c r="AC1704" s="34"/>
      <c r="AD1704" s="34"/>
      <c r="AE1704" s="34"/>
      <c r="AF1704" s="34"/>
      <c r="AG1704" s="34"/>
      <c r="AH1704" s="34"/>
      <c r="AI1704" s="34"/>
      <c r="AJ1704" s="34"/>
      <c r="AK1704" s="34"/>
      <c r="AL1704" s="34"/>
      <c r="AM1704" s="34"/>
      <c r="AN1704" s="34"/>
      <c r="AO1704" s="34"/>
      <c r="AP1704" s="34"/>
      <c r="AQ1704" s="34"/>
      <c r="AR1704" s="34"/>
    </row>
    <row r="1705" spans="10:44" s="95" customFormat="1" ht="15" customHeight="1" x14ac:dyDescent="0.25">
      <c r="J1705" s="96"/>
      <c r="K1705" s="96"/>
      <c r="L1705" s="96"/>
      <c r="M1705" s="96"/>
      <c r="N1705" s="96"/>
      <c r="O1705" s="96"/>
      <c r="P1705" s="96"/>
      <c r="Q1705" s="96"/>
      <c r="R1705" s="34"/>
      <c r="S1705" s="34"/>
      <c r="T1705" s="34"/>
      <c r="U1705" s="34"/>
      <c r="V1705" s="34"/>
      <c r="W1705" s="34"/>
      <c r="X1705" s="34"/>
      <c r="Y1705" s="34"/>
      <c r="Z1705" s="34"/>
      <c r="AA1705" s="34"/>
      <c r="AB1705" s="34"/>
      <c r="AC1705" s="34"/>
      <c r="AD1705" s="34"/>
      <c r="AE1705" s="34"/>
      <c r="AF1705" s="34"/>
      <c r="AG1705" s="34"/>
      <c r="AH1705" s="34"/>
      <c r="AI1705" s="34"/>
      <c r="AJ1705" s="34"/>
      <c r="AK1705" s="34"/>
      <c r="AL1705" s="34"/>
      <c r="AM1705" s="34"/>
      <c r="AN1705" s="34"/>
      <c r="AO1705" s="34"/>
      <c r="AP1705" s="34"/>
      <c r="AQ1705" s="34"/>
      <c r="AR1705" s="34"/>
    </row>
    <row r="1706" spans="10:44" s="95" customFormat="1" ht="15" customHeight="1" x14ac:dyDescent="0.25">
      <c r="J1706" s="96"/>
      <c r="K1706" s="96"/>
      <c r="L1706" s="96"/>
      <c r="M1706" s="96"/>
      <c r="N1706" s="96"/>
      <c r="O1706" s="96"/>
      <c r="P1706" s="96"/>
      <c r="Q1706" s="96"/>
      <c r="R1706" s="34"/>
      <c r="S1706" s="34"/>
      <c r="T1706" s="34"/>
      <c r="U1706" s="34"/>
      <c r="V1706" s="34"/>
      <c r="W1706" s="34"/>
      <c r="X1706" s="34"/>
      <c r="Y1706" s="34"/>
      <c r="Z1706" s="34"/>
      <c r="AA1706" s="34"/>
      <c r="AB1706" s="34"/>
      <c r="AC1706" s="34"/>
      <c r="AD1706" s="34"/>
      <c r="AE1706" s="34"/>
      <c r="AF1706" s="34"/>
      <c r="AG1706" s="34"/>
      <c r="AH1706" s="34"/>
      <c r="AI1706" s="34"/>
      <c r="AJ1706" s="34"/>
      <c r="AK1706" s="34"/>
      <c r="AL1706" s="34"/>
      <c r="AM1706" s="34"/>
      <c r="AN1706" s="34"/>
      <c r="AO1706" s="34"/>
      <c r="AP1706" s="34"/>
      <c r="AQ1706" s="34"/>
      <c r="AR1706" s="34"/>
    </row>
    <row r="1707" spans="10:44" s="95" customFormat="1" ht="15" customHeight="1" x14ac:dyDescent="0.25">
      <c r="J1707" s="96"/>
      <c r="K1707" s="96"/>
      <c r="L1707" s="96"/>
      <c r="M1707" s="96"/>
      <c r="N1707" s="96"/>
      <c r="O1707" s="96"/>
      <c r="P1707" s="96"/>
      <c r="Q1707" s="96"/>
      <c r="R1707" s="34"/>
      <c r="S1707" s="34"/>
      <c r="T1707" s="34"/>
      <c r="U1707" s="34"/>
      <c r="V1707" s="34"/>
      <c r="W1707" s="34"/>
      <c r="X1707" s="34"/>
      <c r="Y1707" s="34"/>
      <c r="Z1707" s="34"/>
      <c r="AA1707" s="34"/>
      <c r="AB1707" s="34"/>
      <c r="AC1707" s="34"/>
      <c r="AD1707" s="34"/>
      <c r="AE1707" s="34"/>
      <c r="AF1707" s="34"/>
      <c r="AG1707" s="34"/>
      <c r="AH1707" s="34"/>
      <c r="AI1707" s="34"/>
      <c r="AJ1707" s="34"/>
      <c r="AK1707" s="34"/>
      <c r="AL1707" s="34"/>
      <c r="AM1707" s="34"/>
      <c r="AN1707" s="34"/>
      <c r="AO1707" s="34"/>
      <c r="AP1707" s="34"/>
      <c r="AQ1707" s="34"/>
      <c r="AR1707" s="34"/>
    </row>
    <row r="1708" spans="10:44" s="95" customFormat="1" ht="15" customHeight="1" x14ac:dyDescent="0.25">
      <c r="J1708" s="96"/>
      <c r="K1708" s="96"/>
      <c r="L1708" s="96"/>
      <c r="M1708" s="96"/>
      <c r="N1708" s="96"/>
      <c r="O1708" s="96"/>
      <c r="P1708" s="96"/>
      <c r="Q1708" s="96"/>
      <c r="R1708" s="34"/>
      <c r="S1708" s="34"/>
      <c r="T1708" s="34"/>
      <c r="U1708" s="34"/>
      <c r="V1708" s="34"/>
      <c r="W1708" s="34"/>
      <c r="X1708" s="34"/>
      <c r="Y1708" s="34"/>
      <c r="Z1708" s="34"/>
      <c r="AA1708" s="34"/>
      <c r="AB1708" s="34"/>
      <c r="AC1708" s="34"/>
      <c r="AD1708" s="34"/>
      <c r="AE1708" s="34"/>
      <c r="AF1708" s="34"/>
      <c r="AG1708" s="34"/>
      <c r="AH1708" s="34"/>
      <c r="AI1708" s="34"/>
      <c r="AJ1708" s="34"/>
      <c r="AK1708" s="34"/>
      <c r="AL1708" s="34"/>
      <c r="AM1708" s="34"/>
      <c r="AN1708" s="34"/>
      <c r="AO1708" s="34"/>
      <c r="AP1708" s="34"/>
      <c r="AQ1708" s="34"/>
      <c r="AR1708" s="34"/>
    </row>
    <row r="1709" spans="10:44" s="95" customFormat="1" ht="15" customHeight="1" x14ac:dyDescent="0.25">
      <c r="J1709" s="96"/>
      <c r="K1709" s="96"/>
      <c r="L1709" s="96"/>
      <c r="M1709" s="96"/>
      <c r="N1709" s="96"/>
      <c r="O1709" s="96"/>
      <c r="P1709" s="96"/>
      <c r="Q1709" s="96"/>
      <c r="R1709" s="34"/>
      <c r="S1709" s="34"/>
      <c r="T1709" s="34"/>
      <c r="U1709" s="34"/>
      <c r="V1709" s="34"/>
      <c r="W1709" s="34"/>
      <c r="X1709" s="34"/>
      <c r="Y1709" s="34"/>
      <c r="Z1709" s="34"/>
      <c r="AA1709" s="34"/>
      <c r="AB1709" s="34"/>
      <c r="AC1709" s="34"/>
      <c r="AD1709" s="34"/>
      <c r="AE1709" s="34"/>
      <c r="AF1709" s="34"/>
      <c r="AG1709" s="34"/>
      <c r="AH1709" s="34"/>
      <c r="AI1709" s="34"/>
      <c r="AJ1709" s="34"/>
      <c r="AK1709" s="34"/>
      <c r="AL1709" s="34"/>
      <c r="AM1709" s="34"/>
      <c r="AN1709" s="34"/>
      <c r="AO1709" s="34"/>
      <c r="AP1709" s="34"/>
      <c r="AQ1709" s="34"/>
      <c r="AR1709" s="34"/>
    </row>
    <row r="1710" spans="10:44" s="95" customFormat="1" ht="15" customHeight="1" x14ac:dyDescent="0.25">
      <c r="J1710" s="96"/>
      <c r="K1710" s="96"/>
      <c r="L1710" s="96"/>
      <c r="M1710" s="96"/>
      <c r="N1710" s="96"/>
      <c r="O1710" s="96"/>
      <c r="P1710" s="96"/>
      <c r="Q1710" s="96"/>
      <c r="R1710" s="34"/>
      <c r="S1710" s="34"/>
      <c r="T1710" s="34"/>
      <c r="U1710" s="34"/>
      <c r="V1710" s="34"/>
      <c r="W1710" s="34"/>
      <c r="X1710" s="34"/>
      <c r="Y1710" s="34"/>
      <c r="Z1710" s="34"/>
      <c r="AA1710" s="34"/>
      <c r="AB1710" s="34"/>
      <c r="AC1710" s="34"/>
      <c r="AD1710" s="34"/>
      <c r="AE1710" s="34"/>
      <c r="AF1710" s="34"/>
      <c r="AG1710" s="34"/>
      <c r="AH1710" s="34"/>
      <c r="AI1710" s="34"/>
      <c r="AJ1710" s="34"/>
      <c r="AK1710" s="34"/>
      <c r="AL1710" s="34"/>
      <c r="AM1710" s="34"/>
      <c r="AN1710" s="34"/>
      <c r="AO1710" s="34"/>
      <c r="AP1710" s="34"/>
      <c r="AQ1710" s="34"/>
      <c r="AR1710" s="34"/>
    </row>
    <row r="1711" spans="10:44" s="95" customFormat="1" ht="15" customHeight="1" x14ac:dyDescent="0.25">
      <c r="J1711" s="96"/>
      <c r="K1711" s="96"/>
      <c r="L1711" s="96"/>
      <c r="M1711" s="96"/>
      <c r="N1711" s="96"/>
      <c r="O1711" s="96"/>
      <c r="P1711" s="96"/>
      <c r="Q1711" s="96"/>
      <c r="R1711" s="34"/>
      <c r="S1711" s="34"/>
      <c r="T1711" s="34"/>
      <c r="U1711" s="34"/>
      <c r="V1711" s="34"/>
      <c r="W1711" s="34"/>
      <c r="X1711" s="34"/>
      <c r="Y1711" s="34"/>
      <c r="Z1711" s="34"/>
      <c r="AA1711" s="34"/>
      <c r="AB1711" s="34"/>
      <c r="AC1711" s="34"/>
      <c r="AD1711" s="34"/>
      <c r="AE1711" s="34"/>
      <c r="AF1711" s="34"/>
      <c r="AG1711" s="34"/>
      <c r="AH1711" s="34"/>
      <c r="AI1711" s="34"/>
      <c r="AJ1711" s="34"/>
      <c r="AK1711" s="34"/>
      <c r="AL1711" s="34"/>
      <c r="AM1711" s="34"/>
      <c r="AN1711" s="34"/>
      <c r="AO1711" s="34"/>
      <c r="AP1711" s="34"/>
      <c r="AQ1711" s="34"/>
      <c r="AR1711" s="34"/>
    </row>
    <row r="1712" spans="10:44" s="95" customFormat="1" ht="15" customHeight="1" x14ac:dyDescent="0.25">
      <c r="J1712" s="96"/>
      <c r="K1712" s="96"/>
      <c r="L1712" s="96"/>
      <c r="M1712" s="96"/>
      <c r="N1712" s="96"/>
      <c r="O1712" s="96"/>
      <c r="P1712" s="96"/>
      <c r="Q1712" s="96"/>
      <c r="R1712" s="34"/>
      <c r="S1712" s="34"/>
      <c r="T1712" s="34"/>
      <c r="U1712" s="34"/>
      <c r="V1712" s="34"/>
      <c r="W1712" s="34"/>
      <c r="X1712" s="34"/>
      <c r="Y1712" s="34"/>
      <c r="Z1712" s="34"/>
      <c r="AA1712" s="34"/>
      <c r="AB1712" s="34"/>
      <c r="AC1712" s="34"/>
      <c r="AD1712" s="34"/>
      <c r="AE1712" s="34"/>
      <c r="AF1712" s="34"/>
      <c r="AG1712" s="34"/>
      <c r="AH1712" s="34"/>
      <c r="AI1712" s="34"/>
      <c r="AJ1712" s="34"/>
      <c r="AK1712" s="34"/>
      <c r="AL1712" s="34"/>
      <c r="AM1712" s="34"/>
      <c r="AN1712" s="34"/>
      <c r="AO1712" s="34"/>
      <c r="AP1712" s="34"/>
      <c r="AQ1712" s="34"/>
      <c r="AR1712" s="34"/>
    </row>
    <row r="1713" spans="10:44" s="95" customFormat="1" ht="15" customHeight="1" x14ac:dyDescent="0.25">
      <c r="J1713" s="96"/>
      <c r="K1713" s="96"/>
      <c r="L1713" s="96"/>
      <c r="M1713" s="96"/>
      <c r="N1713" s="96"/>
      <c r="O1713" s="96"/>
      <c r="P1713" s="96"/>
      <c r="Q1713" s="96"/>
      <c r="R1713" s="34"/>
      <c r="S1713" s="34"/>
      <c r="T1713" s="34"/>
      <c r="U1713" s="34"/>
      <c r="V1713" s="34"/>
      <c r="W1713" s="34"/>
      <c r="X1713" s="34"/>
      <c r="Y1713" s="34"/>
      <c r="Z1713" s="34"/>
      <c r="AA1713" s="34"/>
      <c r="AB1713" s="34"/>
      <c r="AC1713" s="34"/>
      <c r="AD1713" s="34"/>
      <c r="AE1713" s="34"/>
      <c r="AF1713" s="34"/>
      <c r="AG1713" s="34"/>
      <c r="AH1713" s="34"/>
      <c r="AI1713" s="34"/>
      <c r="AJ1713" s="34"/>
      <c r="AK1713" s="34"/>
      <c r="AL1713" s="34"/>
      <c r="AM1713" s="34"/>
      <c r="AN1713" s="34"/>
      <c r="AO1713" s="34"/>
      <c r="AP1713" s="34"/>
      <c r="AQ1713" s="34"/>
      <c r="AR1713" s="34"/>
    </row>
    <row r="1714" spans="10:44" s="95" customFormat="1" ht="15" customHeight="1" x14ac:dyDescent="0.25">
      <c r="J1714" s="96"/>
      <c r="K1714" s="96"/>
      <c r="L1714" s="96"/>
      <c r="M1714" s="96"/>
      <c r="N1714" s="96"/>
      <c r="O1714" s="96"/>
      <c r="P1714" s="96"/>
      <c r="Q1714" s="96"/>
      <c r="R1714" s="34"/>
      <c r="S1714" s="34"/>
      <c r="T1714" s="34"/>
      <c r="U1714" s="34"/>
      <c r="V1714" s="34"/>
      <c r="W1714" s="34"/>
      <c r="X1714" s="34"/>
      <c r="Y1714" s="34"/>
      <c r="Z1714" s="34"/>
      <c r="AA1714" s="34"/>
      <c r="AB1714" s="34"/>
      <c r="AC1714" s="34"/>
      <c r="AD1714" s="34"/>
      <c r="AE1714" s="34"/>
      <c r="AF1714" s="34"/>
      <c r="AG1714" s="34"/>
      <c r="AH1714" s="34"/>
      <c r="AI1714" s="34"/>
      <c r="AJ1714" s="34"/>
      <c r="AK1714" s="34"/>
      <c r="AL1714" s="34"/>
      <c r="AM1714" s="34"/>
      <c r="AN1714" s="34"/>
      <c r="AO1714" s="34"/>
      <c r="AP1714" s="34"/>
      <c r="AQ1714" s="34"/>
      <c r="AR1714" s="34"/>
    </row>
    <row r="1715" spans="10:44" s="95" customFormat="1" ht="15" customHeight="1" x14ac:dyDescent="0.25">
      <c r="J1715" s="96"/>
      <c r="K1715" s="96"/>
      <c r="L1715" s="96"/>
      <c r="M1715" s="96"/>
      <c r="N1715" s="96"/>
      <c r="O1715" s="96"/>
      <c r="P1715" s="96"/>
      <c r="Q1715" s="96"/>
      <c r="R1715" s="34"/>
      <c r="S1715" s="34"/>
      <c r="T1715" s="34"/>
      <c r="U1715" s="34"/>
      <c r="V1715" s="34"/>
      <c r="W1715" s="34"/>
      <c r="X1715" s="34"/>
      <c r="Y1715" s="34"/>
      <c r="Z1715" s="34"/>
      <c r="AA1715" s="34"/>
      <c r="AB1715" s="34"/>
      <c r="AC1715" s="34"/>
      <c r="AD1715" s="34"/>
      <c r="AE1715" s="34"/>
      <c r="AF1715" s="34"/>
      <c r="AG1715" s="34"/>
      <c r="AH1715" s="34"/>
      <c r="AI1715" s="34"/>
      <c r="AJ1715" s="34"/>
      <c r="AK1715" s="34"/>
      <c r="AL1715" s="34"/>
      <c r="AM1715" s="34"/>
      <c r="AN1715" s="34"/>
      <c r="AO1715" s="34"/>
      <c r="AP1715" s="34"/>
      <c r="AQ1715" s="34"/>
      <c r="AR1715" s="34"/>
    </row>
    <row r="1716" spans="10:44" s="95" customFormat="1" ht="15" customHeight="1" x14ac:dyDescent="0.25">
      <c r="J1716" s="96"/>
      <c r="K1716" s="96"/>
      <c r="L1716" s="96"/>
      <c r="M1716" s="96"/>
      <c r="N1716" s="96"/>
      <c r="O1716" s="96"/>
      <c r="P1716" s="96"/>
      <c r="Q1716" s="96"/>
      <c r="R1716" s="34"/>
      <c r="S1716" s="34"/>
      <c r="T1716" s="34"/>
      <c r="U1716" s="34"/>
      <c r="V1716" s="34"/>
      <c r="W1716" s="34"/>
      <c r="X1716" s="34"/>
      <c r="Y1716" s="34"/>
      <c r="Z1716" s="34"/>
      <c r="AA1716" s="34"/>
      <c r="AB1716" s="34"/>
      <c r="AC1716" s="34"/>
      <c r="AD1716" s="34"/>
      <c r="AE1716" s="34"/>
      <c r="AF1716" s="34"/>
      <c r="AG1716" s="34"/>
      <c r="AH1716" s="34"/>
      <c r="AI1716" s="34"/>
      <c r="AJ1716" s="34"/>
      <c r="AK1716" s="34"/>
      <c r="AL1716" s="34"/>
      <c r="AM1716" s="34"/>
      <c r="AN1716" s="34"/>
      <c r="AO1716" s="34"/>
      <c r="AP1716" s="34"/>
      <c r="AQ1716" s="34"/>
      <c r="AR1716" s="34"/>
    </row>
    <row r="1717" spans="10:44" s="95" customFormat="1" ht="15" customHeight="1" x14ac:dyDescent="0.25">
      <c r="J1717" s="96"/>
      <c r="K1717" s="96"/>
      <c r="L1717" s="96"/>
      <c r="M1717" s="96"/>
      <c r="N1717" s="96"/>
      <c r="O1717" s="96"/>
      <c r="P1717" s="96"/>
      <c r="Q1717" s="96"/>
      <c r="R1717" s="34"/>
      <c r="S1717" s="34"/>
      <c r="T1717" s="34"/>
      <c r="U1717" s="34"/>
      <c r="V1717" s="34"/>
      <c r="W1717" s="34"/>
      <c r="X1717" s="34"/>
      <c r="Y1717" s="34"/>
      <c r="Z1717" s="34"/>
      <c r="AA1717" s="34"/>
      <c r="AB1717" s="34"/>
      <c r="AC1717" s="34"/>
      <c r="AD1717" s="34"/>
      <c r="AE1717" s="34"/>
      <c r="AF1717" s="34"/>
      <c r="AG1717" s="34"/>
      <c r="AH1717" s="34"/>
      <c r="AI1717" s="34"/>
      <c r="AJ1717" s="34"/>
      <c r="AK1717" s="34"/>
      <c r="AL1717" s="34"/>
      <c r="AM1717" s="34"/>
      <c r="AN1717" s="34"/>
      <c r="AO1717" s="34"/>
      <c r="AP1717" s="34"/>
      <c r="AQ1717" s="34"/>
      <c r="AR1717" s="34"/>
    </row>
    <row r="1718" spans="10:44" s="95" customFormat="1" ht="15" customHeight="1" x14ac:dyDescent="0.25">
      <c r="J1718" s="96"/>
      <c r="K1718" s="96"/>
      <c r="L1718" s="96"/>
      <c r="M1718" s="96"/>
      <c r="N1718" s="96"/>
      <c r="O1718" s="96"/>
      <c r="P1718" s="96"/>
      <c r="Q1718" s="96"/>
      <c r="R1718" s="34"/>
      <c r="S1718" s="34"/>
      <c r="T1718" s="34"/>
      <c r="U1718" s="34"/>
      <c r="V1718" s="34"/>
      <c r="W1718" s="34"/>
      <c r="X1718" s="34"/>
      <c r="Y1718" s="34"/>
      <c r="Z1718" s="34"/>
      <c r="AA1718" s="34"/>
      <c r="AB1718" s="34"/>
      <c r="AC1718" s="34"/>
      <c r="AD1718" s="34"/>
      <c r="AE1718" s="34"/>
      <c r="AF1718" s="34"/>
      <c r="AG1718" s="34"/>
      <c r="AH1718" s="34"/>
      <c r="AI1718" s="34"/>
      <c r="AJ1718" s="34"/>
      <c r="AK1718" s="34"/>
      <c r="AL1718" s="34"/>
      <c r="AM1718" s="34"/>
      <c r="AN1718" s="34"/>
      <c r="AO1718" s="34"/>
      <c r="AP1718" s="34"/>
      <c r="AQ1718" s="34"/>
      <c r="AR1718" s="34"/>
    </row>
    <row r="1719" spans="10:44" s="95" customFormat="1" ht="15" customHeight="1" x14ac:dyDescent="0.25">
      <c r="J1719" s="96"/>
      <c r="K1719" s="96"/>
      <c r="L1719" s="96"/>
      <c r="M1719" s="96"/>
      <c r="N1719" s="96"/>
      <c r="O1719" s="96"/>
      <c r="P1719" s="96"/>
      <c r="Q1719" s="96"/>
      <c r="R1719" s="34"/>
      <c r="S1719" s="34"/>
      <c r="T1719" s="34"/>
      <c r="U1719" s="34"/>
      <c r="V1719" s="34"/>
      <c r="W1719" s="34"/>
      <c r="X1719" s="34"/>
      <c r="Y1719" s="34"/>
      <c r="Z1719" s="34"/>
      <c r="AA1719" s="34"/>
      <c r="AB1719" s="34"/>
      <c r="AC1719" s="34"/>
      <c r="AD1719" s="34"/>
      <c r="AE1719" s="34"/>
      <c r="AF1719" s="34"/>
      <c r="AG1719" s="34"/>
      <c r="AH1719" s="34"/>
      <c r="AI1719" s="34"/>
      <c r="AJ1719" s="34"/>
      <c r="AK1719" s="34"/>
      <c r="AL1719" s="34"/>
      <c r="AM1719" s="34"/>
      <c r="AN1719" s="34"/>
      <c r="AO1719" s="34"/>
      <c r="AP1719" s="34"/>
      <c r="AQ1719" s="34"/>
      <c r="AR1719" s="34"/>
    </row>
    <row r="1720" spans="10:44" s="95" customFormat="1" ht="15" customHeight="1" x14ac:dyDescent="0.25">
      <c r="J1720" s="96"/>
      <c r="K1720" s="96"/>
      <c r="L1720" s="96"/>
      <c r="M1720" s="96"/>
      <c r="N1720" s="96"/>
      <c r="O1720" s="96"/>
      <c r="P1720" s="96"/>
      <c r="Q1720" s="96"/>
      <c r="R1720" s="34"/>
      <c r="S1720" s="34"/>
      <c r="T1720" s="34"/>
      <c r="U1720" s="34"/>
      <c r="V1720" s="34"/>
      <c r="W1720" s="34"/>
      <c r="X1720" s="34"/>
      <c r="Y1720" s="34"/>
      <c r="Z1720" s="34"/>
      <c r="AA1720" s="34"/>
      <c r="AB1720" s="34"/>
      <c r="AC1720" s="34"/>
      <c r="AD1720" s="34"/>
      <c r="AE1720" s="34"/>
      <c r="AF1720" s="34"/>
      <c r="AG1720" s="34"/>
      <c r="AH1720" s="34"/>
      <c r="AI1720" s="34"/>
      <c r="AJ1720" s="34"/>
      <c r="AK1720" s="34"/>
      <c r="AL1720" s="34"/>
      <c r="AM1720" s="34"/>
      <c r="AN1720" s="34"/>
      <c r="AO1720" s="34"/>
      <c r="AP1720" s="34"/>
      <c r="AQ1720" s="34"/>
      <c r="AR1720" s="34"/>
    </row>
    <row r="1721" spans="10:44" s="95" customFormat="1" ht="15" customHeight="1" x14ac:dyDescent="0.25">
      <c r="J1721" s="96"/>
      <c r="K1721" s="96"/>
      <c r="L1721" s="96"/>
      <c r="M1721" s="96"/>
      <c r="N1721" s="96"/>
      <c r="O1721" s="96"/>
      <c r="P1721" s="96"/>
      <c r="Q1721" s="96"/>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c r="AM1721" s="34"/>
      <c r="AN1721" s="34"/>
      <c r="AO1721" s="34"/>
      <c r="AP1721" s="34"/>
      <c r="AQ1721" s="34"/>
      <c r="AR1721" s="34"/>
    </row>
    <row r="1722" spans="10:44" s="95" customFormat="1" ht="15" customHeight="1" x14ac:dyDescent="0.25">
      <c r="J1722" s="96"/>
      <c r="K1722" s="96"/>
      <c r="L1722" s="96"/>
      <c r="M1722" s="96"/>
      <c r="N1722" s="96"/>
      <c r="O1722" s="96"/>
      <c r="P1722" s="96"/>
      <c r="Q1722" s="96"/>
      <c r="R1722" s="34"/>
      <c r="S1722" s="34"/>
      <c r="T1722" s="34"/>
      <c r="U1722" s="34"/>
      <c r="V1722" s="34"/>
      <c r="W1722" s="34"/>
      <c r="X1722" s="34"/>
      <c r="Y1722" s="34"/>
      <c r="Z1722" s="34"/>
      <c r="AA1722" s="34"/>
      <c r="AB1722" s="34"/>
      <c r="AC1722" s="34"/>
      <c r="AD1722" s="34"/>
      <c r="AE1722" s="34"/>
      <c r="AF1722" s="34"/>
      <c r="AG1722" s="34"/>
      <c r="AH1722" s="34"/>
      <c r="AI1722" s="34"/>
      <c r="AJ1722" s="34"/>
      <c r="AK1722" s="34"/>
      <c r="AL1722" s="34"/>
      <c r="AM1722" s="34"/>
      <c r="AN1722" s="34"/>
      <c r="AO1722" s="34"/>
      <c r="AP1722" s="34"/>
      <c r="AQ1722" s="34"/>
      <c r="AR1722" s="34"/>
    </row>
    <row r="1723" spans="10:44" s="95" customFormat="1" ht="15" customHeight="1" x14ac:dyDescent="0.25">
      <c r="J1723" s="96"/>
      <c r="K1723" s="96"/>
      <c r="L1723" s="96"/>
      <c r="M1723" s="96"/>
      <c r="N1723" s="96"/>
      <c r="O1723" s="96"/>
      <c r="P1723" s="96"/>
      <c r="Q1723" s="96"/>
      <c r="R1723" s="34"/>
      <c r="S1723" s="34"/>
      <c r="T1723" s="34"/>
      <c r="U1723" s="34"/>
      <c r="V1723" s="34"/>
      <c r="W1723" s="34"/>
      <c r="X1723" s="34"/>
      <c r="Y1723" s="34"/>
      <c r="Z1723" s="34"/>
      <c r="AA1723" s="34"/>
      <c r="AB1723" s="34"/>
      <c r="AC1723" s="34"/>
      <c r="AD1723" s="34"/>
      <c r="AE1723" s="34"/>
      <c r="AF1723" s="34"/>
      <c r="AG1723" s="34"/>
      <c r="AH1723" s="34"/>
      <c r="AI1723" s="34"/>
      <c r="AJ1723" s="34"/>
      <c r="AK1723" s="34"/>
      <c r="AL1723" s="34"/>
      <c r="AM1723" s="34"/>
      <c r="AN1723" s="34"/>
      <c r="AO1723" s="34"/>
      <c r="AP1723" s="34"/>
      <c r="AQ1723" s="34"/>
      <c r="AR1723" s="34"/>
    </row>
    <row r="1724" spans="10:44" s="95" customFormat="1" ht="15" customHeight="1" x14ac:dyDescent="0.25">
      <c r="J1724" s="96"/>
      <c r="K1724" s="96"/>
      <c r="L1724" s="96"/>
      <c r="M1724" s="96"/>
      <c r="N1724" s="96"/>
      <c r="O1724" s="96"/>
      <c r="P1724" s="96"/>
      <c r="Q1724" s="96"/>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c r="AM1724" s="34"/>
      <c r="AN1724" s="34"/>
      <c r="AO1724" s="34"/>
      <c r="AP1724" s="34"/>
      <c r="AQ1724" s="34"/>
      <c r="AR1724" s="34"/>
    </row>
    <row r="1725" spans="10:44" s="95" customFormat="1" ht="15" customHeight="1" x14ac:dyDescent="0.25">
      <c r="J1725" s="96"/>
      <c r="K1725" s="96"/>
      <c r="L1725" s="96"/>
      <c r="M1725" s="96"/>
      <c r="N1725" s="96"/>
      <c r="O1725" s="96"/>
      <c r="P1725" s="96"/>
      <c r="Q1725" s="96"/>
      <c r="R1725" s="34"/>
      <c r="S1725" s="34"/>
      <c r="T1725" s="34"/>
      <c r="U1725" s="34"/>
      <c r="V1725" s="34"/>
      <c r="W1725" s="34"/>
      <c r="X1725" s="34"/>
      <c r="Y1725" s="34"/>
      <c r="Z1725" s="34"/>
      <c r="AA1725" s="34"/>
      <c r="AB1725" s="34"/>
      <c r="AC1725" s="34"/>
      <c r="AD1725" s="34"/>
      <c r="AE1725" s="34"/>
      <c r="AF1725" s="34"/>
      <c r="AG1725" s="34"/>
      <c r="AH1725" s="34"/>
      <c r="AI1725" s="34"/>
      <c r="AJ1725" s="34"/>
      <c r="AK1725" s="34"/>
      <c r="AL1725" s="34"/>
      <c r="AM1725" s="34"/>
      <c r="AN1725" s="34"/>
      <c r="AO1725" s="34"/>
      <c r="AP1725" s="34"/>
      <c r="AQ1725" s="34"/>
      <c r="AR1725" s="34"/>
    </row>
    <row r="1726" spans="10:44" s="95" customFormat="1" ht="15" customHeight="1" x14ac:dyDescent="0.25">
      <c r="J1726" s="96"/>
      <c r="K1726" s="96"/>
      <c r="L1726" s="96"/>
      <c r="M1726" s="96"/>
      <c r="N1726" s="96"/>
      <c r="O1726" s="96"/>
      <c r="P1726" s="96"/>
      <c r="Q1726" s="96"/>
      <c r="R1726" s="34"/>
      <c r="S1726" s="34"/>
      <c r="T1726" s="34"/>
      <c r="U1726" s="34"/>
      <c r="V1726" s="34"/>
      <c r="W1726" s="34"/>
      <c r="X1726" s="34"/>
      <c r="Y1726" s="34"/>
      <c r="Z1726" s="34"/>
      <c r="AA1726" s="34"/>
      <c r="AB1726" s="34"/>
      <c r="AC1726" s="34"/>
      <c r="AD1726" s="34"/>
      <c r="AE1726" s="34"/>
      <c r="AF1726" s="34"/>
      <c r="AG1726" s="34"/>
      <c r="AH1726" s="34"/>
      <c r="AI1726" s="34"/>
      <c r="AJ1726" s="34"/>
      <c r="AK1726" s="34"/>
      <c r="AL1726" s="34"/>
      <c r="AM1726" s="34"/>
      <c r="AN1726" s="34"/>
      <c r="AO1726" s="34"/>
      <c r="AP1726" s="34"/>
      <c r="AQ1726" s="34"/>
      <c r="AR1726" s="34"/>
    </row>
    <row r="1727" spans="10:44" s="95" customFormat="1" ht="15" customHeight="1" x14ac:dyDescent="0.25">
      <c r="J1727" s="96"/>
      <c r="K1727" s="96"/>
      <c r="L1727" s="96"/>
      <c r="M1727" s="96"/>
      <c r="N1727" s="96"/>
      <c r="O1727" s="96"/>
      <c r="P1727" s="96"/>
      <c r="Q1727" s="96"/>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c r="AM1727" s="34"/>
      <c r="AN1727" s="34"/>
      <c r="AO1727" s="34"/>
      <c r="AP1727" s="34"/>
      <c r="AQ1727" s="34"/>
      <c r="AR1727" s="34"/>
    </row>
    <row r="1728" spans="10:44" s="95" customFormat="1" ht="15" customHeight="1" x14ac:dyDescent="0.25">
      <c r="J1728" s="96"/>
      <c r="K1728" s="96"/>
      <c r="L1728" s="96"/>
      <c r="M1728" s="96"/>
      <c r="N1728" s="96"/>
      <c r="O1728" s="96"/>
      <c r="P1728" s="96"/>
      <c r="Q1728" s="96"/>
      <c r="R1728" s="34"/>
      <c r="S1728" s="34"/>
      <c r="T1728" s="34"/>
      <c r="U1728" s="34"/>
      <c r="V1728" s="34"/>
      <c r="W1728" s="34"/>
      <c r="X1728" s="34"/>
      <c r="Y1728" s="34"/>
      <c r="Z1728" s="34"/>
      <c r="AA1728" s="34"/>
      <c r="AB1728" s="34"/>
      <c r="AC1728" s="34"/>
      <c r="AD1728" s="34"/>
      <c r="AE1728" s="34"/>
      <c r="AF1728" s="34"/>
      <c r="AG1728" s="34"/>
      <c r="AH1728" s="34"/>
      <c r="AI1728" s="34"/>
      <c r="AJ1728" s="34"/>
      <c r="AK1728" s="34"/>
      <c r="AL1728" s="34"/>
      <c r="AM1728" s="34"/>
      <c r="AN1728" s="34"/>
      <c r="AO1728" s="34"/>
      <c r="AP1728" s="34"/>
      <c r="AQ1728" s="34"/>
      <c r="AR1728" s="34"/>
    </row>
    <row r="1729" spans="10:44" s="95" customFormat="1" ht="15" customHeight="1" x14ac:dyDescent="0.25">
      <c r="J1729" s="96"/>
      <c r="K1729" s="96"/>
      <c r="L1729" s="96"/>
      <c r="M1729" s="96"/>
      <c r="N1729" s="96"/>
      <c r="O1729" s="96"/>
      <c r="P1729" s="96"/>
      <c r="Q1729" s="96"/>
      <c r="R1729" s="34"/>
      <c r="S1729" s="34"/>
      <c r="T1729" s="34"/>
      <c r="U1729" s="34"/>
      <c r="V1729" s="34"/>
      <c r="W1729" s="34"/>
      <c r="X1729" s="34"/>
      <c r="Y1729" s="34"/>
      <c r="Z1729" s="34"/>
      <c r="AA1729" s="34"/>
      <c r="AB1729" s="34"/>
      <c r="AC1729" s="34"/>
      <c r="AD1729" s="34"/>
      <c r="AE1729" s="34"/>
      <c r="AF1729" s="34"/>
      <c r="AG1729" s="34"/>
      <c r="AH1729" s="34"/>
      <c r="AI1729" s="34"/>
      <c r="AJ1729" s="34"/>
      <c r="AK1729" s="34"/>
      <c r="AL1729" s="34"/>
      <c r="AM1729" s="34"/>
      <c r="AN1729" s="34"/>
      <c r="AO1729" s="34"/>
      <c r="AP1729" s="34"/>
      <c r="AQ1729" s="34"/>
      <c r="AR1729" s="34"/>
    </row>
    <row r="1730" spans="10:44" s="95" customFormat="1" ht="15" customHeight="1" x14ac:dyDescent="0.25">
      <c r="J1730" s="96"/>
      <c r="K1730" s="96"/>
      <c r="L1730" s="96"/>
      <c r="M1730" s="96"/>
      <c r="N1730" s="96"/>
      <c r="O1730" s="96"/>
      <c r="P1730" s="96"/>
      <c r="Q1730" s="96"/>
      <c r="R1730" s="34"/>
      <c r="S1730" s="34"/>
      <c r="T1730" s="34"/>
      <c r="U1730" s="34"/>
      <c r="V1730" s="34"/>
      <c r="W1730" s="34"/>
      <c r="X1730" s="34"/>
      <c r="Y1730" s="34"/>
      <c r="Z1730" s="34"/>
      <c r="AA1730" s="34"/>
      <c r="AB1730" s="34"/>
      <c r="AC1730" s="34"/>
      <c r="AD1730" s="34"/>
      <c r="AE1730" s="34"/>
      <c r="AF1730" s="34"/>
      <c r="AG1730" s="34"/>
      <c r="AH1730" s="34"/>
      <c r="AI1730" s="34"/>
      <c r="AJ1730" s="34"/>
      <c r="AK1730" s="34"/>
      <c r="AL1730" s="34"/>
      <c r="AM1730" s="34"/>
      <c r="AN1730" s="34"/>
      <c r="AO1730" s="34"/>
      <c r="AP1730" s="34"/>
      <c r="AQ1730" s="34"/>
      <c r="AR1730" s="34"/>
    </row>
    <row r="1731" spans="10:44" s="95" customFormat="1" ht="15" customHeight="1" x14ac:dyDescent="0.25">
      <c r="J1731" s="96"/>
      <c r="K1731" s="96"/>
      <c r="L1731" s="96"/>
      <c r="M1731" s="96"/>
      <c r="N1731" s="96"/>
      <c r="O1731" s="96"/>
      <c r="P1731" s="96"/>
      <c r="Q1731" s="96"/>
      <c r="R1731" s="34"/>
      <c r="S1731" s="34"/>
      <c r="T1731" s="34"/>
      <c r="U1731" s="34"/>
      <c r="V1731" s="34"/>
      <c r="W1731" s="34"/>
      <c r="X1731" s="34"/>
      <c r="Y1731" s="34"/>
      <c r="Z1731" s="34"/>
      <c r="AA1731" s="34"/>
      <c r="AB1731" s="34"/>
      <c r="AC1731" s="34"/>
      <c r="AD1731" s="34"/>
      <c r="AE1731" s="34"/>
      <c r="AF1731" s="34"/>
      <c r="AG1731" s="34"/>
      <c r="AH1731" s="34"/>
      <c r="AI1731" s="34"/>
      <c r="AJ1731" s="34"/>
      <c r="AK1731" s="34"/>
      <c r="AL1731" s="34"/>
      <c r="AM1731" s="34"/>
      <c r="AN1731" s="34"/>
      <c r="AO1731" s="34"/>
      <c r="AP1731" s="34"/>
      <c r="AQ1731" s="34"/>
      <c r="AR1731" s="34"/>
    </row>
    <row r="1732" spans="10:44" s="95" customFormat="1" ht="15" customHeight="1" x14ac:dyDescent="0.25">
      <c r="J1732" s="96"/>
      <c r="K1732" s="96"/>
      <c r="L1732" s="96"/>
      <c r="M1732" s="96"/>
      <c r="N1732" s="96"/>
      <c r="O1732" s="96"/>
      <c r="P1732" s="96"/>
      <c r="Q1732" s="96"/>
      <c r="R1732" s="34"/>
      <c r="S1732" s="34"/>
      <c r="T1732" s="34"/>
      <c r="U1732" s="34"/>
      <c r="V1732" s="34"/>
      <c r="W1732" s="34"/>
      <c r="X1732" s="34"/>
      <c r="Y1732" s="34"/>
      <c r="Z1732" s="34"/>
      <c r="AA1732" s="34"/>
      <c r="AB1732" s="34"/>
      <c r="AC1732" s="34"/>
      <c r="AD1732" s="34"/>
      <c r="AE1732" s="34"/>
      <c r="AF1732" s="34"/>
      <c r="AG1732" s="34"/>
      <c r="AH1732" s="34"/>
      <c r="AI1732" s="34"/>
      <c r="AJ1732" s="34"/>
      <c r="AK1732" s="34"/>
      <c r="AL1732" s="34"/>
      <c r="AM1732" s="34"/>
      <c r="AN1732" s="34"/>
      <c r="AO1732" s="34"/>
      <c r="AP1732" s="34"/>
      <c r="AQ1732" s="34"/>
      <c r="AR1732" s="34"/>
    </row>
    <row r="1733" spans="10:44" s="95" customFormat="1" ht="15" customHeight="1" x14ac:dyDescent="0.25">
      <c r="J1733" s="96"/>
      <c r="K1733" s="96"/>
      <c r="L1733" s="96"/>
      <c r="M1733" s="96"/>
      <c r="N1733" s="96"/>
      <c r="O1733" s="96"/>
      <c r="P1733" s="96"/>
      <c r="Q1733" s="96"/>
      <c r="R1733" s="34"/>
      <c r="S1733" s="34"/>
      <c r="T1733" s="34"/>
      <c r="U1733" s="34"/>
      <c r="V1733" s="34"/>
      <c r="W1733" s="34"/>
      <c r="X1733" s="34"/>
      <c r="Y1733" s="34"/>
      <c r="Z1733" s="34"/>
      <c r="AA1733" s="34"/>
      <c r="AB1733" s="34"/>
      <c r="AC1733" s="34"/>
      <c r="AD1733" s="34"/>
      <c r="AE1733" s="34"/>
      <c r="AF1733" s="34"/>
      <c r="AG1733" s="34"/>
      <c r="AH1733" s="34"/>
      <c r="AI1733" s="34"/>
      <c r="AJ1733" s="34"/>
      <c r="AK1733" s="34"/>
      <c r="AL1733" s="34"/>
      <c r="AM1733" s="34"/>
      <c r="AN1733" s="34"/>
      <c r="AO1733" s="34"/>
      <c r="AP1733" s="34"/>
      <c r="AQ1733" s="34"/>
      <c r="AR1733" s="34"/>
    </row>
    <row r="1734" spans="10:44" s="95" customFormat="1" ht="15" customHeight="1" x14ac:dyDescent="0.25">
      <c r="J1734" s="96"/>
      <c r="K1734" s="96"/>
      <c r="L1734" s="96"/>
      <c r="M1734" s="96"/>
      <c r="N1734" s="96"/>
      <c r="O1734" s="96"/>
      <c r="P1734" s="96"/>
      <c r="Q1734" s="96"/>
      <c r="R1734" s="34"/>
      <c r="S1734" s="34"/>
      <c r="T1734" s="34"/>
      <c r="U1734" s="34"/>
      <c r="V1734" s="34"/>
      <c r="W1734" s="34"/>
      <c r="X1734" s="34"/>
      <c r="Y1734" s="34"/>
      <c r="Z1734" s="34"/>
      <c r="AA1734" s="34"/>
      <c r="AB1734" s="34"/>
      <c r="AC1734" s="34"/>
      <c r="AD1734" s="34"/>
      <c r="AE1734" s="34"/>
      <c r="AF1734" s="34"/>
      <c r="AG1734" s="34"/>
      <c r="AH1734" s="34"/>
      <c r="AI1734" s="34"/>
      <c r="AJ1734" s="34"/>
      <c r="AK1734" s="34"/>
      <c r="AL1734" s="34"/>
      <c r="AM1734" s="34"/>
      <c r="AN1734" s="34"/>
      <c r="AO1734" s="34"/>
      <c r="AP1734" s="34"/>
      <c r="AQ1734" s="34"/>
      <c r="AR1734" s="34"/>
    </row>
    <row r="1735" spans="10:44" s="95" customFormat="1" ht="15" customHeight="1" x14ac:dyDescent="0.25">
      <c r="J1735" s="96"/>
      <c r="K1735" s="96"/>
      <c r="L1735" s="96"/>
      <c r="M1735" s="96"/>
      <c r="N1735" s="96"/>
      <c r="O1735" s="96"/>
      <c r="P1735" s="96"/>
      <c r="Q1735" s="96"/>
      <c r="R1735" s="34"/>
      <c r="S1735" s="34"/>
      <c r="T1735" s="34"/>
      <c r="U1735" s="34"/>
      <c r="V1735" s="34"/>
      <c r="W1735" s="34"/>
      <c r="X1735" s="34"/>
      <c r="Y1735" s="34"/>
      <c r="Z1735" s="34"/>
      <c r="AA1735" s="34"/>
      <c r="AB1735" s="34"/>
      <c r="AC1735" s="34"/>
      <c r="AD1735" s="34"/>
      <c r="AE1735" s="34"/>
      <c r="AF1735" s="34"/>
      <c r="AG1735" s="34"/>
      <c r="AH1735" s="34"/>
      <c r="AI1735" s="34"/>
      <c r="AJ1735" s="34"/>
      <c r="AK1735" s="34"/>
      <c r="AL1735" s="34"/>
      <c r="AM1735" s="34"/>
      <c r="AN1735" s="34"/>
      <c r="AO1735" s="34"/>
      <c r="AP1735" s="34"/>
      <c r="AQ1735" s="34"/>
      <c r="AR1735" s="34"/>
    </row>
    <row r="1736" spans="10:44" s="95" customFormat="1" ht="15" customHeight="1" x14ac:dyDescent="0.25">
      <c r="J1736" s="96"/>
      <c r="K1736" s="96"/>
      <c r="L1736" s="96"/>
      <c r="M1736" s="96"/>
      <c r="N1736" s="96"/>
      <c r="O1736" s="96"/>
      <c r="P1736" s="96"/>
      <c r="Q1736" s="96"/>
      <c r="R1736" s="34"/>
      <c r="S1736" s="34"/>
      <c r="T1736" s="34"/>
      <c r="U1736" s="34"/>
      <c r="V1736" s="34"/>
      <c r="W1736" s="34"/>
      <c r="X1736" s="34"/>
      <c r="Y1736" s="34"/>
      <c r="Z1736" s="34"/>
      <c r="AA1736" s="34"/>
      <c r="AB1736" s="34"/>
      <c r="AC1736" s="34"/>
      <c r="AD1736" s="34"/>
      <c r="AE1736" s="34"/>
      <c r="AF1736" s="34"/>
      <c r="AG1736" s="34"/>
      <c r="AH1736" s="34"/>
      <c r="AI1736" s="34"/>
      <c r="AJ1736" s="34"/>
      <c r="AK1736" s="34"/>
      <c r="AL1736" s="34"/>
      <c r="AM1736" s="34"/>
      <c r="AN1736" s="34"/>
      <c r="AO1736" s="34"/>
      <c r="AP1736" s="34"/>
      <c r="AQ1736" s="34"/>
      <c r="AR1736" s="34"/>
    </row>
    <row r="1737" spans="10:44" s="95" customFormat="1" ht="15" customHeight="1" x14ac:dyDescent="0.25">
      <c r="J1737" s="96"/>
      <c r="K1737" s="96"/>
      <c r="L1737" s="96"/>
      <c r="M1737" s="96"/>
      <c r="N1737" s="96"/>
      <c r="O1737" s="96"/>
      <c r="P1737" s="96"/>
      <c r="Q1737" s="96"/>
      <c r="R1737" s="34"/>
      <c r="S1737" s="34"/>
      <c r="T1737" s="34"/>
      <c r="U1737" s="34"/>
      <c r="V1737" s="34"/>
      <c r="W1737" s="34"/>
      <c r="X1737" s="34"/>
      <c r="Y1737" s="34"/>
      <c r="Z1737" s="34"/>
      <c r="AA1737" s="34"/>
      <c r="AB1737" s="34"/>
      <c r="AC1737" s="34"/>
      <c r="AD1737" s="34"/>
      <c r="AE1737" s="34"/>
      <c r="AF1737" s="34"/>
      <c r="AG1737" s="34"/>
      <c r="AH1737" s="34"/>
      <c r="AI1737" s="34"/>
      <c r="AJ1737" s="34"/>
      <c r="AK1737" s="34"/>
      <c r="AL1737" s="34"/>
      <c r="AM1737" s="34"/>
      <c r="AN1737" s="34"/>
      <c r="AO1737" s="34"/>
      <c r="AP1737" s="34"/>
      <c r="AQ1737" s="34"/>
      <c r="AR1737" s="34"/>
    </row>
    <row r="1738" spans="10:44" s="95" customFormat="1" ht="15" customHeight="1" x14ac:dyDescent="0.25">
      <c r="J1738" s="96"/>
      <c r="K1738" s="96"/>
      <c r="L1738" s="96"/>
      <c r="M1738" s="96"/>
      <c r="N1738" s="96"/>
      <c r="O1738" s="96"/>
      <c r="P1738" s="96"/>
      <c r="Q1738" s="96"/>
      <c r="R1738" s="34"/>
      <c r="S1738" s="34"/>
      <c r="T1738" s="34"/>
      <c r="U1738" s="34"/>
      <c r="V1738" s="34"/>
      <c r="W1738" s="34"/>
      <c r="X1738" s="34"/>
      <c r="Y1738" s="34"/>
      <c r="Z1738" s="34"/>
      <c r="AA1738" s="34"/>
      <c r="AB1738" s="34"/>
      <c r="AC1738" s="34"/>
      <c r="AD1738" s="34"/>
      <c r="AE1738" s="34"/>
      <c r="AF1738" s="34"/>
      <c r="AG1738" s="34"/>
      <c r="AH1738" s="34"/>
      <c r="AI1738" s="34"/>
      <c r="AJ1738" s="34"/>
      <c r="AK1738" s="34"/>
      <c r="AL1738" s="34"/>
      <c r="AM1738" s="34"/>
      <c r="AN1738" s="34"/>
      <c r="AO1738" s="34"/>
      <c r="AP1738" s="34"/>
      <c r="AQ1738" s="34"/>
      <c r="AR1738" s="34"/>
    </row>
    <row r="1739" spans="10:44" s="95" customFormat="1" ht="15" customHeight="1" x14ac:dyDescent="0.25">
      <c r="J1739" s="96"/>
      <c r="K1739" s="96"/>
      <c r="L1739" s="96"/>
      <c r="M1739" s="96"/>
      <c r="N1739" s="96"/>
      <c r="O1739" s="96"/>
      <c r="P1739" s="96"/>
      <c r="Q1739" s="96"/>
      <c r="R1739" s="34"/>
      <c r="S1739" s="34"/>
      <c r="T1739" s="34"/>
      <c r="U1739" s="34"/>
      <c r="V1739" s="34"/>
      <c r="W1739" s="34"/>
      <c r="X1739" s="34"/>
      <c r="Y1739" s="34"/>
      <c r="Z1739" s="34"/>
      <c r="AA1739" s="34"/>
      <c r="AB1739" s="34"/>
      <c r="AC1739" s="34"/>
      <c r="AD1739" s="34"/>
      <c r="AE1739" s="34"/>
      <c r="AF1739" s="34"/>
      <c r="AG1739" s="34"/>
      <c r="AH1739" s="34"/>
      <c r="AI1739" s="34"/>
      <c r="AJ1739" s="34"/>
      <c r="AK1739" s="34"/>
      <c r="AL1739" s="34"/>
      <c r="AM1739" s="34"/>
      <c r="AN1739" s="34"/>
      <c r="AO1739" s="34"/>
      <c r="AP1739" s="34"/>
      <c r="AQ1739" s="34"/>
      <c r="AR1739" s="34"/>
    </row>
    <row r="1740" spans="10:44" s="95" customFormat="1" ht="15" customHeight="1" x14ac:dyDescent="0.25">
      <c r="J1740" s="96"/>
      <c r="K1740" s="96"/>
      <c r="L1740" s="96"/>
      <c r="M1740" s="96"/>
      <c r="N1740" s="96"/>
      <c r="O1740" s="96"/>
      <c r="P1740" s="96"/>
      <c r="Q1740" s="96"/>
      <c r="R1740" s="34"/>
      <c r="S1740" s="34"/>
      <c r="T1740" s="34"/>
      <c r="U1740" s="34"/>
      <c r="V1740" s="34"/>
      <c r="W1740" s="34"/>
      <c r="X1740" s="34"/>
      <c r="Y1740" s="34"/>
      <c r="Z1740" s="34"/>
      <c r="AA1740" s="34"/>
      <c r="AB1740" s="34"/>
      <c r="AC1740" s="34"/>
      <c r="AD1740" s="34"/>
      <c r="AE1740" s="34"/>
      <c r="AF1740" s="34"/>
      <c r="AG1740" s="34"/>
      <c r="AH1740" s="34"/>
      <c r="AI1740" s="34"/>
      <c r="AJ1740" s="34"/>
      <c r="AK1740" s="34"/>
      <c r="AL1740" s="34"/>
      <c r="AM1740" s="34"/>
      <c r="AN1740" s="34"/>
      <c r="AO1740" s="34"/>
      <c r="AP1740" s="34"/>
      <c r="AQ1740" s="34"/>
      <c r="AR1740" s="34"/>
    </row>
    <row r="1741" spans="10:44" s="95" customFormat="1" ht="15" customHeight="1" x14ac:dyDescent="0.25">
      <c r="J1741" s="96"/>
      <c r="K1741" s="96"/>
      <c r="L1741" s="96"/>
      <c r="M1741" s="96"/>
      <c r="N1741" s="96"/>
      <c r="O1741" s="96"/>
      <c r="P1741" s="96"/>
      <c r="Q1741" s="96"/>
      <c r="R1741" s="34"/>
      <c r="S1741" s="34"/>
      <c r="T1741" s="34"/>
      <c r="U1741" s="34"/>
      <c r="V1741" s="34"/>
      <c r="W1741" s="34"/>
      <c r="X1741" s="34"/>
      <c r="Y1741" s="34"/>
      <c r="Z1741" s="34"/>
      <c r="AA1741" s="34"/>
      <c r="AB1741" s="34"/>
      <c r="AC1741" s="34"/>
      <c r="AD1741" s="34"/>
      <c r="AE1741" s="34"/>
      <c r="AF1741" s="34"/>
      <c r="AG1741" s="34"/>
      <c r="AH1741" s="34"/>
      <c r="AI1741" s="34"/>
      <c r="AJ1741" s="34"/>
      <c r="AK1741" s="34"/>
      <c r="AL1741" s="34"/>
      <c r="AM1741" s="34"/>
      <c r="AN1741" s="34"/>
      <c r="AO1741" s="34"/>
      <c r="AP1741" s="34"/>
      <c r="AQ1741" s="34"/>
      <c r="AR1741" s="34"/>
    </row>
    <row r="1742" spans="10:44" s="95" customFormat="1" ht="15" customHeight="1" x14ac:dyDescent="0.25">
      <c r="J1742" s="96"/>
      <c r="K1742" s="96"/>
      <c r="L1742" s="96"/>
      <c r="M1742" s="96"/>
      <c r="N1742" s="96"/>
      <c r="O1742" s="96"/>
      <c r="P1742" s="96"/>
      <c r="Q1742" s="96"/>
      <c r="R1742" s="34"/>
      <c r="S1742" s="34"/>
      <c r="T1742" s="34"/>
      <c r="U1742" s="34"/>
      <c r="V1742" s="34"/>
      <c r="W1742" s="34"/>
      <c r="X1742" s="34"/>
      <c r="Y1742" s="34"/>
      <c r="Z1742" s="34"/>
      <c r="AA1742" s="34"/>
      <c r="AB1742" s="34"/>
      <c r="AC1742" s="34"/>
      <c r="AD1742" s="34"/>
      <c r="AE1742" s="34"/>
      <c r="AF1742" s="34"/>
      <c r="AG1742" s="34"/>
      <c r="AH1742" s="34"/>
      <c r="AI1742" s="34"/>
      <c r="AJ1742" s="34"/>
      <c r="AK1742" s="34"/>
      <c r="AL1742" s="34"/>
      <c r="AM1742" s="34"/>
      <c r="AN1742" s="34"/>
      <c r="AO1742" s="34"/>
      <c r="AP1742" s="34"/>
      <c r="AQ1742" s="34"/>
      <c r="AR1742" s="34"/>
    </row>
    <row r="1743" spans="10:44" s="95" customFormat="1" ht="15" customHeight="1" x14ac:dyDescent="0.25">
      <c r="J1743" s="96"/>
      <c r="K1743" s="96"/>
      <c r="L1743" s="96"/>
      <c r="M1743" s="96"/>
      <c r="N1743" s="96"/>
      <c r="O1743" s="96"/>
      <c r="P1743" s="96"/>
      <c r="Q1743" s="96"/>
      <c r="R1743" s="34"/>
      <c r="S1743" s="34"/>
      <c r="T1743" s="34"/>
      <c r="U1743" s="34"/>
      <c r="V1743" s="34"/>
      <c r="W1743" s="34"/>
      <c r="X1743" s="34"/>
      <c r="Y1743" s="34"/>
      <c r="Z1743" s="34"/>
      <c r="AA1743" s="34"/>
      <c r="AB1743" s="34"/>
      <c r="AC1743" s="34"/>
      <c r="AD1743" s="34"/>
      <c r="AE1743" s="34"/>
      <c r="AF1743" s="34"/>
      <c r="AG1743" s="34"/>
      <c r="AH1743" s="34"/>
      <c r="AI1743" s="34"/>
      <c r="AJ1743" s="34"/>
      <c r="AK1743" s="34"/>
      <c r="AL1743" s="34"/>
      <c r="AM1743" s="34"/>
      <c r="AN1743" s="34"/>
      <c r="AO1743" s="34"/>
      <c r="AP1743" s="34"/>
      <c r="AQ1743" s="34"/>
      <c r="AR1743" s="34"/>
    </row>
    <row r="1744" spans="10:44" s="95" customFormat="1" ht="15" customHeight="1" x14ac:dyDescent="0.25">
      <c r="J1744" s="96"/>
      <c r="K1744" s="96"/>
      <c r="L1744" s="96"/>
      <c r="M1744" s="96"/>
      <c r="N1744" s="96"/>
      <c r="O1744" s="96"/>
      <c r="P1744" s="96"/>
      <c r="Q1744" s="96"/>
      <c r="R1744" s="34"/>
      <c r="S1744" s="34"/>
      <c r="T1744" s="34"/>
      <c r="U1744" s="34"/>
      <c r="V1744" s="34"/>
      <c r="W1744" s="34"/>
      <c r="X1744" s="34"/>
      <c r="Y1744" s="34"/>
      <c r="Z1744" s="34"/>
      <c r="AA1744" s="34"/>
      <c r="AB1744" s="34"/>
      <c r="AC1744" s="34"/>
      <c r="AD1744" s="34"/>
      <c r="AE1744" s="34"/>
      <c r="AF1744" s="34"/>
      <c r="AG1744" s="34"/>
      <c r="AH1744" s="34"/>
      <c r="AI1744" s="34"/>
      <c r="AJ1744" s="34"/>
      <c r="AK1744" s="34"/>
      <c r="AL1744" s="34"/>
      <c r="AM1744" s="34"/>
      <c r="AN1744" s="34"/>
      <c r="AO1744" s="34"/>
      <c r="AP1744" s="34"/>
      <c r="AQ1744" s="34"/>
      <c r="AR1744" s="34"/>
    </row>
    <row r="1745" spans="10:44" s="95" customFormat="1" ht="15" customHeight="1" x14ac:dyDescent="0.25">
      <c r="J1745" s="96"/>
      <c r="K1745" s="96"/>
      <c r="L1745" s="96"/>
      <c r="M1745" s="96"/>
      <c r="N1745" s="96"/>
      <c r="O1745" s="96"/>
      <c r="P1745" s="96"/>
      <c r="Q1745" s="96"/>
      <c r="R1745" s="34"/>
      <c r="S1745" s="34"/>
      <c r="T1745" s="34"/>
      <c r="U1745" s="34"/>
      <c r="V1745" s="34"/>
      <c r="W1745" s="34"/>
      <c r="X1745" s="34"/>
      <c r="Y1745" s="34"/>
      <c r="Z1745" s="34"/>
      <c r="AA1745" s="34"/>
      <c r="AB1745" s="34"/>
      <c r="AC1745" s="34"/>
      <c r="AD1745" s="34"/>
      <c r="AE1745" s="34"/>
      <c r="AF1745" s="34"/>
      <c r="AG1745" s="34"/>
      <c r="AH1745" s="34"/>
      <c r="AI1745" s="34"/>
      <c r="AJ1745" s="34"/>
      <c r="AK1745" s="34"/>
      <c r="AL1745" s="34"/>
      <c r="AM1745" s="34"/>
      <c r="AN1745" s="34"/>
      <c r="AO1745" s="34"/>
      <c r="AP1745" s="34"/>
      <c r="AQ1745" s="34"/>
      <c r="AR1745" s="34"/>
    </row>
    <row r="1746" spans="10:44" s="95" customFormat="1" ht="15" customHeight="1" x14ac:dyDescent="0.25">
      <c r="J1746" s="96"/>
      <c r="K1746" s="96"/>
      <c r="L1746" s="96"/>
      <c r="M1746" s="96"/>
      <c r="N1746" s="96"/>
      <c r="O1746" s="96"/>
      <c r="P1746" s="96"/>
      <c r="Q1746" s="96"/>
      <c r="R1746" s="34"/>
      <c r="S1746" s="34"/>
      <c r="T1746" s="34"/>
      <c r="U1746" s="34"/>
      <c r="V1746" s="34"/>
      <c r="W1746" s="34"/>
      <c r="X1746" s="34"/>
      <c r="Y1746" s="34"/>
      <c r="Z1746" s="34"/>
      <c r="AA1746" s="34"/>
      <c r="AB1746" s="34"/>
      <c r="AC1746" s="34"/>
      <c r="AD1746" s="34"/>
      <c r="AE1746" s="34"/>
      <c r="AF1746" s="34"/>
      <c r="AG1746" s="34"/>
      <c r="AH1746" s="34"/>
      <c r="AI1746" s="34"/>
      <c r="AJ1746" s="34"/>
      <c r="AK1746" s="34"/>
      <c r="AL1746" s="34"/>
      <c r="AM1746" s="34"/>
      <c r="AN1746" s="34"/>
      <c r="AO1746" s="34"/>
      <c r="AP1746" s="34"/>
      <c r="AQ1746" s="34"/>
      <c r="AR1746" s="34"/>
    </row>
    <row r="1747" spans="10:44" s="95" customFormat="1" ht="15" customHeight="1" x14ac:dyDescent="0.25">
      <c r="J1747" s="96"/>
      <c r="K1747" s="96"/>
      <c r="L1747" s="96"/>
      <c r="M1747" s="96"/>
      <c r="N1747" s="96"/>
      <c r="O1747" s="96"/>
      <c r="P1747" s="96"/>
      <c r="Q1747" s="96"/>
      <c r="R1747" s="34"/>
      <c r="S1747" s="34"/>
      <c r="T1747" s="34"/>
      <c r="U1747" s="34"/>
      <c r="V1747" s="34"/>
      <c r="W1747" s="34"/>
      <c r="X1747" s="34"/>
      <c r="Y1747" s="34"/>
      <c r="Z1747" s="34"/>
      <c r="AA1747" s="34"/>
      <c r="AB1747" s="34"/>
      <c r="AC1747" s="34"/>
      <c r="AD1747" s="34"/>
      <c r="AE1747" s="34"/>
      <c r="AF1747" s="34"/>
      <c r="AG1747" s="34"/>
      <c r="AH1747" s="34"/>
      <c r="AI1747" s="34"/>
      <c r="AJ1747" s="34"/>
      <c r="AK1747" s="34"/>
      <c r="AL1747" s="34"/>
      <c r="AM1747" s="34"/>
      <c r="AN1747" s="34"/>
      <c r="AO1747" s="34"/>
      <c r="AP1747" s="34"/>
      <c r="AQ1747" s="34"/>
      <c r="AR1747" s="34"/>
    </row>
    <row r="1748" spans="10:44" s="95" customFormat="1" ht="15" customHeight="1" x14ac:dyDescent="0.25">
      <c r="J1748" s="96"/>
      <c r="K1748" s="96"/>
      <c r="L1748" s="96"/>
      <c r="M1748" s="96"/>
      <c r="N1748" s="96"/>
      <c r="O1748" s="96"/>
      <c r="P1748" s="96"/>
      <c r="Q1748" s="96"/>
      <c r="R1748" s="34"/>
      <c r="S1748" s="34"/>
      <c r="T1748" s="34"/>
      <c r="U1748" s="34"/>
      <c r="V1748" s="34"/>
      <c r="W1748" s="34"/>
      <c r="X1748" s="34"/>
      <c r="Y1748" s="34"/>
      <c r="Z1748" s="34"/>
      <c r="AA1748" s="34"/>
      <c r="AB1748" s="34"/>
      <c r="AC1748" s="34"/>
      <c r="AD1748" s="34"/>
      <c r="AE1748" s="34"/>
      <c r="AF1748" s="34"/>
      <c r="AG1748" s="34"/>
      <c r="AH1748" s="34"/>
      <c r="AI1748" s="34"/>
      <c r="AJ1748" s="34"/>
      <c r="AK1748" s="34"/>
      <c r="AL1748" s="34"/>
      <c r="AM1748" s="34"/>
      <c r="AN1748" s="34"/>
      <c r="AO1748" s="34"/>
      <c r="AP1748" s="34"/>
      <c r="AQ1748" s="34"/>
      <c r="AR1748" s="34"/>
    </row>
    <row r="1749" spans="10:44" s="95" customFormat="1" ht="15" customHeight="1" x14ac:dyDescent="0.25">
      <c r="J1749" s="96"/>
      <c r="K1749" s="96"/>
      <c r="L1749" s="96"/>
      <c r="M1749" s="96"/>
      <c r="N1749" s="96"/>
      <c r="O1749" s="96"/>
      <c r="P1749" s="96"/>
      <c r="Q1749" s="96"/>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row>
    <row r="1750" spans="10:44" s="95" customFormat="1" ht="15" customHeight="1" x14ac:dyDescent="0.25">
      <c r="J1750" s="96"/>
      <c r="K1750" s="96"/>
      <c r="L1750" s="96"/>
      <c r="M1750" s="96"/>
      <c r="N1750" s="96"/>
      <c r="O1750" s="96"/>
      <c r="P1750" s="96"/>
      <c r="Q1750" s="96"/>
      <c r="R1750" s="34"/>
      <c r="S1750" s="34"/>
      <c r="T1750" s="34"/>
      <c r="U1750" s="34"/>
      <c r="V1750" s="34"/>
      <c r="W1750" s="34"/>
      <c r="X1750" s="34"/>
      <c r="Y1750" s="34"/>
      <c r="Z1750" s="34"/>
      <c r="AA1750" s="34"/>
      <c r="AB1750" s="34"/>
      <c r="AC1750" s="34"/>
      <c r="AD1750" s="34"/>
      <c r="AE1750" s="34"/>
      <c r="AF1750" s="34"/>
      <c r="AG1750" s="34"/>
      <c r="AH1750" s="34"/>
      <c r="AI1750" s="34"/>
      <c r="AJ1750" s="34"/>
      <c r="AK1750" s="34"/>
      <c r="AL1750" s="34"/>
      <c r="AM1750" s="34"/>
      <c r="AN1750" s="34"/>
      <c r="AO1750" s="34"/>
      <c r="AP1750" s="34"/>
      <c r="AQ1750" s="34"/>
      <c r="AR1750" s="34"/>
    </row>
    <row r="1751" spans="10:44" s="95" customFormat="1" ht="15" customHeight="1" x14ac:dyDescent="0.25">
      <c r="J1751" s="96"/>
      <c r="K1751" s="96"/>
      <c r="L1751" s="96"/>
      <c r="M1751" s="96"/>
      <c r="N1751" s="96"/>
      <c r="O1751" s="96"/>
      <c r="P1751" s="96"/>
      <c r="Q1751" s="96"/>
      <c r="R1751" s="34"/>
      <c r="S1751" s="34"/>
      <c r="T1751" s="34"/>
      <c r="U1751" s="34"/>
      <c r="V1751" s="34"/>
      <c r="W1751" s="34"/>
      <c r="X1751" s="34"/>
      <c r="Y1751" s="34"/>
      <c r="Z1751" s="34"/>
      <c r="AA1751" s="34"/>
      <c r="AB1751" s="34"/>
      <c r="AC1751" s="34"/>
      <c r="AD1751" s="34"/>
      <c r="AE1751" s="34"/>
      <c r="AF1751" s="34"/>
      <c r="AG1751" s="34"/>
      <c r="AH1751" s="34"/>
      <c r="AI1751" s="34"/>
      <c r="AJ1751" s="34"/>
      <c r="AK1751" s="34"/>
      <c r="AL1751" s="34"/>
      <c r="AM1751" s="34"/>
      <c r="AN1751" s="34"/>
      <c r="AO1751" s="34"/>
      <c r="AP1751" s="34"/>
      <c r="AQ1751" s="34"/>
      <c r="AR1751" s="34"/>
    </row>
    <row r="1752" spans="10:44" s="95" customFormat="1" ht="15" customHeight="1" x14ac:dyDescent="0.25">
      <c r="J1752" s="96"/>
      <c r="K1752" s="96"/>
      <c r="L1752" s="96"/>
      <c r="M1752" s="96"/>
      <c r="N1752" s="96"/>
      <c r="O1752" s="96"/>
      <c r="P1752" s="96"/>
      <c r="Q1752" s="96"/>
      <c r="R1752" s="34"/>
      <c r="S1752" s="34"/>
      <c r="T1752" s="34"/>
      <c r="U1752" s="34"/>
      <c r="V1752" s="34"/>
      <c r="W1752" s="34"/>
      <c r="X1752" s="34"/>
      <c r="Y1752" s="34"/>
      <c r="Z1752" s="34"/>
      <c r="AA1752" s="34"/>
      <c r="AB1752" s="34"/>
      <c r="AC1752" s="34"/>
      <c r="AD1752" s="34"/>
      <c r="AE1752" s="34"/>
      <c r="AF1752" s="34"/>
      <c r="AG1752" s="34"/>
      <c r="AH1752" s="34"/>
      <c r="AI1752" s="34"/>
      <c r="AJ1752" s="34"/>
      <c r="AK1752" s="34"/>
      <c r="AL1752" s="34"/>
      <c r="AM1752" s="34"/>
      <c r="AN1752" s="34"/>
      <c r="AO1752" s="34"/>
      <c r="AP1752" s="34"/>
      <c r="AQ1752" s="34"/>
      <c r="AR1752" s="34"/>
    </row>
    <row r="1753" spans="10:44" s="95" customFormat="1" ht="15" customHeight="1" x14ac:dyDescent="0.25">
      <c r="J1753" s="96"/>
      <c r="K1753" s="96"/>
      <c r="L1753" s="96"/>
      <c r="M1753" s="96"/>
      <c r="N1753" s="96"/>
      <c r="O1753" s="96"/>
      <c r="P1753" s="96"/>
      <c r="Q1753" s="96"/>
      <c r="R1753" s="34"/>
      <c r="S1753" s="34"/>
      <c r="T1753" s="34"/>
      <c r="U1753" s="34"/>
      <c r="V1753" s="34"/>
      <c r="W1753" s="34"/>
      <c r="X1753" s="34"/>
      <c r="Y1753" s="34"/>
      <c r="Z1753" s="34"/>
      <c r="AA1753" s="34"/>
      <c r="AB1753" s="34"/>
      <c r="AC1753" s="34"/>
      <c r="AD1753" s="34"/>
      <c r="AE1753" s="34"/>
      <c r="AF1753" s="34"/>
      <c r="AG1753" s="34"/>
      <c r="AH1753" s="34"/>
      <c r="AI1753" s="34"/>
      <c r="AJ1753" s="34"/>
      <c r="AK1753" s="34"/>
      <c r="AL1753" s="34"/>
      <c r="AM1753" s="34"/>
      <c r="AN1753" s="34"/>
      <c r="AO1753" s="34"/>
      <c r="AP1753" s="34"/>
      <c r="AQ1753" s="34"/>
      <c r="AR1753" s="34"/>
    </row>
    <row r="1754" spans="10:44" s="95" customFormat="1" ht="15" customHeight="1" x14ac:dyDescent="0.25">
      <c r="J1754" s="96"/>
      <c r="K1754" s="96"/>
      <c r="L1754" s="96"/>
      <c r="M1754" s="96"/>
      <c r="N1754" s="96"/>
      <c r="O1754" s="96"/>
      <c r="P1754" s="96"/>
      <c r="Q1754" s="96"/>
      <c r="R1754" s="34"/>
      <c r="S1754" s="34"/>
      <c r="T1754" s="34"/>
      <c r="U1754" s="34"/>
      <c r="V1754" s="34"/>
      <c r="W1754" s="34"/>
      <c r="X1754" s="34"/>
      <c r="Y1754" s="34"/>
      <c r="Z1754" s="34"/>
      <c r="AA1754" s="34"/>
      <c r="AB1754" s="34"/>
      <c r="AC1754" s="34"/>
      <c r="AD1754" s="34"/>
      <c r="AE1754" s="34"/>
      <c r="AF1754" s="34"/>
      <c r="AG1754" s="34"/>
      <c r="AH1754" s="34"/>
      <c r="AI1754" s="34"/>
      <c r="AJ1754" s="34"/>
      <c r="AK1754" s="34"/>
      <c r="AL1754" s="34"/>
      <c r="AM1754" s="34"/>
      <c r="AN1754" s="34"/>
      <c r="AO1754" s="34"/>
      <c r="AP1754" s="34"/>
      <c r="AQ1754" s="34"/>
      <c r="AR1754" s="34"/>
    </row>
    <row r="1755" spans="10:44" s="95" customFormat="1" ht="15" customHeight="1" x14ac:dyDescent="0.25">
      <c r="J1755" s="96"/>
      <c r="K1755" s="96"/>
      <c r="L1755" s="96"/>
      <c r="M1755" s="96"/>
      <c r="N1755" s="96"/>
      <c r="O1755" s="96"/>
      <c r="P1755" s="96"/>
      <c r="Q1755" s="96"/>
      <c r="R1755" s="34"/>
      <c r="S1755" s="34"/>
      <c r="T1755" s="34"/>
      <c r="U1755" s="34"/>
      <c r="V1755" s="34"/>
      <c r="W1755" s="34"/>
      <c r="X1755" s="34"/>
      <c r="Y1755" s="34"/>
      <c r="Z1755" s="34"/>
      <c r="AA1755" s="34"/>
      <c r="AB1755" s="34"/>
      <c r="AC1755" s="34"/>
      <c r="AD1755" s="34"/>
      <c r="AE1755" s="34"/>
      <c r="AF1755" s="34"/>
      <c r="AG1755" s="34"/>
      <c r="AH1755" s="34"/>
      <c r="AI1755" s="34"/>
      <c r="AJ1755" s="34"/>
      <c r="AK1755" s="34"/>
      <c r="AL1755" s="34"/>
      <c r="AM1755" s="34"/>
      <c r="AN1755" s="34"/>
      <c r="AO1755" s="34"/>
      <c r="AP1755" s="34"/>
      <c r="AQ1755" s="34"/>
      <c r="AR1755" s="34"/>
    </row>
    <row r="1756" spans="10:44" s="95" customFormat="1" ht="15" customHeight="1" x14ac:dyDescent="0.25">
      <c r="J1756" s="96"/>
      <c r="K1756" s="96"/>
      <c r="L1756" s="96"/>
      <c r="M1756" s="96"/>
      <c r="N1756" s="96"/>
      <c r="O1756" s="96"/>
      <c r="P1756" s="96"/>
      <c r="Q1756" s="96"/>
      <c r="R1756" s="34"/>
      <c r="S1756" s="34"/>
      <c r="T1756" s="34"/>
      <c r="U1756" s="34"/>
      <c r="V1756" s="34"/>
      <c r="W1756" s="34"/>
      <c r="X1756" s="34"/>
      <c r="Y1756" s="34"/>
      <c r="Z1756" s="34"/>
      <c r="AA1756" s="34"/>
      <c r="AB1756" s="34"/>
      <c r="AC1756" s="34"/>
      <c r="AD1756" s="34"/>
      <c r="AE1756" s="34"/>
      <c r="AF1756" s="34"/>
      <c r="AG1756" s="34"/>
      <c r="AH1756" s="34"/>
      <c r="AI1756" s="34"/>
      <c r="AJ1756" s="34"/>
      <c r="AK1756" s="34"/>
      <c r="AL1756" s="34"/>
      <c r="AM1756" s="34"/>
      <c r="AN1756" s="34"/>
      <c r="AO1756" s="34"/>
      <c r="AP1756" s="34"/>
      <c r="AQ1756" s="34"/>
      <c r="AR1756" s="34"/>
    </row>
    <row r="1757" spans="10:44" s="95" customFormat="1" ht="15" customHeight="1" x14ac:dyDescent="0.25">
      <c r="J1757" s="96"/>
      <c r="K1757" s="96"/>
      <c r="L1757" s="96"/>
      <c r="M1757" s="96"/>
      <c r="N1757" s="96"/>
      <c r="O1757" s="96"/>
      <c r="P1757" s="96"/>
      <c r="Q1757" s="96"/>
      <c r="R1757" s="34"/>
      <c r="S1757" s="34"/>
      <c r="T1757" s="34"/>
      <c r="U1757" s="34"/>
      <c r="V1757" s="34"/>
      <c r="W1757" s="34"/>
      <c r="X1757" s="34"/>
      <c r="Y1757" s="34"/>
      <c r="Z1757" s="34"/>
      <c r="AA1757" s="34"/>
      <c r="AB1757" s="34"/>
      <c r="AC1757" s="34"/>
      <c r="AD1757" s="34"/>
      <c r="AE1757" s="34"/>
      <c r="AF1757" s="34"/>
      <c r="AG1757" s="34"/>
      <c r="AH1757" s="34"/>
      <c r="AI1757" s="34"/>
      <c r="AJ1757" s="34"/>
      <c r="AK1757" s="34"/>
      <c r="AL1757" s="34"/>
      <c r="AM1757" s="34"/>
      <c r="AN1757" s="34"/>
      <c r="AO1757" s="34"/>
      <c r="AP1757" s="34"/>
      <c r="AQ1757" s="34"/>
      <c r="AR1757" s="34"/>
    </row>
    <row r="1758" spans="10:44" s="95" customFormat="1" ht="15" customHeight="1" x14ac:dyDescent="0.25">
      <c r="J1758" s="96"/>
      <c r="K1758" s="96"/>
      <c r="L1758" s="96"/>
      <c r="M1758" s="96"/>
      <c r="N1758" s="96"/>
      <c r="O1758" s="96"/>
      <c r="P1758" s="96"/>
      <c r="Q1758" s="96"/>
      <c r="R1758" s="34"/>
      <c r="S1758" s="34"/>
      <c r="T1758" s="34"/>
      <c r="U1758" s="34"/>
      <c r="V1758" s="34"/>
      <c r="W1758" s="34"/>
      <c r="X1758" s="34"/>
      <c r="Y1758" s="34"/>
      <c r="Z1758" s="34"/>
      <c r="AA1758" s="34"/>
      <c r="AB1758" s="34"/>
      <c r="AC1758" s="34"/>
      <c r="AD1758" s="34"/>
      <c r="AE1758" s="34"/>
      <c r="AF1758" s="34"/>
      <c r="AG1758" s="34"/>
      <c r="AH1758" s="34"/>
      <c r="AI1758" s="34"/>
      <c r="AJ1758" s="34"/>
      <c r="AK1758" s="34"/>
      <c r="AL1758" s="34"/>
      <c r="AM1758" s="34"/>
      <c r="AN1758" s="34"/>
      <c r="AO1758" s="34"/>
      <c r="AP1758" s="34"/>
      <c r="AQ1758" s="34"/>
      <c r="AR1758" s="34"/>
    </row>
    <row r="1759" spans="10:44" s="95" customFormat="1" ht="15" customHeight="1" x14ac:dyDescent="0.25">
      <c r="J1759" s="96"/>
      <c r="K1759" s="96"/>
      <c r="L1759" s="96"/>
      <c r="M1759" s="96"/>
      <c r="N1759" s="96"/>
      <c r="O1759" s="96"/>
      <c r="P1759" s="96"/>
      <c r="Q1759" s="96"/>
      <c r="R1759" s="34"/>
      <c r="S1759" s="34"/>
      <c r="T1759" s="34"/>
      <c r="U1759" s="34"/>
      <c r="V1759" s="34"/>
      <c r="W1759" s="34"/>
      <c r="X1759" s="34"/>
      <c r="Y1759" s="34"/>
      <c r="Z1759" s="34"/>
      <c r="AA1759" s="34"/>
      <c r="AB1759" s="34"/>
      <c r="AC1759" s="34"/>
      <c r="AD1759" s="34"/>
      <c r="AE1759" s="34"/>
      <c r="AF1759" s="34"/>
      <c r="AG1759" s="34"/>
      <c r="AH1759" s="34"/>
      <c r="AI1759" s="34"/>
      <c r="AJ1759" s="34"/>
      <c r="AK1759" s="34"/>
      <c r="AL1759" s="34"/>
      <c r="AM1759" s="34"/>
      <c r="AN1759" s="34"/>
      <c r="AO1759" s="34"/>
      <c r="AP1759" s="34"/>
      <c r="AQ1759" s="34"/>
      <c r="AR1759" s="34"/>
    </row>
    <row r="1760" spans="10:44" s="95" customFormat="1" ht="15" customHeight="1" x14ac:dyDescent="0.25">
      <c r="J1760" s="96"/>
      <c r="K1760" s="96"/>
      <c r="L1760" s="96"/>
      <c r="M1760" s="96"/>
      <c r="N1760" s="96"/>
      <c r="O1760" s="96"/>
      <c r="P1760" s="96"/>
      <c r="Q1760" s="96"/>
      <c r="R1760" s="34"/>
      <c r="S1760" s="34"/>
      <c r="T1760" s="34"/>
      <c r="U1760" s="34"/>
      <c r="V1760" s="34"/>
      <c r="W1760" s="34"/>
      <c r="X1760" s="34"/>
      <c r="Y1760" s="34"/>
      <c r="Z1760" s="34"/>
      <c r="AA1760" s="34"/>
      <c r="AB1760" s="34"/>
      <c r="AC1760" s="34"/>
      <c r="AD1760" s="34"/>
      <c r="AE1760" s="34"/>
      <c r="AF1760" s="34"/>
      <c r="AG1760" s="34"/>
      <c r="AH1760" s="34"/>
      <c r="AI1760" s="34"/>
      <c r="AJ1760" s="34"/>
      <c r="AK1760" s="34"/>
      <c r="AL1760" s="34"/>
      <c r="AM1760" s="34"/>
      <c r="AN1760" s="34"/>
      <c r="AO1760" s="34"/>
      <c r="AP1760" s="34"/>
      <c r="AQ1760" s="34"/>
      <c r="AR1760" s="34"/>
    </row>
    <row r="1761" spans="10:44" s="95" customFormat="1" ht="15" customHeight="1" x14ac:dyDescent="0.25">
      <c r="J1761" s="96"/>
      <c r="K1761" s="96"/>
      <c r="L1761" s="96"/>
      <c r="M1761" s="96"/>
      <c r="N1761" s="96"/>
      <c r="O1761" s="96"/>
      <c r="P1761" s="96"/>
      <c r="Q1761" s="96"/>
      <c r="R1761" s="34"/>
      <c r="S1761" s="34"/>
      <c r="T1761" s="34"/>
      <c r="U1761" s="34"/>
      <c r="V1761" s="34"/>
      <c r="W1761" s="34"/>
      <c r="X1761" s="34"/>
      <c r="Y1761" s="34"/>
      <c r="Z1761" s="34"/>
      <c r="AA1761" s="34"/>
      <c r="AB1761" s="34"/>
      <c r="AC1761" s="34"/>
      <c r="AD1761" s="34"/>
      <c r="AE1761" s="34"/>
      <c r="AF1761" s="34"/>
      <c r="AG1761" s="34"/>
      <c r="AH1761" s="34"/>
      <c r="AI1761" s="34"/>
      <c r="AJ1761" s="34"/>
      <c r="AK1761" s="34"/>
      <c r="AL1761" s="34"/>
      <c r="AM1761" s="34"/>
      <c r="AN1761" s="34"/>
      <c r="AO1761" s="34"/>
      <c r="AP1761" s="34"/>
      <c r="AQ1761" s="34"/>
      <c r="AR1761" s="34"/>
    </row>
    <row r="1762" spans="10:44" s="95" customFormat="1" ht="15" customHeight="1" x14ac:dyDescent="0.25">
      <c r="J1762" s="96"/>
      <c r="K1762" s="96"/>
      <c r="L1762" s="96"/>
      <c r="M1762" s="96"/>
      <c r="N1762" s="96"/>
      <c r="O1762" s="96"/>
      <c r="P1762" s="96"/>
      <c r="Q1762" s="96"/>
      <c r="R1762" s="34"/>
      <c r="S1762" s="34"/>
      <c r="T1762" s="34"/>
      <c r="U1762" s="34"/>
      <c r="V1762" s="34"/>
      <c r="W1762" s="34"/>
      <c r="X1762" s="34"/>
      <c r="Y1762" s="34"/>
      <c r="Z1762" s="34"/>
      <c r="AA1762" s="34"/>
      <c r="AB1762" s="34"/>
      <c r="AC1762" s="34"/>
      <c r="AD1762" s="34"/>
      <c r="AE1762" s="34"/>
      <c r="AF1762" s="34"/>
      <c r="AG1762" s="34"/>
      <c r="AH1762" s="34"/>
      <c r="AI1762" s="34"/>
      <c r="AJ1762" s="34"/>
      <c r="AK1762" s="34"/>
      <c r="AL1762" s="34"/>
      <c r="AM1762" s="34"/>
      <c r="AN1762" s="34"/>
      <c r="AO1762" s="34"/>
      <c r="AP1762" s="34"/>
      <c r="AQ1762" s="34"/>
      <c r="AR1762" s="34"/>
    </row>
    <row r="1763" spans="10:44" s="95" customFormat="1" ht="15" customHeight="1" x14ac:dyDescent="0.25">
      <c r="J1763" s="96"/>
      <c r="K1763" s="96"/>
      <c r="L1763" s="96"/>
      <c r="M1763" s="96"/>
      <c r="N1763" s="96"/>
      <c r="O1763" s="96"/>
      <c r="P1763" s="96"/>
      <c r="Q1763" s="96"/>
      <c r="R1763" s="34"/>
      <c r="S1763" s="34"/>
      <c r="T1763" s="34"/>
      <c r="U1763" s="34"/>
      <c r="V1763" s="34"/>
      <c r="W1763" s="34"/>
      <c r="X1763" s="34"/>
      <c r="Y1763" s="34"/>
      <c r="Z1763" s="34"/>
      <c r="AA1763" s="34"/>
      <c r="AB1763" s="34"/>
      <c r="AC1763" s="34"/>
      <c r="AD1763" s="34"/>
      <c r="AE1763" s="34"/>
      <c r="AF1763" s="34"/>
      <c r="AG1763" s="34"/>
      <c r="AH1763" s="34"/>
      <c r="AI1763" s="34"/>
      <c r="AJ1763" s="34"/>
      <c r="AK1763" s="34"/>
      <c r="AL1763" s="34"/>
      <c r="AM1763" s="34"/>
      <c r="AN1763" s="34"/>
      <c r="AO1763" s="34"/>
      <c r="AP1763" s="34"/>
      <c r="AQ1763" s="34"/>
      <c r="AR1763" s="34"/>
    </row>
    <row r="1764" spans="10:44" s="95" customFormat="1" ht="15" customHeight="1" x14ac:dyDescent="0.25">
      <c r="J1764" s="96"/>
      <c r="K1764" s="96"/>
      <c r="L1764" s="96"/>
      <c r="M1764" s="96"/>
      <c r="N1764" s="96"/>
      <c r="O1764" s="96"/>
      <c r="P1764" s="96"/>
      <c r="Q1764" s="96"/>
      <c r="R1764" s="34"/>
      <c r="S1764" s="34"/>
      <c r="T1764" s="34"/>
      <c r="U1764" s="34"/>
      <c r="V1764" s="34"/>
      <c r="W1764" s="34"/>
      <c r="X1764" s="34"/>
      <c r="Y1764" s="34"/>
      <c r="Z1764" s="34"/>
      <c r="AA1764" s="34"/>
      <c r="AB1764" s="34"/>
      <c r="AC1764" s="34"/>
      <c r="AD1764" s="34"/>
      <c r="AE1764" s="34"/>
      <c r="AF1764" s="34"/>
      <c r="AG1764" s="34"/>
      <c r="AH1764" s="34"/>
      <c r="AI1764" s="34"/>
      <c r="AJ1764" s="34"/>
      <c r="AK1764" s="34"/>
      <c r="AL1764" s="34"/>
      <c r="AM1764" s="34"/>
      <c r="AN1764" s="34"/>
      <c r="AO1764" s="34"/>
      <c r="AP1764" s="34"/>
      <c r="AQ1764" s="34"/>
      <c r="AR1764" s="34"/>
    </row>
    <row r="1765" spans="10:44" s="95" customFormat="1" ht="15" customHeight="1" x14ac:dyDescent="0.25">
      <c r="J1765" s="96"/>
      <c r="K1765" s="96"/>
      <c r="L1765" s="96"/>
      <c r="M1765" s="96"/>
      <c r="N1765" s="96"/>
      <c r="O1765" s="96"/>
      <c r="P1765" s="96"/>
      <c r="Q1765" s="96"/>
      <c r="R1765" s="34"/>
      <c r="S1765" s="34"/>
      <c r="T1765" s="34"/>
      <c r="U1765" s="34"/>
      <c r="V1765" s="34"/>
      <c r="W1765" s="34"/>
      <c r="X1765" s="34"/>
      <c r="Y1765" s="34"/>
      <c r="Z1765" s="34"/>
      <c r="AA1765" s="34"/>
      <c r="AB1765" s="34"/>
      <c r="AC1765" s="34"/>
      <c r="AD1765" s="34"/>
      <c r="AE1765" s="34"/>
      <c r="AF1765" s="34"/>
      <c r="AG1765" s="34"/>
      <c r="AH1765" s="34"/>
      <c r="AI1765" s="34"/>
      <c r="AJ1765" s="34"/>
      <c r="AK1765" s="34"/>
      <c r="AL1765" s="34"/>
      <c r="AM1765" s="34"/>
      <c r="AN1765" s="34"/>
      <c r="AO1765" s="34"/>
      <c r="AP1765" s="34"/>
      <c r="AQ1765" s="34"/>
      <c r="AR1765" s="34"/>
    </row>
    <row r="1766" spans="10:44" s="95" customFormat="1" ht="15" customHeight="1" x14ac:dyDescent="0.25">
      <c r="J1766" s="96"/>
      <c r="K1766" s="96"/>
      <c r="L1766" s="96"/>
      <c r="M1766" s="96"/>
      <c r="N1766" s="96"/>
      <c r="O1766" s="96"/>
      <c r="P1766" s="96"/>
      <c r="Q1766" s="96"/>
      <c r="R1766" s="34"/>
      <c r="S1766" s="34"/>
      <c r="T1766" s="34"/>
      <c r="U1766" s="34"/>
      <c r="V1766" s="34"/>
      <c r="W1766" s="34"/>
      <c r="X1766" s="34"/>
      <c r="Y1766" s="34"/>
      <c r="Z1766" s="34"/>
      <c r="AA1766" s="34"/>
      <c r="AB1766" s="34"/>
      <c r="AC1766" s="34"/>
      <c r="AD1766" s="34"/>
      <c r="AE1766" s="34"/>
      <c r="AF1766" s="34"/>
      <c r="AG1766" s="34"/>
      <c r="AH1766" s="34"/>
      <c r="AI1766" s="34"/>
      <c r="AJ1766" s="34"/>
      <c r="AK1766" s="34"/>
      <c r="AL1766" s="34"/>
      <c r="AM1766" s="34"/>
      <c r="AN1766" s="34"/>
      <c r="AO1766" s="34"/>
      <c r="AP1766" s="34"/>
      <c r="AQ1766" s="34"/>
      <c r="AR1766" s="34"/>
    </row>
    <row r="1767" spans="10:44" s="95" customFormat="1" ht="15" customHeight="1" x14ac:dyDescent="0.25">
      <c r="J1767" s="96"/>
      <c r="K1767" s="96"/>
      <c r="L1767" s="96"/>
      <c r="M1767" s="96"/>
      <c r="N1767" s="96"/>
      <c r="O1767" s="96"/>
      <c r="P1767" s="96"/>
      <c r="Q1767" s="96"/>
      <c r="R1767" s="34"/>
      <c r="S1767" s="34"/>
      <c r="T1767" s="34"/>
      <c r="U1767" s="34"/>
      <c r="V1767" s="34"/>
      <c r="W1767" s="34"/>
      <c r="X1767" s="34"/>
      <c r="Y1767" s="34"/>
      <c r="Z1767" s="34"/>
      <c r="AA1767" s="34"/>
      <c r="AB1767" s="34"/>
      <c r="AC1767" s="34"/>
      <c r="AD1767" s="34"/>
      <c r="AE1767" s="34"/>
      <c r="AF1767" s="34"/>
      <c r="AG1767" s="34"/>
      <c r="AH1767" s="34"/>
      <c r="AI1767" s="34"/>
      <c r="AJ1767" s="34"/>
      <c r="AK1767" s="34"/>
      <c r="AL1767" s="34"/>
      <c r="AM1767" s="34"/>
      <c r="AN1767" s="34"/>
      <c r="AO1767" s="34"/>
      <c r="AP1767" s="34"/>
      <c r="AQ1767" s="34"/>
      <c r="AR1767" s="34"/>
    </row>
    <row r="1768" spans="10:44" s="95" customFormat="1" ht="15" customHeight="1" x14ac:dyDescent="0.25">
      <c r="J1768" s="96"/>
      <c r="K1768" s="96"/>
      <c r="L1768" s="96"/>
      <c r="M1768" s="96"/>
      <c r="N1768" s="96"/>
      <c r="O1768" s="96"/>
      <c r="P1768" s="96"/>
      <c r="Q1768" s="96"/>
      <c r="R1768" s="34"/>
      <c r="S1768" s="34"/>
      <c r="T1768" s="34"/>
      <c r="U1768" s="34"/>
      <c r="V1768" s="34"/>
      <c r="W1768" s="34"/>
      <c r="X1768" s="34"/>
      <c r="Y1768" s="34"/>
      <c r="Z1768" s="34"/>
      <c r="AA1768" s="34"/>
      <c r="AB1768" s="34"/>
      <c r="AC1768" s="34"/>
      <c r="AD1768" s="34"/>
      <c r="AE1768" s="34"/>
      <c r="AF1768" s="34"/>
      <c r="AG1768" s="34"/>
      <c r="AH1768" s="34"/>
      <c r="AI1768" s="34"/>
      <c r="AJ1768" s="34"/>
      <c r="AK1768" s="34"/>
      <c r="AL1768" s="34"/>
      <c r="AM1768" s="34"/>
      <c r="AN1768" s="34"/>
      <c r="AO1768" s="34"/>
      <c r="AP1768" s="34"/>
      <c r="AQ1768" s="34"/>
      <c r="AR1768" s="34"/>
    </row>
    <row r="1769" spans="10:44" s="95" customFormat="1" ht="15" customHeight="1" x14ac:dyDescent="0.25">
      <c r="J1769" s="96"/>
      <c r="K1769" s="96"/>
      <c r="L1769" s="96"/>
      <c r="M1769" s="96"/>
      <c r="N1769" s="96"/>
      <c r="O1769" s="96"/>
      <c r="P1769" s="96"/>
      <c r="Q1769" s="96"/>
      <c r="R1769" s="34"/>
      <c r="S1769" s="34"/>
      <c r="T1769" s="34"/>
      <c r="U1769" s="34"/>
      <c r="V1769" s="34"/>
      <c r="W1769" s="34"/>
      <c r="X1769" s="34"/>
      <c r="Y1769" s="34"/>
      <c r="Z1769" s="34"/>
      <c r="AA1769" s="34"/>
      <c r="AB1769" s="34"/>
      <c r="AC1769" s="34"/>
      <c r="AD1769" s="34"/>
      <c r="AE1769" s="34"/>
      <c r="AF1769" s="34"/>
      <c r="AG1769" s="34"/>
      <c r="AH1769" s="34"/>
      <c r="AI1769" s="34"/>
      <c r="AJ1769" s="34"/>
      <c r="AK1769" s="34"/>
      <c r="AL1769" s="34"/>
      <c r="AM1769" s="34"/>
      <c r="AN1769" s="34"/>
      <c r="AO1769" s="34"/>
      <c r="AP1769" s="34"/>
      <c r="AQ1769" s="34"/>
      <c r="AR1769" s="34"/>
    </row>
    <row r="1770" spans="10:44" s="95" customFormat="1" ht="15" customHeight="1" x14ac:dyDescent="0.25">
      <c r="J1770" s="96"/>
      <c r="K1770" s="96"/>
      <c r="L1770" s="96"/>
      <c r="M1770" s="96"/>
      <c r="N1770" s="96"/>
      <c r="O1770" s="96"/>
      <c r="P1770" s="96"/>
      <c r="Q1770" s="96"/>
      <c r="R1770" s="34"/>
      <c r="S1770" s="34"/>
      <c r="T1770" s="34"/>
      <c r="U1770" s="34"/>
      <c r="V1770" s="34"/>
      <c r="W1770" s="34"/>
      <c r="X1770" s="34"/>
      <c r="Y1770" s="34"/>
      <c r="Z1770" s="34"/>
      <c r="AA1770" s="34"/>
      <c r="AB1770" s="34"/>
      <c r="AC1770" s="34"/>
      <c r="AD1770" s="34"/>
      <c r="AE1770" s="34"/>
      <c r="AF1770" s="34"/>
      <c r="AG1770" s="34"/>
      <c r="AH1770" s="34"/>
      <c r="AI1770" s="34"/>
      <c r="AJ1770" s="34"/>
      <c r="AK1770" s="34"/>
      <c r="AL1770" s="34"/>
      <c r="AM1770" s="34"/>
      <c r="AN1770" s="34"/>
      <c r="AO1770" s="34"/>
      <c r="AP1770" s="34"/>
      <c r="AQ1770" s="34"/>
      <c r="AR1770" s="34"/>
    </row>
    <row r="1771" spans="10:44" s="95" customFormat="1" ht="15" customHeight="1" x14ac:dyDescent="0.25">
      <c r="J1771" s="96"/>
      <c r="K1771" s="96"/>
      <c r="L1771" s="96"/>
      <c r="M1771" s="96"/>
      <c r="N1771" s="96"/>
      <c r="O1771" s="96"/>
      <c r="P1771" s="96"/>
      <c r="Q1771" s="96"/>
      <c r="R1771" s="34"/>
      <c r="S1771" s="34"/>
      <c r="T1771" s="34"/>
      <c r="U1771" s="34"/>
      <c r="V1771" s="34"/>
      <c r="W1771" s="34"/>
      <c r="X1771" s="34"/>
      <c r="Y1771" s="34"/>
      <c r="Z1771" s="34"/>
      <c r="AA1771" s="34"/>
      <c r="AB1771" s="34"/>
      <c r="AC1771" s="34"/>
      <c r="AD1771" s="34"/>
      <c r="AE1771" s="34"/>
      <c r="AF1771" s="34"/>
      <c r="AG1771" s="34"/>
      <c r="AH1771" s="34"/>
      <c r="AI1771" s="34"/>
      <c r="AJ1771" s="34"/>
      <c r="AK1771" s="34"/>
      <c r="AL1771" s="34"/>
      <c r="AM1771" s="34"/>
      <c r="AN1771" s="34"/>
      <c r="AO1771" s="34"/>
      <c r="AP1771" s="34"/>
      <c r="AQ1771" s="34"/>
      <c r="AR1771" s="34"/>
    </row>
    <row r="1772" spans="10:44" s="95" customFormat="1" ht="15" customHeight="1" x14ac:dyDescent="0.25">
      <c r="J1772" s="96"/>
      <c r="K1772" s="96"/>
      <c r="L1772" s="96"/>
      <c r="M1772" s="96"/>
      <c r="N1772" s="96"/>
      <c r="O1772" s="96"/>
      <c r="P1772" s="96"/>
      <c r="Q1772" s="96"/>
      <c r="R1772" s="34"/>
      <c r="S1772" s="34"/>
      <c r="T1772" s="34"/>
      <c r="U1772" s="34"/>
      <c r="V1772" s="34"/>
      <c r="W1772" s="34"/>
      <c r="X1772" s="34"/>
      <c r="Y1772" s="34"/>
      <c r="Z1772" s="34"/>
      <c r="AA1772" s="34"/>
      <c r="AB1772" s="34"/>
      <c r="AC1772" s="34"/>
      <c r="AD1772" s="34"/>
      <c r="AE1772" s="34"/>
      <c r="AF1772" s="34"/>
      <c r="AG1772" s="34"/>
      <c r="AH1772" s="34"/>
      <c r="AI1772" s="34"/>
      <c r="AJ1772" s="34"/>
      <c r="AK1772" s="34"/>
      <c r="AL1772" s="34"/>
      <c r="AM1772" s="34"/>
      <c r="AN1772" s="34"/>
      <c r="AO1772" s="34"/>
      <c r="AP1772" s="34"/>
      <c r="AQ1772" s="34"/>
      <c r="AR1772" s="34"/>
    </row>
    <row r="1773" spans="10:44" s="95" customFormat="1" ht="15" customHeight="1" x14ac:dyDescent="0.25">
      <c r="J1773" s="96"/>
      <c r="K1773" s="96"/>
      <c r="L1773" s="96"/>
      <c r="M1773" s="96"/>
      <c r="N1773" s="96"/>
      <c r="O1773" s="96"/>
      <c r="P1773" s="96"/>
      <c r="Q1773" s="96"/>
      <c r="R1773" s="34"/>
      <c r="S1773" s="34"/>
      <c r="T1773" s="34"/>
      <c r="U1773" s="34"/>
      <c r="V1773" s="34"/>
      <c r="W1773" s="34"/>
      <c r="X1773" s="34"/>
      <c r="Y1773" s="34"/>
      <c r="Z1773" s="34"/>
      <c r="AA1773" s="34"/>
      <c r="AB1773" s="34"/>
      <c r="AC1773" s="34"/>
      <c r="AD1773" s="34"/>
      <c r="AE1773" s="34"/>
      <c r="AF1773" s="34"/>
      <c r="AG1773" s="34"/>
      <c r="AH1773" s="34"/>
      <c r="AI1773" s="34"/>
      <c r="AJ1773" s="34"/>
      <c r="AK1773" s="34"/>
      <c r="AL1773" s="34"/>
      <c r="AM1773" s="34"/>
      <c r="AN1773" s="34"/>
      <c r="AO1773" s="34"/>
      <c r="AP1773" s="34"/>
      <c r="AQ1773" s="34"/>
      <c r="AR1773" s="34"/>
    </row>
    <row r="1774" spans="10:44" s="95" customFormat="1" ht="15" customHeight="1" x14ac:dyDescent="0.25">
      <c r="J1774" s="96"/>
      <c r="K1774" s="96"/>
      <c r="L1774" s="96"/>
      <c r="M1774" s="96"/>
      <c r="N1774" s="96"/>
      <c r="O1774" s="96"/>
      <c r="P1774" s="96"/>
      <c r="Q1774" s="96"/>
      <c r="R1774" s="34"/>
      <c r="S1774" s="34"/>
      <c r="T1774" s="34"/>
      <c r="U1774" s="34"/>
      <c r="V1774" s="34"/>
      <c r="W1774" s="34"/>
      <c r="X1774" s="34"/>
      <c r="Y1774" s="34"/>
      <c r="Z1774" s="34"/>
      <c r="AA1774" s="34"/>
      <c r="AB1774" s="34"/>
      <c r="AC1774" s="34"/>
      <c r="AD1774" s="34"/>
      <c r="AE1774" s="34"/>
      <c r="AF1774" s="34"/>
      <c r="AG1774" s="34"/>
      <c r="AH1774" s="34"/>
      <c r="AI1774" s="34"/>
      <c r="AJ1774" s="34"/>
      <c r="AK1774" s="34"/>
      <c r="AL1774" s="34"/>
      <c r="AM1774" s="34"/>
      <c r="AN1774" s="34"/>
      <c r="AO1774" s="34"/>
      <c r="AP1774" s="34"/>
      <c r="AQ1774" s="34"/>
      <c r="AR1774" s="34"/>
    </row>
    <row r="1775" spans="10:44" s="95" customFormat="1" ht="15" customHeight="1" x14ac:dyDescent="0.25">
      <c r="J1775" s="96"/>
      <c r="K1775" s="96"/>
      <c r="L1775" s="96"/>
      <c r="M1775" s="96"/>
      <c r="N1775" s="96"/>
      <c r="O1775" s="96"/>
      <c r="P1775" s="96"/>
      <c r="Q1775" s="96"/>
      <c r="R1775" s="34"/>
      <c r="S1775" s="34"/>
      <c r="T1775" s="34"/>
      <c r="U1775" s="34"/>
      <c r="V1775" s="34"/>
      <c r="W1775" s="34"/>
      <c r="X1775" s="34"/>
      <c r="Y1775" s="34"/>
      <c r="Z1775" s="34"/>
      <c r="AA1775" s="34"/>
      <c r="AB1775" s="34"/>
      <c r="AC1775" s="34"/>
      <c r="AD1775" s="34"/>
      <c r="AE1775" s="34"/>
      <c r="AF1775" s="34"/>
      <c r="AG1775" s="34"/>
      <c r="AH1775" s="34"/>
      <c r="AI1775" s="34"/>
      <c r="AJ1775" s="34"/>
      <c r="AK1775" s="34"/>
      <c r="AL1775" s="34"/>
      <c r="AM1775" s="34"/>
      <c r="AN1775" s="34"/>
      <c r="AO1775" s="34"/>
      <c r="AP1775" s="34"/>
      <c r="AQ1775" s="34"/>
      <c r="AR1775" s="34"/>
    </row>
    <row r="1776" spans="10:44" s="95" customFormat="1" ht="15" customHeight="1" x14ac:dyDescent="0.25">
      <c r="J1776" s="96"/>
      <c r="K1776" s="96"/>
      <c r="L1776" s="96"/>
      <c r="M1776" s="96"/>
      <c r="N1776" s="96"/>
      <c r="O1776" s="96"/>
      <c r="P1776" s="96"/>
      <c r="Q1776" s="96"/>
      <c r="R1776" s="34"/>
      <c r="S1776" s="34"/>
      <c r="T1776" s="34"/>
      <c r="U1776" s="34"/>
      <c r="V1776" s="34"/>
      <c r="W1776" s="34"/>
      <c r="X1776" s="34"/>
      <c r="Y1776" s="34"/>
      <c r="Z1776" s="34"/>
      <c r="AA1776" s="34"/>
      <c r="AB1776" s="34"/>
      <c r="AC1776" s="34"/>
      <c r="AD1776" s="34"/>
      <c r="AE1776" s="34"/>
      <c r="AF1776" s="34"/>
      <c r="AG1776" s="34"/>
      <c r="AH1776" s="34"/>
      <c r="AI1776" s="34"/>
      <c r="AJ1776" s="34"/>
      <c r="AK1776" s="34"/>
      <c r="AL1776" s="34"/>
      <c r="AM1776" s="34"/>
      <c r="AN1776" s="34"/>
      <c r="AO1776" s="34"/>
      <c r="AP1776" s="34"/>
      <c r="AQ1776" s="34"/>
      <c r="AR1776" s="34"/>
    </row>
    <row r="1777" spans="10:44" s="95" customFormat="1" ht="15" customHeight="1" x14ac:dyDescent="0.25">
      <c r="J1777" s="96"/>
      <c r="K1777" s="96"/>
      <c r="L1777" s="96"/>
      <c r="M1777" s="96"/>
      <c r="N1777" s="96"/>
      <c r="O1777" s="96"/>
      <c r="P1777" s="96"/>
      <c r="Q1777" s="96"/>
      <c r="R1777" s="34"/>
      <c r="S1777" s="34"/>
      <c r="T1777" s="34"/>
      <c r="U1777" s="34"/>
      <c r="V1777" s="34"/>
      <c r="W1777" s="34"/>
      <c r="X1777" s="34"/>
      <c r="Y1777" s="34"/>
      <c r="Z1777" s="34"/>
      <c r="AA1777" s="34"/>
      <c r="AB1777" s="34"/>
      <c r="AC1777" s="34"/>
      <c r="AD1777" s="34"/>
      <c r="AE1777" s="34"/>
      <c r="AF1777" s="34"/>
      <c r="AG1777" s="34"/>
      <c r="AH1777" s="34"/>
      <c r="AI1777" s="34"/>
      <c r="AJ1777" s="34"/>
      <c r="AK1777" s="34"/>
      <c r="AL1777" s="34"/>
      <c r="AM1777" s="34"/>
      <c r="AN1777" s="34"/>
      <c r="AO1777" s="34"/>
      <c r="AP1777" s="34"/>
      <c r="AQ1777" s="34"/>
      <c r="AR1777" s="34"/>
    </row>
    <row r="1778" spans="10:44" s="95" customFormat="1" ht="15" customHeight="1" x14ac:dyDescent="0.25">
      <c r="J1778" s="96"/>
      <c r="K1778" s="96"/>
      <c r="L1778" s="96"/>
      <c r="M1778" s="96"/>
      <c r="N1778" s="96"/>
      <c r="O1778" s="96"/>
      <c r="P1778" s="96"/>
      <c r="Q1778" s="96"/>
      <c r="R1778" s="34"/>
      <c r="S1778" s="34"/>
      <c r="T1778" s="34"/>
      <c r="U1778" s="34"/>
      <c r="V1778" s="34"/>
      <c r="W1778" s="34"/>
      <c r="X1778" s="34"/>
      <c r="Y1778" s="34"/>
      <c r="Z1778" s="34"/>
      <c r="AA1778" s="34"/>
      <c r="AB1778" s="34"/>
      <c r="AC1778" s="34"/>
      <c r="AD1778" s="34"/>
      <c r="AE1778" s="34"/>
      <c r="AF1778" s="34"/>
      <c r="AG1778" s="34"/>
      <c r="AH1778" s="34"/>
      <c r="AI1778" s="34"/>
      <c r="AJ1778" s="34"/>
      <c r="AK1778" s="34"/>
      <c r="AL1778" s="34"/>
      <c r="AM1778" s="34"/>
      <c r="AN1778" s="34"/>
      <c r="AO1778" s="34"/>
      <c r="AP1778" s="34"/>
      <c r="AQ1778" s="34"/>
      <c r="AR1778" s="34"/>
    </row>
    <row r="1779" spans="10:44" s="95" customFormat="1" ht="15" customHeight="1" x14ac:dyDescent="0.25">
      <c r="J1779" s="96"/>
      <c r="K1779" s="96"/>
      <c r="L1779" s="96"/>
      <c r="M1779" s="96"/>
      <c r="N1779" s="96"/>
      <c r="O1779" s="96"/>
      <c r="P1779" s="96"/>
      <c r="Q1779" s="96"/>
      <c r="R1779" s="34"/>
      <c r="S1779" s="34"/>
      <c r="T1779" s="34"/>
      <c r="U1779" s="34"/>
      <c r="V1779" s="34"/>
      <c r="W1779" s="34"/>
      <c r="X1779" s="34"/>
      <c r="Y1779" s="34"/>
      <c r="Z1779" s="34"/>
      <c r="AA1779" s="34"/>
      <c r="AB1779" s="34"/>
      <c r="AC1779" s="34"/>
      <c r="AD1779" s="34"/>
      <c r="AE1779" s="34"/>
      <c r="AF1779" s="34"/>
      <c r="AG1779" s="34"/>
      <c r="AH1779" s="34"/>
      <c r="AI1779" s="34"/>
      <c r="AJ1779" s="34"/>
      <c r="AK1779" s="34"/>
      <c r="AL1779" s="34"/>
      <c r="AM1779" s="34"/>
      <c r="AN1779" s="34"/>
      <c r="AO1779" s="34"/>
      <c r="AP1779" s="34"/>
      <c r="AQ1779" s="34"/>
      <c r="AR1779" s="34"/>
    </row>
    <row r="1780" spans="10:44" s="95" customFormat="1" ht="15" customHeight="1" x14ac:dyDescent="0.25">
      <c r="J1780" s="96"/>
      <c r="K1780" s="96"/>
      <c r="L1780" s="96"/>
      <c r="M1780" s="96"/>
      <c r="N1780" s="96"/>
      <c r="O1780" s="96"/>
      <c r="P1780" s="96"/>
      <c r="Q1780" s="96"/>
      <c r="R1780" s="34"/>
      <c r="S1780" s="34"/>
      <c r="T1780" s="34"/>
      <c r="U1780" s="34"/>
      <c r="V1780" s="34"/>
      <c r="W1780" s="34"/>
      <c r="X1780" s="34"/>
      <c r="Y1780" s="34"/>
      <c r="Z1780" s="34"/>
      <c r="AA1780" s="34"/>
      <c r="AB1780" s="34"/>
      <c r="AC1780" s="34"/>
      <c r="AD1780" s="34"/>
      <c r="AE1780" s="34"/>
      <c r="AF1780" s="34"/>
      <c r="AG1780" s="34"/>
      <c r="AH1780" s="34"/>
      <c r="AI1780" s="34"/>
      <c r="AJ1780" s="34"/>
      <c r="AK1780" s="34"/>
      <c r="AL1780" s="34"/>
      <c r="AM1780" s="34"/>
      <c r="AN1780" s="34"/>
      <c r="AO1780" s="34"/>
      <c r="AP1780" s="34"/>
      <c r="AQ1780" s="34"/>
      <c r="AR1780" s="34"/>
    </row>
    <row r="1781" spans="10:44" s="95" customFormat="1" ht="15" customHeight="1" x14ac:dyDescent="0.25">
      <c r="J1781" s="96"/>
      <c r="K1781" s="96"/>
      <c r="L1781" s="96"/>
      <c r="M1781" s="96"/>
      <c r="N1781" s="96"/>
      <c r="O1781" s="96"/>
      <c r="P1781" s="96"/>
      <c r="Q1781" s="96"/>
      <c r="R1781" s="34"/>
      <c r="S1781" s="34"/>
      <c r="T1781" s="34"/>
      <c r="U1781" s="34"/>
      <c r="V1781" s="34"/>
      <c r="W1781" s="34"/>
      <c r="X1781" s="34"/>
      <c r="Y1781" s="34"/>
      <c r="Z1781" s="34"/>
      <c r="AA1781" s="34"/>
      <c r="AB1781" s="34"/>
      <c r="AC1781" s="34"/>
      <c r="AD1781" s="34"/>
      <c r="AE1781" s="34"/>
      <c r="AF1781" s="34"/>
      <c r="AG1781" s="34"/>
      <c r="AH1781" s="34"/>
      <c r="AI1781" s="34"/>
      <c r="AJ1781" s="34"/>
      <c r="AK1781" s="34"/>
      <c r="AL1781" s="34"/>
      <c r="AM1781" s="34"/>
      <c r="AN1781" s="34"/>
      <c r="AO1781" s="34"/>
      <c r="AP1781" s="34"/>
      <c r="AQ1781" s="34"/>
      <c r="AR1781" s="34"/>
    </row>
    <row r="1782" spans="10:44" s="95" customFormat="1" ht="15" customHeight="1" x14ac:dyDescent="0.25">
      <c r="J1782" s="96"/>
      <c r="K1782" s="96"/>
      <c r="L1782" s="96"/>
      <c r="M1782" s="96"/>
      <c r="N1782" s="96"/>
      <c r="O1782" s="96"/>
      <c r="P1782" s="96"/>
      <c r="Q1782" s="96"/>
      <c r="R1782" s="34"/>
      <c r="S1782" s="34"/>
      <c r="T1782" s="34"/>
      <c r="U1782" s="34"/>
      <c r="V1782" s="34"/>
      <c r="W1782" s="34"/>
      <c r="X1782" s="34"/>
      <c r="Y1782" s="34"/>
      <c r="Z1782" s="34"/>
      <c r="AA1782" s="34"/>
      <c r="AB1782" s="34"/>
      <c r="AC1782" s="34"/>
      <c r="AD1782" s="34"/>
      <c r="AE1782" s="34"/>
      <c r="AF1782" s="34"/>
      <c r="AG1782" s="34"/>
      <c r="AH1782" s="34"/>
      <c r="AI1782" s="34"/>
      <c r="AJ1782" s="34"/>
      <c r="AK1782" s="34"/>
      <c r="AL1782" s="34"/>
      <c r="AM1782" s="34"/>
      <c r="AN1782" s="34"/>
      <c r="AO1782" s="34"/>
      <c r="AP1782" s="34"/>
      <c r="AQ1782" s="34"/>
      <c r="AR1782" s="34"/>
    </row>
    <row r="1783" spans="10:44" s="95" customFormat="1" ht="15" customHeight="1" x14ac:dyDescent="0.25">
      <c r="J1783" s="96"/>
      <c r="K1783" s="96"/>
      <c r="L1783" s="96"/>
      <c r="M1783" s="96"/>
      <c r="N1783" s="96"/>
      <c r="O1783" s="96"/>
      <c r="P1783" s="96"/>
      <c r="Q1783" s="96"/>
      <c r="R1783" s="34"/>
      <c r="S1783" s="34"/>
      <c r="T1783" s="34"/>
      <c r="U1783" s="34"/>
      <c r="V1783" s="34"/>
      <c r="W1783" s="34"/>
      <c r="X1783" s="34"/>
      <c r="Y1783" s="34"/>
      <c r="Z1783" s="34"/>
      <c r="AA1783" s="34"/>
      <c r="AB1783" s="34"/>
      <c r="AC1783" s="34"/>
      <c r="AD1783" s="34"/>
      <c r="AE1783" s="34"/>
      <c r="AF1783" s="34"/>
      <c r="AG1783" s="34"/>
      <c r="AH1783" s="34"/>
      <c r="AI1783" s="34"/>
      <c r="AJ1783" s="34"/>
      <c r="AK1783" s="34"/>
      <c r="AL1783" s="34"/>
      <c r="AM1783" s="34"/>
      <c r="AN1783" s="34"/>
      <c r="AO1783" s="34"/>
      <c r="AP1783" s="34"/>
      <c r="AQ1783" s="34"/>
      <c r="AR1783" s="34"/>
    </row>
    <row r="1784" spans="10:44" s="95" customFormat="1" ht="15" customHeight="1" x14ac:dyDescent="0.25">
      <c r="J1784" s="96"/>
      <c r="K1784" s="96"/>
      <c r="L1784" s="96"/>
      <c r="M1784" s="96"/>
      <c r="N1784" s="96"/>
      <c r="O1784" s="96"/>
      <c r="P1784" s="96"/>
      <c r="Q1784" s="96"/>
      <c r="R1784" s="34"/>
      <c r="S1784" s="34"/>
      <c r="T1784" s="34"/>
      <c r="U1784" s="34"/>
      <c r="V1784" s="34"/>
      <c r="W1784" s="34"/>
      <c r="X1784" s="34"/>
      <c r="Y1784" s="34"/>
      <c r="Z1784" s="34"/>
      <c r="AA1784" s="34"/>
      <c r="AB1784" s="34"/>
      <c r="AC1784" s="34"/>
      <c r="AD1784" s="34"/>
      <c r="AE1784" s="34"/>
      <c r="AF1784" s="34"/>
      <c r="AG1784" s="34"/>
      <c r="AH1784" s="34"/>
      <c r="AI1784" s="34"/>
      <c r="AJ1784" s="34"/>
      <c r="AK1784" s="34"/>
      <c r="AL1784" s="34"/>
      <c r="AM1784" s="34"/>
      <c r="AN1784" s="34"/>
      <c r="AO1784" s="34"/>
      <c r="AP1784" s="34"/>
      <c r="AQ1784" s="34"/>
      <c r="AR1784" s="34"/>
    </row>
    <row r="1785" spans="10:44" s="95" customFormat="1" ht="15" customHeight="1" x14ac:dyDescent="0.25">
      <c r="J1785" s="96"/>
      <c r="K1785" s="96"/>
      <c r="L1785" s="96"/>
      <c r="M1785" s="96"/>
      <c r="N1785" s="96"/>
      <c r="O1785" s="96"/>
      <c r="P1785" s="96"/>
      <c r="Q1785" s="96"/>
      <c r="R1785" s="34"/>
      <c r="S1785" s="34"/>
      <c r="T1785" s="34"/>
      <c r="U1785" s="34"/>
      <c r="V1785" s="34"/>
      <c r="W1785" s="34"/>
      <c r="X1785" s="34"/>
      <c r="Y1785" s="34"/>
      <c r="Z1785" s="34"/>
      <c r="AA1785" s="34"/>
      <c r="AB1785" s="34"/>
      <c r="AC1785" s="34"/>
      <c r="AD1785" s="34"/>
      <c r="AE1785" s="34"/>
      <c r="AF1785" s="34"/>
      <c r="AG1785" s="34"/>
      <c r="AH1785" s="34"/>
      <c r="AI1785" s="34"/>
      <c r="AJ1785" s="34"/>
      <c r="AK1785" s="34"/>
      <c r="AL1785" s="34"/>
      <c r="AM1785" s="34"/>
      <c r="AN1785" s="34"/>
      <c r="AO1785" s="34"/>
      <c r="AP1785" s="34"/>
      <c r="AQ1785" s="34"/>
      <c r="AR1785" s="34"/>
    </row>
    <row r="1786" spans="10:44" s="95" customFormat="1" ht="15" customHeight="1" x14ac:dyDescent="0.25">
      <c r="J1786" s="96"/>
      <c r="K1786" s="96"/>
      <c r="L1786" s="96"/>
      <c r="M1786" s="96"/>
      <c r="N1786" s="96"/>
      <c r="O1786" s="96"/>
      <c r="P1786" s="96"/>
      <c r="Q1786" s="96"/>
      <c r="R1786" s="34"/>
      <c r="S1786" s="34"/>
      <c r="T1786" s="34"/>
      <c r="U1786" s="34"/>
      <c r="V1786" s="34"/>
      <c r="W1786" s="34"/>
      <c r="X1786" s="34"/>
      <c r="Y1786" s="34"/>
      <c r="Z1786" s="34"/>
      <c r="AA1786" s="34"/>
      <c r="AB1786" s="34"/>
      <c r="AC1786" s="34"/>
      <c r="AD1786" s="34"/>
      <c r="AE1786" s="34"/>
      <c r="AF1786" s="34"/>
      <c r="AG1786" s="34"/>
      <c r="AH1786" s="34"/>
      <c r="AI1786" s="34"/>
      <c r="AJ1786" s="34"/>
      <c r="AK1786" s="34"/>
      <c r="AL1786" s="34"/>
      <c r="AM1786" s="34"/>
      <c r="AN1786" s="34"/>
      <c r="AO1786" s="34"/>
      <c r="AP1786" s="34"/>
      <c r="AQ1786" s="34"/>
      <c r="AR1786" s="34"/>
    </row>
    <row r="1787" spans="10:44" s="95" customFormat="1" ht="15" customHeight="1" x14ac:dyDescent="0.25">
      <c r="J1787" s="96"/>
      <c r="K1787" s="96"/>
      <c r="L1787" s="96"/>
      <c r="M1787" s="96"/>
      <c r="N1787" s="96"/>
      <c r="O1787" s="96"/>
      <c r="P1787" s="96"/>
      <c r="Q1787" s="96"/>
      <c r="R1787" s="34"/>
      <c r="S1787" s="34"/>
      <c r="T1787" s="34"/>
      <c r="U1787" s="34"/>
      <c r="V1787" s="34"/>
      <c r="W1787" s="34"/>
      <c r="X1787" s="34"/>
      <c r="Y1787" s="34"/>
      <c r="Z1787" s="34"/>
      <c r="AA1787" s="34"/>
      <c r="AB1787" s="34"/>
      <c r="AC1787" s="34"/>
      <c r="AD1787" s="34"/>
      <c r="AE1787" s="34"/>
      <c r="AF1787" s="34"/>
      <c r="AG1787" s="34"/>
      <c r="AH1787" s="34"/>
      <c r="AI1787" s="34"/>
      <c r="AJ1787" s="34"/>
      <c r="AK1787" s="34"/>
      <c r="AL1787" s="34"/>
      <c r="AM1787" s="34"/>
      <c r="AN1787" s="34"/>
      <c r="AO1787" s="34"/>
      <c r="AP1787" s="34"/>
      <c r="AQ1787" s="34"/>
      <c r="AR1787" s="34"/>
    </row>
    <row r="1788" spans="10:44" s="95" customFormat="1" ht="15" customHeight="1" x14ac:dyDescent="0.25">
      <c r="J1788" s="96"/>
      <c r="K1788" s="96"/>
      <c r="L1788" s="96"/>
      <c r="M1788" s="96"/>
      <c r="N1788" s="96"/>
      <c r="O1788" s="96"/>
      <c r="P1788" s="96"/>
      <c r="Q1788" s="96"/>
      <c r="R1788" s="34"/>
      <c r="S1788" s="34"/>
      <c r="T1788" s="34"/>
      <c r="U1788" s="34"/>
      <c r="V1788" s="34"/>
      <c r="W1788" s="34"/>
      <c r="X1788" s="34"/>
      <c r="Y1788" s="34"/>
      <c r="Z1788" s="34"/>
      <c r="AA1788" s="34"/>
      <c r="AB1788" s="34"/>
      <c r="AC1788" s="34"/>
      <c r="AD1788" s="34"/>
      <c r="AE1788" s="34"/>
      <c r="AF1788" s="34"/>
      <c r="AG1788" s="34"/>
      <c r="AH1788" s="34"/>
      <c r="AI1788" s="34"/>
      <c r="AJ1788" s="34"/>
      <c r="AK1788" s="34"/>
      <c r="AL1788" s="34"/>
      <c r="AM1788" s="34"/>
      <c r="AN1788" s="34"/>
      <c r="AO1788" s="34"/>
      <c r="AP1788" s="34"/>
      <c r="AQ1788" s="34"/>
      <c r="AR1788" s="34"/>
    </row>
    <row r="1789" spans="10:44" s="95" customFormat="1" ht="15" customHeight="1" x14ac:dyDescent="0.25">
      <c r="J1789" s="96"/>
      <c r="K1789" s="96"/>
      <c r="L1789" s="96"/>
      <c r="M1789" s="96"/>
      <c r="N1789" s="96"/>
      <c r="O1789" s="96"/>
      <c r="P1789" s="96"/>
      <c r="Q1789" s="96"/>
      <c r="R1789" s="34"/>
      <c r="S1789" s="34"/>
      <c r="T1789" s="34"/>
      <c r="U1789" s="34"/>
      <c r="V1789" s="34"/>
      <c r="W1789" s="34"/>
      <c r="X1789" s="34"/>
      <c r="Y1789" s="34"/>
      <c r="Z1789" s="34"/>
      <c r="AA1789" s="34"/>
      <c r="AB1789" s="34"/>
      <c r="AC1789" s="34"/>
      <c r="AD1789" s="34"/>
      <c r="AE1789" s="34"/>
      <c r="AF1789" s="34"/>
      <c r="AG1789" s="34"/>
      <c r="AH1789" s="34"/>
      <c r="AI1789" s="34"/>
      <c r="AJ1789" s="34"/>
      <c r="AK1789" s="34"/>
      <c r="AL1789" s="34"/>
      <c r="AM1789" s="34"/>
      <c r="AN1789" s="34"/>
      <c r="AO1789" s="34"/>
      <c r="AP1789" s="34"/>
      <c r="AQ1789" s="34"/>
      <c r="AR1789" s="34"/>
    </row>
    <row r="1790" spans="10:44" s="95" customFormat="1" ht="15" customHeight="1" x14ac:dyDescent="0.25">
      <c r="J1790" s="96"/>
      <c r="K1790" s="96"/>
      <c r="L1790" s="96"/>
      <c r="M1790" s="96"/>
      <c r="N1790" s="96"/>
      <c r="O1790" s="96"/>
      <c r="P1790" s="96"/>
      <c r="Q1790" s="96"/>
      <c r="R1790" s="34"/>
      <c r="S1790" s="34"/>
      <c r="T1790" s="34"/>
      <c r="U1790" s="34"/>
      <c r="V1790" s="34"/>
      <c r="W1790" s="34"/>
      <c r="X1790" s="34"/>
      <c r="Y1790" s="34"/>
      <c r="Z1790" s="34"/>
      <c r="AA1790" s="34"/>
      <c r="AB1790" s="34"/>
      <c r="AC1790" s="34"/>
      <c r="AD1790" s="34"/>
      <c r="AE1790" s="34"/>
      <c r="AF1790" s="34"/>
      <c r="AG1790" s="34"/>
      <c r="AH1790" s="34"/>
      <c r="AI1790" s="34"/>
      <c r="AJ1790" s="34"/>
      <c r="AK1790" s="34"/>
      <c r="AL1790" s="34"/>
      <c r="AM1790" s="34"/>
      <c r="AN1790" s="34"/>
      <c r="AO1790" s="34"/>
      <c r="AP1790" s="34"/>
      <c r="AQ1790" s="34"/>
      <c r="AR1790" s="34"/>
    </row>
    <row r="1791" spans="10:44" s="95" customFormat="1" ht="15" customHeight="1" x14ac:dyDescent="0.25">
      <c r="J1791" s="96"/>
      <c r="K1791" s="96"/>
      <c r="L1791" s="96"/>
      <c r="M1791" s="96"/>
      <c r="N1791" s="96"/>
      <c r="O1791" s="96"/>
      <c r="P1791" s="96"/>
      <c r="Q1791" s="96"/>
      <c r="R1791" s="34"/>
      <c r="S1791" s="34"/>
      <c r="T1791" s="34"/>
      <c r="U1791" s="34"/>
      <c r="V1791" s="34"/>
      <c r="W1791" s="34"/>
      <c r="X1791" s="34"/>
      <c r="Y1791" s="34"/>
      <c r="Z1791" s="34"/>
      <c r="AA1791" s="34"/>
      <c r="AB1791" s="34"/>
      <c r="AC1791" s="34"/>
      <c r="AD1791" s="34"/>
      <c r="AE1791" s="34"/>
      <c r="AF1791" s="34"/>
      <c r="AG1791" s="34"/>
      <c r="AH1791" s="34"/>
      <c r="AI1791" s="34"/>
      <c r="AJ1791" s="34"/>
      <c r="AK1791" s="34"/>
      <c r="AL1791" s="34"/>
      <c r="AM1791" s="34"/>
      <c r="AN1791" s="34"/>
      <c r="AO1791" s="34"/>
      <c r="AP1791" s="34"/>
      <c r="AQ1791" s="34"/>
      <c r="AR1791" s="34"/>
    </row>
    <row r="1792" spans="10:44" s="95" customFormat="1" ht="15" customHeight="1" x14ac:dyDescent="0.25">
      <c r="J1792" s="96"/>
      <c r="K1792" s="96"/>
      <c r="L1792" s="96"/>
      <c r="M1792" s="96"/>
      <c r="N1792" s="96"/>
      <c r="O1792" s="96"/>
      <c r="P1792" s="96"/>
      <c r="Q1792" s="96"/>
      <c r="R1792" s="34"/>
      <c r="S1792" s="34"/>
      <c r="T1792" s="34"/>
      <c r="U1792" s="34"/>
      <c r="V1792" s="34"/>
      <c r="W1792" s="34"/>
      <c r="X1792" s="34"/>
      <c r="Y1792" s="34"/>
      <c r="Z1792" s="34"/>
      <c r="AA1792" s="34"/>
      <c r="AB1792" s="34"/>
      <c r="AC1792" s="34"/>
      <c r="AD1792" s="34"/>
      <c r="AE1792" s="34"/>
      <c r="AF1792" s="34"/>
      <c r="AG1792" s="34"/>
      <c r="AH1792" s="34"/>
      <c r="AI1792" s="34"/>
      <c r="AJ1792" s="34"/>
      <c r="AK1792" s="34"/>
      <c r="AL1792" s="34"/>
      <c r="AM1792" s="34"/>
      <c r="AN1792" s="34"/>
      <c r="AO1792" s="34"/>
      <c r="AP1792" s="34"/>
      <c r="AQ1792" s="34"/>
      <c r="AR1792" s="34"/>
    </row>
    <row r="1793" spans="10:44" s="95" customFormat="1" ht="15" customHeight="1" x14ac:dyDescent="0.25">
      <c r="J1793" s="96"/>
      <c r="K1793" s="96"/>
      <c r="L1793" s="96"/>
      <c r="M1793" s="96"/>
      <c r="N1793" s="96"/>
      <c r="O1793" s="96"/>
      <c r="P1793" s="96"/>
      <c r="Q1793" s="96"/>
      <c r="R1793" s="34"/>
      <c r="S1793" s="34"/>
      <c r="T1793" s="34"/>
      <c r="U1793" s="34"/>
      <c r="V1793" s="34"/>
      <c r="W1793" s="34"/>
      <c r="X1793" s="34"/>
      <c r="Y1793" s="34"/>
      <c r="Z1793" s="34"/>
      <c r="AA1793" s="34"/>
      <c r="AB1793" s="34"/>
      <c r="AC1793" s="34"/>
      <c r="AD1793" s="34"/>
      <c r="AE1793" s="34"/>
      <c r="AF1793" s="34"/>
      <c r="AG1793" s="34"/>
      <c r="AH1793" s="34"/>
      <c r="AI1793" s="34"/>
      <c r="AJ1793" s="34"/>
      <c r="AK1793" s="34"/>
      <c r="AL1793" s="34"/>
      <c r="AM1793" s="34"/>
      <c r="AN1793" s="34"/>
      <c r="AO1793" s="34"/>
      <c r="AP1793" s="34"/>
      <c r="AQ1793" s="34"/>
      <c r="AR1793" s="34"/>
    </row>
    <row r="1794" spans="10:44" s="95" customFormat="1" ht="15" customHeight="1" x14ac:dyDescent="0.25">
      <c r="J1794" s="96"/>
      <c r="K1794" s="96"/>
      <c r="L1794" s="96"/>
      <c r="M1794" s="96"/>
      <c r="N1794" s="96"/>
      <c r="O1794" s="96"/>
      <c r="P1794" s="96"/>
      <c r="Q1794" s="96"/>
      <c r="R1794" s="34"/>
      <c r="S1794" s="34"/>
      <c r="T1794" s="34"/>
      <c r="U1794" s="34"/>
      <c r="V1794" s="34"/>
      <c r="W1794" s="34"/>
      <c r="X1794" s="34"/>
      <c r="Y1794" s="34"/>
      <c r="Z1794" s="34"/>
      <c r="AA1794" s="34"/>
      <c r="AB1794" s="34"/>
      <c r="AC1794" s="34"/>
      <c r="AD1794" s="34"/>
      <c r="AE1794" s="34"/>
      <c r="AF1794" s="34"/>
      <c r="AG1794" s="34"/>
      <c r="AH1794" s="34"/>
      <c r="AI1794" s="34"/>
      <c r="AJ1794" s="34"/>
      <c r="AK1794" s="34"/>
      <c r="AL1794" s="34"/>
      <c r="AM1794" s="34"/>
      <c r="AN1794" s="34"/>
      <c r="AO1794" s="34"/>
      <c r="AP1794" s="34"/>
      <c r="AQ1794" s="34"/>
      <c r="AR1794" s="34"/>
    </row>
    <row r="1795" spans="10:44" s="95" customFormat="1" ht="15" customHeight="1" x14ac:dyDescent="0.25">
      <c r="J1795" s="96"/>
      <c r="K1795" s="96"/>
      <c r="L1795" s="96"/>
      <c r="M1795" s="96"/>
      <c r="N1795" s="96"/>
      <c r="O1795" s="96"/>
      <c r="P1795" s="96"/>
      <c r="Q1795" s="96"/>
      <c r="R1795" s="34"/>
      <c r="S1795" s="34"/>
      <c r="T1795" s="34"/>
      <c r="U1795" s="34"/>
      <c r="V1795" s="34"/>
      <c r="W1795" s="34"/>
      <c r="X1795" s="34"/>
      <c r="Y1795" s="34"/>
      <c r="Z1795" s="34"/>
      <c r="AA1795" s="34"/>
      <c r="AB1795" s="34"/>
      <c r="AC1795" s="34"/>
      <c r="AD1795" s="34"/>
      <c r="AE1795" s="34"/>
      <c r="AF1795" s="34"/>
      <c r="AG1795" s="34"/>
      <c r="AH1795" s="34"/>
      <c r="AI1795" s="34"/>
      <c r="AJ1795" s="34"/>
      <c r="AK1795" s="34"/>
      <c r="AL1795" s="34"/>
      <c r="AM1795" s="34"/>
      <c r="AN1795" s="34"/>
      <c r="AO1795" s="34"/>
      <c r="AP1795" s="34"/>
      <c r="AQ1795" s="34"/>
      <c r="AR1795" s="34"/>
    </row>
    <row r="1796" spans="10:44" s="95" customFormat="1" ht="15" customHeight="1" x14ac:dyDescent="0.25">
      <c r="J1796" s="96"/>
      <c r="K1796" s="96"/>
      <c r="L1796" s="96"/>
      <c r="M1796" s="96"/>
      <c r="N1796" s="96"/>
      <c r="O1796" s="96"/>
      <c r="P1796" s="96"/>
      <c r="Q1796" s="96"/>
      <c r="R1796" s="34"/>
      <c r="S1796" s="34"/>
      <c r="T1796" s="34"/>
      <c r="U1796" s="34"/>
      <c r="V1796" s="34"/>
      <c r="W1796" s="34"/>
      <c r="X1796" s="34"/>
      <c r="Y1796" s="34"/>
      <c r="Z1796" s="34"/>
      <c r="AA1796" s="34"/>
      <c r="AB1796" s="34"/>
      <c r="AC1796" s="34"/>
      <c r="AD1796" s="34"/>
      <c r="AE1796" s="34"/>
      <c r="AF1796" s="34"/>
      <c r="AG1796" s="34"/>
      <c r="AH1796" s="34"/>
      <c r="AI1796" s="34"/>
      <c r="AJ1796" s="34"/>
      <c r="AK1796" s="34"/>
      <c r="AL1796" s="34"/>
      <c r="AM1796" s="34"/>
      <c r="AN1796" s="34"/>
      <c r="AO1796" s="34"/>
      <c r="AP1796" s="34"/>
      <c r="AQ1796" s="34"/>
      <c r="AR1796" s="34"/>
    </row>
    <row r="1797" spans="10:44" s="95" customFormat="1" ht="15" customHeight="1" x14ac:dyDescent="0.25">
      <c r="J1797" s="96"/>
      <c r="K1797" s="96"/>
      <c r="L1797" s="96"/>
      <c r="M1797" s="96"/>
      <c r="N1797" s="96"/>
      <c r="O1797" s="96"/>
      <c r="P1797" s="96"/>
      <c r="Q1797" s="96"/>
      <c r="R1797" s="34"/>
      <c r="S1797" s="34"/>
      <c r="T1797" s="34"/>
      <c r="U1797" s="34"/>
      <c r="V1797" s="34"/>
      <c r="W1797" s="34"/>
      <c r="X1797" s="34"/>
      <c r="Y1797" s="34"/>
      <c r="Z1797" s="34"/>
      <c r="AA1797" s="34"/>
      <c r="AB1797" s="34"/>
      <c r="AC1797" s="34"/>
      <c r="AD1797" s="34"/>
      <c r="AE1797" s="34"/>
      <c r="AF1797" s="34"/>
      <c r="AG1797" s="34"/>
      <c r="AH1797" s="34"/>
      <c r="AI1797" s="34"/>
      <c r="AJ1797" s="34"/>
      <c r="AK1797" s="34"/>
      <c r="AL1797" s="34"/>
      <c r="AM1797" s="34"/>
      <c r="AN1797" s="34"/>
      <c r="AO1797" s="34"/>
      <c r="AP1797" s="34"/>
      <c r="AQ1797" s="34"/>
      <c r="AR1797" s="34"/>
    </row>
    <row r="1798" spans="10:44" s="95" customFormat="1" ht="15" customHeight="1" x14ac:dyDescent="0.25">
      <c r="J1798" s="96"/>
      <c r="K1798" s="96"/>
      <c r="L1798" s="96"/>
      <c r="M1798" s="96"/>
      <c r="N1798" s="96"/>
      <c r="O1798" s="96"/>
      <c r="P1798" s="96"/>
      <c r="Q1798" s="96"/>
      <c r="R1798" s="34"/>
      <c r="S1798" s="34"/>
      <c r="T1798" s="34"/>
      <c r="U1798" s="34"/>
      <c r="V1798" s="34"/>
      <c r="W1798" s="34"/>
      <c r="X1798" s="34"/>
      <c r="Y1798" s="34"/>
      <c r="Z1798" s="34"/>
      <c r="AA1798" s="34"/>
      <c r="AB1798" s="34"/>
      <c r="AC1798" s="34"/>
      <c r="AD1798" s="34"/>
      <c r="AE1798" s="34"/>
      <c r="AF1798" s="34"/>
      <c r="AG1798" s="34"/>
      <c r="AH1798" s="34"/>
      <c r="AI1798" s="34"/>
      <c r="AJ1798" s="34"/>
      <c r="AK1798" s="34"/>
      <c r="AL1798" s="34"/>
      <c r="AM1798" s="34"/>
      <c r="AN1798" s="34"/>
      <c r="AO1798" s="34"/>
      <c r="AP1798" s="34"/>
      <c r="AQ1798" s="34"/>
      <c r="AR1798" s="34"/>
    </row>
    <row r="1799" spans="10:44" s="95" customFormat="1" ht="15" customHeight="1" x14ac:dyDescent="0.25">
      <c r="J1799" s="96"/>
      <c r="K1799" s="96"/>
      <c r="L1799" s="96"/>
      <c r="M1799" s="96"/>
      <c r="N1799" s="96"/>
      <c r="O1799" s="96"/>
      <c r="P1799" s="96"/>
      <c r="Q1799" s="96"/>
      <c r="R1799" s="34"/>
      <c r="S1799" s="34"/>
      <c r="T1799" s="34"/>
      <c r="U1799" s="34"/>
      <c r="V1799" s="34"/>
      <c r="W1799" s="34"/>
      <c r="X1799" s="34"/>
      <c r="Y1799" s="34"/>
      <c r="Z1799" s="34"/>
      <c r="AA1799" s="34"/>
      <c r="AB1799" s="34"/>
      <c r="AC1799" s="34"/>
      <c r="AD1799" s="34"/>
      <c r="AE1799" s="34"/>
      <c r="AF1799" s="34"/>
      <c r="AG1799" s="34"/>
      <c r="AH1799" s="34"/>
      <c r="AI1799" s="34"/>
      <c r="AJ1799" s="34"/>
      <c r="AK1799" s="34"/>
      <c r="AL1799" s="34"/>
      <c r="AM1799" s="34"/>
      <c r="AN1799" s="34"/>
      <c r="AO1799" s="34"/>
      <c r="AP1799" s="34"/>
      <c r="AQ1799" s="34"/>
      <c r="AR1799" s="34"/>
    </row>
    <row r="1800" spans="10:44" s="95" customFormat="1" ht="15" customHeight="1" x14ac:dyDescent="0.25">
      <c r="J1800" s="96"/>
      <c r="K1800" s="96"/>
      <c r="L1800" s="96"/>
      <c r="M1800" s="96"/>
      <c r="N1800" s="96"/>
      <c r="O1800" s="96"/>
      <c r="P1800" s="96"/>
      <c r="Q1800" s="96"/>
      <c r="R1800" s="34"/>
      <c r="S1800" s="34"/>
      <c r="T1800" s="34"/>
      <c r="U1800" s="34"/>
      <c r="V1800" s="34"/>
      <c r="W1800" s="34"/>
      <c r="X1800" s="34"/>
      <c r="Y1800" s="34"/>
      <c r="Z1800" s="34"/>
      <c r="AA1800" s="34"/>
      <c r="AB1800" s="34"/>
      <c r="AC1800" s="34"/>
      <c r="AD1800" s="34"/>
      <c r="AE1800" s="34"/>
      <c r="AF1800" s="34"/>
      <c r="AG1800" s="34"/>
      <c r="AH1800" s="34"/>
      <c r="AI1800" s="34"/>
      <c r="AJ1800" s="34"/>
      <c r="AK1800" s="34"/>
      <c r="AL1800" s="34"/>
      <c r="AM1800" s="34"/>
      <c r="AN1800" s="34"/>
      <c r="AO1800" s="34"/>
      <c r="AP1800" s="34"/>
      <c r="AQ1800" s="34"/>
      <c r="AR1800" s="34"/>
    </row>
    <row r="1801" spans="10:44" s="95" customFormat="1" ht="15" customHeight="1" x14ac:dyDescent="0.25">
      <c r="J1801" s="96"/>
      <c r="K1801" s="96"/>
      <c r="L1801" s="96"/>
      <c r="M1801" s="96"/>
      <c r="N1801" s="96"/>
      <c r="O1801" s="96"/>
      <c r="P1801" s="96"/>
      <c r="Q1801" s="96"/>
      <c r="R1801" s="34"/>
      <c r="S1801" s="34"/>
      <c r="T1801" s="34"/>
      <c r="U1801" s="34"/>
      <c r="V1801" s="34"/>
      <c r="W1801" s="34"/>
      <c r="X1801" s="34"/>
      <c r="Y1801" s="34"/>
      <c r="Z1801" s="34"/>
      <c r="AA1801" s="34"/>
      <c r="AB1801" s="34"/>
      <c r="AC1801" s="34"/>
      <c r="AD1801" s="34"/>
      <c r="AE1801" s="34"/>
      <c r="AF1801" s="34"/>
      <c r="AG1801" s="34"/>
      <c r="AH1801" s="34"/>
      <c r="AI1801" s="34"/>
      <c r="AJ1801" s="34"/>
      <c r="AK1801" s="34"/>
      <c r="AL1801" s="34"/>
      <c r="AM1801" s="34"/>
      <c r="AN1801" s="34"/>
      <c r="AO1801" s="34"/>
      <c r="AP1801" s="34"/>
      <c r="AQ1801" s="34"/>
      <c r="AR1801" s="34"/>
    </row>
    <row r="1802" spans="10:44" s="95" customFormat="1" ht="15" customHeight="1" x14ac:dyDescent="0.25">
      <c r="J1802" s="96"/>
      <c r="K1802" s="96"/>
      <c r="L1802" s="96"/>
      <c r="M1802" s="96"/>
      <c r="N1802" s="96"/>
      <c r="O1802" s="96"/>
      <c r="P1802" s="96"/>
      <c r="Q1802" s="96"/>
      <c r="R1802" s="34"/>
      <c r="S1802" s="34"/>
      <c r="T1802" s="34"/>
      <c r="U1802" s="34"/>
      <c r="V1802" s="34"/>
      <c r="W1802" s="34"/>
      <c r="X1802" s="34"/>
      <c r="Y1802" s="34"/>
      <c r="Z1802" s="34"/>
      <c r="AA1802" s="34"/>
      <c r="AB1802" s="34"/>
      <c r="AC1802" s="34"/>
      <c r="AD1802" s="34"/>
      <c r="AE1802" s="34"/>
      <c r="AF1802" s="34"/>
      <c r="AG1802" s="34"/>
      <c r="AH1802" s="34"/>
      <c r="AI1802" s="34"/>
      <c r="AJ1802" s="34"/>
      <c r="AK1802" s="34"/>
      <c r="AL1802" s="34"/>
      <c r="AM1802" s="34"/>
      <c r="AN1802" s="34"/>
      <c r="AO1802" s="34"/>
      <c r="AP1802" s="34"/>
      <c r="AQ1802" s="34"/>
      <c r="AR1802" s="34"/>
    </row>
    <row r="1803" spans="10:44" s="95" customFormat="1" ht="15" customHeight="1" x14ac:dyDescent="0.25">
      <c r="J1803" s="96"/>
      <c r="K1803" s="96"/>
      <c r="L1803" s="96"/>
      <c r="M1803" s="96"/>
      <c r="N1803" s="96"/>
      <c r="O1803" s="96"/>
      <c r="P1803" s="96"/>
      <c r="Q1803" s="96"/>
      <c r="R1803" s="34"/>
      <c r="S1803" s="34"/>
      <c r="T1803" s="34"/>
      <c r="U1803" s="34"/>
      <c r="V1803" s="34"/>
      <c r="W1803" s="34"/>
      <c r="X1803" s="34"/>
      <c r="Y1803" s="34"/>
      <c r="Z1803" s="34"/>
      <c r="AA1803" s="34"/>
      <c r="AB1803" s="34"/>
      <c r="AC1803" s="34"/>
      <c r="AD1803" s="34"/>
      <c r="AE1803" s="34"/>
      <c r="AF1803" s="34"/>
      <c r="AG1803" s="34"/>
      <c r="AH1803" s="34"/>
      <c r="AI1803" s="34"/>
      <c r="AJ1803" s="34"/>
      <c r="AK1803" s="34"/>
      <c r="AL1803" s="34"/>
      <c r="AM1803" s="34"/>
      <c r="AN1803" s="34"/>
      <c r="AO1803" s="34"/>
      <c r="AP1803" s="34"/>
      <c r="AQ1803" s="34"/>
      <c r="AR1803" s="34"/>
    </row>
    <row r="1804" spans="10:44" s="95" customFormat="1" ht="15" customHeight="1" x14ac:dyDescent="0.25">
      <c r="J1804" s="96"/>
      <c r="K1804" s="96"/>
      <c r="L1804" s="96"/>
      <c r="M1804" s="96"/>
      <c r="N1804" s="96"/>
      <c r="O1804" s="96"/>
      <c r="P1804" s="96"/>
      <c r="Q1804" s="96"/>
      <c r="R1804" s="34"/>
      <c r="S1804" s="34"/>
      <c r="T1804" s="34"/>
      <c r="U1804" s="34"/>
      <c r="V1804" s="34"/>
      <c r="W1804" s="34"/>
      <c r="X1804" s="34"/>
      <c r="Y1804" s="34"/>
      <c r="Z1804" s="34"/>
      <c r="AA1804" s="34"/>
      <c r="AB1804" s="34"/>
      <c r="AC1804" s="34"/>
      <c r="AD1804" s="34"/>
      <c r="AE1804" s="34"/>
      <c r="AF1804" s="34"/>
      <c r="AG1804" s="34"/>
      <c r="AH1804" s="34"/>
      <c r="AI1804" s="34"/>
      <c r="AJ1804" s="34"/>
      <c r="AK1804" s="34"/>
      <c r="AL1804" s="34"/>
      <c r="AM1804" s="34"/>
      <c r="AN1804" s="34"/>
      <c r="AO1804" s="34"/>
      <c r="AP1804" s="34"/>
      <c r="AQ1804" s="34"/>
      <c r="AR1804" s="34"/>
    </row>
    <row r="1805" spans="10:44" s="95" customFormat="1" ht="15" customHeight="1" x14ac:dyDescent="0.25">
      <c r="J1805" s="96"/>
      <c r="K1805" s="96"/>
      <c r="L1805" s="96"/>
      <c r="M1805" s="96"/>
      <c r="N1805" s="96"/>
      <c r="O1805" s="96"/>
      <c r="P1805" s="96"/>
      <c r="Q1805" s="96"/>
      <c r="R1805" s="34"/>
      <c r="S1805" s="34"/>
      <c r="T1805" s="34"/>
      <c r="U1805" s="34"/>
      <c r="V1805" s="34"/>
      <c r="W1805" s="34"/>
      <c r="X1805" s="34"/>
      <c r="Y1805" s="34"/>
      <c r="Z1805" s="34"/>
      <c r="AA1805" s="34"/>
      <c r="AB1805" s="34"/>
      <c r="AC1805" s="34"/>
      <c r="AD1805" s="34"/>
      <c r="AE1805" s="34"/>
      <c r="AF1805" s="34"/>
      <c r="AG1805" s="34"/>
      <c r="AH1805" s="34"/>
      <c r="AI1805" s="34"/>
      <c r="AJ1805" s="34"/>
      <c r="AK1805" s="34"/>
      <c r="AL1805" s="34"/>
      <c r="AM1805" s="34"/>
      <c r="AN1805" s="34"/>
      <c r="AO1805" s="34"/>
      <c r="AP1805" s="34"/>
      <c r="AQ1805" s="34"/>
      <c r="AR1805" s="34"/>
    </row>
    <row r="1806" spans="10:44" s="95" customFormat="1" ht="15" customHeight="1" x14ac:dyDescent="0.25">
      <c r="J1806" s="96"/>
      <c r="K1806" s="96"/>
      <c r="L1806" s="96"/>
      <c r="M1806" s="96"/>
      <c r="N1806" s="96"/>
      <c r="O1806" s="96"/>
      <c r="P1806" s="96"/>
      <c r="Q1806" s="96"/>
      <c r="R1806" s="34"/>
      <c r="S1806" s="34"/>
      <c r="T1806" s="34"/>
      <c r="U1806" s="34"/>
      <c r="V1806" s="34"/>
      <c r="W1806" s="34"/>
      <c r="X1806" s="34"/>
      <c r="Y1806" s="34"/>
      <c r="Z1806" s="34"/>
      <c r="AA1806" s="34"/>
      <c r="AB1806" s="34"/>
      <c r="AC1806" s="34"/>
      <c r="AD1806" s="34"/>
      <c r="AE1806" s="34"/>
      <c r="AF1806" s="34"/>
      <c r="AG1806" s="34"/>
      <c r="AH1806" s="34"/>
      <c r="AI1806" s="34"/>
      <c r="AJ1806" s="34"/>
      <c r="AK1806" s="34"/>
      <c r="AL1806" s="34"/>
      <c r="AM1806" s="34"/>
      <c r="AN1806" s="34"/>
      <c r="AO1806" s="34"/>
      <c r="AP1806" s="34"/>
      <c r="AQ1806" s="34"/>
      <c r="AR1806" s="34"/>
    </row>
    <row r="1807" spans="10:44" s="95" customFormat="1" ht="15" customHeight="1" x14ac:dyDescent="0.25">
      <c r="J1807" s="96"/>
      <c r="K1807" s="96"/>
      <c r="L1807" s="96"/>
      <c r="M1807" s="96"/>
      <c r="N1807" s="96"/>
      <c r="O1807" s="96"/>
      <c r="P1807" s="96"/>
      <c r="Q1807" s="96"/>
      <c r="R1807" s="34"/>
      <c r="S1807" s="34"/>
      <c r="T1807" s="34"/>
      <c r="U1807" s="34"/>
      <c r="V1807" s="34"/>
      <c r="W1807" s="34"/>
      <c r="X1807" s="34"/>
      <c r="Y1807" s="34"/>
      <c r="Z1807" s="34"/>
      <c r="AA1807" s="34"/>
      <c r="AB1807" s="34"/>
      <c r="AC1807" s="34"/>
      <c r="AD1807" s="34"/>
      <c r="AE1807" s="34"/>
      <c r="AF1807" s="34"/>
      <c r="AG1807" s="34"/>
      <c r="AH1807" s="34"/>
      <c r="AI1807" s="34"/>
      <c r="AJ1807" s="34"/>
      <c r="AK1807" s="34"/>
      <c r="AL1807" s="34"/>
      <c r="AM1807" s="34"/>
      <c r="AN1807" s="34"/>
      <c r="AO1807" s="34"/>
      <c r="AP1807" s="34"/>
      <c r="AQ1807" s="34"/>
      <c r="AR1807" s="34"/>
    </row>
    <row r="1808" spans="10:44" s="95" customFormat="1" ht="15" customHeight="1" x14ac:dyDescent="0.25">
      <c r="J1808" s="96"/>
      <c r="K1808" s="96"/>
      <c r="L1808" s="96"/>
      <c r="M1808" s="96"/>
      <c r="N1808" s="96"/>
      <c r="O1808" s="96"/>
      <c r="P1808" s="96"/>
      <c r="Q1808" s="96"/>
      <c r="R1808" s="34"/>
      <c r="S1808" s="34"/>
      <c r="T1808" s="34"/>
      <c r="U1808" s="34"/>
      <c r="V1808" s="34"/>
      <c r="W1808" s="34"/>
      <c r="X1808" s="34"/>
      <c r="Y1808" s="34"/>
      <c r="Z1808" s="34"/>
      <c r="AA1808" s="34"/>
      <c r="AB1808" s="34"/>
      <c r="AC1808" s="34"/>
      <c r="AD1808" s="34"/>
      <c r="AE1808" s="34"/>
      <c r="AF1808" s="34"/>
      <c r="AG1808" s="34"/>
      <c r="AH1808" s="34"/>
      <c r="AI1808" s="34"/>
      <c r="AJ1808" s="34"/>
      <c r="AK1808" s="34"/>
      <c r="AL1808" s="34"/>
      <c r="AM1808" s="34"/>
      <c r="AN1808" s="34"/>
      <c r="AO1808" s="34"/>
      <c r="AP1808" s="34"/>
      <c r="AQ1808" s="34"/>
      <c r="AR1808" s="34"/>
    </row>
    <row r="1809" spans="10:44" s="95" customFormat="1" ht="15" customHeight="1" x14ac:dyDescent="0.25">
      <c r="J1809" s="96"/>
      <c r="K1809" s="96"/>
      <c r="L1809" s="96"/>
      <c r="M1809" s="96"/>
      <c r="N1809" s="96"/>
      <c r="O1809" s="96"/>
      <c r="P1809" s="96"/>
      <c r="Q1809" s="96"/>
      <c r="R1809" s="34"/>
      <c r="S1809" s="34"/>
      <c r="T1809" s="34"/>
      <c r="U1809" s="34"/>
      <c r="V1809" s="34"/>
      <c r="W1809" s="34"/>
      <c r="X1809" s="34"/>
      <c r="Y1809" s="34"/>
      <c r="Z1809" s="34"/>
      <c r="AA1809" s="34"/>
      <c r="AB1809" s="34"/>
      <c r="AC1809" s="34"/>
      <c r="AD1809" s="34"/>
      <c r="AE1809" s="34"/>
      <c r="AF1809" s="34"/>
      <c r="AG1809" s="34"/>
      <c r="AH1809" s="34"/>
      <c r="AI1809" s="34"/>
      <c r="AJ1809" s="34"/>
      <c r="AK1809" s="34"/>
      <c r="AL1809" s="34"/>
      <c r="AM1809" s="34"/>
      <c r="AN1809" s="34"/>
      <c r="AO1809" s="34"/>
      <c r="AP1809" s="34"/>
      <c r="AQ1809" s="34"/>
      <c r="AR1809" s="34"/>
    </row>
    <row r="1810" spans="10:44" s="95" customFormat="1" ht="15" customHeight="1" x14ac:dyDescent="0.25">
      <c r="J1810" s="96"/>
      <c r="K1810" s="96"/>
      <c r="L1810" s="96"/>
      <c r="M1810" s="96"/>
      <c r="N1810" s="96"/>
      <c r="O1810" s="96"/>
      <c r="P1810" s="96"/>
      <c r="Q1810" s="96"/>
      <c r="R1810" s="34"/>
      <c r="S1810" s="34"/>
      <c r="T1810" s="34"/>
      <c r="U1810" s="34"/>
      <c r="V1810" s="34"/>
      <c r="W1810" s="34"/>
      <c r="X1810" s="34"/>
      <c r="Y1810" s="34"/>
      <c r="Z1810" s="34"/>
      <c r="AA1810" s="34"/>
      <c r="AB1810" s="34"/>
      <c r="AC1810" s="34"/>
      <c r="AD1810" s="34"/>
      <c r="AE1810" s="34"/>
      <c r="AF1810" s="34"/>
      <c r="AG1810" s="34"/>
      <c r="AH1810" s="34"/>
      <c r="AI1810" s="34"/>
      <c r="AJ1810" s="34"/>
      <c r="AK1810" s="34"/>
      <c r="AL1810" s="34"/>
      <c r="AM1810" s="34"/>
      <c r="AN1810" s="34"/>
      <c r="AO1810" s="34"/>
      <c r="AP1810" s="34"/>
      <c r="AQ1810" s="34"/>
      <c r="AR1810" s="34"/>
    </row>
    <row r="1811" spans="10:44" s="95" customFormat="1" ht="15" customHeight="1" x14ac:dyDescent="0.25">
      <c r="J1811" s="96"/>
      <c r="K1811" s="96"/>
      <c r="L1811" s="96"/>
      <c r="M1811" s="96"/>
      <c r="N1811" s="96"/>
      <c r="O1811" s="96"/>
      <c r="P1811" s="96"/>
      <c r="Q1811" s="96"/>
      <c r="R1811" s="34"/>
      <c r="S1811" s="34"/>
      <c r="T1811" s="34"/>
      <c r="U1811" s="34"/>
      <c r="V1811" s="34"/>
      <c r="W1811" s="34"/>
      <c r="X1811" s="34"/>
      <c r="Y1811" s="34"/>
      <c r="Z1811" s="34"/>
      <c r="AA1811" s="34"/>
      <c r="AB1811" s="34"/>
      <c r="AC1811" s="34"/>
      <c r="AD1811" s="34"/>
      <c r="AE1811" s="34"/>
      <c r="AF1811" s="34"/>
      <c r="AG1811" s="34"/>
      <c r="AH1811" s="34"/>
      <c r="AI1811" s="34"/>
      <c r="AJ1811" s="34"/>
      <c r="AK1811" s="34"/>
      <c r="AL1811" s="34"/>
      <c r="AM1811" s="34"/>
      <c r="AN1811" s="34"/>
      <c r="AO1811" s="34"/>
      <c r="AP1811" s="34"/>
      <c r="AQ1811" s="34"/>
      <c r="AR1811" s="34"/>
    </row>
    <row r="1812" spans="10:44" s="95" customFormat="1" ht="15" customHeight="1" x14ac:dyDescent="0.25">
      <c r="J1812" s="96"/>
      <c r="K1812" s="96"/>
      <c r="L1812" s="96"/>
      <c r="M1812" s="96"/>
      <c r="N1812" s="96"/>
      <c r="O1812" s="96"/>
      <c r="P1812" s="96"/>
      <c r="Q1812" s="96"/>
      <c r="R1812" s="34"/>
      <c r="S1812" s="34"/>
      <c r="T1812" s="34"/>
      <c r="U1812" s="34"/>
      <c r="V1812" s="34"/>
      <c r="W1812" s="34"/>
      <c r="X1812" s="34"/>
      <c r="Y1812" s="34"/>
      <c r="Z1812" s="34"/>
      <c r="AA1812" s="34"/>
      <c r="AB1812" s="34"/>
      <c r="AC1812" s="34"/>
      <c r="AD1812" s="34"/>
      <c r="AE1812" s="34"/>
      <c r="AF1812" s="34"/>
      <c r="AG1812" s="34"/>
      <c r="AH1812" s="34"/>
      <c r="AI1812" s="34"/>
      <c r="AJ1812" s="34"/>
      <c r="AK1812" s="34"/>
      <c r="AL1812" s="34"/>
      <c r="AM1812" s="34"/>
      <c r="AN1812" s="34"/>
      <c r="AO1812" s="34"/>
      <c r="AP1812" s="34"/>
      <c r="AQ1812" s="34"/>
      <c r="AR1812" s="34"/>
    </row>
    <row r="1813" spans="10:44" s="95" customFormat="1" ht="15" customHeight="1" x14ac:dyDescent="0.25">
      <c r="J1813" s="96"/>
      <c r="K1813" s="96"/>
      <c r="L1813" s="96"/>
      <c r="M1813" s="96"/>
      <c r="N1813" s="96"/>
      <c r="O1813" s="96"/>
      <c r="P1813" s="96"/>
      <c r="Q1813" s="96"/>
      <c r="R1813" s="34"/>
      <c r="S1813" s="34"/>
      <c r="T1813" s="34"/>
      <c r="U1813" s="34"/>
      <c r="V1813" s="34"/>
      <c r="W1813" s="34"/>
      <c r="X1813" s="34"/>
      <c r="Y1813" s="34"/>
      <c r="Z1813" s="34"/>
      <c r="AA1813" s="34"/>
      <c r="AB1813" s="34"/>
      <c r="AC1813" s="34"/>
      <c r="AD1813" s="34"/>
      <c r="AE1813" s="34"/>
      <c r="AF1813" s="34"/>
      <c r="AG1813" s="34"/>
      <c r="AH1813" s="34"/>
      <c r="AI1813" s="34"/>
      <c r="AJ1813" s="34"/>
      <c r="AK1813" s="34"/>
      <c r="AL1813" s="34"/>
      <c r="AM1813" s="34"/>
      <c r="AN1813" s="34"/>
      <c r="AO1813" s="34"/>
      <c r="AP1813" s="34"/>
      <c r="AQ1813" s="34"/>
      <c r="AR1813" s="34"/>
    </row>
    <row r="1814" spans="10:44" s="95" customFormat="1" ht="15" customHeight="1" x14ac:dyDescent="0.25">
      <c r="J1814" s="96"/>
      <c r="K1814" s="96"/>
      <c r="L1814" s="96"/>
      <c r="M1814" s="96"/>
      <c r="N1814" s="96"/>
      <c r="O1814" s="96"/>
      <c r="P1814" s="96"/>
      <c r="Q1814" s="96"/>
      <c r="R1814" s="34"/>
      <c r="S1814" s="34"/>
      <c r="T1814" s="34"/>
      <c r="U1814" s="34"/>
      <c r="V1814" s="34"/>
      <c r="W1814" s="34"/>
      <c r="X1814" s="34"/>
      <c r="Y1814" s="34"/>
      <c r="Z1814" s="34"/>
      <c r="AA1814" s="34"/>
      <c r="AB1814" s="34"/>
      <c r="AC1814" s="34"/>
      <c r="AD1814" s="34"/>
      <c r="AE1814" s="34"/>
      <c r="AF1814" s="34"/>
      <c r="AG1814" s="34"/>
      <c r="AH1814" s="34"/>
      <c r="AI1814" s="34"/>
      <c r="AJ1814" s="34"/>
      <c r="AK1814" s="34"/>
      <c r="AL1814" s="34"/>
      <c r="AM1814" s="34"/>
      <c r="AN1814" s="34"/>
      <c r="AO1814" s="34"/>
      <c r="AP1814" s="34"/>
      <c r="AQ1814" s="34"/>
      <c r="AR1814" s="34"/>
    </row>
    <row r="1815" spans="10:44" s="95" customFormat="1" ht="15" customHeight="1" x14ac:dyDescent="0.25">
      <c r="J1815" s="96"/>
      <c r="K1815" s="96"/>
      <c r="L1815" s="96"/>
      <c r="M1815" s="96"/>
      <c r="N1815" s="96"/>
      <c r="O1815" s="96"/>
      <c r="P1815" s="96"/>
      <c r="Q1815" s="96"/>
      <c r="R1815" s="34"/>
      <c r="S1815" s="34"/>
      <c r="T1815" s="34"/>
      <c r="U1815" s="34"/>
      <c r="V1815" s="34"/>
      <c r="W1815" s="34"/>
      <c r="X1815" s="34"/>
      <c r="Y1815" s="34"/>
      <c r="Z1815" s="34"/>
      <c r="AA1815" s="34"/>
      <c r="AB1815" s="34"/>
      <c r="AC1815" s="34"/>
      <c r="AD1815" s="34"/>
      <c r="AE1815" s="34"/>
      <c r="AF1815" s="34"/>
      <c r="AG1815" s="34"/>
      <c r="AH1815" s="34"/>
      <c r="AI1815" s="34"/>
      <c r="AJ1815" s="34"/>
      <c r="AK1815" s="34"/>
      <c r="AL1815" s="34"/>
      <c r="AM1815" s="34"/>
      <c r="AN1815" s="34"/>
      <c r="AO1815" s="34"/>
      <c r="AP1815" s="34"/>
      <c r="AQ1815" s="34"/>
      <c r="AR1815" s="34"/>
    </row>
    <row r="1816" spans="10:44" s="95" customFormat="1" ht="15" customHeight="1" x14ac:dyDescent="0.25">
      <c r="J1816" s="96"/>
      <c r="K1816" s="96"/>
      <c r="L1816" s="96"/>
      <c r="M1816" s="96"/>
      <c r="N1816" s="96"/>
      <c r="O1816" s="96"/>
      <c r="P1816" s="96"/>
      <c r="Q1816" s="96"/>
      <c r="R1816" s="34"/>
      <c r="S1816" s="34"/>
      <c r="T1816" s="34"/>
      <c r="U1816" s="34"/>
      <c r="V1816" s="34"/>
      <c r="W1816" s="34"/>
      <c r="X1816" s="34"/>
      <c r="Y1816" s="34"/>
      <c r="Z1816" s="34"/>
      <c r="AA1816" s="34"/>
      <c r="AB1816" s="34"/>
      <c r="AC1816" s="34"/>
      <c r="AD1816" s="34"/>
      <c r="AE1816" s="34"/>
      <c r="AF1816" s="34"/>
      <c r="AG1816" s="34"/>
      <c r="AH1816" s="34"/>
      <c r="AI1816" s="34"/>
      <c r="AJ1816" s="34"/>
      <c r="AK1816" s="34"/>
      <c r="AL1816" s="34"/>
      <c r="AM1816" s="34"/>
      <c r="AN1816" s="34"/>
      <c r="AO1816" s="34"/>
      <c r="AP1816" s="34"/>
      <c r="AQ1816" s="34"/>
      <c r="AR1816" s="34"/>
    </row>
    <row r="1817" spans="10:44" s="95" customFormat="1" ht="15" customHeight="1" x14ac:dyDescent="0.25">
      <c r="J1817" s="96"/>
      <c r="K1817" s="96"/>
      <c r="L1817" s="96"/>
      <c r="M1817" s="96"/>
      <c r="N1817" s="96"/>
      <c r="O1817" s="96"/>
      <c r="P1817" s="96"/>
      <c r="Q1817" s="96"/>
      <c r="R1817" s="34"/>
      <c r="S1817" s="34"/>
      <c r="T1817" s="34"/>
      <c r="U1817" s="34"/>
      <c r="V1817" s="34"/>
      <c r="W1817" s="34"/>
      <c r="X1817" s="34"/>
      <c r="Y1817" s="34"/>
      <c r="Z1817" s="34"/>
      <c r="AA1817" s="34"/>
      <c r="AB1817" s="34"/>
      <c r="AC1817" s="34"/>
      <c r="AD1817" s="34"/>
      <c r="AE1817" s="34"/>
      <c r="AF1817" s="34"/>
      <c r="AG1817" s="34"/>
      <c r="AH1817" s="34"/>
      <c r="AI1817" s="34"/>
      <c r="AJ1817" s="34"/>
      <c r="AK1817" s="34"/>
      <c r="AL1817" s="34"/>
      <c r="AM1817" s="34"/>
      <c r="AN1817" s="34"/>
      <c r="AO1817" s="34"/>
      <c r="AP1817" s="34"/>
      <c r="AQ1817" s="34"/>
      <c r="AR1817" s="34"/>
    </row>
    <row r="1818" spans="10:44" s="95" customFormat="1" ht="15" customHeight="1" x14ac:dyDescent="0.25">
      <c r="J1818" s="96"/>
      <c r="K1818" s="96"/>
      <c r="L1818" s="96"/>
      <c r="M1818" s="96"/>
      <c r="N1818" s="96"/>
      <c r="O1818" s="96"/>
      <c r="P1818" s="96"/>
      <c r="Q1818" s="96"/>
      <c r="R1818" s="34"/>
      <c r="S1818" s="34"/>
      <c r="T1818" s="34"/>
      <c r="U1818" s="34"/>
      <c r="V1818" s="34"/>
      <c r="W1818" s="34"/>
      <c r="X1818" s="34"/>
      <c r="Y1818" s="34"/>
      <c r="Z1818" s="34"/>
      <c r="AA1818" s="34"/>
      <c r="AB1818" s="34"/>
      <c r="AC1818" s="34"/>
      <c r="AD1818" s="34"/>
      <c r="AE1818" s="34"/>
      <c r="AF1818" s="34"/>
      <c r="AG1818" s="34"/>
      <c r="AH1818" s="34"/>
      <c r="AI1818" s="34"/>
      <c r="AJ1818" s="34"/>
      <c r="AK1818" s="34"/>
      <c r="AL1818" s="34"/>
      <c r="AM1818" s="34"/>
      <c r="AN1818" s="34"/>
      <c r="AO1818" s="34"/>
      <c r="AP1818" s="34"/>
      <c r="AQ1818" s="34"/>
      <c r="AR1818" s="34"/>
    </row>
    <row r="1819" spans="10:44" s="95" customFormat="1" ht="15" customHeight="1" x14ac:dyDescent="0.25">
      <c r="J1819" s="96"/>
      <c r="K1819" s="96"/>
      <c r="L1819" s="96"/>
      <c r="M1819" s="96"/>
      <c r="N1819" s="96"/>
      <c r="O1819" s="96"/>
      <c r="P1819" s="96"/>
      <c r="Q1819" s="96"/>
      <c r="R1819" s="34"/>
      <c r="S1819" s="34"/>
      <c r="T1819" s="34"/>
      <c r="U1819" s="34"/>
      <c r="V1819" s="34"/>
      <c r="W1819" s="34"/>
      <c r="X1819" s="34"/>
      <c r="Y1819" s="34"/>
      <c r="Z1819" s="34"/>
      <c r="AA1819" s="34"/>
      <c r="AB1819" s="34"/>
      <c r="AC1819" s="34"/>
      <c r="AD1819" s="34"/>
      <c r="AE1819" s="34"/>
      <c r="AF1819" s="34"/>
      <c r="AG1819" s="34"/>
      <c r="AH1819" s="34"/>
      <c r="AI1819" s="34"/>
      <c r="AJ1819" s="34"/>
      <c r="AK1819" s="34"/>
      <c r="AL1819" s="34"/>
      <c r="AM1819" s="34"/>
      <c r="AN1819" s="34"/>
      <c r="AO1819" s="34"/>
      <c r="AP1819" s="34"/>
      <c r="AQ1819" s="34"/>
      <c r="AR1819" s="34"/>
    </row>
    <row r="1820" spans="10:44" s="95" customFormat="1" ht="15" customHeight="1" x14ac:dyDescent="0.25">
      <c r="J1820" s="96"/>
      <c r="K1820" s="96"/>
      <c r="L1820" s="96"/>
      <c r="M1820" s="96"/>
      <c r="N1820" s="96"/>
      <c r="O1820" s="96"/>
      <c r="P1820" s="96"/>
      <c r="Q1820" s="96"/>
      <c r="R1820" s="34"/>
      <c r="S1820" s="34"/>
      <c r="T1820" s="34"/>
      <c r="U1820" s="34"/>
      <c r="V1820" s="34"/>
      <c r="W1820" s="34"/>
      <c r="X1820" s="34"/>
      <c r="Y1820" s="34"/>
      <c r="Z1820" s="34"/>
      <c r="AA1820" s="34"/>
      <c r="AB1820" s="34"/>
      <c r="AC1820" s="34"/>
      <c r="AD1820" s="34"/>
      <c r="AE1820" s="34"/>
      <c r="AF1820" s="34"/>
      <c r="AG1820" s="34"/>
      <c r="AH1820" s="34"/>
      <c r="AI1820" s="34"/>
      <c r="AJ1820" s="34"/>
      <c r="AK1820" s="34"/>
      <c r="AL1820" s="34"/>
      <c r="AM1820" s="34"/>
      <c r="AN1820" s="34"/>
      <c r="AO1820" s="34"/>
      <c r="AP1820" s="34"/>
      <c r="AQ1820" s="34"/>
      <c r="AR1820" s="34"/>
    </row>
  </sheetData>
  <mergeCells count="219">
    <mergeCell ref="A174:Q174"/>
    <mergeCell ref="I122:Q122"/>
    <mergeCell ref="C91:C95"/>
    <mergeCell ref="B91:B95"/>
    <mergeCell ref="G83:G87"/>
    <mergeCell ref="F83:F87"/>
    <mergeCell ref="E83:E87"/>
    <mergeCell ref="D83:D87"/>
    <mergeCell ref="C83:C87"/>
    <mergeCell ref="B83:B87"/>
    <mergeCell ref="A153:Q153"/>
    <mergeCell ref="A152:Q152"/>
    <mergeCell ref="A151:Q151"/>
    <mergeCell ref="A150:Q150"/>
    <mergeCell ref="A121:Q121"/>
    <mergeCell ref="A120:Q120"/>
    <mergeCell ref="J89:K89"/>
    <mergeCell ref="L89:M89"/>
    <mergeCell ref="N89:O89"/>
    <mergeCell ref="P89:Q89"/>
    <mergeCell ref="A78:A87"/>
    <mergeCell ref="A91:A95"/>
    <mergeCell ref="G91:G95"/>
    <mergeCell ref="F139:F142"/>
    <mergeCell ref="C9:C13"/>
    <mergeCell ref="B9:B13"/>
    <mergeCell ref="B75:C75"/>
    <mergeCell ref="I99:Q99"/>
    <mergeCell ref="A173:Q173"/>
    <mergeCell ref="A170:Q170"/>
    <mergeCell ref="A169:Q169"/>
    <mergeCell ref="A168:Q168"/>
    <mergeCell ref="A167:Q167"/>
    <mergeCell ref="A166:Q166"/>
    <mergeCell ref="A165:Q165"/>
    <mergeCell ref="A155:Q155"/>
    <mergeCell ref="B156:C156"/>
    <mergeCell ref="I136:Q136"/>
    <mergeCell ref="B136:C136"/>
    <mergeCell ref="G78:G82"/>
    <mergeCell ref="F78:F82"/>
    <mergeCell ref="E78:E82"/>
    <mergeCell ref="P137:Q137"/>
    <mergeCell ref="B99:C99"/>
    <mergeCell ref="F112:F116"/>
    <mergeCell ref="A4:A13"/>
    <mergeCell ref="A17:A26"/>
    <mergeCell ref="B22:B26"/>
    <mergeCell ref="E22:E26"/>
    <mergeCell ref="C17:C21"/>
    <mergeCell ref="B17:B21"/>
    <mergeCell ref="A74:Q74"/>
    <mergeCell ref="A72:Q72"/>
    <mergeCell ref="A71:Q71"/>
    <mergeCell ref="A51:Q51"/>
    <mergeCell ref="A50:Q50"/>
    <mergeCell ref="A49:Q49"/>
    <mergeCell ref="J36:K36"/>
    <mergeCell ref="L36:M36"/>
    <mergeCell ref="N36:O36"/>
    <mergeCell ref="A55:A68"/>
    <mergeCell ref="G55:G59"/>
    <mergeCell ref="F55:F59"/>
    <mergeCell ref="E55:E59"/>
    <mergeCell ref="D55:D59"/>
    <mergeCell ref="C55:C59"/>
    <mergeCell ref="B55:B59"/>
    <mergeCell ref="C65:C68"/>
    <mergeCell ref="B65:B68"/>
    <mergeCell ref="A38:A46"/>
    <mergeCell ref="G42:G46"/>
    <mergeCell ref="F42:F46"/>
    <mergeCell ref="G4:G8"/>
    <mergeCell ref="F4:F8"/>
    <mergeCell ref="E4:E8"/>
    <mergeCell ref="D4:D8"/>
    <mergeCell ref="C4:C8"/>
    <mergeCell ref="B4:B8"/>
    <mergeCell ref="G9:G13"/>
    <mergeCell ref="F9:F13"/>
    <mergeCell ref="A34:Q34"/>
    <mergeCell ref="A33:Q33"/>
    <mergeCell ref="J15:K15"/>
    <mergeCell ref="L15:M15"/>
    <mergeCell ref="N15:O15"/>
    <mergeCell ref="P15:Q15"/>
    <mergeCell ref="E9:E13"/>
    <mergeCell ref="D9:D13"/>
    <mergeCell ref="F22:F26"/>
    <mergeCell ref="G22:G26"/>
    <mergeCell ref="G17:G21"/>
    <mergeCell ref="F17:F21"/>
    <mergeCell ref="E17:E21"/>
    <mergeCell ref="D17:D21"/>
    <mergeCell ref="C22:C26"/>
    <mergeCell ref="D22:D26"/>
    <mergeCell ref="E42:E46"/>
    <mergeCell ref="D42:D46"/>
    <mergeCell ref="C42:C46"/>
    <mergeCell ref="B42:B46"/>
    <mergeCell ref="G38:G41"/>
    <mergeCell ref="F38:F41"/>
    <mergeCell ref="E38:E41"/>
    <mergeCell ref="D38:D41"/>
    <mergeCell ref="C38:C41"/>
    <mergeCell ref="B38:B41"/>
    <mergeCell ref="F131:F134"/>
    <mergeCell ref="E131:E134"/>
    <mergeCell ref="D131:D134"/>
    <mergeCell ref="C131:C134"/>
    <mergeCell ref="B60:B64"/>
    <mergeCell ref="G60:G64"/>
    <mergeCell ref="F60:F64"/>
    <mergeCell ref="E60:E64"/>
    <mergeCell ref="D60:D64"/>
    <mergeCell ref="C60:C64"/>
    <mergeCell ref="G65:G68"/>
    <mergeCell ref="F65:F68"/>
    <mergeCell ref="E65:E68"/>
    <mergeCell ref="D65:D68"/>
    <mergeCell ref="F91:F95"/>
    <mergeCell ref="E91:E95"/>
    <mergeCell ref="D91:D95"/>
    <mergeCell ref="B78:B82"/>
    <mergeCell ref="D78:D82"/>
    <mergeCell ref="C78:C82"/>
    <mergeCell ref="A159:A162"/>
    <mergeCell ref="G159:G162"/>
    <mergeCell ref="F159:F162"/>
    <mergeCell ref="E159:E162"/>
    <mergeCell ref="D159:D162"/>
    <mergeCell ref="C159:C162"/>
    <mergeCell ref="B159:B162"/>
    <mergeCell ref="G102:G106"/>
    <mergeCell ref="F102:F106"/>
    <mergeCell ref="E102:E106"/>
    <mergeCell ref="D102:D106"/>
    <mergeCell ref="C102:C106"/>
    <mergeCell ref="A139:A147"/>
    <mergeCell ref="G144:G147"/>
    <mergeCell ref="F144:F147"/>
    <mergeCell ref="E144:E147"/>
    <mergeCell ref="A125:A134"/>
    <mergeCell ref="G131:G134"/>
    <mergeCell ref="E139:E142"/>
    <mergeCell ref="D139:D142"/>
    <mergeCell ref="G112:G116"/>
    <mergeCell ref="B139:B142"/>
    <mergeCell ref="B112:B116"/>
    <mergeCell ref="E112:E116"/>
    <mergeCell ref="I140:I142"/>
    <mergeCell ref="P2:Q2"/>
    <mergeCell ref="N2:O2"/>
    <mergeCell ref="L2:M2"/>
    <mergeCell ref="J2:K2"/>
    <mergeCell ref="L140:L142"/>
    <mergeCell ref="P140:P142"/>
    <mergeCell ref="N140:N142"/>
    <mergeCell ref="I75:Q75"/>
    <mergeCell ref="P76:Q76"/>
    <mergeCell ref="P36:Q36"/>
    <mergeCell ref="J53:K53"/>
    <mergeCell ref="L53:M53"/>
    <mergeCell ref="N53:O53"/>
    <mergeCell ref="P53:Q53"/>
    <mergeCell ref="L137:M137"/>
    <mergeCell ref="N137:O137"/>
    <mergeCell ref="I14:Q14"/>
    <mergeCell ref="I35:Q35"/>
    <mergeCell ref="A98:Q98"/>
    <mergeCell ref="J76:K76"/>
    <mergeCell ref="L76:M76"/>
    <mergeCell ref="N76:O76"/>
    <mergeCell ref="L126:L130"/>
    <mergeCell ref="A102:A116"/>
    <mergeCell ref="B102:B106"/>
    <mergeCell ref="G107:G111"/>
    <mergeCell ref="B107:B111"/>
    <mergeCell ref="F107:F111"/>
    <mergeCell ref="E107:E111"/>
    <mergeCell ref="D107:D111"/>
    <mergeCell ref="C107:C111"/>
    <mergeCell ref="D112:D116"/>
    <mergeCell ref="C112:C116"/>
    <mergeCell ref="I160:I162"/>
    <mergeCell ref="P160:P162"/>
    <mergeCell ref="N160:N162"/>
    <mergeCell ref="L160:L162"/>
    <mergeCell ref="P157:Q157"/>
    <mergeCell ref="D144:D147"/>
    <mergeCell ref="A119:Q119"/>
    <mergeCell ref="J123:K123"/>
    <mergeCell ref="L123:M123"/>
    <mergeCell ref="B131:B134"/>
    <mergeCell ref="G125:G130"/>
    <mergeCell ref="F125:F130"/>
    <mergeCell ref="E125:E130"/>
    <mergeCell ref="D125:D130"/>
    <mergeCell ref="C125:C130"/>
    <mergeCell ref="B125:B130"/>
    <mergeCell ref="C144:C147"/>
    <mergeCell ref="B144:B147"/>
    <mergeCell ref="G139:G142"/>
    <mergeCell ref="C139:C142"/>
    <mergeCell ref="J157:K157"/>
    <mergeCell ref="L157:M157"/>
    <mergeCell ref="N157:O157"/>
    <mergeCell ref="J137:K137"/>
    <mergeCell ref="L145:L147"/>
    <mergeCell ref="P145:P147"/>
    <mergeCell ref="N145:N147"/>
    <mergeCell ref="J100:K100"/>
    <mergeCell ref="L100:M100"/>
    <mergeCell ref="N100:O100"/>
    <mergeCell ref="N123:O123"/>
    <mergeCell ref="P123:Q123"/>
    <mergeCell ref="N126:N130"/>
    <mergeCell ref="P100:Q100"/>
    <mergeCell ref="P126:P130"/>
  </mergeCells>
  <pageMargins left="0.7" right="0.7" top="0.75" bottom="0.75" header="0" footer="0"/>
  <pageSetup scale="48" orientation="landscape" r:id="rId1"/>
  <colBreaks count="1" manualBreakCount="1">
    <brk id="1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0"/>
  <sheetViews>
    <sheetView zoomScale="60" zoomScaleNormal="60" workbookViewId="0">
      <selection activeCell="C2" sqref="C2:C13"/>
    </sheetView>
  </sheetViews>
  <sheetFormatPr defaultRowHeight="15" x14ac:dyDescent="0.25"/>
  <cols>
    <col min="1" max="1" width="15.7109375" customWidth="1"/>
    <col min="2" max="2" width="21.7109375" customWidth="1"/>
    <col min="3" max="3" width="19.28515625" customWidth="1"/>
    <col min="4" max="4" width="133.7109375" bestFit="1" customWidth="1"/>
    <col min="5" max="5" width="29.7109375" bestFit="1" customWidth="1"/>
    <col min="6" max="6" width="24.42578125" bestFit="1" customWidth="1"/>
    <col min="7" max="7" width="191" style="415" customWidth="1"/>
  </cols>
  <sheetData>
    <row r="1" spans="1:7" ht="42.75" thickBot="1" x14ac:dyDescent="0.3">
      <c r="A1" s="388" t="s">
        <v>390</v>
      </c>
      <c r="B1" s="388" t="s">
        <v>391</v>
      </c>
      <c r="C1" s="389" t="s">
        <v>392</v>
      </c>
      <c r="D1" s="390" t="s">
        <v>9</v>
      </c>
      <c r="E1" s="391" t="s">
        <v>12</v>
      </c>
      <c r="F1" s="392" t="s">
        <v>393</v>
      </c>
      <c r="G1" s="392" t="s">
        <v>210</v>
      </c>
    </row>
    <row r="2" spans="1:7" x14ac:dyDescent="0.25">
      <c r="A2" s="545" t="s">
        <v>394</v>
      </c>
      <c r="B2" s="528" t="s">
        <v>395</v>
      </c>
      <c r="C2" s="525" t="s">
        <v>396</v>
      </c>
      <c r="D2" s="393" t="s">
        <v>397</v>
      </c>
      <c r="E2" s="394" t="s">
        <v>244</v>
      </c>
      <c r="F2" s="394" t="s">
        <v>398</v>
      </c>
      <c r="G2" s="548" t="s">
        <v>632</v>
      </c>
    </row>
    <row r="3" spans="1:7" x14ac:dyDescent="0.25">
      <c r="A3" s="546"/>
      <c r="B3" s="529"/>
      <c r="C3" s="526"/>
      <c r="D3" s="395" t="s">
        <v>399</v>
      </c>
      <c r="E3" s="396" t="s">
        <v>244</v>
      </c>
      <c r="F3" s="396" t="s">
        <v>398</v>
      </c>
      <c r="G3" s="524"/>
    </row>
    <row r="4" spans="1:7" x14ac:dyDescent="0.25">
      <c r="A4" s="546"/>
      <c r="B4" s="529"/>
      <c r="C4" s="526"/>
      <c r="D4" s="395" t="s">
        <v>400</v>
      </c>
      <c r="E4" s="396" t="s">
        <v>244</v>
      </c>
      <c r="F4" s="396" t="s">
        <v>398</v>
      </c>
      <c r="G4" s="524"/>
    </row>
    <row r="5" spans="1:7" ht="150" x14ac:dyDescent="0.25">
      <c r="A5" s="546"/>
      <c r="B5" s="529"/>
      <c r="C5" s="526"/>
      <c r="D5" s="395" t="s">
        <v>401</v>
      </c>
      <c r="E5" s="396" t="s">
        <v>187</v>
      </c>
      <c r="F5" s="396" t="s">
        <v>398</v>
      </c>
      <c r="G5" s="397" t="s">
        <v>402</v>
      </c>
    </row>
    <row r="6" spans="1:7" ht="240" x14ac:dyDescent="0.25">
      <c r="A6" s="546"/>
      <c r="B6" s="529"/>
      <c r="C6" s="526"/>
      <c r="D6" s="395" t="s">
        <v>403</v>
      </c>
      <c r="E6" s="396" t="s">
        <v>243</v>
      </c>
      <c r="F6" s="396" t="s">
        <v>398</v>
      </c>
      <c r="G6" s="398" t="s">
        <v>404</v>
      </c>
    </row>
    <row r="7" spans="1:7" x14ac:dyDescent="0.25">
      <c r="A7" s="546"/>
      <c r="B7" s="529"/>
      <c r="C7" s="526"/>
      <c r="D7" s="395" t="s">
        <v>242</v>
      </c>
      <c r="E7" s="396" t="s">
        <v>187</v>
      </c>
      <c r="F7" s="396" t="s">
        <v>398</v>
      </c>
      <c r="G7" s="417" t="s">
        <v>241</v>
      </c>
    </row>
    <row r="8" spans="1:7" x14ac:dyDescent="0.25">
      <c r="A8" s="546"/>
      <c r="B8" s="529"/>
      <c r="C8" s="526"/>
      <c r="D8" s="395" t="s">
        <v>240</v>
      </c>
      <c r="E8" s="396" t="s">
        <v>239</v>
      </c>
      <c r="F8" s="396" t="s">
        <v>398</v>
      </c>
      <c r="G8" s="524" t="s">
        <v>405</v>
      </c>
    </row>
    <row r="9" spans="1:7" x14ac:dyDescent="0.25">
      <c r="A9" s="546"/>
      <c r="B9" s="529"/>
      <c r="C9" s="526"/>
      <c r="D9" s="395" t="s">
        <v>406</v>
      </c>
      <c r="E9" s="396" t="s">
        <v>91</v>
      </c>
      <c r="F9" s="396" t="s">
        <v>398</v>
      </c>
      <c r="G9" s="524"/>
    </row>
    <row r="10" spans="1:7" x14ac:dyDescent="0.25">
      <c r="A10" s="546"/>
      <c r="B10" s="529"/>
      <c r="C10" s="526"/>
      <c r="D10" s="395" t="s">
        <v>238</v>
      </c>
      <c r="E10" s="396" t="s">
        <v>91</v>
      </c>
      <c r="F10" s="396" t="s">
        <v>398</v>
      </c>
      <c r="G10" s="549" t="s">
        <v>407</v>
      </c>
    </row>
    <row r="11" spans="1:7" x14ac:dyDescent="0.25">
      <c r="A11" s="546"/>
      <c r="B11" s="529"/>
      <c r="C11" s="526"/>
      <c r="D11" s="395" t="s">
        <v>408</v>
      </c>
      <c r="E11" s="396" t="s">
        <v>91</v>
      </c>
      <c r="F11" s="396" t="s">
        <v>398</v>
      </c>
      <c r="G11" s="549"/>
    </row>
    <row r="12" spans="1:7" x14ac:dyDescent="0.25">
      <c r="A12" s="546"/>
      <c r="B12" s="529"/>
      <c r="C12" s="526"/>
      <c r="D12" s="395" t="s">
        <v>237</v>
      </c>
      <c r="E12" s="396" t="s">
        <v>216</v>
      </c>
      <c r="F12" s="396" t="s">
        <v>398</v>
      </c>
      <c r="G12" s="549"/>
    </row>
    <row r="13" spans="1:7" ht="15.75" thickBot="1" x14ac:dyDescent="0.3">
      <c r="A13" s="546"/>
      <c r="B13" s="530"/>
      <c r="C13" s="527"/>
      <c r="D13" s="395" t="s">
        <v>236</v>
      </c>
      <c r="E13" s="396" t="s">
        <v>216</v>
      </c>
      <c r="F13" s="396" t="s">
        <v>398</v>
      </c>
      <c r="G13" s="549"/>
    </row>
    <row r="14" spans="1:7" x14ac:dyDescent="0.25">
      <c r="A14" s="546"/>
      <c r="B14" s="528" t="s">
        <v>409</v>
      </c>
      <c r="C14" s="525" t="s">
        <v>410</v>
      </c>
      <c r="D14" s="399" t="s">
        <v>411</v>
      </c>
      <c r="E14" s="400" t="s">
        <v>412</v>
      </c>
      <c r="F14" s="401" t="s">
        <v>413</v>
      </c>
      <c r="G14" s="413"/>
    </row>
    <row r="15" spans="1:7" x14ac:dyDescent="0.25">
      <c r="A15" s="546"/>
      <c r="B15" s="529"/>
      <c r="C15" s="526"/>
      <c r="D15" s="395" t="s">
        <v>414</v>
      </c>
      <c r="E15" s="402">
        <v>1</v>
      </c>
      <c r="F15" s="402" t="s">
        <v>413</v>
      </c>
      <c r="G15" s="398"/>
    </row>
    <row r="16" spans="1:7" x14ac:dyDescent="0.25">
      <c r="A16" s="546"/>
      <c r="B16" s="529"/>
      <c r="C16" s="526"/>
      <c r="D16" s="395" t="s">
        <v>415</v>
      </c>
      <c r="E16" s="396" t="s">
        <v>194</v>
      </c>
      <c r="F16" s="402" t="s">
        <v>413</v>
      </c>
      <c r="G16" s="524" t="s">
        <v>416</v>
      </c>
    </row>
    <row r="17" spans="1:7" x14ac:dyDescent="0.25">
      <c r="A17" s="546"/>
      <c r="B17" s="529"/>
      <c r="C17" s="526"/>
      <c r="D17" s="395" t="s">
        <v>417</v>
      </c>
      <c r="E17" s="396" t="s">
        <v>194</v>
      </c>
      <c r="F17" s="402" t="s">
        <v>413</v>
      </c>
      <c r="G17" s="524"/>
    </row>
    <row r="18" spans="1:7" x14ac:dyDescent="0.25">
      <c r="A18" s="546"/>
      <c r="B18" s="529"/>
      <c r="C18" s="526"/>
      <c r="D18" s="395" t="s">
        <v>418</v>
      </c>
      <c r="E18" s="396" t="s">
        <v>194</v>
      </c>
      <c r="F18" s="402" t="s">
        <v>413</v>
      </c>
      <c r="G18" s="524"/>
    </row>
    <row r="19" spans="1:7" ht="15.75" thickBot="1" x14ac:dyDescent="0.3">
      <c r="A19" s="546"/>
      <c r="B19" s="529"/>
      <c r="C19" s="527"/>
      <c r="D19" s="395" t="s">
        <v>419</v>
      </c>
      <c r="E19" s="396" t="s">
        <v>194</v>
      </c>
      <c r="F19" s="402" t="s">
        <v>413</v>
      </c>
      <c r="G19" s="524"/>
    </row>
    <row r="20" spans="1:7" x14ac:dyDescent="0.25">
      <c r="A20" s="546"/>
      <c r="B20" s="529"/>
      <c r="C20" s="525" t="s">
        <v>420</v>
      </c>
      <c r="D20" s="399" t="s">
        <v>421</v>
      </c>
      <c r="E20" s="400" t="s">
        <v>412</v>
      </c>
      <c r="F20" s="401" t="s">
        <v>413</v>
      </c>
      <c r="G20" s="413"/>
    </row>
    <row r="21" spans="1:7" x14ac:dyDescent="0.25">
      <c r="A21" s="546"/>
      <c r="B21" s="529"/>
      <c r="C21" s="526"/>
      <c r="D21" s="395" t="s">
        <v>422</v>
      </c>
      <c r="E21" s="402">
        <v>1</v>
      </c>
      <c r="F21" s="402" t="s">
        <v>413</v>
      </c>
      <c r="G21" s="398"/>
    </row>
    <row r="22" spans="1:7" x14ac:dyDescent="0.25">
      <c r="A22" s="546"/>
      <c r="B22" s="529"/>
      <c r="C22" s="526"/>
      <c r="D22" s="395" t="s">
        <v>230</v>
      </c>
      <c r="E22" s="396" t="s">
        <v>187</v>
      </c>
      <c r="F22" s="402" t="s">
        <v>413</v>
      </c>
      <c r="G22" s="550" t="s">
        <v>423</v>
      </c>
    </row>
    <row r="23" spans="1:7" ht="15.75" thickBot="1" x14ac:dyDescent="0.3">
      <c r="A23" s="546"/>
      <c r="B23" s="529"/>
      <c r="C23" s="527"/>
      <c r="D23" s="395" t="s">
        <v>229</v>
      </c>
      <c r="E23" s="396" t="s">
        <v>91</v>
      </c>
      <c r="F23" s="402" t="s">
        <v>413</v>
      </c>
      <c r="G23" s="550"/>
    </row>
    <row r="24" spans="1:7" x14ac:dyDescent="0.25">
      <c r="A24" s="546"/>
      <c r="B24" s="529"/>
      <c r="C24" s="525" t="s">
        <v>424</v>
      </c>
      <c r="D24" s="399" t="s">
        <v>425</v>
      </c>
      <c r="E24" s="400" t="s">
        <v>412</v>
      </c>
      <c r="F24" s="401" t="s">
        <v>413</v>
      </c>
      <c r="G24" s="413"/>
    </row>
    <row r="25" spans="1:7" x14ac:dyDescent="0.25">
      <c r="A25" s="546"/>
      <c r="B25" s="529"/>
      <c r="C25" s="526"/>
      <c r="D25" s="395" t="s">
        <v>426</v>
      </c>
      <c r="E25" s="402">
        <v>1</v>
      </c>
      <c r="F25" s="402" t="s">
        <v>413</v>
      </c>
      <c r="G25" s="398"/>
    </row>
    <row r="26" spans="1:7" x14ac:dyDescent="0.25">
      <c r="A26" s="546"/>
      <c r="B26" s="529"/>
      <c r="C26" s="526"/>
      <c r="D26" s="395" t="s">
        <v>228</v>
      </c>
      <c r="E26" s="396" t="s">
        <v>427</v>
      </c>
      <c r="F26" s="402" t="s">
        <v>413</v>
      </c>
      <c r="G26" s="535" t="s">
        <v>428</v>
      </c>
    </row>
    <row r="27" spans="1:7" x14ac:dyDescent="0.25">
      <c r="A27" s="546"/>
      <c r="B27" s="529"/>
      <c r="C27" s="526"/>
      <c r="D27" s="395" t="s">
        <v>227</v>
      </c>
      <c r="E27" s="396" t="s">
        <v>427</v>
      </c>
      <c r="F27" s="402" t="s">
        <v>413</v>
      </c>
      <c r="G27" s="535"/>
    </row>
    <row r="28" spans="1:7" x14ac:dyDescent="0.25">
      <c r="A28" s="546"/>
      <c r="B28" s="529"/>
      <c r="C28" s="526"/>
      <c r="D28" s="395" t="s">
        <v>429</v>
      </c>
      <c r="E28" s="396" t="s">
        <v>430</v>
      </c>
      <c r="F28" s="402" t="s">
        <v>413</v>
      </c>
      <c r="G28" s="535"/>
    </row>
    <row r="29" spans="1:7" x14ac:dyDescent="0.25">
      <c r="A29" s="546"/>
      <c r="B29" s="529"/>
      <c r="C29" s="526"/>
      <c r="D29" s="395" t="s">
        <v>431</v>
      </c>
      <c r="E29" s="396" t="s">
        <v>430</v>
      </c>
      <c r="F29" s="402" t="s">
        <v>413</v>
      </c>
      <c r="G29" s="535"/>
    </row>
    <row r="30" spans="1:7" x14ac:dyDescent="0.25">
      <c r="A30" s="546"/>
      <c r="B30" s="529"/>
      <c r="C30" s="526"/>
      <c r="D30" s="395" t="s">
        <v>432</v>
      </c>
      <c r="E30" s="396" t="s">
        <v>212</v>
      </c>
      <c r="F30" s="402" t="s">
        <v>413</v>
      </c>
      <c r="G30" s="535"/>
    </row>
    <row r="31" spans="1:7" x14ac:dyDescent="0.25">
      <c r="A31" s="546"/>
      <c r="B31" s="529"/>
      <c r="C31" s="526"/>
      <c r="D31" s="395" t="s">
        <v>433</v>
      </c>
      <c r="E31" s="396" t="s">
        <v>212</v>
      </c>
      <c r="F31" s="402" t="s">
        <v>413</v>
      </c>
      <c r="G31" s="535"/>
    </row>
    <row r="32" spans="1:7" x14ac:dyDescent="0.25">
      <c r="A32" s="546"/>
      <c r="B32" s="529"/>
      <c r="C32" s="526"/>
      <c r="D32" s="395" t="s">
        <v>434</v>
      </c>
      <c r="E32" s="396" t="s">
        <v>218</v>
      </c>
      <c r="F32" s="402" t="s">
        <v>413</v>
      </c>
      <c r="G32" s="535"/>
    </row>
    <row r="33" spans="1:7" x14ac:dyDescent="0.25">
      <c r="A33" s="546"/>
      <c r="B33" s="529"/>
      <c r="C33" s="526"/>
      <c r="D33" s="395" t="s">
        <v>435</v>
      </c>
      <c r="E33" s="396" t="s">
        <v>218</v>
      </c>
      <c r="F33" s="402" t="s">
        <v>413</v>
      </c>
      <c r="G33" s="535"/>
    </row>
    <row r="34" spans="1:7" ht="15.75" thickBot="1" x14ac:dyDescent="0.3">
      <c r="A34" s="546"/>
      <c r="B34" s="529"/>
      <c r="C34" s="527"/>
      <c r="D34" s="395" t="s">
        <v>436</v>
      </c>
      <c r="E34" s="396" t="s">
        <v>91</v>
      </c>
      <c r="F34" s="402" t="s">
        <v>413</v>
      </c>
      <c r="G34" s="535"/>
    </row>
    <row r="35" spans="1:7" x14ac:dyDescent="0.25">
      <c r="A35" s="546"/>
      <c r="B35" s="529"/>
      <c r="C35" s="525" t="s">
        <v>437</v>
      </c>
      <c r="D35" s="399" t="s">
        <v>438</v>
      </c>
      <c r="E35" s="400" t="s">
        <v>412</v>
      </c>
      <c r="F35" s="401" t="s">
        <v>413</v>
      </c>
      <c r="G35" s="413"/>
    </row>
    <row r="36" spans="1:7" x14ac:dyDescent="0.25">
      <c r="A36" s="546"/>
      <c r="B36" s="529"/>
      <c r="C36" s="526"/>
      <c r="D36" s="395" t="s">
        <v>439</v>
      </c>
      <c r="E36" s="402">
        <v>1</v>
      </c>
      <c r="F36" s="402" t="s">
        <v>413</v>
      </c>
      <c r="G36" s="398"/>
    </row>
    <row r="37" spans="1:7" x14ac:dyDescent="0.25">
      <c r="A37" s="546"/>
      <c r="B37" s="529"/>
      <c r="C37" s="526"/>
      <c r="D37" s="395" t="s">
        <v>226</v>
      </c>
      <c r="E37" s="396" t="s">
        <v>427</v>
      </c>
      <c r="F37" s="402" t="s">
        <v>413</v>
      </c>
      <c r="G37" s="535" t="s">
        <v>440</v>
      </c>
    </row>
    <row r="38" spans="1:7" x14ac:dyDescent="0.25">
      <c r="A38" s="546"/>
      <c r="B38" s="529"/>
      <c r="C38" s="526"/>
      <c r="D38" s="395" t="s">
        <v>225</v>
      </c>
      <c r="E38" s="396" t="s">
        <v>430</v>
      </c>
      <c r="F38" s="402" t="s">
        <v>413</v>
      </c>
      <c r="G38" s="535"/>
    </row>
    <row r="39" spans="1:7" x14ac:dyDescent="0.25">
      <c r="A39" s="546"/>
      <c r="B39" s="529"/>
      <c r="C39" s="526"/>
      <c r="D39" s="395" t="s">
        <v>224</v>
      </c>
      <c r="E39" s="396" t="s">
        <v>212</v>
      </c>
      <c r="F39" s="402" t="s">
        <v>413</v>
      </c>
      <c r="G39" s="535"/>
    </row>
    <row r="40" spans="1:7" x14ac:dyDescent="0.25">
      <c r="A40" s="546"/>
      <c r="B40" s="529"/>
      <c r="C40" s="526"/>
      <c r="D40" s="395" t="s">
        <v>223</v>
      </c>
      <c r="E40" s="396" t="s">
        <v>218</v>
      </c>
      <c r="F40" s="402" t="s">
        <v>413</v>
      </c>
      <c r="G40" s="535"/>
    </row>
    <row r="41" spans="1:7" x14ac:dyDescent="0.25">
      <c r="A41" s="546"/>
      <c r="B41" s="529"/>
      <c r="C41" s="526"/>
      <c r="D41" s="395" t="s">
        <v>222</v>
      </c>
      <c r="E41" s="396" t="s">
        <v>427</v>
      </c>
      <c r="F41" s="402" t="s">
        <v>413</v>
      </c>
      <c r="G41" s="535" t="s">
        <v>441</v>
      </c>
    </row>
    <row r="42" spans="1:7" x14ac:dyDescent="0.25">
      <c r="A42" s="546"/>
      <c r="B42" s="529"/>
      <c r="C42" s="526"/>
      <c r="D42" s="395" t="s">
        <v>221</v>
      </c>
      <c r="E42" s="396" t="s">
        <v>430</v>
      </c>
      <c r="F42" s="402" t="s">
        <v>413</v>
      </c>
      <c r="G42" s="535"/>
    </row>
    <row r="43" spans="1:7" x14ac:dyDescent="0.25">
      <c r="A43" s="546"/>
      <c r="B43" s="529"/>
      <c r="C43" s="526"/>
      <c r="D43" s="395" t="s">
        <v>220</v>
      </c>
      <c r="E43" s="396" t="s">
        <v>212</v>
      </c>
      <c r="F43" s="402" t="s">
        <v>413</v>
      </c>
      <c r="G43" s="535"/>
    </row>
    <row r="44" spans="1:7" ht="15.75" thickBot="1" x14ac:dyDescent="0.3">
      <c r="A44" s="546"/>
      <c r="B44" s="529"/>
      <c r="C44" s="527"/>
      <c r="D44" s="395" t="s">
        <v>219</v>
      </c>
      <c r="E44" s="396" t="s">
        <v>218</v>
      </c>
      <c r="F44" s="402" t="s">
        <v>413</v>
      </c>
      <c r="G44" s="535"/>
    </row>
    <row r="45" spans="1:7" x14ac:dyDescent="0.25">
      <c r="A45" s="546"/>
      <c r="B45" s="529"/>
      <c r="C45" s="525" t="s">
        <v>442</v>
      </c>
      <c r="D45" s="399" t="s">
        <v>443</v>
      </c>
      <c r="E45" s="400" t="s">
        <v>412</v>
      </c>
      <c r="F45" s="401" t="s">
        <v>413</v>
      </c>
      <c r="G45" s="413"/>
    </row>
    <row r="46" spans="1:7" x14ac:dyDescent="0.25">
      <c r="A46" s="546"/>
      <c r="B46" s="529"/>
      <c r="C46" s="526"/>
      <c r="D46" s="395" t="s">
        <v>444</v>
      </c>
      <c r="E46" s="402">
        <v>1</v>
      </c>
      <c r="F46" s="402" t="s">
        <v>413</v>
      </c>
      <c r="G46" s="398"/>
    </row>
    <row r="47" spans="1:7" ht="15.75" thickBot="1" x14ac:dyDescent="0.3">
      <c r="A47" s="546"/>
      <c r="B47" s="529"/>
      <c r="C47" s="527"/>
      <c r="D47" s="395" t="s">
        <v>217</v>
      </c>
      <c r="E47" s="396" t="s">
        <v>216</v>
      </c>
      <c r="F47" s="402" t="s">
        <v>413</v>
      </c>
      <c r="G47" s="398" t="s">
        <v>215</v>
      </c>
    </row>
    <row r="48" spans="1:7" x14ac:dyDescent="0.25">
      <c r="A48" s="546"/>
      <c r="B48" s="529"/>
      <c r="C48" s="525" t="s">
        <v>214</v>
      </c>
      <c r="D48" s="399" t="s">
        <v>445</v>
      </c>
      <c r="E48" s="400" t="s">
        <v>412</v>
      </c>
      <c r="F48" s="401" t="s">
        <v>413</v>
      </c>
      <c r="G48" s="413"/>
    </row>
    <row r="49" spans="1:7" x14ac:dyDescent="0.25">
      <c r="A49" s="546"/>
      <c r="B49" s="529"/>
      <c r="C49" s="526"/>
      <c r="D49" s="395" t="s">
        <v>446</v>
      </c>
      <c r="E49" s="402">
        <v>1</v>
      </c>
      <c r="F49" s="402" t="s">
        <v>413</v>
      </c>
      <c r="G49" s="398"/>
    </row>
    <row r="50" spans="1:7" ht="30.75" thickBot="1" x14ac:dyDescent="0.3">
      <c r="A50" s="546"/>
      <c r="B50" s="529"/>
      <c r="C50" s="527"/>
      <c r="D50" s="395" t="s">
        <v>447</v>
      </c>
      <c r="E50" s="396" t="s">
        <v>448</v>
      </c>
      <c r="F50" s="402" t="s">
        <v>413</v>
      </c>
      <c r="G50" s="398" t="s">
        <v>213</v>
      </c>
    </row>
    <row r="51" spans="1:7" x14ac:dyDescent="0.25">
      <c r="A51" s="546"/>
      <c r="B51" s="529"/>
      <c r="C51" s="525" t="s">
        <v>449</v>
      </c>
      <c r="D51" s="399" t="s">
        <v>450</v>
      </c>
      <c r="E51" s="400" t="s">
        <v>412</v>
      </c>
      <c r="F51" s="401" t="s">
        <v>413</v>
      </c>
      <c r="G51" s="413"/>
    </row>
    <row r="52" spans="1:7" x14ac:dyDescent="0.25">
      <c r="A52" s="546"/>
      <c r="B52" s="529"/>
      <c r="C52" s="526"/>
      <c r="D52" s="395" t="s">
        <v>451</v>
      </c>
      <c r="E52" s="402">
        <v>1</v>
      </c>
      <c r="F52" s="402" t="s">
        <v>413</v>
      </c>
      <c r="G52" s="398"/>
    </row>
    <row r="53" spans="1:7" ht="15.75" thickBot="1" x14ac:dyDescent="0.3">
      <c r="A53" s="546"/>
      <c r="B53" s="529"/>
      <c r="C53" s="527"/>
      <c r="D53" s="395" t="s">
        <v>452</v>
      </c>
      <c r="E53" s="396" t="s">
        <v>212</v>
      </c>
      <c r="F53" s="402" t="s">
        <v>413</v>
      </c>
      <c r="G53" s="398" t="s">
        <v>453</v>
      </c>
    </row>
    <row r="54" spans="1:7" x14ac:dyDescent="0.25">
      <c r="A54" s="546"/>
      <c r="B54" s="529"/>
      <c r="C54" s="525" t="s">
        <v>454</v>
      </c>
      <c r="D54" s="399" t="s">
        <v>455</v>
      </c>
      <c r="E54" s="400" t="s">
        <v>412</v>
      </c>
      <c r="F54" s="401" t="s">
        <v>413</v>
      </c>
      <c r="G54" s="413"/>
    </row>
    <row r="55" spans="1:7" x14ac:dyDescent="0.25">
      <c r="A55" s="546"/>
      <c r="B55" s="529"/>
      <c r="C55" s="526"/>
      <c r="D55" s="395" t="s">
        <v>456</v>
      </c>
      <c r="E55" s="402">
        <v>1</v>
      </c>
      <c r="F55" s="402" t="s">
        <v>413</v>
      </c>
      <c r="G55" s="398"/>
    </row>
    <row r="56" spans="1:7" x14ac:dyDescent="0.25">
      <c r="A56" s="546"/>
      <c r="B56" s="529"/>
      <c r="C56" s="526"/>
      <c r="D56" s="395" t="s">
        <v>211</v>
      </c>
      <c r="E56" s="396" t="s">
        <v>457</v>
      </c>
      <c r="F56" s="402" t="s">
        <v>413</v>
      </c>
      <c r="G56" s="524" t="s">
        <v>633</v>
      </c>
    </row>
    <row r="57" spans="1:7" ht="15.75" thickBot="1" x14ac:dyDescent="0.3">
      <c r="A57" s="546"/>
      <c r="B57" s="529"/>
      <c r="C57" s="527"/>
      <c r="D57" s="395" t="s">
        <v>458</v>
      </c>
      <c r="E57" s="396" t="s">
        <v>459</v>
      </c>
      <c r="F57" s="402" t="s">
        <v>413</v>
      </c>
      <c r="G57" s="524"/>
    </row>
    <row r="58" spans="1:7" x14ac:dyDescent="0.25">
      <c r="A58" s="546"/>
      <c r="B58" s="529"/>
      <c r="C58" s="525" t="s">
        <v>460</v>
      </c>
      <c r="D58" s="399" t="s">
        <v>461</v>
      </c>
      <c r="E58" s="400" t="s">
        <v>412</v>
      </c>
      <c r="F58" s="401" t="s">
        <v>413</v>
      </c>
      <c r="G58" s="413"/>
    </row>
    <row r="59" spans="1:7" x14ac:dyDescent="0.25">
      <c r="A59" s="546"/>
      <c r="B59" s="529"/>
      <c r="C59" s="526"/>
      <c r="D59" s="395" t="s">
        <v>462</v>
      </c>
      <c r="E59" s="402">
        <v>1</v>
      </c>
      <c r="F59" s="402" t="s">
        <v>413</v>
      </c>
      <c r="G59" s="398"/>
    </row>
    <row r="60" spans="1:7" ht="75.75" thickBot="1" x14ac:dyDescent="0.3">
      <c r="A60" s="546"/>
      <c r="B60" s="530"/>
      <c r="C60" s="527"/>
      <c r="D60" s="395" t="s">
        <v>209</v>
      </c>
      <c r="E60" s="396" t="s">
        <v>463</v>
      </c>
      <c r="F60" s="402" t="s">
        <v>413</v>
      </c>
      <c r="G60" s="397" t="s">
        <v>464</v>
      </c>
    </row>
    <row r="61" spans="1:7" x14ac:dyDescent="0.25">
      <c r="A61" s="546"/>
      <c r="B61" s="528" t="s">
        <v>465</v>
      </c>
      <c r="C61" s="525" t="s">
        <v>466</v>
      </c>
      <c r="D61" s="399" t="s">
        <v>467</v>
      </c>
      <c r="E61" s="400" t="s">
        <v>412</v>
      </c>
      <c r="F61" s="401" t="s">
        <v>468</v>
      </c>
      <c r="G61" s="397" t="s">
        <v>206</v>
      </c>
    </row>
    <row r="62" spans="1:7" x14ac:dyDescent="0.25">
      <c r="A62" s="546"/>
      <c r="B62" s="529"/>
      <c r="C62" s="526"/>
      <c r="D62" s="395" t="s">
        <v>469</v>
      </c>
      <c r="E62" s="402">
        <v>1</v>
      </c>
      <c r="F62" s="402" t="s">
        <v>468</v>
      </c>
      <c r="G62" s="398"/>
    </row>
    <row r="63" spans="1:7" x14ac:dyDescent="0.25">
      <c r="A63" s="546"/>
      <c r="B63" s="529"/>
      <c r="C63" s="526"/>
      <c r="D63" s="395" t="s">
        <v>470</v>
      </c>
      <c r="E63" s="396" t="s">
        <v>208</v>
      </c>
      <c r="F63" s="402" t="s">
        <v>468</v>
      </c>
      <c r="G63" s="398"/>
    </row>
    <row r="64" spans="1:7" x14ac:dyDescent="0.25">
      <c r="A64" s="546"/>
      <c r="B64" s="529"/>
      <c r="C64" s="526"/>
      <c r="D64" s="395" t="s">
        <v>471</v>
      </c>
      <c r="E64" s="396" t="s">
        <v>194</v>
      </c>
      <c r="F64" s="402" t="s">
        <v>468</v>
      </c>
      <c r="G64" s="542" t="s">
        <v>207</v>
      </c>
    </row>
    <row r="65" spans="1:7" x14ac:dyDescent="0.25">
      <c r="A65" s="546"/>
      <c r="B65" s="529"/>
      <c r="C65" s="526"/>
      <c r="D65" s="395" t="s">
        <v>472</v>
      </c>
      <c r="E65" s="396" t="s">
        <v>194</v>
      </c>
      <c r="F65" s="402" t="s">
        <v>468</v>
      </c>
      <c r="G65" s="543"/>
    </row>
    <row r="66" spans="1:7" x14ac:dyDescent="0.25">
      <c r="A66" s="546"/>
      <c r="B66" s="529"/>
      <c r="C66" s="526"/>
      <c r="D66" s="395" t="s">
        <v>473</v>
      </c>
      <c r="E66" s="396" t="s">
        <v>194</v>
      </c>
      <c r="F66" s="402" t="s">
        <v>468</v>
      </c>
      <c r="G66" s="543"/>
    </row>
    <row r="67" spans="1:7" x14ac:dyDescent="0.25">
      <c r="A67" s="546"/>
      <c r="B67" s="529"/>
      <c r="C67" s="526"/>
      <c r="D67" s="395" t="s">
        <v>474</v>
      </c>
      <c r="E67" s="396" t="s">
        <v>194</v>
      </c>
      <c r="F67" s="402" t="s">
        <v>468</v>
      </c>
      <c r="G67" s="543"/>
    </row>
    <row r="68" spans="1:7" x14ac:dyDescent="0.25">
      <c r="A68" s="546"/>
      <c r="B68" s="529"/>
      <c r="C68" s="526"/>
      <c r="D68" s="395" t="s">
        <v>475</v>
      </c>
      <c r="E68" s="396" t="s">
        <v>194</v>
      </c>
      <c r="F68" s="402" t="s">
        <v>468</v>
      </c>
      <c r="G68" s="543"/>
    </row>
    <row r="69" spans="1:7" x14ac:dyDescent="0.25">
      <c r="A69" s="546"/>
      <c r="B69" s="529"/>
      <c r="C69" s="526"/>
      <c r="D69" s="395" t="s">
        <v>476</v>
      </c>
      <c r="E69" s="396" t="s">
        <v>194</v>
      </c>
      <c r="F69" s="402" t="s">
        <v>468</v>
      </c>
      <c r="G69" s="543"/>
    </row>
    <row r="70" spans="1:7" x14ac:dyDescent="0.25">
      <c r="A70" s="546"/>
      <c r="B70" s="529"/>
      <c r="C70" s="526"/>
      <c r="D70" s="395" t="s">
        <v>477</v>
      </c>
      <c r="E70" s="396" t="s">
        <v>194</v>
      </c>
      <c r="F70" s="402" t="s">
        <v>468</v>
      </c>
      <c r="G70" s="543"/>
    </row>
    <row r="71" spans="1:7" x14ac:dyDescent="0.25">
      <c r="A71" s="546"/>
      <c r="B71" s="529"/>
      <c r="C71" s="526"/>
      <c r="D71" s="395" t="s">
        <v>478</v>
      </c>
      <c r="E71" s="396" t="s">
        <v>194</v>
      </c>
      <c r="F71" s="402" t="s">
        <v>468</v>
      </c>
      <c r="G71" s="544"/>
    </row>
    <row r="72" spans="1:7" ht="30" x14ac:dyDescent="0.25">
      <c r="A72" s="546"/>
      <c r="B72" s="529"/>
      <c r="C72" s="526"/>
      <c r="D72" s="395" t="s">
        <v>479</v>
      </c>
      <c r="E72" s="404" t="s">
        <v>201</v>
      </c>
      <c r="F72" s="402" t="s">
        <v>468</v>
      </c>
      <c r="G72" s="398" t="s">
        <v>480</v>
      </c>
    </row>
    <row r="73" spans="1:7" x14ac:dyDescent="0.25">
      <c r="A73" s="546"/>
      <c r="B73" s="529"/>
      <c r="C73" s="526"/>
      <c r="D73" s="395" t="s">
        <v>481</v>
      </c>
      <c r="E73" s="396" t="s">
        <v>91</v>
      </c>
      <c r="F73" s="402" t="s">
        <v>468</v>
      </c>
      <c r="G73" s="398" t="s">
        <v>199</v>
      </c>
    </row>
    <row r="74" spans="1:7" x14ac:dyDescent="0.25">
      <c r="A74" s="546"/>
      <c r="B74" s="529"/>
      <c r="C74" s="526"/>
      <c r="D74" s="395" t="s">
        <v>482</v>
      </c>
      <c r="E74" s="396" t="s">
        <v>483</v>
      </c>
      <c r="F74" s="402" t="s">
        <v>468</v>
      </c>
      <c r="G74" s="535" t="s">
        <v>484</v>
      </c>
    </row>
    <row r="75" spans="1:7" x14ac:dyDescent="0.25">
      <c r="A75" s="546"/>
      <c r="B75" s="529"/>
      <c r="C75" s="526"/>
      <c r="D75" s="395" t="s">
        <v>485</v>
      </c>
      <c r="E75" s="396" t="s">
        <v>486</v>
      </c>
      <c r="F75" s="402" t="s">
        <v>468</v>
      </c>
      <c r="G75" s="535"/>
    </row>
    <row r="76" spans="1:7" x14ac:dyDescent="0.25">
      <c r="A76" s="546"/>
      <c r="B76" s="529"/>
      <c r="C76" s="526"/>
      <c r="D76" s="395" t="s">
        <v>487</v>
      </c>
      <c r="E76" s="396" t="s">
        <v>205</v>
      </c>
      <c r="F76" s="402" t="s">
        <v>468</v>
      </c>
      <c r="G76" s="535"/>
    </row>
    <row r="77" spans="1:7" x14ac:dyDescent="0.25">
      <c r="A77" s="546"/>
      <c r="B77" s="529"/>
      <c r="C77" s="526"/>
      <c r="D77" s="395" t="s">
        <v>488</v>
      </c>
      <c r="E77" s="396" t="s">
        <v>204</v>
      </c>
      <c r="F77" s="402" t="s">
        <v>468</v>
      </c>
      <c r="G77" s="535"/>
    </row>
    <row r="78" spans="1:7" x14ac:dyDescent="0.25">
      <c r="A78" s="546"/>
      <c r="B78" s="529"/>
      <c r="C78" s="526"/>
      <c r="D78" s="395" t="s">
        <v>489</v>
      </c>
      <c r="E78" s="396" t="s">
        <v>490</v>
      </c>
      <c r="F78" s="402" t="s">
        <v>468</v>
      </c>
      <c r="G78" s="535"/>
    </row>
    <row r="79" spans="1:7" x14ac:dyDescent="0.25">
      <c r="A79" s="546"/>
      <c r="B79" s="529"/>
      <c r="C79" s="526"/>
      <c r="D79" s="395" t="s">
        <v>491</v>
      </c>
      <c r="E79" s="396" t="s">
        <v>492</v>
      </c>
      <c r="F79" s="402" t="s">
        <v>468</v>
      </c>
      <c r="G79" s="535"/>
    </row>
    <row r="80" spans="1:7" x14ac:dyDescent="0.25">
      <c r="A80" s="546"/>
      <c r="B80" s="529"/>
      <c r="C80" s="526"/>
      <c r="D80" s="395" t="s">
        <v>493</v>
      </c>
      <c r="E80" s="396" t="s">
        <v>203</v>
      </c>
      <c r="F80" s="402" t="s">
        <v>468</v>
      </c>
      <c r="G80" s="535"/>
    </row>
    <row r="81" spans="1:7" x14ac:dyDescent="0.25">
      <c r="A81" s="546"/>
      <c r="B81" s="529"/>
      <c r="C81" s="526"/>
      <c r="D81" s="395" t="s">
        <v>494</v>
      </c>
      <c r="E81" s="396" t="s">
        <v>483</v>
      </c>
      <c r="F81" s="402" t="s">
        <v>468</v>
      </c>
      <c r="G81" s="535"/>
    </row>
    <row r="82" spans="1:7" x14ac:dyDescent="0.25">
      <c r="A82" s="546"/>
      <c r="B82" s="529"/>
      <c r="C82" s="526"/>
      <c r="D82" s="395" t="s">
        <v>495</v>
      </c>
      <c r="E82" s="396" t="s">
        <v>496</v>
      </c>
      <c r="F82" s="402" t="s">
        <v>468</v>
      </c>
      <c r="G82" s="535"/>
    </row>
    <row r="83" spans="1:7" ht="15.75" thickBot="1" x14ac:dyDescent="0.3">
      <c r="A83" s="546"/>
      <c r="B83" s="529"/>
      <c r="C83" s="527"/>
      <c r="D83" s="395" t="s">
        <v>497</v>
      </c>
      <c r="E83" s="396" t="s">
        <v>483</v>
      </c>
      <c r="F83" s="402" t="s">
        <v>468</v>
      </c>
      <c r="G83" s="535"/>
    </row>
    <row r="84" spans="1:7" x14ac:dyDescent="0.25">
      <c r="A84" s="546"/>
      <c r="B84" s="529"/>
      <c r="C84" s="525" t="s">
        <v>202</v>
      </c>
      <c r="D84" s="399" t="s">
        <v>498</v>
      </c>
      <c r="E84" s="400" t="s">
        <v>412</v>
      </c>
      <c r="F84" s="401" t="s">
        <v>468</v>
      </c>
      <c r="G84" s="413"/>
    </row>
    <row r="85" spans="1:7" x14ac:dyDescent="0.25">
      <c r="A85" s="546"/>
      <c r="B85" s="529"/>
      <c r="C85" s="526"/>
      <c r="D85" s="395" t="s">
        <v>499</v>
      </c>
      <c r="E85" s="402">
        <v>1</v>
      </c>
      <c r="F85" s="402" t="s">
        <v>468</v>
      </c>
      <c r="G85" s="398"/>
    </row>
    <row r="86" spans="1:7" x14ac:dyDescent="0.25">
      <c r="A86" s="546"/>
      <c r="B86" s="529"/>
      <c r="C86" s="526"/>
      <c r="D86" s="395" t="s">
        <v>500</v>
      </c>
      <c r="E86" s="396" t="s">
        <v>208</v>
      </c>
      <c r="F86" s="402" t="s">
        <v>468</v>
      </c>
      <c r="G86" s="398"/>
    </row>
    <row r="87" spans="1:7" x14ac:dyDescent="0.25">
      <c r="A87" s="546"/>
      <c r="B87" s="529"/>
      <c r="C87" s="526"/>
      <c r="D87" s="395" t="s">
        <v>501</v>
      </c>
      <c r="E87" s="396" t="s">
        <v>194</v>
      </c>
      <c r="F87" s="402" t="s">
        <v>468</v>
      </c>
      <c r="G87" s="535" t="s">
        <v>207</v>
      </c>
    </row>
    <row r="88" spans="1:7" x14ac:dyDescent="0.25">
      <c r="A88" s="546"/>
      <c r="B88" s="529"/>
      <c r="C88" s="526"/>
      <c r="D88" s="395" t="s">
        <v>502</v>
      </c>
      <c r="E88" s="396" t="s">
        <v>194</v>
      </c>
      <c r="F88" s="402" t="s">
        <v>468</v>
      </c>
      <c r="G88" s="535"/>
    </row>
    <row r="89" spans="1:7" x14ac:dyDescent="0.25">
      <c r="A89" s="546"/>
      <c r="B89" s="529"/>
      <c r="C89" s="526"/>
      <c r="D89" s="395" t="s">
        <v>503</v>
      </c>
      <c r="E89" s="396" t="s">
        <v>194</v>
      </c>
      <c r="F89" s="402" t="s">
        <v>468</v>
      </c>
      <c r="G89" s="535"/>
    </row>
    <row r="90" spans="1:7" x14ac:dyDescent="0.25">
      <c r="A90" s="546"/>
      <c r="B90" s="529"/>
      <c r="C90" s="526"/>
      <c r="D90" s="395" t="s">
        <v>504</v>
      </c>
      <c r="E90" s="396" t="s">
        <v>194</v>
      </c>
      <c r="F90" s="402" t="s">
        <v>468</v>
      </c>
      <c r="G90" s="535"/>
    </row>
    <row r="91" spans="1:7" x14ac:dyDescent="0.25">
      <c r="A91" s="546"/>
      <c r="B91" s="529"/>
      <c r="C91" s="526"/>
      <c r="D91" s="395" t="s">
        <v>505</v>
      </c>
      <c r="E91" s="396" t="s">
        <v>194</v>
      </c>
      <c r="F91" s="402" t="s">
        <v>468</v>
      </c>
      <c r="G91" s="535"/>
    </row>
    <row r="92" spans="1:7" x14ac:dyDescent="0.25">
      <c r="A92" s="546"/>
      <c r="B92" s="529"/>
      <c r="C92" s="526"/>
      <c r="D92" s="395" t="s">
        <v>506</v>
      </c>
      <c r="E92" s="396" t="s">
        <v>194</v>
      </c>
      <c r="F92" s="402" t="s">
        <v>468</v>
      </c>
      <c r="G92" s="535"/>
    </row>
    <row r="93" spans="1:7" x14ac:dyDescent="0.25">
      <c r="A93" s="546"/>
      <c r="B93" s="529"/>
      <c r="C93" s="526"/>
      <c r="D93" s="395" t="s">
        <v>507</v>
      </c>
      <c r="E93" s="396" t="s">
        <v>194</v>
      </c>
      <c r="F93" s="402" t="s">
        <v>468</v>
      </c>
      <c r="G93" s="535"/>
    </row>
    <row r="94" spans="1:7" x14ac:dyDescent="0.25">
      <c r="A94" s="546"/>
      <c r="B94" s="529"/>
      <c r="C94" s="526"/>
      <c r="D94" s="395" t="s">
        <v>508</v>
      </c>
      <c r="E94" s="396" t="s">
        <v>194</v>
      </c>
      <c r="F94" s="402" t="s">
        <v>468</v>
      </c>
      <c r="G94" s="535"/>
    </row>
    <row r="95" spans="1:7" x14ac:dyDescent="0.25">
      <c r="A95" s="546"/>
      <c r="B95" s="529"/>
      <c r="C95" s="526"/>
      <c r="D95" s="395" t="s">
        <v>509</v>
      </c>
      <c r="E95" s="404" t="s">
        <v>201</v>
      </c>
      <c r="F95" s="402" t="s">
        <v>468</v>
      </c>
      <c r="G95" s="398" t="s">
        <v>200</v>
      </c>
    </row>
    <row r="96" spans="1:7" x14ac:dyDescent="0.25">
      <c r="A96" s="546"/>
      <c r="B96" s="529"/>
      <c r="C96" s="526"/>
      <c r="D96" s="395" t="s">
        <v>510</v>
      </c>
      <c r="E96" s="396" t="s">
        <v>91</v>
      </c>
      <c r="F96" s="402" t="s">
        <v>468</v>
      </c>
      <c r="G96" s="398" t="s">
        <v>199</v>
      </c>
    </row>
    <row r="97" spans="1:7" x14ac:dyDescent="0.25">
      <c r="A97" s="546"/>
      <c r="B97" s="529"/>
      <c r="C97" s="526"/>
      <c r="D97" s="395" t="s">
        <v>511</v>
      </c>
      <c r="E97" s="396" t="s">
        <v>198</v>
      </c>
      <c r="F97" s="402" t="s">
        <v>468</v>
      </c>
      <c r="G97" s="535" t="s">
        <v>512</v>
      </c>
    </row>
    <row r="98" spans="1:7" x14ac:dyDescent="0.25">
      <c r="A98" s="546"/>
      <c r="B98" s="529"/>
      <c r="C98" s="526"/>
      <c r="D98" s="395" t="s">
        <v>513</v>
      </c>
      <c r="E98" s="396" t="s">
        <v>198</v>
      </c>
      <c r="F98" s="402" t="s">
        <v>468</v>
      </c>
      <c r="G98" s="535"/>
    </row>
    <row r="99" spans="1:7" x14ac:dyDescent="0.25">
      <c r="A99" s="546"/>
      <c r="B99" s="529"/>
      <c r="C99" s="526"/>
      <c r="D99" s="395" t="s">
        <v>514</v>
      </c>
      <c r="E99" s="396" t="s">
        <v>483</v>
      </c>
      <c r="F99" s="402" t="s">
        <v>468</v>
      </c>
      <c r="G99" s="535"/>
    </row>
    <row r="100" spans="1:7" x14ac:dyDescent="0.25">
      <c r="A100" s="546"/>
      <c r="B100" s="529"/>
      <c r="C100" s="526"/>
      <c r="D100" s="395" t="s">
        <v>515</v>
      </c>
      <c r="E100" s="396" t="s">
        <v>483</v>
      </c>
      <c r="F100" s="402" t="s">
        <v>468</v>
      </c>
      <c r="G100" s="535"/>
    </row>
    <row r="101" spans="1:7" ht="15.75" thickBot="1" x14ac:dyDescent="0.3">
      <c r="A101" s="547"/>
      <c r="B101" s="530"/>
      <c r="C101" s="527"/>
      <c r="D101" s="395" t="s">
        <v>516</v>
      </c>
      <c r="E101" s="396" t="s">
        <v>517</v>
      </c>
      <c r="F101" s="402" t="s">
        <v>468</v>
      </c>
      <c r="G101" s="535"/>
    </row>
    <row r="102" spans="1:7" x14ac:dyDescent="0.25">
      <c r="A102" s="531" t="s">
        <v>518</v>
      </c>
      <c r="B102" s="528" t="s">
        <v>519</v>
      </c>
      <c r="C102" s="525" t="s">
        <v>520</v>
      </c>
      <c r="D102" s="405" t="s">
        <v>521</v>
      </c>
      <c r="E102" s="403" t="s">
        <v>194</v>
      </c>
      <c r="F102" s="396" t="s">
        <v>398</v>
      </c>
      <c r="G102" s="534" t="s">
        <v>635</v>
      </c>
    </row>
    <row r="103" spans="1:7" x14ac:dyDescent="0.25">
      <c r="A103" s="532"/>
      <c r="B103" s="529"/>
      <c r="C103" s="526"/>
      <c r="D103" s="405" t="s">
        <v>522</v>
      </c>
      <c r="E103" s="403" t="s">
        <v>194</v>
      </c>
      <c r="F103" s="396" t="s">
        <v>398</v>
      </c>
      <c r="G103" s="534"/>
    </row>
    <row r="104" spans="1:7" x14ac:dyDescent="0.25">
      <c r="A104" s="532"/>
      <c r="B104" s="529"/>
      <c r="C104" s="526"/>
      <c r="D104" s="405" t="s">
        <v>235</v>
      </c>
      <c r="E104" s="403" t="s">
        <v>194</v>
      </c>
      <c r="F104" s="396" t="s">
        <v>398</v>
      </c>
      <c r="G104" s="534"/>
    </row>
    <row r="105" spans="1:7" x14ac:dyDescent="0.25">
      <c r="A105" s="532"/>
      <c r="B105" s="529"/>
      <c r="C105" s="526"/>
      <c r="D105" s="405" t="s">
        <v>234</v>
      </c>
      <c r="E105" s="403" t="s">
        <v>194</v>
      </c>
      <c r="F105" s="396" t="s">
        <v>398</v>
      </c>
      <c r="G105" s="534"/>
    </row>
    <row r="106" spans="1:7" x14ac:dyDescent="0.25">
      <c r="A106" s="532"/>
      <c r="B106" s="529"/>
      <c r="C106" s="526"/>
      <c r="D106" s="405" t="s">
        <v>233</v>
      </c>
      <c r="E106" s="403" t="s">
        <v>523</v>
      </c>
      <c r="F106" s="396" t="s">
        <v>398</v>
      </c>
      <c r="G106" s="535" t="s">
        <v>634</v>
      </c>
    </row>
    <row r="107" spans="1:7" ht="15.75" thickBot="1" x14ac:dyDescent="0.3">
      <c r="A107" s="532"/>
      <c r="B107" s="530"/>
      <c r="C107" s="527"/>
      <c r="D107" s="405" t="s">
        <v>232</v>
      </c>
      <c r="E107" s="403" t="s">
        <v>523</v>
      </c>
      <c r="F107" s="396" t="s">
        <v>398</v>
      </c>
      <c r="G107" s="535"/>
    </row>
    <row r="108" spans="1:7" x14ac:dyDescent="0.25">
      <c r="A108" s="532"/>
      <c r="B108" s="528" t="s">
        <v>361</v>
      </c>
      <c r="C108" s="525" t="s">
        <v>524</v>
      </c>
      <c r="D108" s="406" t="s">
        <v>525</v>
      </c>
      <c r="E108" s="407" t="s">
        <v>412</v>
      </c>
      <c r="F108" s="401" t="s">
        <v>468</v>
      </c>
      <c r="G108" s="413"/>
    </row>
    <row r="109" spans="1:7" x14ac:dyDescent="0.25">
      <c r="A109" s="532"/>
      <c r="B109" s="529"/>
      <c r="C109" s="526"/>
      <c r="D109" s="405" t="s">
        <v>526</v>
      </c>
      <c r="E109" s="408">
        <v>1</v>
      </c>
      <c r="F109" s="402" t="s">
        <v>468</v>
      </c>
      <c r="G109" s="398"/>
    </row>
    <row r="110" spans="1:7" x14ac:dyDescent="0.25">
      <c r="A110" s="532"/>
      <c r="B110" s="529"/>
      <c r="C110" s="526"/>
      <c r="D110" s="405" t="s">
        <v>527</v>
      </c>
      <c r="E110" s="403" t="s">
        <v>528</v>
      </c>
      <c r="F110" s="402" t="s">
        <v>468</v>
      </c>
      <c r="G110" s="535" t="s">
        <v>364</v>
      </c>
    </row>
    <row r="111" spans="1:7" x14ac:dyDescent="0.25">
      <c r="A111" s="532"/>
      <c r="B111" s="529"/>
      <c r="C111" s="526"/>
      <c r="D111" s="405" t="s">
        <v>529</v>
      </c>
      <c r="E111" s="403" t="s">
        <v>194</v>
      </c>
      <c r="F111" s="402" t="s">
        <v>468</v>
      </c>
      <c r="G111" s="535"/>
    </row>
    <row r="112" spans="1:7" x14ac:dyDescent="0.25">
      <c r="A112" s="532"/>
      <c r="B112" s="529"/>
      <c r="C112" s="526"/>
      <c r="D112" s="405" t="s">
        <v>530</v>
      </c>
      <c r="E112" s="403" t="s">
        <v>194</v>
      </c>
      <c r="F112" s="402" t="s">
        <v>468</v>
      </c>
      <c r="G112" s="535"/>
    </row>
    <row r="113" spans="1:7" x14ac:dyDescent="0.25">
      <c r="A113" s="532"/>
      <c r="B113" s="529"/>
      <c r="C113" s="526"/>
      <c r="D113" s="405" t="s">
        <v>531</v>
      </c>
      <c r="E113" s="403" t="s">
        <v>194</v>
      </c>
      <c r="F113" s="402" t="s">
        <v>468</v>
      </c>
      <c r="G113" s="535"/>
    </row>
    <row r="114" spans="1:7" x14ac:dyDescent="0.25">
      <c r="A114" s="532"/>
      <c r="B114" s="529"/>
      <c r="C114" s="526"/>
      <c r="D114" s="405" t="s">
        <v>532</v>
      </c>
      <c r="E114" s="403" t="s">
        <v>194</v>
      </c>
      <c r="F114" s="402" t="s">
        <v>468</v>
      </c>
      <c r="G114" s="535"/>
    </row>
    <row r="115" spans="1:7" x14ac:dyDescent="0.25">
      <c r="A115" s="532"/>
      <c r="B115" s="529"/>
      <c r="C115" s="526"/>
      <c r="D115" s="405" t="s">
        <v>533</v>
      </c>
      <c r="E115" s="403" t="s">
        <v>194</v>
      </c>
      <c r="F115" s="402" t="s">
        <v>468</v>
      </c>
      <c r="G115" s="535"/>
    </row>
    <row r="116" spans="1:7" x14ac:dyDescent="0.25">
      <c r="A116" s="532"/>
      <c r="B116" s="529"/>
      <c r="C116" s="526"/>
      <c r="D116" s="405" t="s">
        <v>534</v>
      </c>
      <c r="E116" s="403" t="s">
        <v>194</v>
      </c>
      <c r="F116" s="402" t="s">
        <v>468</v>
      </c>
      <c r="G116" s="535"/>
    </row>
    <row r="117" spans="1:7" x14ac:dyDescent="0.25">
      <c r="A117" s="532"/>
      <c r="B117" s="529"/>
      <c r="C117" s="526"/>
      <c r="D117" s="405" t="s">
        <v>535</v>
      </c>
      <c r="E117" s="403" t="s">
        <v>194</v>
      </c>
      <c r="F117" s="402" t="s">
        <v>468</v>
      </c>
      <c r="G117" s="535"/>
    </row>
    <row r="118" spans="1:7" ht="15.75" thickBot="1" x14ac:dyDescent="0.3">
      <c r="A118" s="532"/>
      <c r="B118" s="529"/>
      <c r="C118" s="527"/>
      <c r="D118" s="405" t="s">
        <v>536</v>
      </c>
      <c r="E118" s="403" t="s">
        <v>194</v>
      </c>
      <c r="F118" s="402" t="s">
        <v>468</v>
      </c>
      <c r="G118" s="535"/>
    </row>
    <row r="119" spans="1:7" x14ac:dyDescent="0.25">
      <c r="A119" s="532"/>
      <c r="B119" s="528" t="s">
        <v>326</v>
      </c>
      <c r="C119" s="525" t="s">
        <v>537</v>
      </c>
      <c r="D119" s="406" t="s">
        <v>538</v>
      </c>
      <c r="E119" s="407" t="s">
        <v>412</v>
      </c>
      <c r="F119" s="401" t="s">
        <v>468</v>
      </c>
      <c r="G119" s="413"/>
    </row>
    <row r="120" spans="1:7" x14ac:dyDescent="0.25">
      <c r="A120" s="532"/>
      <c r="B120" s="529"/>
      <c r="C120" s="526"/>
      <c r="D120" s="405" t="s">
        <v>539</v>
      </c>
      <c r="E120" s="408">
        <v>1</v>
      </c>
      <c r="F120" s="402" t="s">
        <v>468</v>
      </c>
      <c r="G120" s="398"/>
    </row>
    <row r="121" spans="1:7" x14ac:dyDescent="0.25">
      <c r="A121" s="532"/>
      <c r="B121" s="529"/>
      <c r="C121" s="526"/>
      <c r="D121" s="405" t="s">
        <v>540</v>
      </c>
      <c r="E121" s="403" t="s">
        <v>194</v>
      </c>
      <c r="F121" s="402" t="s">
        <v>468</v>
      </c>
      <c r="G121" s="536" t="s">
        <v>541</v>
      </c>
    </row>
    <row r="122" spans="1:7" x14ac:dyDescent="0.25">
      <c r="A122" s="532"/>
      <c r="B122" s="529"/>
      <c r="C122" s="526"/>
      <c r="D122" s="405" t="s">
        <v>542</v>
      </c>
      <c r="E122" s="403" t="s">
        <v>194</v>
      </c>
      <c r="F122" s="402" t="s">
        <v>468</v>
      </c>
      <c r="G122" s="534"/>
    </row>
    <row r="123" spans="1:7" x14ac:dyDescent="0.25">
      <c r="A123" s="532"/>
      <c r="B123" s="529"/>
      <c r="C123" s="526"/>
      <c r="D123" s="405" t="s">
        <v>543</v>
      </c>
      <c r="E123" s="403" t="s">
        <v>194</v>
      </c>
      <c r="F123" s="402" t="s">
        <v>468</v>
      </c>
      <c r="G123" s="534"/>
    </row>
    <row r="124" spans="1:7" x14ac:dyDescent="0.25">
      <c r="A124" s="532"/>
      <c r="B124" s="529"/>
      <c r="C124" s="526"/>
      <c r="D124" s="405" t="s">
        <v>544</v>
      </c>
      <c r="E124" s="403" t="s">
        <v>194</v>
      </c>
      <c r="F124" s="402" t="s">
        <v>468</v>
      </c>
      <c r="G124" s="534"/>
    </row>
    <row r="125" spans="1:7" x14ac:dyDescent="0.25">
      <c r="A125" s="532"/>
      <c r="B125" s="529"/>
      <c r="C125" s="526"/>
      <c r="D125" s="405" t="s">
        <v>545</v>
      </c>
      <c r="E125" s="403" t="s">
        <v>194</v>
      </c>
      <c r="F125" s="402" t="s">
        <v>468</v>
      </c>
      <c r="G125" s="534"/>
    </row>
    <row r="126" spans="1:7" x14ac:dyDescent="0.25">
      <c r="A126" s="532"/>
      <c r="B126" s="529"/>
      <c r="C126" s="526"/>
      <c r="D126" s="405" t="s">
        <v>546</v>
      </c>
      <c r="E126" s="403" t="s">
        <v>194</v>
      </c>
      <c r="F126" s="402" t="s">
        <v>468</v>
      </c>
      <c r="G126" s="534"/>
    </row>
    <row r="127" spans="1:7" x14ac:dyDescent="0.25">
      <c r="A127" s="532"/>
      <c r="B127" s="529"/>
      <c r="C127" s="526"/>
      <c r="D127" s="405" t="s">
        <v>547</v>
      </c>
      <c r="E127" s="403" t="s">
        <v>194</v>
      </c>
      <c r="F127" s="402" t="s">
        <v>468</v>
      </c>
      <c r="G127" s="534"/>
    </row>
    <row r="128" spans="1:7" ht="15.75" thickBot="1" x14ac:dyDescent="0.3">
      <c r="A128" s="532"/>
      <c r="B128" s="529"/>
      <c r="C128" s="527"/>
      <c r="D128" s="405" t="s">
        <v>548</v>
      </c>
      <c r="E128" s="403" t="s">
        <v>194</v>
      </c>
      <c r="F128" s="402" t="s">
        <v>468</v>
      </c>
      <c r="G128" s="534"/>
    </row>
    <row r="129" spans="1:7" x14ac:dyDescent="0.25">
      <c r="A129" s="532"/>
      <c r="B129" s="529"/>
      <c r="C129" s="525" t="s">
        <v>549</v>
      </c>
      <c r="D129" s="406" t="s">
        <v>550</v>
      </c>
      <c r="E129" s="407" t="s">
        <v>412</v>
      </c>
      <c r="F129" s="401" t="s">
        <v>468</v>
      </c>
      <c r="G129" s="413"/>
    </row>
    <row r="130" spans="1:7" x14ac:dyDescent="0.25">
      <c r="A130" s="532"/>
      <c r="B130" s="529"/>
      <c r="C130" s="526"/>
      <c r="D130" s="405" t="s">
        <v>551</v>
      </c>
      <c r="E130" s="408">
        <v>1</v>
      </c>
      <c r="F130" s="402" t="s">
        <v>468</v>
      </c>
      <c r="G130" s="398"/>
    </row>
    <row r="131" spans="1:7" x14ac:dyDescent="0.25">
      <c r="A131" s="532"/>
      <c r="B131" s="529"/>
      <c r="C131" s="526"/>
      <c r="D131" s="405" t="s">
        <v>552</v>
      </c>
      <c r="E131" s="403" t="s">
        <v>194</v>
      </c>
      <c r="F131" s="402" t="s">
        <v>468</v>
      </c>
      <c r="G131" s="537" t="s">
        <v>197</v>
      </c>
    </row>
    <row r="132" spans="1:7" x14ac:dyDescent="0.25">
      <c r="A132" s="532"/>
      <c r="B132" s="529"/>
      <c r="C132" s="526"/>
      <c r="D132" s="405" t="s">
        <v>553</v>
      </c>
      <c r="E132" s="403" t="s">
        <v>194</v>
      </c>
      <c r="F132" s="402" t="s">
        <v>468</v>
      </c>
      <c r="G132" s="537"/>
    </row>
    <row r="133" spans="1:7" x14ac:dyDescent="0.25">
      <c r="A133" s="532"/>
      <c r="B133" s="529"/>
      <c r="C133" s="526"/>
      <c r="D133" s="405" t="s">
        <v>554</v>
      </c>
      <c r="E133" s="403" t="s">
        <v>194</v>
      </c>
      <c r="F133" s="402" t="s">
        <v>468</v>
      </c>
      <c r="G133" s="537"/>
    </row>
    <row r="134" spans="1:7" x14ac:dyDescent="0.25">
      <c r="A134" s="532"/>
      <c r="B134" s="529"/>
      <c r="C134" s="526"/>
      <c r="D134" s="405" t="s">
        <v>555</v>
      </c>
      <c r="E134" s="403" t="s">
        <v>194</v>
      </c>
      <c r="F134" s="402" t="s">
        <v>468</v>
      </c>
      <c r="G134" s="537"/>
    </row>
    <row r="135" spans="1:7" x14ac:dyDescent="0.25">
      <c r="A135" s="532"/>
      <c r="B135" s="529"/>
      <c r="C135" s="526"/>
      <c r="D135" s="405" t="s">
        <v>556</v>
      </c>
      <c r="E135" s="403" t="s">
        <v>194</v>
      </c>
      <c r="F135" s="402" t="s">
        <v>468</v>
      </c>
      <c r="G135" s="537"/>
    </row>
    <row r="136" spans="1:7" x14ac:dyDescent="0.25">
      <c r="A136" s="532"/>
      <c r="B136" s="529"/>
      <c r="C136" s="526"/>
      <c r="D136" s="405" t="s">
        <v>557</v>
      </c>
      <c r="E136" s="403" t="s">
        <v>194</v>
      </c>
      <c r="F136" s="402" t="s">
        <v>468</v>
      </c>
      <c r="G136" s="537"/>
    </row>
    <row r="137" spans="1:7" x14ac:dyDescent="0.25">
      <c r="A137" s="532"/>
      <c r="B137" s="529"/>
      <c r="C137" s="526"/>
      <c r="D137" s="405" t="s">
        <v>558</v>
      </c>
      <c r="E137" s="403" t="s">
        <v>194</v>
      </c>
      <c r="F137" s="402" t="s">
        <v>468</v>
      </c>
      <c r="G137" s="537"/>
    </row>
    <row r="138" spans="1:7" x14ac:dyDescent="0.25">
      <c r="A138" s="532"/>
      <c r="B138" s="529"/>
      <c r="C138" s="526"/>
      <c r="D138" s="405" t="s">
        <v>559</v>
      </c>
      <c r="E138" s="403" t="s">
        <v>194</v>
      </c>
      <c r="F138" s="402" t="s">
        <v>468</v>
      </c>
      <c r="G138" s="537"/>
    </row>
    <row r="139" spans="1:7" ht="15.75" thickBot="1" x14ac:dyDescent="0.3">
      <c r="A139" s="532"/>
      <c r="B139" s="529"/>
      <c r="C139" s="527"/>
      <c r="D139" s="405" t="s">
        <v>196</v>
      </c>
      <c r="E139" s="403" t="s">
        <v>195</v>
      </c>
      <c r="F139" s="402" t="s">
        <v>468</v>
      </c>
      <c r="G139" s="398"/>
    </row>
    <row r="140" spans="1:7" x14ac:dyDescent="0.25">
      <c r="A140" s="532"/>
      <c r="B140" s="529"/>
      <c r="C140" s="538" t="s">
        <v>560</v>
      </c>
      <c r="D140" s="406" t="s">
        <v>561</v>
      </c>
      <c r="E140" s="407" t="s">
        <v>412</v>
      </c>
      <c r="F140" s="401" t="s">
        <v>468</v>
      </c>
      <c r="G140" s="413"/>
    </row>
    <row r="141" spans="1:7" x14ac:dyDescent="0.25">
      <c r="A141" s="532"/>
      <c r="B141" s="529"/>
      <c r="C141" s="539"/>
      <c r="D141" s="405" t="s">
        <v>562</v>
      </c>
      <c r="E141" s="408">
        <v>1</v>
      </c>
      <c r="F141" s="402" t="s">
        <v>468</v>
      </c>
      <c r="G141" s="398"/>
    </row>
    <row r="142" spans="1:7" x14ac:dyDescent="0.25">
      <c r="A142" s="532"/>
      <c r="B142" s="529"/>
      <c r="C142" s="539"/>
      <c r="D142" s="405" t="s">
        <v>563</v>
      </c>
      <c r="E142" s="403" t="s">
        <v>194</v>
      </c>
      <c r="F142" s="402" t="s">
        <v>468</v>
      </c>
      <c r="G142" s="541" t="s">
        <v>564</v>
      </c>
    </row>
    <row r="143" spans="1:7" x14ac:dyDescent="0.25">
      <c r="A143" s="532"/>
      <c r="B143" s="529"/>
      <c r="C143" s="539"/>
      <c r="D143" s="405" t="s">
        <v>565</v>
      </c>
      <c r="E143" s="403" t="s">
        <v>194</v>
      </c>
      <c r="F143" s="402" t="s">
        <v>468</v>
      </c>
      <c r="G143" s="541"/>
    </row>
    <row r="144" spans="1:7" x14ac:dyDescent="0.25">
      <c r="A144" s="532"/>
      <c r="B144" s="529"/>
      <c r="C144" s="539"/>
      <c r="D144" s="405" t="s">
        <v>566</v>
      </c>
      <c r="E144" s="403" t="s">
        <v>194</v>
      </c>
      <c r="F144" s="402" t="s">
        <v>468</v>
      </c>
      <c r="G144" s="541"/>
    </row>
    <row r="145" spans="1:7" x14ac:dyDescent="0.25">
      <c r="A145" s="532"/>
      <c r="B145" s="529"/>
      <c r="C145" s="539"/>
      <c r="D145" s="405" t="s">
        <v>567</v>
      </c>
      <c r="E145" s="403" t="s">
        <v>194</v>
      </c>
      <c r="F145" s="402" t="s">
        <v>468</v>
      </c>
      <c r="G145" s="541"/>
    </row>
    <row r="146" spans="1:7" x14ac:dyDescent="0.25">
      <c r="A146" s="532"/>
      <c r="B146" s="529"/>
      <c r="C146" s="539"/>
      <c r="D146" s="405" t="s">
        <v>568</v>
      </c>
      <c r="E146" s="403" t="s">
        <v>194</v>
      </c>
      <c r="F146" s="402" t="s">
        <v>468</v>
      </c>
      <c r="G146" s="541"/>
    </row>
    <row r="147" spans="1:7" x14ac:dyDescent="0.25">
      <c r="A147" s="532"/>
      <c r="B147" s="529"/>
      <c r="C147" s="539"/>
      <c r="D147" s="405" t="s">
        <v>569</v>
      </c>
      <c r="E147" s="403" t="s">
        <v>194</v>
      </c>
      <c r="F147" s="402" t="s">
        <v>468</v>
      </c>
      <c r="G147" s="541"/>
    </row>
    <row r="148" spans="1:7" x14ac:dyDescent="0.25">
      <c r="A148" s="532"/>
      <c r="B148" s="529"/>
      <c r="C148" s="539"/>
      <c r="D148" s="405" t="s">
        <v>570</v>
      </c>
      <c r="E148" s="403" t="s">
        <v>194</v>
      </c>
      <c r="F148" s="402" t="s">
        <v>468</v>
      </c>
      <c r="G148" s="541"/>
    </row>
    <row r="149" spans="1:7" ht="15.75" thickBot="1" x14ac:dyDescent="0.3">
      <c r="A149" s="533"/>
      <c r="B149" s="530"/>
      <c r="C149" s="540"/>
      <c r="D149" s="405" t="s">
        <v>571</v>
      </c>
      <c r="E149" s="403" t="s">
        <v>194</v>
      </c>
      <c r="F149" s="402" t="s">
        <v>468</v>
      </c>
      <c r="G149" s="541"/>
    </row>
    <row r="150" spans="1:7" x14ac:dyDescent="0.25">
      <c r="A150" s="531" t="s">
        <v>572</v>
      </c>
      <c r="B150" s="528" t="s">
        <v>362</v>
      </c>
      <c r="C150" s="525" t="s">
        <v>573</v>
      </c>
      <c r="D150" s="399" t="s">
        <v>574</v>
      </c>
      <c r="E150" s="409" t="s">
        <v>412</v>
      </c>
      <c r="F150" s="410" t="s">
        <v>575</v>
      </c>
      <c r="G150" s="413"/>
    </row>
    <row r="151" spans="1:7" x14ac:dyDescent="0.25">
      <c r="A151" s="532"/>
      <c r="B151" s="529"/>
      <c r="C151" s="526"/>
      <c r="D151" s="395" t="s">
        <v>576</v>
      </c>
      <c r="E151" s="411">
        <v>1</v>
      </c>
      <c r="F151" s="411" t="s">
        <v>575</v>
      </c>
      <c r="G151" s="398"/>
    </row>
    <row r="152" spans="1:7" x14ac:dyDescent="0.25">
      <c r="A152" s="532"/>
      <c r="B152" s="529"/>
      <c r="C152" s="526"/>
      <c r="D152" s="395" t="s">
        <v>577</v>
      </c>
      <c r="E152" s="398" t="s">
        <v>192</v>
      </c>
      <c r="F152" s="411" t="s">
        <v>575</v>
      </c>
      <c r="G152" s="398" t="s">
        <v>193</v>
      </c>
    </row>
    <row r="153" spans="1:7" ht="15.75" thickBot="1" x14ac:dyDescent="0.3">
      <c r="A153" s="532"/>
      <c r="B153" s="529"/>
      <c r="C153" s="527"/>
      <c r="D153" s="395" t="s">
        <v>578</v>
      </c>
      <c r="E153" s="398" t="s">
        <v>192</v>
      </c>
      <c r="F153" s="411" t="s">
        <v>575</v>
      </c>
      <c r="G153" s="398"/>
    </row>
    <row r="154" spans="1:7" x14ac:dyDescent="0.25">
      <c r="A154" s="532"/>
      <c r="B154" s="529"/>
      <c r="C154" s="525" t="s">
        <v>579</v>
      </c>
      <c r="D154" s="399" t="s">
        <v>580</v>
      </c>
      <c r="E154" s="409" t="s">
        <v>412</v>
      </c>
      <c r="F154" s="410" t="s">
        <v>575</v>
      </c>
      <c r="G154" s="413"/>
    </row>
    <row r="155" spans="1:7" x14ac:dyDescent="0.25">
      <c r="A155" s="532"/>
      <c r="B155" s="529"/>
      <c r="C155" s="526"/>
      <c r="D155" s="395" t="s">
        <v>581</v>
      </c>
      <c r="E155" s="411">
        <v>1</v>
      </c>
      <c r="F155" s="411" t="s">
        <v>575</v>
      </c>
      <c r="G155" s="398"/>
    </row>
    <row r="156" spans="1:7" ht="15.75" thickBot="1" x14ac:dyDescent="0.3">
      <c r="A156" s="532"/>
      <c r="B156" s="529"/>
      <c r="C156" s="527"/>
      <c r="D156" s="395" t="s">
        <v>190</v>
      </c>
      <c r="E156" s="398" t="s">
        <v>180</v>
      </c>
      <c r="F156" s="411" t="s">
        <v>575</v>
      </c>
      <c r="G156" s="412" t="s">
        <v>191</v>
      </c>
    </row>
    <row r="157" spans="1:7" x14ac:dyDescent="0.25">
      <c r="A157" s="532"/>
      <c r="B157" s="529"/>
      <c r="C157" s="525" t="s">
        <v>582</v>
      </c>
      <c r="D157" s="399" t="s">
        <v>583</v>
      </c>
      <c r="E157" s="409" t="s">
        <v>412</v>
      </c>
      <c r="F157" s="410" t="s">
        <v>575</v>
      </c>
      <c r="G157" s="413"/>
    </row>
    <row r="158" spans="1:7" x14ac:dyDescent="0.25">
      <c r="A158" s="532"/>
      <c r="B158" s="529"/>
      <c r="C158" s="526"/>
      <c r="D158" s="395" t="s">
        <v>584</v>
      </c>
      <c r="E158" s="411">
        <v>1</v>
      </c>
      <c r="F158" s="411" t="s">
        <v>575</v>
      </c>
      <c r="G158" s="398"/>
    </row>
    <row r="159" spans="1:7" ht="45.75" thickBot="1" x14ac:dyDescent="0.3">
      <c r="A159" s="532"/>
      <c r="B159" s="529"/>
      <c r="C159" s="527"/>
      <c r="D159" s="395" t="s">
        <v>188</v>
      </c>
      <c r="E159" s="398" t="s">
        <v>187</v>
      </c>
      <c r="F159" s="411" t="s">
        <v>575</v>
      </c>
      <c r="G159" s="412" t="s">
        <v>189</v>
      </c>
    </row>
    <row r="160" spans="1:7" x14ac:dyDescent="0.25">
      <c r="A160" s="532"/>
      <c r="B160" s="529"/>
      <c r="C160" s="525" t="s">
        <v>585</v>
      </c>
      <c r="D160" s="399" t="s">
        <v>586</v>
      </c>
      <c r="E160" s="409" t="s">
        <v>412</v>
      </c>
      <c r="F160" s="410" t="s">
        <v>575</v>
      </c>
      <c r="G160" s="413"/>
    </row>
    <row r="161" spans="1:7" x14ac:dyDescent="0.25">
      <c r="A161" s="532"/>
      <c r="B161" s="529"/>
      <c r="C161" s="526"/>
      <c r="D161" s="395" t="s">
        <v>587</v>
      </c>
      <c r="E161" s="411">
        <v>1</v>
      </c>
      <c r="F161" s="411" t="s">
        <v>575</v>
      </c>
      <c r="G161" s="398"/>
    </row>
    <row r="162" spans="1:7" x14ac:dyDescent="0.25">
      <c r="A162" s="532"/>
      <c r="B162" s="529"/>
      <c r="C162" s="526"/>
      <c r="D162" s="395" t="s">
        <v>185</v>
      </c>
      <c r="E162" s="398" t="s">
        <v>184</v>
      </c>
      <c r="F162" s="411" t="s">
        <v>575</v>
      </c>
      <c r="G162" s="524" t="s">
        <v>186</v>
      </c>
    </row>
    <row r="163" spans="1:7" x14ac:dyDescent="0.25">
      <c r="A163" s="532"/>
      <c r="B163" s="529"/>
      <c r="C163" s="526"/>
      <c r="D163" s="395" t="s">
        <v>183</v>
      </c>
      <c r="E163" s="398" t="s">
        <v>182</v>
      </c>
      <c r="F163" s="411" t="s">
        <v>575</v>
      </c>
      <c r="G163" s="524"/>
    </row>
    <row r="164" spans="1:7" ht="15.75" thickBot="1" x14ac:dyDescent="0.3">
      <c r="A164" s="532"/>
      <c r="B164" s="529"/>
      <c r="C164" s="527"/>
      <c r="D164" s="395" t="s">
        <v>181</v>
      </c>
      <c r="E164" s="398" t="s">
        <v>180</v>
      </c>
      <c r="F164" s="411" t="s">
        <v>575</v>
      </c>
      <c r="G164" s="524"/>
    </row>
    <row r="165" spans="1:7" x14ac:dyDescent="0.25">
      <c r="A165" s="532"/>
      <c r="B165" s="529"/>
      <c r="C165" s="525" t="s">
        <v>588</v>
      </c>
      <c r="D165" s="399" t="s">
        <v>589</v>
      </c>
      <c r="E165" s="409" t="s">
        <v>412</v>
      </c>
      <c r="F165" s="410" t="s">
        <v>575</v>
      </c>
      <c r="G165" s="413"/>
    </row>
    <row r="166" spans="1:7" x14ac:dyDescent="0.25">
      <c r="A166" s="532"/>
      <c r="B166" s="529"/>
      <c r="C166" s="526"/>
      <c r="D166" s="395" t="s">
        <v>590</v>
      </c>
      <c r="E166" s="411">
        <v>1</v>
      </c>
      <c r="F166" s="411" t="s">
        <v>575</v>
      </c>
      <c r="G166" s="398"/>
    </row>
    <row r="167" spans="1:7" ht="15.75" thickBot="1" x14ac:dyDescent="0.3">
      <c r="A167" s="532"/>
      <c r="B167" s="529"/>
      <c r="C167" s="527"/>
      <c r="D167" s="395" t="s">
        <v>591</v>
      </c>
      <c r="E167" s="398" t="s">
        <v>592</v>
      </c>
      <c r="F167" s="411" t="s">
        <v>575</v>
      </c>
      <c r="G167" s="398"/>
    </row>
    <row r="168" spans="1:7" x14ac:dyDescent="0.25">
      <c r="A168" s="532"/>
      <c r="B168" s="529"/>
      <c r="C168" s="525" t="s">
        <v>593</v>
      </c>
      <c r="D168" s="399" t="s">
        <v>594</v>
      </c>
      <c r="E168" s="409" t="s">
        <v>412</v>
      </c>
      <c r="F168" s="410" t="s">
        <v>575</v>
      </c>
      <c r="G168" s="413"/>
    </row>
    <row r="169" spans="1:7" x14ac:dyDescent="0.25">
      <c r="A169" s="532"/>
      <c r="B169" s="529"/>
      <c r="C169" s="526"/>
      <c r="D169" s="395" t="s">
        <v>595</v>
      </c>
      <c r="E169" s="411">
        <v>1</v>
      </c>
      <c r="F169" s="411" t="s">
        <v>575</v>
      </c>
      <c r="G169" s="398"/>
    </row>
    <row r="170" spans="1:7" x14ac:dyDescent="0.25">
      <c r="A170" s="532"/>
      <c r="B170" s="529"/>
      <c r="C170" s="526"/>
      <c r="D170" s="395" t="s">
        <v>596</v>
      </c>
      <c r="E170" s="398" t="s">
        <v>179</v>
      </c>
      <c r="F170" s="411" t="s">
        <v>575</v>
      </c>
      <c r="G170" s="398"/>
    </row>
    <row r="171" spans="1:7" ht="15.75" thickBot="1" x14ac:dyDescent="0.3">
      <c r="A171" s="532"/>
      <c r="B171" s="529"/>
      <c r="C171" s="527"/>
      <c r="D171" s="395" t="s">
        <v>597</v>
      </c>
      <c r="E171" s="398" t="s">
        <v>130</v>
      </c>
      <c r="F171" s="411" t="s">
        <v>575</v>
      </c>
      <c r="G171" s="398"/>
    </row>
    <row r="172" spans="1:7" x14ac:dyDescent="0.25">
      <c r="A172" s="532"/>
      <c r="B172" s="528" t="s">
        <v>323</v>
      </c>
      <c r="C172" s="525" t="s">
        <v>598</v>
      </c>
      <c r="D172" s="399" t="s">
        <v>599</v>
      </c>
      <c r="E172" s="409" t="s">
        <v>412</v>
      </c>
      <c r="F172" s="410" t="s">
        <v>575</v>
      </c>
      <c r="G172" s="413"/>
    </row>
    <row r="173" spans="1:7" x14ac:dyDescent="0.25">
      <c r="A173" s="532"/>
      <c r="B173" s="529"/>
      <c r="C173" s="526"/>
      <c r="D173" s="395" t="s">
        <v>600</v>
      </c>
      <c r="E173" s="411">
        <v>1</v>
      </c>
      <c r="F173" s="411" t="s">
        <v>575</v>
      </c>
      <c r="G173" s="398"/>
    </row>
    <row r="174" spans="1:7" ht="15.75" thickBot="1" x14ac:dyDescent="0.3">
      <c r="A174" s="532"/>
      <c r="B174" s="529"/>
      <c r="C174" s="527"/>
      <c r="D174" s="395" t="s">
        <v>178</v>
      </c>
      <c r="E174" s="398" t="s">
        <v>158</v>
      </c>
      <c r="F174" s="411" t="s">
        <v>575</v>
      </c>
      <c r="G174" s="412" t="s">
        <v>177</v>
      </c>
    </row>
    <row r="175" spans="1:7" x14ac:dyDescent="0.25">
      <c r="A175" s="532"/>
      <c r="B175" s="529"/>
      <c r="C175" s="525" t="s">
        <v>601</v>
      </c>
      <c r="D175" s="399" t="s">
        <v>602</v>
      </c>
      <c r="E175" s="409" t="s">
        <v>412</v>
      </c>
      <c r="F175" s="410" t="s">
        <v>575</v>
      </c>
      <c r="G175" s="413"/>
    </row>
    <row r="176" spans="1:7" x14ac:dyDescent="0.25">
      <c r="A176" s="532"/>
      <c r="B176" s="529"/>
      <c r="C176" s="526"/>
      <c r="D176" s="395" t="s">
        <v>603</v>
      </c>
      <c r="E176" s="411">
        <v>1</v>
      </c>
      <c r="F176" s="411" t="s">
        <v>575</v>
      </c>
      <c r="G176" s="414"/>
    </row>
    <row r="177" spans="1:7" ht="15.75" thickBot="1" x14ac:dyDescent="0.3">
      <c r="A177" s="532"/>
      <c r="B177" s="529"/>
      <c r="C177" s="527"/>
      <c r="D177" s="395" t="s">
        <v>176</v>
      </c>
      <c r="E177" s="398" t="s">
        <v>175</v>
      </c>
      <c r="F177" s="411" t="s">
        <v>575</v>
      </c>
      <c r="G177" s="412" t="s">
        <v>174</v>
      </c>
    </row>
    <row r="178" spans="1:7" x14ac:dyDescent="0.25">
      <c r="A178" s="532"/>
      <c r="B178" s="529"/>
      <c r="C178" s="525" t="s">
        <v>604</v>
      </c>
      <c r="D178" s="399" t="s">
        <v>605</v>
      </c>
      <c r="E178" s="409" t="s">
        <v>412</v>
      </c>
      <c r="F178" s="410" t="s">
        <v>575</v>
      </c>
      <c r="G178" s="413"/>
    </row>
    <row r="179" spans="1:7" x14ac:dyDescent="0.25">
      <c r="A179" s="532"/>
      <c r="B179" s="529"/>
      <c r="C179" s="526"/>
      <c r="D179" s="395" t="s">
        <v>606</v>
      </c>
      <c r="E179" s="411">
        <v>1</v>
      </c>
      <c r="F179" s="411" t="s">
        <v>575</v>
      </c>
      <c r="G179" s="398"/>
    </row>
    <row r="180" spans="1:7" ht="15.75" thickBot="1" x14ac:dyDescent="0.3">
      <c r="A180" s="532"/>
      <c r="B180" s="529"/>
      <c r="C180" s="527"/>
      <c r="D180" s="395" t="s">
        <v>173</v>
      </c>
      <c r="E180" s="398" t="s">
        <v>172</v>
      </c>
      <c r="F180" s="411" t="s">
        <v>575</v>
      </c>
      <c r="G180" s="412" t="s">
        <v>171</v>
      </c>
    </row>
    <row r="181" spans="1:7" x14ac:dyDescent="0.25">
      <c r="A181" s="532"/>
      <c r="B181" s="529"/>
      <c r="C181" s="525" t="s">
        <v>607</v>
      </c>
      <c r="D181" s="399" t="s">
        <v>608</v>
      </c>
      <c r="E181" s="409" t="s">
        <v>412</v>
      </c>
      <c r="F181" s="410" t="s">
        <v>575</v>
      </c>
      <c r="G181" s="413"/>
    </row>
    <row r="182" spans="1:7" x14ac:dyDescent="0.25">
      <c r="A182" s="532"/>
      <c r="B182" s="529"/>
      <c r="C182" s="526"/>
      <c r="D182" s="395" t="s">
        <v>609</v>
      </c>
      <c r="E182" s="411">
        <v>1</v>
      </c>
      <c r="F182" s="411" t="s">
        <v>575</v>
      </c>
      <c r="G182" s="398"/>
    </row>
    <row r="183" spans="1:7" ht="15.75" thickBot="1" x14ac:dyDescent="0.3">
      <c r="A183" s="532"/>
      <c r="B183" s="529"/>
      <c r="C183" s="527"/>
      <c r="D183" s="395" t="s">
        <v>170</v>
      </c>
      <c r="E183" s="398" t="s">
        <v>169</v>
      </c>
      <c r="F183" s="411" t="s">
        <v>575</v>
      </c>
      <c r="G183" s="412" t="s">
        <v>168</v>
      </c>
    </row>
    <row r="184" spans="1:7" x14ac:dyDescent="0.25">
      <c r="A184" s="532"/>
      <c r="B184" s="529"/>
      <c r="C184" s="525" t="s">
        <v>610</v>
      </c>
      <c r="D184" s="399" t="s">
        <v>611</v>
      </c>
      <c r="E184" s="409" t="s">
        <v>412</v>
      </c>
      <c r="F184" s="410" t="s">
        <v>575</v>
      </c>
      <c r="G184" s="413"/>
    </row>
    <row r="185" spans="1:7" x14ac:dyDescent="0.25">
      <c r="A185" s="532"/>
      <c r="B185" s="529"/>
      <c r="C185" s="526"/>
      <c r="D185" s="395" t="s">
        <v>612</v>
      </c>
      <c r="E185" s="411">
        <v>1</v>
      </c>
      <c r="F185" s="411" t="s">
        <v>575</v>
      </c>
      <c r="G185" s="398"/>
    </row>
    <row r="186" spans="1:7" ht="15.75" thickBot="1" x14ac:dyDescent="0.3">
      <c r="A186" s="532"/>
      <c r="B186" s="529"/>
      <c r="C186" s="527"/>
      <c r="D186" s="395" t="s">
        <v>613</v>
      </c>
      <c r="E186" s="398" t="s">
        <v>614</v>
      </c>
      <c r="F186" s="411" t="s">
        <v>575</v>
      </c>
      <c r="G186" s="412" t="s">
        <v>167</v>
      </c>
    </row>
    <row r="187" spans="1:7" x14ac:dyDescent="0.25">
      <c r="A187" s="532"/>
      <c r="B187" s="529"/>
      <c r="C187" s="525" t="s">
        <v>615</v>
      </c>
      <c r="D187" s="399" t="s">
        <v>616</v>
      </c>
      <c r="E187" s="409" t="s">
        <v>412</v>
      </c>
      <c r="F187" s="410" t="s">
        <v>575</v>
      </c>
      <c r="G187" s="413"/>
    </row>
    <row r="188" spans="1:7" x14ac:dyDescent="0.25">
      <c r="A188" s="532"/>
      <c r="B188" s="529"/>
      <c r="C188" s="526"/>
      <c r="D188" s="395" t="s">
        <v>617</v>
      </c>
      <c r="E188" s="411">
        <v>1</v>
      </c>
      <c r="F188" s="411" t="s">
        <v>575</v>
      </c>
      <c r="G188" s="398"/>
    </row>
    <row r="189" spans="1:7" ht="15.75" thickBot="1" x14ac:dyDescent="0.3">
      <c r="A189" s="532"/>
      <c r="B189" s="529"/>
      <c r="C189" s="527"/>
      <c r="D189" s="395" t="s">
        <v>166</v>
      </c>
      <c r="E189" s="398" t="s">
        <v>618</v>
      </c>
      <c r="F189" s="411" t="s">
        <v>575</v>
      </c>
      <c r="G189" s="412" t="s">
        <v>165</v>
      </c>
    </row>
    <row r="190" spans="1:7" x14ac:dyDescent="0.25">
      <c r="A190" s="532"/>
      <c r="B190" s="529"/>
      <c r="C190" s="525" t="s">
        <v>619</v>
      </c>
      <c r="D190" s="399" t="s">
        <v>620</v>
      </c>
      <c r="E190" s="409" t="s">
        <v>412</v>
      </c>
      <c r="F190" s="410" t="s">
        <v>575</v>
      </c>
      <c r="G190" s="413"/>
    </row>
    <row r="191" spans="1:7" x14ac:dyDescent="0.25">
      <c r="A191" s="532"/>
      <c r="B191" s="529"/>
      <c r="C191" s="526"/>
      <c r="D191" s="395" t="s">
        <v>621</v>
      </c>
      <c r="E191" s="411">
        <v>1</v>
      </c>
      <c r="F191" s="411" t="s">
        <v>575</v>
      </c>
      <c r="G191" s="398"/>
    </row>
    <row r="192" spans="1:7" ht="30.75" thickBot="1" x14ac:dyDescent="0.3">
      <c r="A192" s="532"/>
      <c r="B192" s="529"/>
      <c r="C192" s="527"/>
      <c r="D192" s="395" t="s">
        <v>164</v>
      </c>
      <c r="E192" s="398" t="s">
        <v>163</v>
      </c>
      <c r="F192" s="411" t="s">
        <v>575</v>
      </c>
      <c r="G192" s="412" t="s">
        <v>622</v>
      </c>
    </row>
    <row r="193" spans="1:7" x14ac:dyDescent="0.25">
      <c r="A193" s="532"/>
      <c r="B193" s="529"/>
      <c r="C193" s="525" t="s">
        <v>623</v>
      </c>
      <c r="D193" s="399" t="s">
        <v>624</v>
      </c>
      <c r="E193" s="409" t="s">
        <v>412</v>
      </c>
      <c r="F193" s="410" t="s">
        <v>575</v>
      </c>
      <c r="G193" s="413"/>
    </row>
    <row r="194" spans="1:7" x14ac:dyDescent="0.25">
      <c r="A194" s="532"/>
      <c r="B194" s="529"/>
      <c r="C194" s="526"/>
      <c r="D194" s="395" t="s">
        <v>625</v>
      </c>
      <c r="E194" s="411">
        <v>1</v>
      </c>
      <c r="F194" s="411" t="s">
        <v>575</v>
      </c>
      <c r="G194" s="398"/>
    </row>
    <row r="195" spans="1:7" x14ac:dyDescent="0.25">
      <c r="A195" s="532"/>
      <c r="B195" s="529"/>
      <c r="C195" s="526"/>
      <c r="D195" s="395" t="s">
        <v>162</v>
      </c>
      <c r="E195" s="398" t="s">
        <v>161</v>
      </c>
      <c r="F195" s="411" t="s">
        <v>575</v>
      </c>
      <c r="G195" s="412" t="s">
        <v>160</v>
      </c>
    </row>
    <row r="196" spans="1:7" x14ac:dyDescent="0.25">
      <c r="A196" s="532"/>
      <c r="B196" s="529"/>
      <c r="C196" s="526"/>
      <c r="D196" s="395" t="s">
        <v>159</v>
      </c>
      <c r="E196" s="398" t="s">
        <v>626</v>
      </c>
      <c r="F196" s="411" t="s">
        <v>575</v>
      </c>
      <c r="G196" s="398"/>
    </row>
    <row r="197" spans="1:7" ht="15.75" thickBot="1" x14ac:dyDescent="0.3">
      <c r="A197" s="532"/>
      <c r="B197" s="529"/>
      <c r="C197" s="527"/>
      <c r="D197" s="395" t="s">
        <v>157</v>
      </c>
      <c r="E197" s="398" t="s">
        <v>156</v>
      </c>
      <c r="F197" s="411" t="s">
        <v>575</v>
      </c>
      <c r="G197" s="398"/>
    </row>
    <row r="198" spans="1:7" x14ac:dyDescent="0.25">
      <c r="A198" s="532"/>
      <c r="B198" s="529"/>
      <c r="C198" s="525" t="s">
        <v>627</v>
      </c>
      <c r="D198" s="399" t="s">
        <v>628</v>
      </c>
      <c r="E198" s="409" t="s">
        <v>412</v>
      </c>
      <c r="F198" s="410" t="s">
        <v>575</v>
      </c>
      <c r="G198" s="413"/>
    </row>
    <row r="199" spans="1:7" x14ac:dyDescent="0.25">
      <c r="A199" s="532"/>
      <c r="B199" s="529"/>
      <c r="C199" s="526"/>
      <c r="D199" s="395" t="s">
        <v>629</v>
      </c>
      <c r="E199" s="411">
        <v>1</v>
      </c>
      <c r="F199" s="411" t="s">
        <v>575</v>
      </c>
      <c r="G199" s="398"/>
    </row>
    <row r="200" spans="1:7" ht="45.75" thickBot="1" x14ac:dyDescent="0.3">
      <c r="A200" s="532"/>
      <c r="B200" s="530"/>
      <c r="C200" s="527"/>
      <c r="D200" s="395" t="s">
        <v>630</v>
      </c>
      <c r="E200" s="398" t="s">
        <v>631</v>
      </c>
      <c r="F200" s="411" t="s">
        <v>575</v>
      </c>
      <c r="G200" s="412" t="s">
        <v>155</v>
      </c>
    </row>
  </sheetData>
  <mergeCells count="63">
    <mergeCell ref="A2:A101"/>
    <mergeCell ref="B2:B13"/>
    <mergeCell ref="C2:C13"/>
    <mergeCell ref="G2:G4"/>
    <mergeCell ref="G8:G9"/>
    <mergeCell ref="G10:G13"/>
    <mergeCell ref="B14:B60"/>
    <mergeCell ref="C14:C19"/>
    <mergeCell ref="G16:G19"/>
    <mergeCell ref="C20:C23"/>
    <mergeCell ref="C58:C60"/>
    <mergeCell ref="G22:G23"/>
    <mergeCell ref="C24:C34"/>
    <mergeCell ref="G26:G34"/>
    <mergeCell ref="C35:C44"/>
    <mergeCell ref="G37:G40"/>
    <mergeCell ref="G41:G44"/>
    <mergeCell ref="C45:C47"/>
    <mergeCell ref="C48:C50"/>
    <mergeCell ref="C51:C53"/>
    <mergeCell ref="C54:C57"/>
    <mergeCell ref="G56:G57"/>
    <mergeCell ref="B61:B101"/>
    <mergeCell ref="C61:C83"/>
    <mergeCell ref="G64:G71"/>
    <mergeCell ref="G74:G83"/>
    <mergeCell ref="C84:C101"/>
    <mergeCell ref="G87:G94"/>
    <mergeCell ref="G97:G101"/>
    <mergeCell ref="A102:A149"/>
    <mergeCell ref="B102:B107"/>
    <mergeCell ref="C102:C107"/>
    <mergeCell ref="G102:G105"/>
    <mergeCell ref="G106:G107"/>
    <mergeCell ref="B108:B118"/>
    <mergeCell ref="C108:C118"/>
    <mergeCell ref="G110:G118"/>
    <mergeCell ref="B119:B149"/>
    <mergeCell ref="C119:C128"/>
    <mergeCell ref="G121:G128"/>
    <mergeCell ref="C129:C139"/>
    <mergeCell ref="G131:G138"/>
    <mergeCell ref="C140:C149"/>
    <mergeCell ref="G142:G149"/>
    <mergeCell ref="A150:A200"/>
    <mergeCell ref="B150:B171"/>
    <mergeCell ref="C150:C153"/>
    <mergeCell ref="C154:C156"/>
    <mergeCell ref="C157:C159"/>
    <mergeCell ref="G162:G164"/>
    <mergeCell ref="C165:C167"/>
    <mergeCell ref="C168:C171"/>
    <mergeCell ref="B172:B200"/>
    <mergeCell ref="C172:C174"/>
    <mergeCell ref="C175:C177"/>
    <mergeCell ref="C178:C180"/>
    <mergeCell ref="C181:C183"/>
    <mergeCell ref="C184:C186"/>
    <mergeCell ref="C187:C189"/>
    <mergeCell ref="C190:C192"/>
    <mergeCell ref="C193:C197"/>
    <mergeCell ref="C198:C200"/>
    <mergeCell ref="C160:C16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008C-39E4-4480-9A3A-04BE4D0EA210}">
  <dimension ref="B1:D21"/>
  <sheetViews>
    <sheetView zoomScale="85" zoomScaleNormal="85" workbookViewId="0">
      <selection activeCell="B2" sqref="B2"/>
    </sheetView>
  </sheetViews>
  <sheetFormatPr defaultColWidth="12.5703125" defaultRowHeight="18.75" x14ac:dyDescent="0.3"/>
  <cols>
    <col min="1" max="1" width="12.5703125" style="418"/>
    <col min="2" max="2" width="80.7109375" style="418" customWidth="1"/>
    <col min="3" max="3" width="39.85546875" style="418" customWidth="1"/>
    <col min="4" max="4" width="166.42578125" style="418" customWidth="1"/>
    <col min="5" max="16384" width="12.5703125" style="418"/>
  </cols>
  <sheetData>
    <row r="1" spans="2:4" ht="19.5" thickBot="1" x14ac:dyDescent="0.35"/>
    <row r="2" spans="2:4" ht="19.5" thickBot="1" x14ac:dyDescent="0.35">
      <c r="B2" s="419" t="s">
        <v>647</v>
      </c>
      <c r="C2" s="420" t="s">
        <v>648</v>
      </c>
      <c r="D2" s="421" t="s">
        <v>649</v>
      </c>
    </row>
    <row r="3" spans="2:4" ht="18.75" customHeight="1" x14ac:dyDescent="0.3">
      <c r="B3" s="422" t="s">
        <v>650</v>
      </c>
      <c r="C3" s="551" t="s">
        <v>651</v>
      </c>
      <c r="D3" s="553" t="s">
        <v>652</v>
      </c>
    </row>
    <row r="4" spans="2:4" ht="38.25" thickBot="1" x14ac:dyDescent="0.35">
      <c r="B4" s="423" t="s">
        <v>653</v>
      </c>
      <c r="C4" s="552"/>
      <c r="D4" s="554"/>
    </row>
    <row r="5" spans="2:4" x14ac:dyDescent="0.3">
      <c r="B5" s="422" t="s">
        <v>654</v>
      </c>
      <c r="C5" s="555" t="s">
        <v>655</v>
      </c>
      <c r="D5" s="553" t="s">
        <v>676</v>
      </c>
    </row>
    <row r="6" spans="2:4" x14ac:dyDescent="0.3">
      <c r="B6" s="424" t="s">
        <v>656</v>
      </c>
      <c r="C6" s="556"/>
      <c r="D6" s="554"/>
    </row>
    <row r="7" spans="2:4" ht="19.5" thickBot="1" x14ac:dyDescent="0.35">
      <c r="B7" s="425" t="s">
        <v>657</v>
      </c>
      <c r="C7" s="557"/>
      <c r="D7" s="558"/>
    </row>
    <row r="8" spans="2:4" s="427" customFormat="1" ht="18.75" customHeight="1" x14ac:dyDescent="0.3">
      <c r="B8" s="426" t="s">
        <v>658</v>
      </c>
      <c r="C8" s="555" t="s">
        <v>659</v>
      </c>
      <c r="D8" s="559" t="s">
        <v>677</v>
      </c>
    </row>
    <row r="9" spans="2:4" s="427" customFormat="1" x14ac:dyDescent="0.3">
      <c r="B9" s="426" t="s">
        <v>660</v>
      </c>
      <c r="C9" s="556"/>
      <c r="D9" s="560"/>
    </row>
    <row r="10" spans="2:4" s="427" customFormat="1" x14ac:dyDescent="0.3">
      <c r="B10" s="426" t="s">
        <v>661</v>
      </c>
      <c r="C10" s="556"/>
      <c r="D10" s="560"/>
    </row>
    <row r="11" spans="2:4" s="427" customFormat="1" x14ac:dyDescent="0.3">
      <c r="B11" s="426" t="s">
        <v>662</v>
      </c>
      <c r="C11" s="556"/>
      <c r="D11" s="560"/>
    </row>
    <row r="12" spans="2:4" s="427" customFormat="1" x14ac:dyDescent="0.3">
      <c r="B12" s="426" t="s">
        <v>663</v>
      </c>
      <c r="C12" s="556"/>
      <c r="D12" s="560"/>
    </row>
    <row r="13" spans="2:4" s="427" customFormat="1" ht="19.5" thickBot="1" x14ac:dyDescent="0.35">
      <c r="B13" s="428" t="s">
        <v>664</v>
      </c>
      <c r="C13" s="557"/>
      <c r="D13" s="561"/>
    </row>
    <row r="14" spans="2:4" x14ac:dyDescent="0.3">
      <c r="B14" s="424" t="s">
        <v>665</v>
      </c>
      <c r="C14" s="551" t="s">
        <v>665</v>
      </c>
      <c r="D14" s="562" t="s">
        <v>678</v>
      </c>
    </row>
    <row r="15" spans="2:4" ht="19.5" thickBot="1" x14ac:dyDescent="0.35">
      <c r="B15" s="429" t="s">
        <v>666</v>
      </c>
      <c r="C15" s="552"/>
      <c r="D15" s="563"/>
    </row>
    <row r="16" spans="2:4" x14ac:dyDescent="0.3">
      <c r="B16" s="422" t="s">
        <v>667</v>
      </c>
      <c r="C16" s="564" t="s">
        <v>668</v>
      </c>
      <c r="D16" s="566" t="s">
        <v>669</v>
      </c>
    </row>
    <row r="17" spans="2:4" ht="19.5" thickBot="1" x14ac:dyDescent="0.35">
      <c r="B17" s="424" t="s">
        <v>670</v>
      </c>
      <c r="C17" s="565"/>
      <c r="D17" s="567"/>
    </row>
    <row r="18" spans="2:4" x14ac:dyDescent="0.3">
      <c r="B18" s="422" t="s">
        <v>671</v>
      </c>
      <c r="C18" s="551" t="s">
        <v>672</v>
      </c>
      <c r="D18" s="568" t="s">
        <v>679</v>
      </c>
    </row>
    <row r="19" spans="2:4" ht="19.5" thickBot="1" x14ac:dyDescent="0.35">
      <c r="B19" s="425" t="s">
        <v>673</v>
      </c>
      <c r="C19" s="552"/>
      <c r="D19" s="569"/>
    </row>
    <row r="20" spans="2:4" ht="38.25" thickBot="1" x14ac:dyDescent="0.35">
      <c r="B20" s="430" t="s">
        <v>674</v>
      </c>
      <c r="C20" s="431" t="s">
        <v>675</v>
      </c>
      <c r="D20" s="432" t="s">
        <v>680</v>
      </c>
    </row>
    <row r="21" spans="2:4" ht="19.5" thickBot="1" x14ac:dyDescent="0.35">
      <c r="B21" s="430" t="s">
        <v>681</v>
      </c>
      <c r="C21" s="431" t="s">
        <v>682</v>
      </c>
      <c r="D21" s="432" t="s">
        <v>683</v>
      </c>
    </row>
  </sheetData>
  <mergeCells count="12">
    <mergeCell ref="C14:C15"/>
    <mergeCell ref="D14:D15"/>
    <mergeCell ref="C16:C17"/>
    <mergeCell ref="D16:D17"/>
    <mergeCell ref="C18:C19"/>
    <mergeCell ref="D18:D19"/>
    <mergeCell ref="C3:C4"/>
    <mergeCell ref="D3:D4"/>
    <mergeCell ref="C5:C7"/>
    <mergeCell ref="D5:D7"/>
    <mergeCell ref="C8:C13"/>
    <mergeCell ref="D8: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
  <sheetViews>
    <sheetView workbookViewId="0">
      <selection activeCell="A38" sqref="A38"/>
    </sheetView>
  </sheetViews>
  <sheetFormatPr defaultColWidth="8.7109375" defaultRowHeight="12.75" x14ac:dyDescent="0.2"/>
  <cols>
    <col min="1" max="1" width="124.42578125" style="98" bestFit="1" customWidth="1"/>
    <col min="2" max="2" width="13.28515625" style="98" bestFit="1" customWidth="1"/>
    <col min="3" max="3" width="12.7109375" style="98" bestFit="1" customWidth="1"/>
    <col min="4" max="4" width="12.42578125" style="98" bestFit="1" customWidth="1"/>
    <col min="5" max="5" width="13.28515625" style="98" bestFit="1" customWidth="1"/>
    <col min="6" max="6" width="12.7109375" style="98" bestFit="1" customWidth="1"/>
    <col min="7" max="7" width="12.42578125" style="98" bestFit="1" customWidth="1"/>
    <col min="8" max="8" width="13.28515625" style="98" bestFit="1" customWidth="1"/>
    <col min="9" max="9" width="12.7109375" style="98" bestFit="1" customWidth="1"/>
    <col min="10" max="10" width="12.42578125" style="98" bestFit="1" customWidth="1"/>
    <col min="11" max="16384" width="8.7109375" style="98"/>
  </cols>
  <sheetData>
    <row r="1" spans="1:41" customFormat="1" ht="12.75" customHeight="1" x14ac:dyDescent="0.25">
      <c r="A1" s="1" t="s">
        <v>44</v>
      </c>
      <c r="B1" s="10"/>
      <c r="C1" s="10"/>
      <c r="D1" s="10"/>
      <c r="E1" s="10"/>
      <c r="F1" s="2"/>
      <c r="G1" s="17"/>
      <c r="H1" s="17"/>
      <c r="I1" s="17"/>
      <c r="J1" s="17"/>
      <c r="K1" s="17"/>
      <c r="L1" s="17"/>
      <c r="M1" s="17"/>
      <c r="N1" s="17"/>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41" customFormat="1" ht="12.75" customHeight="1" x14ac:dyDescent="0.25">
      <c r="A2" s="112"/>
      <c r="B2" s="10"/>
      <c r="C2" s="10"/>
      <c r="D2" s="10"/>
      <c r="E2" s="10"/>
      <c r="F2" s="14"/>
      <c r="G2" s="17"/>
      <c r="H2" s="17"/>
      <c r="I2" s="17"/>
      <c r="J2" s="17"/>
      <c r="K2" s="17"/>
      <c r="L2" s="17"/>
      <c r="M2" s="17"/>
      <c r="N2" s="17"/>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1:41" s="97" customFormat="1" ht="27.95" customHeight="1" x14ac:dyDescent="0.2">
      <c r="A3" s="97" t="s">
        <v>34</v>
      </c>
      <c r="B3" s="99" t="s">
        <v>35</v>
      </c>
      <c r="C3" s="99" t="s">
        <v>38</v>
      </c>
      <c r="D3" s="99" t="s">
        <v>39</v>
      </c>
      <c r="E3" s="104" t="s">
        <v>36</v>
      </c>
      <c r="F3" s="104" t="s">
        <v>40</v>
      </c>
      <c r="G3" s="104" t="s">
        <v>41</v>
      </c>
      <c r="H3" s="109" t="s">
        <v>37</v>
      </c>
      <c r="I3" s="109" t="s">
        <v>42</v>
      </c>
      <c r="J3" s="109" t="s">
        <v>43</v>
      </c>
    </row>
    <row r="4" spans="1:41" x14ac:dyDescent="0.2">
      <c r="A4" s="62" t="s">
        <v>359</v>
      </c>
      <c r="B4" s="100">
        <v>63250000</v>
      </c>
      <c r="C4" s="101">
        <v>0</v>
      </c>
      <c r="D4" s="101">
        <v>1</v>
      </c>
      <c r="E4" s="105">
        <f>SUM('Lh Budgetting-2019'!L6:L9)</f>
        <v>71550000</v>
      </c>
      <c r="F4" s="106">
        <v>0</v>
      </c>
      <c r="G4" s="106">
        <v>1</v>
      </c>
      <c r="H4" s="110">
        <v>68000000</v>
      </c>
      <c r="I4" s="302">
        <v>0</v>
      </c>
      <c r="J4" s="302">
        <v>1</v>
      </c>
    </row>
    <row r="5" spans="1:41" x14ac:dyDescent="0.2">
      <c r="A5" s="62" t="s">
        <v>360</v>
      </c>
      <c r="B5" s="100">
        <v>50400000</v>
      </c>
      <c r="C5" s="101">
        <v>0</v>
      </c>
      <c r="D5" s="101">
        <v>1</v>
      </c>
      <c r="E5" s="105">
        <f>SUM('Lh Budgetting-2019'!L11:L12)</f>
        <v>33600000</v>
      </c>
      <c r="F5" s="106">
        <v>0</v>
      </c>
      <c r="G5" s="106">
        <v>1</v>
      </c>
      <c r="H5" s="110">
        <v>27000000</v>
      </c>
      <c r="I5" s="302">
        <v>0</v>
      </c>
      <c r="J5" s="302">
        <v>1</v>
      </c>
    </row>
    <row r="6" spans="1:41" x14ac:dyDescent="0.2">
      <c r="A6" s="62" t="s">
        <v>329</v>
      </c>
      <c r="B6" s="102">
        <v>56475000</v>
      </c>
      <c r="C6" s="103">
        <v>0.3</v>
      </c>
      <c r="D6" s="103">
        <v>0.7</v>
      </c>
      <c r="E6" s="107">
        <f>'Lh Budgetting-2019'!L14</f>
        <v>84712500</v>
      </c>
      <c r="F6" s="108">
        <v>0.3</v>
      </c>
      <c r="G6" s="108">
        <v>0.7</v>
      </c>
      <c r="H6" s="111">
        <v>56475000</v>
      </c>
      <c r="I6" s="303">
        <v>0.3</v>
      </c>
      <c r="J6" s="303">
        <v>0.7</v>
      </c>
    </row>
    <row r="7" spans="1:41" x14ac:dyDescent="0.2">
      <c r="A7" s="62" t="s">
        <v>361</v>
      </c>
      <c r="B7" s="100">
        <v>17500000</v>
      </c>
      <c r="C7" s="101">
        <v>0.25</v>
      </c>
      <c r="D7" s="101">
        <v>0.75</v>
      </c>
      <c r="E7" s="105">
        <f>'Lh Budgetting-2019'!L18</f>
        <v>12250000</v>
      </c>
      <c r="F7" s="106">
        <v>0.25</v>
      </c>
      <c r="G7" s="106">
        <v>0.75</v>
      </c>
      <c r="H7" s="111">
        <v>17500000</v>
      </c>
      <c r="I7" s="303">
        <v>0.2</v>
      </c>
      <c r="J7" s="303">
        <v>0.8</v>
      </c>
    </row>
    <row r="8" spans="1:41" x14ac:dyDescent="0.2">
      <c r="A8" s="62" t="s">
        <v>326</v>
      </c>
      <c r="B8" s="102">
        <v>8750000</v>
      </c>
      <c r="C8" s="103">
        <v>0.25</v>
      </c>
      <c r="D8" s="103">
        <v>0.75</v>
      </c>
      <c r="E8" s="105">
        <f>'Lh Budgetting-2019'!L19</f>
        <v>5250000</v>
      </c>
      <c r="F8" s="106">
        <v>0.25</v>
      </c>
      <c r="G8" s="106">
        <v>0.75</v>
      </c>
      <c r="H8" s="111">
        <v>8750000</v>
      </c>
      <c r="I8" s="303">
        <v>0.2</v>
      </c>
      <c r="J8" s="303">
        <v>0.8</v>
      </c>
    </row>
    <row r="9" spans="1:41" x14ac:dyDescent="0.2">
      <c r="A9" s="62" t="s">
        <v>362</v>
      </c>
      <c r="B9" s="102">
        <v>2500000</v>
      </c>
      <c r="C9" s="103">
        <v>0</v>
      </c>
      <c r="D9" s="103">
        <v>1</v>
      </c>
      <c r="E9" s="107">
        <v>2500000</v>
      </c>
      <c r="F9" s="108">
        <v>0</v>
      </c>
      <c r="G9" s="108">
        <v>1</v>
      </c>
      <c r="H9" s="111">
        <v>2500000</v>
      </c>
      <c r="I9" s="303">
        <v>0</v>
      </c>
      <c r="J9" s="303">
        <v>1</v>
      </c>
    </row>
    <row r="10" spans="1:41" x14ac:dyDescent="0.2">
      <c r="A10" s="62" t="s">
        <v>323</v>
      </c>
      <c r="B10" s="100">
        <v>9000000</v>
      </c>
      <c r="C10" s="101">
        <v>0</v>
      </c>
      <c r="D10" s="101">
        <v>1</v>
      </c>
      <c r="E10" s="105">
        <v>4500000</v>
      </c>
      <c r="F10" s="106">
        <v>0</v>
      </c>
      <c r="G10" s="106">
        <v>1</v>
      </c>
      <c r="H10" s="111">
        <v>9000000</v>
      </c>
      <c r="I10" s="303">
        <v>0</v>
      </c>
      <c r="J10" s="303">
        <v>1</v>
      </c>
    </row>
  </sheetData>
  <autoFilter ref="A3:J10" xr:uid="{00000000-0009-0000-0000-000003000000}"/>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5"/>
  <sheetViews>
    <sheetView zoomScale="90" zoomScaleNormal="90" zoomScalePageLayoutView="70" workbookViewId="0">
      <pane xSplit="5" ySplit="5" topLeftCell="F6" activePane="bottomRight" state="frozen"/>
      <selection pane="topRight" activeCell="F1" sqref="F1"/>
      <selection pane="bottomLeft" activeCell="A6" sqref="A6"/>
      <selection pane="bottomRight" activeCell="C27" sqref="C27"/>
    </sheetView>
  </sheetViews>
  <sheetFormatPr defaultColWidth="10.140625" defaultRowHeight="15.75" x14ac:dyDescent="0.25"/>
  <cols>
    <col min="1" max="1" width="8.42578125" style="133" customWidth="1"/>
    <col min="2" max="2" width="55.7109375" style="129" customWidth="1"/>
    <col min="3" max="3" width="49.140625" style="129" customWidth="1"/>
    <col min="4" max="4" width="37.140625" style="132" customWidth="1"/>
    <col min="5" max="5" width="39.42578125" style="131" customWidth="1"/>
    <col min="6" max="6" width="25.85546875" style="131" customWidth="1"/>
    <col min="7" max="11" width="30.140625" style="131" customWidth="1"/>
    <col min="12" max="12" width="26.140625" style="130" customWidth="1"/>
    <col min="13" max="13" width="17.42578125" style="129" customWidth="1"/>
    <col min="14" max="14" width="22.42578125" style="129" bestFit="1" customWidth="1"/>
    <col min="15" max="19" width="22.42578125" style="129" customWidth="1"/>
    <col min="20" max="16384" width="10.140625" style="129"/>
  </cols>
  <sheetData>
    <row r="1" spans="1:19" ht="26.25" customHeight="1" x14ac:dyDescent="0.25">
      <c r="A1" s="296" t="s">
        <v>374</v>
      </c>
      <c r="B1" s="295"/>
      <c r="C1" s="295"/>
      <c r="D1" s="294"/>
      <c r="E1" s="293"/>
      <c r="F1" s="293"/>
      <c r="G1" s="293"/>
      <c r="H1" s="293"/>
      <c r="I1" s="293"/>
      <c r="J1" s="293"/>
      <c r="K1" s="293"/>
      <c r="L1" s="292"/>
    </row>
    <row r="2" spans="1:19" ht="24" customHeight="1" thickBot="1" x14ac:dyDescent="0.35">
      <c r="A2" s="289" t="s">
        <v>320</v>
      </c>
      <c r="B2" s="281"/>
      <c r="C2" s="281"/>
      <c r="D2" s="280"/>
      <c r="E2" s="279"/>
      <c r="F2" s="279"/>
      <c r="G2" s="279"/>
      <c r="H2" s="279"/>
      <c r="I2" s="279"/>
      <c r="J2" s="279"/>
      <c r="K2" s="279"/>
      <c r="L2" s="287">
        <v>2019</v>
      </c>
      <c r="M2" s="275"/>
      <c r="N2" s="284" t="s">
        <v>295</v>
      </c>
      <c r="O2" s="283">
        <f>O3+P3+Q3+R3</f>
        <v>5776.5</v>
      </c>
    </row>
    <row r="3" spans="1:19" ht="37.5" customHeight="1" thickBot="1" x14ac:dyDescent="0.3">
      <c r="A3" s="282"/>
      <c r="B3" s="281"/>
      <c r="C3" s="281"/>
      <c r="D3" s="280"/>
      <c r="E3" s="279"/>
      <c r="F3" s="279"/>
      <c r="G3" s="279"/>
      <c r="H3" s="279"/>
      <c r="I3" s="279"/>
      <c r="J3" s="279"/>
      <c r="K3" s="279"/>
      <c r="L3" s="276">
        <f>L4+L16+L21</f>
        <v>214362500</v>
      </c>
      <c r="M3" s="275"/>
      <c r="N3" s="274" t="s">
        <v>318</v>
      </c>
      <c r="O3" s="273">
        <f>O10+O11+O12</f>
        <v>4372.25</v>
      </c>
      <c r="P3" s="273">
        <f>P10+P11+P12</f>
        <v>1225.4250000000002</v>
      </c>
      <c r="Q3" s="273">
        <f>Q10+Q11+Q12</f>
        <v>125.17750000000001</v>
      </c>
      <c r="R3" s="273">
        <f>R10+R11+R12</f>
        <v>53.647500000000001</v>
      </c>
    </row>
    <row r="4" spans="1:19" ht="246" customHeight="1" thickBot="1" x14ac:dyDescent="0.3">
      <c r="A4" s="272">
        <v>1</v>
      </c>
      <c r="B4" s="271" t="s">
        <v>231</v>
      </c>
      <c r="C4" s="270"/>
      <c r="D4" s="271" t="s">
        <v>646</v>
      </c>
      <c r="E4" s="270"/>
      <c r="F4" s="270"/>
      <c r="G4" s="270"/>
      <c r="H4" s="270"/>
      <c r="I4" s="269"/>
      <c r="J4" s="269"/>
      <c r="K4" s="271" t="s">
        <v>368</v>
      </c>
      <c r="L4" s="266">
        <f>L6+L7+L8+L9+L11+L12+L14</f>
        <v>189862500</v>
      </c>
      <c r="M4" s="260"/>
      <c r="N4" s="263" t="s">
        <v>314</v>
      </c>
      <c r="O4" s="368">
        <f>O10+O11+O12+O14+O18</f>
        <v>28314.75</v>
      </c>
      <c r="P4" s="368">
        <f>P10+P11+P12+P14+P18</f>
        <v>18973.674999999999</v>
      </c>
      <c r="Q4" s="368">
        <f>Q10+Q11+Q12+Q14+Q18</f>
        <v>1661.1525000000001</v>
      </c>
      <c r="R4" s="368">
        <f>R10+R11+R12+R14+R18</f>
        <v>711.92250000000001</v>
      </c>
      <c r="S4" s="260"/>
    </row>
    <row r="5" spans="1:19" s="370" customFormat="1" ht="39" customHeight="1" thickBot="1" x14ac:dyDescent="0.3">
      <c r="A5" s="172"/>
      <c r="B5" s="171" t="s">
        <v>263</v>
      </c>
      <c r="C5" s="170" t="s">
        <v>262</v>
      </c>
      <c r="D5" s="262" t="s">
        <v>261</v>
      </c>
      <c r="E5" s="262" t="s">
        <v>260</v>
      </c>
      <c r="F5" s="262" t="s">
        <v>12</v>
      </c>
      <c r="G5" s="262" t="s">
        <v>258</v>
      </c>
      <c r="H5" s="262" t="s">
        <v>256</v>
      </c>
      <c r="I5" s="261" t="s">
        <v>255</v>
      </c>
      <c r="J5" s="261" t="s">
        <v>254</v>
      </c>
      <c r="K5" s="165" t="s">
        <v>253</v>
      </c>
      <c r="L5" s="163">
        <v>2019</v>
      </c>
      <c r="M5" s="260"/>
      <c r="N5" s="259" t="s">
        <v>273</v>
      </c>
      <c r="O5" s="200" t="s">
        <v>272</v>
      </c>
      <c r="P5" s="200" t="s">
        <v>271</v>
      </c>
      <c r="Q5" s="200" t="s">
        <v>1</v>
      </c>
      <c r="R5" s="200" t="s">
        <v>0</v>
      </c>
      <c r="S5" s="258"/>
    </row>
    <row r="6" spans="1:19" ht="115.5" customHeight="1" thickBot="1" x14ac:dyDescent="0.3">
      <c r="A6" s="576">
        <v>1.1000000000000001</v>
      </c>
      <c r="B6" s="579" t="s">
        <v>645</v>
      </c>
      <c r="C6" s="582" t="s">
        <v>311</v>
      </c>
      <c r="D6" s="585" t="s">
        <v>310</v>
      </c>
      <c r="E6" s="257" t="s">
        <v>375</v>
      </c>
      <c r="F6" s="223" t="s">
        <v>308</v>
      </c>
      <c r="G6" s="223">
        <v>2200</v>
      </c>
      <c r="H6" s="139">
        <v>10000</v>
      </c>
      <c r="I6" s="188">
        <v>1</v>
      </c>
      <c r="J6" s="222">
        <v>1</v>
      </c>
      <c r="K6" s="188">
        <f>J6*G6</f>
        <v>2200</v>
      </c>
      <c r="L6" s="139">
        <f>H6*G6</f>
        <v>22000000</v>
      </c>
      <c r="M6" s="216"/>
      <c r="N6" s="253">
        <f>G6*J6</f>
        <v>2200</v>
      </c>
      <c r="O6" s="253">
        <f>N6</f>
        <v>2200</v>
      </c>
      <c r="P6" s="253">
        <v>0</v>
      </c>
      <c r="Q6" s="253">
        <v>0</v>
      </c>
      <c r="R6" s="253">
        <v>0</v>
      </c>
      <c r="S6" s="216"/>
    </row>
    <row r="7" spans="1:19" ht="30.6" customHeight="1" thickBot="1" x14ac:dyDescent="0.3">
      <c r="A7" s="577"/>
      <c r="B7" s="580"/>
      <c r="C7" s="583"/>
      <c r="D7" s="586"/>
      <c r="E7" s="256"/>
      <c r="F7" s="223" t="s">
        <v>53</v>
      </c>
      <c r="G7" s="223">
        <v>1200</v>
      </c>
      <c r="H7" s="139">
        <v>35000</v>
      </c>
      <c r="I7" s="188">
        <v>1</v>
      </c>
      <c r="J7" s="222">
        <v>1.5</v>
      </c>
      <c r="K7" s="188">
        <f>J7*G7</f>
        <v>1800</v>
      </c>
      <c r="L7" s="139">
        <f>H7*G7</f>
        <v>42000000</v>
      </c>
      <c r="M7" s="245"/>
      <c r="N7" s="253">
        <f>G7*J7</f>
        <v>1800</v>
      </c>
      <c r="O7" s="253">
        <f>N7*0.7</f>
        <v>1260</v>
      </c>
      <c r="P7" s="253">
        <f>N7*0.25</f>
        <v>450</v>
      </c>
      <c r="Q7" s="253">
        <f>N7*0.035</f>
        <v>63.000000000000007</v>
      </c>
      <c r="R7" s="253">
        <f>N7*0.015</f>
        <v>27</v>
      </c>
      <c r="S7" s="216"/>
    </row>
    <row r="8" spans="1:19" ht="51" customHeight="1" thickBot="1" x14ac:dyDescent="0.3">
      <c r="A8" s="577"/>
      <c r="B8" s="580"/>
      <c r="C8" s="583"/>
      <c r="D8" s="586"/>
      <c r="E8" s="256" t="s">
        <v>376</v>
      </c>
      <c r="F8" s="223" t="s">
        <v>307</v>
      </c>
      <c r="G8" s="223">
        <v>160</v>
      </c>
      <c r="H8" s="139">
        <v>60000</v>
      </c>
      <c r="I8" s="188">
        <v>2</v>
      </c>
      <c r="J8" s="222">
        <v>1.5</v>
      </c>
      <c r="K8" s="188">
        <f>(J8*G8)/I8</f>
        <v>120</v>
      </c>
      <c r="L8" s="139">
        <f>(H8*G8)/I8</f>
        <v>4800000</v>
      </c>
      <c r="M8" s="245"/>
      <c r="N8" s="253">
        <f>K8</f>
        <v>120</v>
      </c>
      <c r="O8" s="253">
        <f>N8*0.7</f>
        <v>84</v>
      </c>
      <c r="P8" s="253">
        <f>N8*0.25</f>
        <v>30</v>
      </c>
      <c r="Q8" s="253">
        <f>N8*0.035</f>
        <v>4.2</v>
      </c>
      <c r="R8" s="253">
        <f>N8*0.015</f>
        <v>1.7999999999999998</v>
      </c>
      <c r="S8" s="216"/>
    </row>
    <row r="9" spans="1:19" ht="81" customHeight="1" thickBot="1" x14ac:dyDescent="0.3">
      <c r="A9" s="578"/>
      <c r="B9" s="581"/>
      <c r="C9" s="584"/>
      <c r="D9" s="587"/>
      <c r="E9" s="255"/>
      <c r="F9" s="223" t="s">
        <v>218</v>
      </c>
      <c r="G9" s="223">
        <v>110</v>
      </c>
      <c r="H9" s="139">
        <v>50000</v>
      </c>
      <c r="I9" s="188">
        <v>2</v>
      </c>
      <c r="J9" s="188">
        <v>4</v>
      </c>
      <c r="K9" s="188">
        <f>(J9*G9)/I9</f>
        <v>220</v>
      </c>
      <c r="L9" s="139">
        <f>(H9*G9)/I9</f>
        <v>2750000</v>
      </c>
      <c r="M9" s="245"/>
      <c r="N9" s="253">
        <f>K9</f>
        <v>220</v>
      </c>
      <c r="O9" s="253">
        <f>N9*0.5</f>
        <v>110</v>
      </c>
      <c r="P9" s="253">
        <f>N9*0.45</f>
        <v>99</v>
      </c>
      <c r="Q9" s="253">
        <f>N9*0.035</f>
        <v>7.7000000000000011</v>
      </c>
      <c r="R9" s="253">
        <f>N9*0.015</f>
        <v>3.3</v>
      </c>
      <c r="S9" s="216"/>
    </row>
    <row r="10" spans="1:19" ht="122.25" customHeight="1" thickBot="1" x14ac:dyDescent="0.3">
      <c r="A10" s="252"/>
      <c r="B10" s="142" t="s">
        <v>306</v>
      </c>
      <c r="C10" s="141"/>
      <c r="D10" s="141"/>
      <c r="E10" s="251"/>
      <c r="F10" s="251"/>
      <c r="G10" s="251"/>
      <c r="H10" s="218"/>
      <c r="I10" s="250"/>
      <c r="J10" s="249" t="s">
        <v>305</v>
      </c>
      <c r="K10" s="188"/>
      <c r="L10" s="249" t="s">
        <v>365</v>
      </c>
      <c r="M10" s="245"/>
      <c r="N10" s="243">
        <f>SUM(N6:N9)</f>
        <v>4340</v>
      </c>
      <c r="O10" s="244">
        <f>SUM(O6:O9)</f>
        <v>3654</v>
      </c>
      <c r="P10" s="244">
        <f>SUM(P6:P9)</f>
        <v>579</v>
      </c>
      <c r="Q10" s="244">
        <f>SUM(Q6:Q9)</f>
        <v>74.900000000000006</v>
      </c>
      <c r="R10" s="244">
        <f>SUM(R6:R9)</f>
        <v>32.1</v>
      </c>
      <c r="S10" s="216"/>
    </row>
    <row r="11" spans="1:19" ht="47.45" customHeight="1" thickBot="1" x14ac:dyDescent="0.3">
      <c r="A11" s="574">
        <v>1.2</v>
      </c>
      <c r="B11" s="588" t="s">
        <v>302</v>
      </c>
      <c r="C11" s="590"/>
      <c r="D11" s="570" t="s">
        <v>301</v>
      </c>
      <c r="E11" s="572" t="s">
        <v>381</v>
      </c>
      <c r="F11" s="223" t="s">
        <v>299</v>
      </c>
      <c r="G11" s="223">
        <v>16</v>
      </c>
      <c r="H11" s="238">
        <v>2000000</v>
      </c>
      <c r="I11" s="188">
        <v>2</v>
      </c>
      <c r="J11" s="188">
        <v>102.625</v>
      </c>
      <c r="K11" s="188">
        <f t="shared" ref="K11:K12" si="0">(J11*G11)/I11</f>
        <v>821</v>
      </c>
      <c r="L11" s="137">
        <f>(H11*G11*0.6)</f>
        <v>19200000</v>
      </c>
      <c r="M11" s="240"/>
      <c r="N11" s="253">
        <f>K11</f>
        <v>821</v>
      </c>
      <c r="O11" s="234">
        <f>N11*0.5</f>
        <v>410.5</v>
      </c>
      <c r="P11" s="234">
        <f>N11*0.45</f>
        <v>369.45</v>
      </c>
      <c r="Q11" s="234">
        <f>N11*0.035</f>
        <v>28.735000000000003</v>
      </c>
      <c r="R11" s="234">
        <f>N11*0.015</f>
        <v>12.315</v>
      </c>
    </row>
    <row r="12" spans="1:19" ht="47.45" customHeight="1" thickBot="1" x14ac:dyDescent="0.3">
      <c r="A12" s="575"/>
      <c r="B12" s="589"/>
      <c r="C12" s="591"/>
      <c r="D12" s="571"/>
      <c r="E12" s="573"/>
      <c r="F12" s="223" t="s">
        <v>297</v>
      </c>
      <c r="G12" s="223">
        <v>4</v>
      </c>
      <c r="H12" s="238">
        <v>6000000</v>
      </c>
      <c r="I12" s="188">
        <v>2</v>
      </c>
      <c r="J12" s="188">
        <v>307.75</v>
      </c>
      <c r="K12" s="188">
        <f t="shared" si="0"/>
        <v>615.5</v>
      </c>
      <c r="L12" s="137">
        <f>(H12*G12*0.6)</f>
        <v>14400000</v>
      </c>
      <c r="M12" s="221"/>
      <c r="N12" s="253">
        <f>K12</f>
        <v>615.5</v>
      </c>
      <c r="O12" s="234">
        <f>N12*0.5</f>
        <v>307.75</v>
      </c>
      <c r="P12" s="234">
        <f>N12*0.45</f>
        <v>276.97500000000002</v>
      </c>
      <c r="Q12" s="234">
        <f>N12*0.035</f>
        <v>21.5425</v>
      </c>
      <c r="R12" s="234">
        <f>N12*0.015</f>
        <v>9.2324999999999999</v>
      </c>
      <c r="S12" s="364"/>
    </row>
    <row r="13" spans="1:19" ht="66.75" customHeight="1" thickBot="1" x14ac:dyDescent="0.3">
      <c r="A13" s="143"/>
      <c r="B13" s="142" t="s">
        <v>293</v>
      </c>
      <c r="C13" s="141"/>
      <c r="D13" s="141"/>
      <c r="E13" s="141"/>
      <c r="F13" s="141"/>
      <c r="G13" s="141"/>
      <c r="H13" s="218"/>
      <c r="I13" s="188"/>
      <c r="J13" s="188"/>
      <c r="K13" s="218" t="s">
        <v>367</v>
      </c>
      <c r="L13" s="231" t="s">
        <v>290</v>
      </c>
      <c r="M13" s="221"/>
      <c r="N13" s="365">
        <f>SUM(N11:N12)</f>
        <v>1436.5</v>
      </c>
      <c r="O13" s="365">
        <f t="shared" ref="O13:R13" si="1">SUM(O11:O12)</f>
        <v>718.25</v>
      </c>
      <c r="P13" s="365">
        <f t="shared" si="1"/>
        <v>646.42499999999995</v>
      </c>
      <c r="Q13" s="365">
        <f t="shared" si="1"/>
        <v>50.277500000000003</v>
      </c>
      <c r="R13" s="365">
        <f t="shared" si="1"/>
        <v>21.547499999999999</v>
      </c>
    </row>
    <row r="14" spans="1:19" ht="194.25" customHeight="1" thickBot="1" x14ac:dyDescent="0.3">
      <c r="A14" s="143">
        <v>1.3</v>
      </c>
      <c r="B14" s="152" t="s">
        <v>287</v>
      </c>
      <c r="C14" s="225"/>
      <c r="D14" s="224" t="s">
        <v>286</v>
      </c>
      <c r="E14" s="223" t="s">
        <v>377</v>
      </c>
      <c r="F14" s="150" t="s">
        <v>378</v>
      </c>
      <c r="G14" s="223">
        <v>251</v>
      </c>
      <c r="H14" s="139">
        <v>337500</v>
      </c>
      <c r="I14" s="222">
        <v>1.5</v>
      </c>
      <c r="J14" s="188">
        <v>30</v>
      </c>
      <c r="K14" s="188">
        <f>G14*J14</f>
        <v>7530</v>
      </c>
      <c r="L14" s="137">
        <f>H14*G14</f>
        <v>84712500</v>
      </c>
      <c r="M14" s="221"/>
      <c r="N14" s="366">
        <v>33885</v>
      </c>
      <c r="O14" s="367">
        <f>N14*0.5</f>
        <v>16942.5</v>
      </c>
      <c r="P14" s="367">
        <f>N14*0.45</f>
        <v>15248.25</v>
      </c>
      <c r="Q14" s="367">
        <f>N14*0.035</f>
        <v>1185.9750000000001</v>
      </c>
      <c r="R14" s="367">
        <f>N14*0.015</f>
        <v>508.27499999999998</v>
      </c>
    </row>
    <row r="15" spans="1:19" ht="39" customHeight="1" thickBot="1" x14ac:dyDescent="0.3">
      <c r="A15" s="143"/>
      <c r="B15" s="142" t="s">
        <v>283</v>
      </c>
      <c r="C15" s="141"/>
      <c r="D15" s="141"/>
      <c r="E15" s="141"/>
      <c r="F15" s="141"/>
      <c r="G15" s="141"/>
      <c r="H15" s="218"/>
      <c r="I15" s="188"/>
      <c r="J15" s="188" t="s">
        <v>281</v>
      </c>
      <c r="K15" s="188" t="s">
        <v>280</v>
      </c>
      <c r="L15" s="217" t="s">
        <v>379</v>
      </c>
    </row>
    <row r="16" spans="1:19" s="370" customFormat="1" ht="105.75" customHeight="1" thickBot="1" x14ac:dyDescent="0.3">
      <c r="A16" s="215">
        <v>2</v>
      </c>
      <c r="B16" s="214" t="s">
        <v>276</v>
      </c>
      <c r="C16" s="213"/>
      <c r="D16" s="214" t="s">
        <v>382</v>
      </c>
      <c r="E16" s="213" t="s">
        <v>274</v>
      </c>
      <c r="F16" s="212"/>
      <c r="G16" s="211"/>
      <c r="H16" s="210"/>
      <c r="I16" s="209"/>
      <c r="J16" s="208"/>
      <c r="K16" s="207"/>
      <c r="L16" s="206">
        <f>SUM(L18:L19)</f>
        <v>17500000</v>
      </c>
      <c r="M16" s="203"/>
      <c r="N16" s="203"/>
      <c r="O16" s="203"/>
      <c r="P16" s="203"/>
      <c r="Q16" s="203"/>
      <c r="R16" s="203"/>
    </row>
    <row r="17" spans="1:19" s="370" customFormat="1" ht="39" customHeight="1" thickBot="1" x14ac:dyDescent="0.3">
      <c r="A17" s="172"/>
      <c r="B17" s="171" t="s">
        <v>263</v>
      </c>
      <c r="C17" s="170" t="s">
        <v>262</v>
      </c>
      <c r="D17" s="163" t="s">
        <v>261</v>
      </c>
      <c r="E17" s="163" t="s">
        <v>260</v>
      </c>
      <c r="F17" s="163" t="s">
        <v>12</v>
      </c>
      <c r="G17" s="163"/>
      <c r="H17" s="163" t="s">
        <v>256</v>
      </c>
      <c r="I17" s="202" t="s">
        <v>255</v>
      </c>
      <c r="J17" s="202" t="s">
        <v>254</v>
      </c>
      <c r="K17" s="165" t="s">
        <v>253</v>
      </c>
      <c r="L17" s="163">
        <v>2019</v>
      </c>
      <c r="M17" s="161"/>
      <c r="N17" s="201" t="s">
        <v>273</v>
      </c>
      <c r="O17" s="200" t="s">
        <v>272</v>
      </c>
      <c r="P17" s="200" t="s">
        <v>271</v>
      </c>
      <c r="Q17" s="200" t="s">
        <v>1</v>
      </c>
      <c r="R17" s="200" t="s">
        <v>0</v>
      </c>
    </row>
    <row r="18" spans="1:19" s="370" customFormat="1" ht="75" customHeight="1" thickBot="1" x14ac:dyDescent="0.3">
      <c r="A18" s="192">
        <v>2.1</v>
      </c>
      <c r="B18" s="151" t="s">
        <v>270</v>
      </c>
      <c r="C18" s="199"/>
      <c r="D18" s="186" t="s">
        <v>269</v>
      </c>
      <c r="E18" s="186"/>
      <c r="F18" s="184"/>
      <c r="G18" s="198">
        <v>10000</v>
      </c>
      <c r="H18" s="197">
        <v>1750</v>
      </c>
      <c r="I18" s="196">
        <v>0.2</v>
      </c>
      <c r="J18" s="222">
        <v>0.2</v>
      </c>
      <c r="K18" s="363">
        <f>G18*J18</f>
        <v>2000</v>
      </c>
      <c r="L18" s="137">
        <f>H18*G18*0.7</f>
        <v>12250000</v>
      </c>
      <c r="M18" s="184"/>
      <c r="N18" s="194">
        <f>G18</f>
        <v>10000</v>
      </c>
      <c r="O18" s="253">
        <f>N18*0.7</f>
        <v>7000</v>
      </c>
      <c r="P18" s="253">
        <f>N18*0.25</f>
        <v>2500</v>
      </c>
      <c r="Q18" s="253">
        <f>N18*0.035</f>
        <v>350.00000000000006</v>
      </c>
      <c r="R18" s="253">
        <f>N18*0.015</f>
        <v>150</v>
      </c>
    </row>
    <row r="19" spans="1:19" s="370" customFormat="1" ht="85.5" customHeight="1" thickBot="1" x14ac:dyDescent="0.3">
      <c r="A19" s="192">
        <v>2.2000000000000002</v>
      </c>
      <c r="B19" s="152" t="s">
        <v>384</v>
      </c>
      <c r="C19" s="191"/>
      <c r="D19" s="159" t="s">
        <v>383</v>
      </c>
      <c r="E19" s="186"/>
      <c r="F19" s="190"/>
      <c r="G19" s="376">
        <v>11000</v>
      </c>
      <c r="H19" s="383">
        <v>477.27272727272725</v>
      </c>
      <c r="I19" s="384">
        <v>0.2</v>
      </c>
      <c r="J19" s="385"/>
      <c r="K19" s="386"/>
      <c r="L19" s="137">
        <f>H18*G18*0.3</f>
        <v>5250000</v>
      </c>
      <c r="M19" s="134"/>
      <c r="N19" s="134"/>
      <c r="O19" s="134"/>
      <c r="P19" s="134"/>
      <c r="Q19" s="134"/>
      <c r="R19" s="134"/>
      <c r="S19" s="371"/>
    </row>
    <row r="20" spans="1:19" s="370" customFormat="1" ht="85.5" customHeight="1" thickBot="1" x14ac:dyDescent="0.3">
      <c r="A20" s="189"/>
      <c r="B20" s="159" t="s">
        <v>385</v>
      </c>
      <c r="C20" s="159" t="s">
        <v>385</v>
      </c>
      <c r="D20" s="186"/>
      <c r="E20" s="186"/>
      <c r="F20" s="186"/>
      <c r="G20" s="186"/>
      <c r="H20" s="186"/>
      <c r="I20" s="188"/>
      <c r="J20" s="188"/>
      <c r="K20" s="187"/>
      <c r="L20" s="186"/>
      <c r="M20" s="134"/>
      <c r="N20" s="134"/>
      <c r="O20" s="134"/>
      <c r="P20" s="134"/>
      <c r="Q20" s="134"/>
      <c r="R20" s="134"/>
      <c r="S20" s="371"/>
    </row>
    <row r="21" spans="1:19" s="370" customFormat="1" ht="104.25" customHeight="1" thickBot="1" x14ac:dyDescent="0.3">
      <c r="A21" s="183">
        <v>3</v>
      </c>
      <c r="B21" s="182" t="s">
        <v>265</v>
      </c>
      <c r="C21" s="181"/>
      <c r="D21" s="180" t="s">
        <v>264</v>
      </c>
      <c r="E21" s="179"/>
      <c r="F21" s="179"/>
      <c r="G21" s="179"/>
      <c r="H21" s="178"/>
      <c r="I21" s="177"/>
      <c r="J21" s="176"/>
      <c r="K21" s="175">
        <f>K23+K24</f>
        <v>0</v>
      </c>
      <c r="L21" s="174">
        <f>L23+L24</f>
        <v>7000000</v>
      </c>
      <c r="M21" s="134"/>
      <c r="N21" s="134"/>
      <c r="O21" s="134"/>
      <c r="P21" s="134"/>
      <c r="Q21" s="134"/>
      <c r="R21" s="134"/>
      <c r="S21" s="371"/>
    </row>
    <row r="22" spans="1:19" s="370" customFormat="1" ht="39" customHeight="1" thickBot="1" x14ac:dyDescent="0.3">
      <c r="A22" s="172"/>
      <c r="B22" s="171" t="s">
        <v>263</v>
      </c>
      <c r="C22" s="170" t="s">
        <v>262</v>
      </c>
      <c r="D22" s="164" t="s">
        <v>261</v>
      </c>
      <c r="E22" s="169" t="s">
        <v>260</v>
      </c>
      <c r="F22" s="168" t="s">
        <v>12</v>
      </c>
      <c r="G22" s="168" t="s">
        <v>258</v>
      </c>
      <c r="H22" s="168" t="s">
        <v>256</v>
      </c>
      <c r="I22" s="167" t="s">
        <v>255</v>
      </c>
      <c r="J22" s="166" t="s">
        <v>254</v>
      </c>
      <c r="K22" s="165" t="s">
        <v>253</v>
      </c>
      <c r="L22" s="163">
        <v>2019</v>
      </c>
      <c r="M22" s="134"/>
      <c r="N22" s="134"/>
      <c r="O22" s="134"/>
      <c r="P22" s="134"/>
      <c r="Q22" s="134"/>
      <c r="R22" s="134"/>
      <c r="S22" s="371"/>
    </row>
    <row r="23" spans="1:19" s="370" customFormat="1" ht="228" customHeight="1" thickBot="1" x14ac:dyDescent="0.3">
      <c r="A23" s="143">
        <v>3.1</v>
      </c>
      <c r="B23" s="160" t="s">
        <v>251</v>
      </c>
      <c r="C23" s="142" t="s">
        <v>386</v>
      </c>
      <c r="D23" s="159" t="s">
        <v>387</v>
      </c>
      <c r="E23" s="158">
        <v>7</v>
      </c>
      <c r="F23" s="157"/>
      <c r="G23" s="156" t="s">
        <v>366</v>
      </c>
      <c r="H23" s="155"/>
      <c r="I23" s="154"/>
      <c r="J23" s="153"/>
      <c r="K23" s="137"/>
      <c r="L23" s="137">
        <f>'[1]Outcome 3'!D11</f>
        <v>2500000</v>
      </c>
      <c r="M23" s="134"/>
      <c r="N23" s="134"/>
      <c r="O23" s="134"/>
      <c r="P23" s="134"/>
      <c r="Q23" s="134"/>
      <c r="R23" s="134"/>
      <c r="S23" s="371"/>
    </row>
    <row r="24" spans="1:19" ht="90.75" customHeight="1" thickBot="1" x14ac:dyDescent="0.3">
      <c r="A24" s="143">
        <v>3.2</v>
      </c>
      <c r="B24" s="152" t="s">
        <v>247</v>
      </c>
      <c r="C24" s="151" t="s">
        <v>140</v>
      </c>
      <c r="D24" s="150" t="s">
        <v>140</v>
      </c>
      <c r="E24" s="149">
        <v>6</v>
      </c>
      <c r="F24" s="149"/>
      <c r="G24" s="149">
        <v>6</v>
      </c>
      <c r="H24" s="148"/>
      <c r="I24" s="147"/>
      <c r="J24" s="138"/>
      <c r="K24" s="137"/>
      <c r="L24" s="137">
        <v>4500000</v>
      </c>
      <c r="M24" s="134"/>
      <c r="N24" s="134"/>
      <c r="O24" s="134"/>
      <c r="P24" s="134"/>
      <c r="Q24" s="134"/>
      <c r="R24" s="134"/>
      <c r="S24" s="134"/>
    </row>
    <row r="25" spans="1:19" ht="177" customHeight="1" thickBot="1" x14ac:dyDescent="0.3">
      <c r="A25" s="143"/>
      <c r="B25" s="142" t="s">
        <v>246</v>
      </c>
      <c r="C25" s="141"/>
      <c r="D25" s="141"/>
      <c r="E25" s="141"/>
      <c r="F25" s="141"/>
      <c r="G25" s="140"/>
      <c r="H25" s="139" t="s">
        <v>245</v>
      </c>
      <c r="I25" s="138"/>
      <c r="J25" s="138"/>
      <c r="K25" s="138"/>
      <c r="L25" s="137"/>
      <c r="M25" s="134"/>
      <c r="N25" s="134"/>
      <c r="O25" s="134"/>
      <c r="P25" s="134"/>
      <c r="Q25" s="134"/>
      <c r="R25" s="134"/>
      <c r="S25" s="134"/>
    </row>
  </sheetData>
  <mergeCells count="9">
    <mergeCell ref="D11:D12"/>
    <mergeCell ref="E11:E12"/>
    <mergeCell ref="A11:A12"/>
    <mergeCell ref="A6:A9"/>
    <mergeCell ref="B6:B9"/>
    <mergeCell ref="C6:C9"/>
    <mergeCell ref="D6:D9"/>
    <mergeCell ref="B11:B12"/>
    <mergeCell ref="C11:C12"/>
  </mergeCells>
  <pageMargins left="0.25" right="0.25" top="0.75" bottom="0.75" header="0.3" footer="0.3"/>
  <pageSetup paperSize="9" scale="33"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25"/>
  <sheetViews>
    <sheetView zoomScale="60" zoomScaleNormal="60" zoomScalePageLayoutView="70" workbookViewId="0">
      <pane xSplit="5" ySplit="5" topLeftCell="AA6" activePane="bottomRight" state="frozen"/>
      <selection pane="topRight" activeCell="F1" sqref="F1"/>
      <selection pane="bottomLeft" activeCell="A6" sqref="A6"/>
      <selection pane="bottomRight" activeCell="AI9" sqref="AI9"/>
    </sheetView>
  </sheetViews>
  <sheetFormatPr defaultColWidth="10.140625" defaultRowHeight="15.75" x14ac:dyDescent="0.25"/>
  <cols>
    <col min="1" max="1" width="8.5703125" style="133" customWidth="1"/>
    <col min="2" max="2" width="55.7109375" style="129" customWidth="1"/>
    <col min="3" max="3" width="49.140625" style="129" customWidth="1"/>
    <col min="4" max="4" width="37.140625" style="132" customWidth="1"/>
    <col min="5" max="5" width="39.5703125" style="131" customWidth="1"/>
    <col min="6" max="6" width="25.85546875" style="131" customWidth="1"/>
    <col min="7" max="13" width="30.140625" style="131" customWidth="1"/>
    <col min="14" max="14" width="26.42578125" style="130" customWidth="1"/>
    <col min="15" max="17" width="26.140625" style="130" customWidth="1"/>
    <col min="18" max="18" width="23.85546875" style="129" customWidth="1"/>
    <col min="19" max="19" width="16.42578125" style="129" bestFit="1" customWidth="1"/>
    <col min="20" max="20" width="12.42578125" style="129" customWidth="1"/>
    <col min="21" max="21" width="15.28515625" style="129" customWidth="1"/>
    <col min="22" max="22" width="10.140625" style="129" customWidth="1"/>
    <col min="23" max="23" width="19.28515625" style="129" customWidth="1"/>
    <col min="24" max="24" width="12.140625" style="129" customWidth="1"/>
    <col min="25" max="25" width="17.5703125" style="129" customWidth="1"/>
    <col min="26" max="26" width="22.42578125" style="129" bestFit="1" customWidth="1"/>
    <col min="27" max="36" width="22.42578125" style="129" customWidth="1"/>
    <col min="37" max="37" width="15" style="129" customWidth="1"/>
    <col min="38" max="16384" width="10.140625" style="129"/>
  </cols>
  <sheetData>
    <row r="1" spans="1:38" ht="26.25" customHeight="1" x14ac:dyDescent="0.3">
      <c r="A1" s="296" t="s">
        <v>322</v>
      </c>
      <c r="B1" s="295"/>
      <c r="C1" s="295"/>
      <c r="D1" s="294"/>
      <c r="E1" s="293"/>
      <c r="F1" s="293"/>
      <c r="G1" s="293"/>
      <c r="H1" s="293"/>
      <c r="I1" s="293"/>
      <c r="J1" s="293"/>
      <c r="K1" s="293"/>
      <c r="L1" s="293"/>
      <c r="M1" s="293"/>
      <c r="N1" s="292"/>
      <c r="O1" s="292"/>
      <c r="P1" s="292"/>
      <c r="Q1" s="292"/>
      <c r="R1" s="290" t="s">
        <v>321</v>
      </c>
      <c r="S1" s="291"/>
      <c r="T1" s="290"/>
      <c r="U1" s="290"/>
      <c r="V1" s="290">
        <f>(S2+AA2+AG2)/3</f>
        <v>8071.9230769230771</v>
      </c>
      <c r="W1" s="593">
        <f>S4/SUM(S4:V4)</f>
        <v>0.58123176662634313</v>
      </c>
    </row>
    <row r="2" spans="1:38" ht="24" customHeight="1" thickBot="1" x14ac:dyDescent="0.35">
      <c r="A2" s="289" t="s">
        <v>320</v>
      </c>
      <c r="B2" s="281"/>
      <c r="C2" s="281"/>
      <c r="D2" s="280"/>
      <c r="E2" s="279"/>
      <c r="F2" s="279"/>
      <c r="G2" s="279"/>
      <c r="H2" s="279"/>
      <c r="I2" s="279"/>
      <c r="J2" s="279"/>
      <c r="K2" s="279"/>
      <c r="L2" s="279"/>
      <c r="M2" s="279"/>
      <c r="N2" s="288"/>
      <c r="O2" s="287">
        <v>2018</v>
      </c>
      <c r="P2" s="287">
        <v>2019</v>
      </c>
      <c r="Q2" s="287">
        <v>2020</v>
      </c>
      <c r="R2" s="286" t="s">
        <v>296</v>
      </c>
      <c r="S2" s="285">
        <f>S3+T3+U3+V3</f>
        <v>8011.9230769230753</v>
      </c>
      <c r="T2" s="245"/>
      <c r="U2" s="245"/>
      <c r="V2" s="245"/>
      <c r="W2" s="594"/>
      <c r="Y2" s="275">
        <f>40000000/21000000</f>
        <v>1.9047619047619047</v>
      </c>
      <c r="Z2" s="284" t="s">
        <v>295</v>
      </c>
      <c r="AA2" s="283">
        <f>AA3+AB3+AC3+AD3</f>
        <v>7996.9230769230771</v>
      </c>
      <c r="AF2" s="284" t="s">
        <v>294</v>
      </c>
      <c r="AG2" s="283">
        <f>AG3+AH3+AI3+AJ3</f>
        <v>8206.923076923078</v>
      </c>
    </row>
    <row r="3" spans="1:38" ht="37.5" customHeight="1" thickBot="1" x14ac:dyDescent="0.3">
      <c r="A3" s="282"/>
      <c r="B3" s="281"/>
      <c r="C3" s="281"/>
      <c r="D3" s="280"/>
      <c r="E3" s="279"/>
      <c r="F3" s="279"/>
      <c r="G3" s="279"/>
      <c r="H3" s="279"/>
      <c r="I3" s="279"/>
      <c r="J3" s="279"/>
      <c r="K3" s="279"/>
      <c r="L3" s="279"/>
      <c r="M3" s="279"/>
      <c r="N3" s="278" t="s">
        <v>252</v>
      </c>
      <c r="O3" s="277">
        <f>O4+O16+O21</f>
        <v>207875000</v>
      </c>
      <c r="P3" s="276">
        <f>P4+P16+P21</f>
        <v>200325000</v>
      </c>
      <c r="Q3" s="276">
        <f>Q4+Q16+Q21</f>
        <v>189225000</v>
      </c>
      <c r="R3" s="274" t="s">
        <v>319</v>
      </c>
      <c r="S3" s="273">
        <f>S10+S11+S12</f>
        <v>5934.2179487179483</v>
      </c>
      <c r="T3" s="273">
        <f>T10+T11+T12</f>
        <v>1782.1089743589741</v>
      </c>
      <c r="U3" s="273">
        <f>U10+U11+U12</f>
        <v>208.81730769230771</v>
      </c>
      <c r="V3" s="273">
        <f>V10+V11+V12</f>
        <v>86.77884615384616</v>
      </c>
      <c r="W3" s="594"/>
      <c r="Y3" s="275">
        <f>19000000/40000000</f>
        <v>0.47499999999999998</v>
      </c>
      <c r="Z3" s="274" t="s">
        <v>318</v>
      </c>
      <c r="AA3" s="273">
        <f>AA10+AA11+AA12</f>
        <v>5901.3846153846152</v>
      </c>
      <c r="AB3" s="273">
        <f>AB10+AB11+AB12</f>
        <v>1795.136752136752</v>
      </c>
      <c r="AC3" s="273">
        <f>AC10+AC11+AC12</f>
        <v>211.97008547008548</v>
      </c>
      <c r="AD3" s="273">
        <f>AD10+AD11+AD12</f>
        <v>88.431623931623932</v>
      </c>
      <c r="AF3" s="274" t="s">
        <v>317</v>
      </c>
      <c r="AG3" s="273">
        <f>AG10+AG11+AG12</f>
        <v>6011.0512820512822</v>
      </c>
      <c r="AH3" s="273">
        <f>AH10+AH11+AH12</f>
        <v>1876.9145299145298</v>
      </c>
      <c r="AI3" s="273">
        <f>AI10+AI11+AI12</f>
        <v>224.74786324786325</v>
      </c>
      <c r="AJ3" s="273">
        <f>AJ10+AJ11+AJ12</f>
        <v>94.209401709401703</v>
      </c>
    </row>
    <row r="4" spans="1:38" ht="105.75" customHeight="1" thickBot="1" x14ac:dyDescent="0.3">
      <c r="A4" s="272">
        <v>1</v>
      </c>
      <c r="B4" s="271" t="s">
        <v>231</v>
      </c>
      <c r="C4" s="270"/>
      <c r="D4" s="271" t="s">
        <v>47</v>
      </c>
      <c r="E4" s="270"/>
      <c r="F4" s="270"/>
      <c r="G4" s="270"/>
      <c r="H4" s="270"/>
      <c r="I4" s="270"/>
      <c r="J4" s="270"/>
      <c r="K4" s="269"/>
      <c r="L4" s="269"/>
      <c r="M4" s="268" t="s">
        <v>316</v>
      </c>
      <c r="N4" s="267"/>
      <c r="O4" s="266">
        <f>O6+O7+O8+O9+O11+O12+O14</f>
        <v>170125000</v>
      </c>
      <c r="P4" s="266">
        <f>P6+P7+P8+P9+P11+P12+P14</f>
        <v>162575000</v>
      </c>
      <c r="Q4" s="265">
        <f>Q6+Q7+Q8+Q9+Q11+Q12+Q14</f>
        <v>151475000</v>
      </c>
      <c r="R4" s="264" t="s">
        <v>314</v>
      </c>
      <c r="S4" s="253">
        <f>S10+S11+S12+S14+S18</f>
        <v>35259.217948717953</v>
      </c>
      <c r="T4" s="253">
        <f>T10+T11+T12+T14+T18</f>
        <v>22475.108974358973</v>
      </c>
      <c r="U4" s="253">
        <f>U10+U11+U12+U14+U18</f>
        <v>2051.8173076923076</v>
      </c>
      <c r="V4" s="253">
        <f>V10+V11+V12+V14+V18</f>
        <v>876.77884615384619</v>
      </c>
      <c r="W4" s="594"/>
      <c r="X4" s="129" t="s">
        <v>315</v>
      </c>
      <c r="Y4" s="260"/>
      <c r="Z4" s="263" t="s">
        <v>314</v>
      </c>
      <c r="AA4" s="253">
        <f>AA10+AA11+AA12+AA14+AA18</f>
        <v>35226.384615384617</v>
      </c>
      <c r="AB4" s="253">
        <f>AB10+AB11+AB12+AB14+AB18</f>
        <v>22488.13675213675</v>
      </c>
      <c r="AC4" s="253">
        <f>AC10+AC11+AC12+AC14+AC18</f>
        <v>2054.9700854700855</v>
      </c>
      <c r="AD4" s="253">
        <f>AD10+AD11+AD12+AD14+AD18</f>
        <v>878.4316239316239</v>
      </c>
      <c r="AE4" s="260"/>
      <c r="AF4" s="263" t="s">
        <v>314</v>
      </c>
      <c r="AG4" s="253">
        <f>AG10+AG11+AG12+AG14+AG18</f>
        <v>35336.051282051281</v>
      </c>
      <c r="AH4" s="253">
        <f>AH10+AH11+AH12+AH14+AH18</f>
        <v>22569.914529914531</v>
      </c>
      <c r="AI4" s="253">
        <f>AI10+AI11+AI12+AI14+AI18</f>
        <v>2067.7478632478633</v>
      </c>
      <c r="AJ4" s="253">
        <f>AJ10+AJ11+AJ12+AJ14+AJ18</f>
        <v>884.20940170940173</v>
      </c>
    </row>
    <row r="5" spans="1:38" s="161" customFormat="1" ht="39" customHeight="1" thickBot="1" x14ac:dyDescent="0.3">
      <c r="A5" s="172"/>
      <c r="B5" s="171" t="s">
        <v>263</v>
      </c>
      <c r="C5" s="170" t="s">
        <v>262</v>
      </c>
      <c r="D5" s="262" t="s">
        <v>261</v>
      </c>
      <c r="E5" s="262" t="s">
        <v>260</v>
      </c>
      <c r="F5" s="262" t="s">
        <v>12</v>
      </c>
      <c r="G5" s="262" t="s">
        <v>259</v>
      </c>
      <c r="H5" s="262" t="s">
        <v>258</v>
      </c>
      <c r="I5" s="262" t="s">
        <v>257</v>
      </c>
      <c r="J5" s="262" t="s">
        <v>256</v>
      </c>
      <c r="K5" s="261" t="s">
        <v>255</v>
      </c>
      <c r="L5" s="261" t="s">
        <v>254</v>
      </c>
      <c r="M5" s="165" t="s">
        <v>253</v>
      </c>
      <c r="N5" s="163" t="s">
        <v>252</v>
      </c>
      <c r="O5" s="163">
        <v>2018</v>
      </c>
      <c r="P5" s="163">
        <v>2019</v>
      </c>
      <c r="Q5" s="163">
        <v>2020</v>
      </c>
      <c r="R5" s="201" t="s">
        <v>313</v>
      </c>
      <c r="S5" s="200" t="s">
        <v>272</v>
      </c>
      <c r="T5" s="200" t="s">
        <v>271</v>
      </c>
      <c r="U5" s="200" t="s">
        <v>1</v>
      </c>
      <c r="V5" s="200" t="s">
        <v>0</v>
      </c>
      <c r="W5" s="594"/>
      <c r="X5" s="129"/>
      <c r="Y5" s="260"/>
      <c r="Z5" s="259" t="s">
        <v>273</v>
      </c>
      <c r="AA5" s="200" t="s">
        <v>272</v>
      </c>
      <c r="AB5" s="200" t="s">
        <v>271</v>
      </c>
      <c r="AC5" s="200" t="s">
        <v>1</v>
      </c>
      <c r="AD5" s="200" t="s">
        <v>0</v>
      </c>
      <c r="AE5" s="258"/>
      <c r="AF5" s="200" t="s">
        <v>273</v>
      </c>
      <c r="AG5" s="200" t="str">
        <f>AA5</f>
        <v>Leb</v>
      </c>
      <c r="AH5" s="200" t="str">
        <f>AB5</f>
        <v>Syr</v>
      </c>
      <c r="AI5" s="200" t="str">
        <f>AC5</f>
        <v>PRL</v>
      </c>
      <c r="AJ5" s="200" t="str">
        <f>AD5</f>
        <v>PRS</v>
      </c>
    </row>
    <row r="6" spans="1:38" ht="115.5" customHeight="1" thickBot="1" x14ac:dyDescent="0.3">
      <c r="A6" s="576">
        <v>1.1000000000000001</v>
      </c>
      <c r="B6" s="579" t="s">
        <v>312</v>
      </c>
      <c r="C6" s="582" t="s">
        <v>311</v>
      </c>
      <c r="D6" s="585" t="s">
        <v>310</v>
      </c>
      <c r="E6" s="257" t="s">
        <v>309</v>
      </c>
      <c r="F6" s="223" t="s">
        <v>308</v>
      </c>
      <c r="G6" s="223">
        <v>2000</v>
      </c>
      <c r="H6" s="223">
        <v>1900</v>
      </c>
      <c r="I6" s="223">
        <v>1750</v>
      </c>
      <c r="J6" s="139">
        <v>10000</v>
      </c>
      <c r="K6" s="188">
        <v>1</v>
      </c>
      <c r="L6" s="222">
        <v>1</v>
      </c>
      <c r="M6" s="188">
        <f>L6*G6</f>
        <v>2000</v>
      </c>
      <c r="N6" s="139">
        <f>O6+P6+Q6</f>
        <v>56500000</v>
      </c>
      <c r="O6" s="139">
        <f>J6*G6</f>
        <v>20000000</v>
      </c>
      <c r="P6" s="139">
        <f>J6*H6</f>
        <v>19000000</v>
      </c>
      <c r="Q6" s="139">
        <f>J6*I6</f>
        <v>17500000</v>
      </c>
      <c r="R6" s="254">
        <f>M6-SUM(S6:V6)</f>
        <v>0</v>
      </c>
      <c r="S6" s="253">
        <f>M6</f>
        <v>2000</v>
      </c>
      <c r="T6" s="253">
        <v>0</v>
      </c>
      <c r="U6" s="253">
        <v>0</v>
      </c>
      <c r="V6" s="253">
        <v>0</v>
      </c>
      <c r="W6" s="594"/>
      <c r="Y6" s="216">
        <f>18372+T11+T12+T18</f>
        <v>23096.358974358973</v>
      </c>
      <c r="Z6" s="253">
        <f>H6*L6</f>
        <v>1900</v>
      </c>
      <c r="AA6" s="253">
        <f>Z6</f>
        <v>1900</v>
      </c>
      <c r="AB6" s="253">
        <v>0</v>
      </c>
      <c r="AC6" s="253">
        <v>0</v>
      </c>
      <c r="AD6" s="253">
        <v>0</v>
      </c>
      <c r="AE6" s="216"/>
      <c r="AF6" s="253">
        <f>I6*L6</f>
        <v>1750</v>
      </c>
      <c r="AG6" s="253">
        <f>AF6</f>
        <v>1750</v>
      </c>
      <c r="AH6" s="253">
        <v>0</v>
      </c>
      <c r="AI6" s="253">
        <f>AC6</f>
        <v>0</v>
      </c>
      <c r="AJ6" s="253">
        <f>AD6</f>
        <v>0</v>
      </c>
    </row>
    <row r="7" spans="1:38" ht="30.6" customHeight="1" thickBot="1" x14ac:dyDescent="0.3">
      <c r="A7" s="577"/>
      <c r="B7" s="580"/>
      <c r="C7" s="583"/>
      <c r="D7" s="586"/>
      <c r="E7" s="256"/>
      <c r="F7" s="223" t="s">
        <v>53</v>
      </c>
      <c r="G7" s="223">
        <v>850</v>
      </c>
      <c r="H7" s="223">
        <v>900</v>
      </c>
      <c r="I7" s="223">
        <v>1000</v>
      </c>
      <c r="J7" s="139">
        <v>35000</v>
      </c>
      <c r="K7" s="188">
        <v>1</v>
      </c>
      <c r="L7" s="222">
        <v>2.5</v>
      </c>
      <c r="M7" s="188">
        <f>L7*G7</f>
        <v>2125</v>
      </c>
      <c r="N7" s="139">
        <f>O7+P7+Q7</f>
        <v>96250000</v>
      </c>
      <c r="O7" s="139">
        <f>J7*G7</f>
        <v>29750000</v>
      </c>
      <c r="P7" s="139">
        <f>J7*H7</f>
        <v>31500000</v>
      </c>
      <c r="Q7" s="139">
        <f>J7*I7</f>
        <v>35000000</v>
      </c>
      <c r="R7" s="254">
        <f>M7-SUM(S7:V7)</f>
        <v>0</v>
      </c>
      <c r="S7" s="253">
        <f>M7*0.7</f>
        <v>1487.5</v>
      </c>
      <c r="T7" s="253">
        <f>M7*0.25</f>
        <v>531.25</v>
      </c>
      <c r="U7" s="253">
        <f>M7*0.035</f>
        <v>74.375</v>
      </c>
      <c r="V7" s="253">
        <f>M7*0.015</f>
        <v>31.875</v>
      </c>
      <c r="W7" s="594"/>
      <c r="Y7" s="245"/>
      <c r="Z7" s="253">
        <f>H7*L7</f>
        <v>2250</v>
      </c>
      <c r="AA7" s="253">
        <f>(S7/2125)*Z7</f>
        <v>1575</v>
      </c>
      <c r="AB7" s="253">
        <f>(T7/2125)*Z7</f>
        <v>562.5</v>
      </c>
      <c r="AC7" s="253">
        <f>(U7/2125)*Z7</f>
        <v>78.750000000000014</v>
      </c>
      <c r="AD7" s="253">
        <f>(V7/2125)*Z7</f>
        <v>33.75</v>
      </c>
      <c r="AE7" s="216"/>
      <c r="AF7" s="253">
        <f>I7*L7</f>
        <v>2500</v>
      </c>
      <c r="AG7" s="253">
        <f>(S7/2125)*AF7</f>
        <v>1750</v>
      </c>
      <c r="AH7" s="253">
        <f>(T7/2125)*AF7</f>
        <v>625</v>
      </c>
      <c r="AI7" s="253">
        <f>(U7/2125)*AF7</f>
        <v>87.500000000000014</v>
      </c>
      <c r="AJ7" s="253">
        <f>(V7/2125)*AF7</f>
        <v>37.5</v>
      </c>
    </row>
    <row r="8" spans="1:38" ht="51" customHeight="1" thickBot="1" x14ac:dyDescent="0.3">
      <c r="A8" s="577"/>
      <c r="B8" s="580"/>
      <c r="C8" s="583"/>
      <c r="D8" s="586"/>
      <c r="E8" s="256"/>
      <c r="F8" s="223" t="s">
        <v>307</v>
      </c>
      <c r="G8" s="223">
        <v>150</v>
      </c>
      <c r="H8" s="223">
        <v>150</v>
      </c>
      <c r="I8" s="223">
        <v>200</v>
      </c>
      <c r="J8" s="139">
        <v>60000</v>
      </c>
      <c r="K8" s="188">
        <v>2</v>
      </c>
      <c r="L8" s="188">
        <v>3</v>
      </c>
      <c r="M8" s="188">
        <f>L8*G8</f>
        <v>450</v>
      </c>
      <c r="N8" s="139">
        <f>O8+P8+Q8</f>
        <v>30000000</v>
      </c>
      <c r="O8" s="139">
        <f>J8*G8</f>
        <v>9000000</v>
      </c>
      <c r="P8" s="139">
        <f>J8*H8</f>
        <v>9000000</v>
      </c>
      <c r="Q8" s="139">
        <f>J8*I8</f>
        <v>12000000</v>
      </c>
      <c r="R8" s="254">
        <f>M8-SUM(S8:V8)</f>
        <v>0</v>
      </c>
      <c r="S8" s="253">
        <f>M8*0.7</f>
        <v>315</v>
      </c>
      <c r="T8" s="253">
        <f>M8*0.25</f>
        <v>112.5</v>
      </c>
      <c r="U8" s="253">
        <f>M8*0.035</f>
        <v>15.750000000000002</v>
      </c>
      <c r="V8" s="253">
        <f>M8*0.015</f>
        <v>6.75</v>
      </c>
      <c r="W8" s="594"/>
      <c r="Y8" s="245">
        <f>100-79.5620438</f>
        <v>20.437956200000002</v>
      </c>
      <c r="Z8" s="253">
        <f>H8*L8</f>
        <v>450</v>
      </c>
      <c r="AA8" s="253">
        <f>(S8/450)*Z8</f>
        <v>315</v>
      </c>
      <c r="AB8" s="253">
        <f>(T8/450)*Z8</f>
        <v>112.5</v>
      </c>
      <c r="AC8" s="253">
        <f>(U8/450)*Z8</f>
        <v>15.750000000000002</v>
      </c>
      <c r="AD8" s="253">
        <f>(V8/450)*Z8</f>
        <v>6.75</v>
      </c>
      <c r="AE8" s="216"/>
      <c r="AF8" s="253">
        <f>I8*L8</f>
        <v>600</v>
      </c>
      <c r="AG8" s="253">
        <f>(S8/450)*AF8</f>
        <v>420</v>
      </c>
      <c r="AH8" s="253">
        <f>(T8/450)*AF8</f>
        <v>150</v>
      </c>
      <c r="AI8" s="253">
        <f>(U8/450)*AF8</f>
        <v>21.000000000000004</v>
      </c>
      <c r="AJ8" s="253">
        <f>(V8/450)*AF8</f>
        <v>9</v>
      </c>
    </row>
    <row r="9" spans="1:38" ht="81" customHeight="1" thickBot="1" x14ac:dyDescent="0.3">
      <c r="A9" s="578"/>
      <c r="B9" s="581"/>
      <c r="C9" s="584"/>
      <c r="D9" s="587"/>
      <c r="E9" s="255"/>
      <c r="F9" s="223" t="s">
        <v>218</v>
      </c>
      <c r="G9" s="223">
        <v>90</v>
      </c>
      <c r="H9" s="223">
        <v>80</v>
      </c>
      <c r="I9" s="223">
        <v>70</v>
      </c>
      <c r="J9" s="139">
        <v>50000</v>
      </c>
      <c r="K9" s="188">
        <v>2</v>
      </c>
      <c r="L9" s="188">
        <v>4</v>
      </c>
      <c r="M9" s="188">
        <f>L9*G9</f>
        <v>360</v>
      </c>
      <c r="N9" s="139">
        <f>O9+P9+Q9</f>
        <v>12000000</v>
      </c>
      <c r="O9" s="139">
        <f>J9*G9</f>
        <v>4500000</v>
      </c>
      <c r="P9" s="139">
        <f>J9*H9</f>
        <v>4000000</v>
      </c>
      <c r="Q9" s="139">
        <f>J9*I9</f>
        <v>3500000</v>
      </c>
      <c r="R9" s="254">
        <f>M9-SUM(S9:V9)</f>
        <v>0</v>
      </c>
      <c r="S9" s="253">
        <f>M9/2+3</f>
        <v>183</v>
      </c>
      <c r="T9" s="253">
        <f>M9*0.45+2</f>
        <v>164</v>
      </c>
      <c r="U9" s="253">
        <f>10+1</f>
        <v>11</v>
      </c>
      <c r="V9" s="253">
        <v>2</v>
      </c>
      <c r="W9" s="595"/>
      <c r="Y9" s="245"/>
      <c r="Z9" s="253">
        <f>H9*L9</f>
        <v>320</v>
      </c>
      <c r="AA9" s="253">
        <f>(S9/360)*Z9</f>
        <v>162.66666666666666</v>
      </c>
      <c r="AB9" s="253">
        <f>(T9/360)*Z9</f>
        <v>145.77777777777777</v>
      </c>
      <c r="AC9" s="253">
        <f>(U9/360)*Z9</f>
        <v>9.7777777777777768</v>
      </c>
      <c r="AD9" s="253">
        <f>(V9/360)*Z9</f>
        <v>1.7777777777777779</v>
      </c>
      <c r="AE9" s="216"/>
      <c r="AF9" s="253">
        <f>I9*L9</f>
        <v>280</v>
      </c>
      <c r="AG9" s="253">
        <f>(S9/360)*AF9</f>
        <v>142.33333333333331</v>
      </c>
      <c r="AH9" s="253">
        <f>(T9/360)*AF9</f>
        <v>127.55555555555556</v>
      </c>
      <c r="AI9" s="253">
        <f>(U9/360)*AF9</f>
        <v>8.5555555555555554</v>
      </c>
      <c r="AJ9" s="253">
        <f>(V9/360)*AF9</f>
        <v>1.5555555555555556</v>
      </c>
    </row>
    <row r="10" spans="1:38" ht="122.25" customHeight="1" thickBot="1" x14ac:dyDescent="0.3">
      <c r="A10" s="252"/>
      <c r="B10" s="142" t="s">
        <v>306</v>
      </c>
      <c r="C10" s="141"/>
      <c r="D10" s="141"/>
      <c r="E10" s="251"/>
      <c r="F10" s="251"/>
      <c r="G10" s="251"/>
      <c r="H10" s="251"/>
      <c r="I10" s="251"/>
      <c r="J10" s="218"/>
      <c r="K10" s="250"/>
      <c r="L10" s="249" t="s">
        <v>305</v>
      </c>
      <c r="M10" s="188"/>
      <c r="N10" s="248"/>
      <c r="O10" s="218" t="s">
        <v>304</v>
      </c>
      <c r="P10" s="248" t="s">
        <v>388</v>
      </c>
      <c r="Q10" s="218" t="s">
        <v>303</v>
      </c>
      <c r="R10" s="247" t="s">
        <v>273</v>
      </c>
      <c r="S10" s="244">
        <f>SUM(S6:S9)</f>
        <v>3985.5</v>
      </c>
      <c r="T10" s="244">
        <f t="shared" ref="T10:V10" si="0">SUM(T6:T9)</f>
        <v>807.75</v>
      </c>
      <c r="U10" s="244">
        <f t="shared" si="0"/>
        <v>101.125</v>
      </c>
      <c r="V10" s="244">
        <f t="shared" si="0"/>
        <v>40.625</v>
      </c>
      <c r="W10" s="246">
        <f>S10+T10+U10+V10</f>
        <v>4935</v>
      </c>
      <c r="Y10" s="245"/>
      <c r="Z10" s="243">
        <f>SUM(Z6:Z9)</f>
        <v>4920</v>
      </c>
      <c r="AA10" s="244">
        <f>SUM(AA6:AA9)</f>
        <v>3952.6666666666665</v>
      </c>
      <c r="AB10" s="244">
        <f t="shared" ref="AB10:AD10" si="1">SUM(AB6:AB9)</f>
        <v>820.77777777777783</v>
      </c>
      <c r="AC10" s="244">
        <f t="shared" si="1"/>
        <v>104.27777777777779</v>
      </c>
      <c r="AD10" s="244">
        <f t="shared" si="1"/>
        <v>42.277777777777779</v>
      </c>
      <c r="AE10" s="216"/>
      <c r="AF10" s="243">
        <f>SUM(AF6:AF9)</f>
        <v>5130</v>
      </c>
      <c r="AG10" s="243">
        <f t="shared" ref="AG10:AJ10" si="2">SUM(AG6:AG9)</f>
        <v>4062.3333333333335</v>
      </c>
      <c r="AH10" s="243">
        <f t="shared" si="2"/>
        <v>902.55555555555554</v>
      </c>
      <c r="AI10" s="243">
        <f t="shared" si="2"/>
        <v>117.05555555555557</v>
      </c>
      <c r="AJ10" s="243">
        <f t="shared" si="2"/>
        <v>48.055555555555557</v>
      </c>
    </row>
    <row r="11" spans="1:38" ht="47.45" customHeight="1" thickBot="1" x14ac:dyDescent="0.3">
      <c r="A11" s="574">
        <v>1.2</v>
      </c>
      <c r="B11" s="588" t="s">
        <v>302</v>
      </c>
      <c r="C11" s="590"/>
      <c r="D11" s="570" t="s">
        <v>301</v>
      </c>
      <c r="E11" s="572" t="s">
        <v>300</v>
      </c>
      <c r="F11" s="223" t="s">
        <v>299</v>
      </c>
      <c r="G11" s="223">
        <v>20</v>
      </c>
      <c r="H11" s="223">
        <v>16</v>
      </c>
      <c r="I11" s="223">
        <v>11</v>
      </c>
      <c r="J11" s="238">
        <v>2000000</v>
      </c>
      <c r="K11" s="188">
        <v>3</v>
      </c>
      <c r="L11" s="188">
        <f>N11/13000</f>
        <v>3076.9230769230771</v>
      </c>
      <c r="M11" s="188">
        <f>L11/3</f>
        <v>1025.6410256410256</v>
      </c>
      <c r="N11" s="137">
        <f>J11*G11</f>
        <v>40000000</v>
      </c>
      <c r="O11" s="137">
        <f>N11*0.42</f>
        <v>16800000</v>
      </c>
      <c r="P11" s="137">
        <f>N11*0.355</f>
        <v>14200000</v>
      </c>
      <c r="Q11" s="137">
        <f>N11*0.225</f>
        <v>9000000</v>
      </c>
      <c r="R11" s="232" t="s">
        <v>298</v>
      </c>
      <c r="S11" s="242">
        <f>M11/2</f>
        <v>512.82051282051282</v>
      </c>
      <c r="T11" s="242">
        <f>M11*0.45</f>
        <v>461.53846153846155</v>
      </c>
      <c r="U11" s="242">
        <f>M11*0.035</f>
        <v>35.897435897435898</v>
      </c>
      <c r="V11" s="241">
        <f>M11*0.015</f>
        <v>15.384615384615383</v>
      </c>
      <c r="W11" s="235">
        <f>(W12+AE12+AK12)/3</f>
        <v>3077</v>
      </c>
      <c r="Y11" s="240"/>
      <c r="AA11" s="234">
        <v>512.82051282051282</v>
      </c>
      <c r="AB11" s="234">
        <v>461.53846153846155</v>
      </c>
      <c r="AC11" s="234">
        <v>35.897435897435898</v>
      </c>
      <c r="AD11" s="234">
        <v>15.384615384615383</v>
      </c>
      <c r="AF11" s="239"/>
      <c r="AG11" s="193">
        <v>512.82051282051282</v>
      </c>
      <c r="AH11" s="193">
        <v>461.53846153846155</v>
      </c>
      <c r="AI11" s="193">
        <v>35.897435897435898</v>
      </c>
      <c r="AJ11" s="193">
        <v>15.384615384615383</v>
      </c>
    </row>
    <row r="12" spans="1:38" ht="47.45" customHeight="1" thickBot="1" x14ac:dyDescent="0.3">
      <c r="A12" s="575"/>
      <c r="B12" s="589"/>
      <c r="C12" s="591"/>
      <c r="D12" s="571"/>
      <c r="E12" s="573"/>
      <c r="F12" s="223" t="s">
        <v>297</v>
      </c>
      <c r="G12" s="223">
        <v>5</v>
      </c>
      <c r="H12" s="223">
        <v>4</v>
      </c>
      <c r="I12" s="223">
        <v>3</v>
      </c>
      <c r="J12" s="238">
        <v>16000000</v>
      </c>
      <c r="K12" s="188">
        <v>3</v>
      </c>
      <c r="L12" s="188">
        <f>N12/13000</f>
        <v>6153.8461538461543</v>
      </c>
      <c r="M12" s="188">
        <f>L12/3</f>
        <v>2051.2820512820513</v>
      </c>
      <c r="N12" s="137">
        <f>J12*G12</f>
        <v>80000000</v>
      </c>
      <c r="O12" s="137">
        <f>N12*0.42</f>
        <v>33600000</v>
      </c>
      <c r="P12" s="137">
        <f>N12*0.355</f>
        <v>28400000</v>
      </c>
      <c r="Q12" s="137">
        <f>N12*0.225</f>
        <v>18000000</v>
      </c>
      <c r="R12" s="232" t="s">
        <v>296</v>
      </c>
      <c r="S12" s="237">
        <f>M12*0.7</f>
        <v>1435.8974358974358</v>
      </c>
      <c r="T12" s="237">
        <f>M12*0.25</f>
        <v>512.82051282051282</v>
      </c>
      <c r="U12" s="237">
        <f>M12*0.035</f>
        <v>71.794871794871796</v>
      </c>
      <c r="V12" s="236">
        <f>M12*0.015</f>
        <v>30.769230769230766</v>
      </c>
      <c r="W12" s="235">
        <f>3077</f>
        <v>3077</v>
      </c>
      <c r="Y12" s="221"/>
      <c r="AA12" s="234">
        <v>1435.8974358974358</v>
      </c>
      <c r="AB12" s="234">
        <v>512.82051282051282</v>
      </c>
      <c r="AC12" s="234">
        <v>71.794871794871796</v>
      </c>
      <c r="AD12" s="234">
        <v>30.769230769230766</v>
      </c>
      <c r="AE12" s="232">
        <f>3077</f>
        <v>3077</v>
      </c>
      <c r="AF12" s="233" t="s">
        <v>295</v>
      </c>
      <c r="AG12" s="193">
        <v>1435.8974358974358</v>
      </c>
      <c r="AH12" s="193">
        <v>512.82051282051282</v>
      </c>
      <c r="AI12" s="193">
        <v>71.794871794871796</v>
      </c>
      <c r="AJ12" s="193">
        <v>30.769230769230766</v>
      </c>
      <c r="AK12" s="232">
        <f>3077</f>
        <v>3077</v>
      </c>
      <c r="AL12" s="161" t="s">
        <v>294</v>
      </c>
    </row>
    <row r="13" spans="1:38" ht="66.75" customHeight="1" thickBot="1" x14ac:dyDescent="0.3">
      <c r="A13" s="143"/>
      <c r="B13" s="142" t="s">
        <v>293</v>
      </c>
      <c r="C13" s="141"/>
      <c r="D13" s="141"/>
      <c r="E13" s="141"/>
      <c r="F13" s="141"/>
      <c r="G13" s="141"/>
      <c r="H13" s="141"/>
      <c r="I13" s="141"/>
      <c r="J13" s="218" t="s">
        <v>292</v>
      </c>
      <c r="K13" s="188"/>
      <c r="L13" s="188"/>
      <c r="M13" s="188">
        <f>L13*I13</f>
        <v>0</v>
      </c>
      <c r="N13" s="137"/>
      <c r="O13" s="231" t="s">
        <v>291</v>
      </c>
      <c r="P13" s="231" t="s">
        <v>290</v>
      </c>
      <c r="Q13" s="231" t="s">
        <v>289</v>
      </c>
      <c r="R13" s="230" t="s">
        <v>273</v>
      </c>
      <c r="S13" s="228" t="s">
        <v>272</v>
      </c>
      <c r="T13" s="228" t="s">
        <v>271</v>
      </c>
      <c r="U13" s="228" t="s">
        <v>1</v>
      </c>
      <c r="V13" s="228" t="s">
        <v>0</v>
      </c>
      <c r="W13" s="592" t="s">
        <v>288</v>
      </c>
      <c r="Y13" s="221"/>
      <c r="Z13" s="229" t="s">
        <v>273</v>
      </c>
      <c r="AA13" s="228" t="s">
        <v>272</v>
      </c>
      <c r="AB13" s="228" t="s">
        <v>271</v>
      </c>
      <c r="AC13" s="228" t="s">
        <v>1</v>
      </c>
      <c r="AD13" s="228" t="s">
        <v>0</v>
      </c>
      <c r="AF13" s="227" t="s">
        <v>273</v>
      </c>
      <c r="AG13" s="200" t="s">
        <v>272</v>
      </c>
      <c r="AH13" s="200" t="s">
        <v>271</v>
      </c>
      <c r="AI13" s="200" t="s">
        <v>1</v>
      </c>
      <c r="AJ13" s="226" t="s">
        <v>0</v>
      </c>
    </row>
    <row r="14" spans="1:38" ht="194.25" customHeight="1" thickBot="1" x14ac:dyDescent="0.3">
      <c r="A14" s="143">
        <v>1.3</v>
      </c>
      <c r="B14" s="152" t="s">
        <v>389</v>
      </c>
      <c r="C14" s="225"/>
      <c r="D14" s="224" t="s">
        <v>286</v>
      </c>
      <c r="E14" s="223" t="s">
        <v>285</v>
      </c>
      <c r="F14" s="150" t="s">
        <v>284</v>
      </c>
      <c r="G14" s="223">
        <v>251</v>
      </c>
      <c r="H14" s="223">
        <v>251</v>
      </c>
      <c r="I14" s="223">
        <v>251</v>
      </c>
      <c r="J14" s="139">
        <f>(50*10*9*20*100)/40</f>
        <v>225000</v>
      </c>
      <c r="K14" s="222">
        <v>1.5</v>
      </c>
      <c r="L14" s="188">
        <f>150*251</f>
        <v>37650</v>
      </c>
      <c r="M14" s="188">
        <f>50*10*9*251</f>
        <v>1129500</v>
      </c>
      <c r="N14" s="137">
        <f>Q14+P14+O14</f>
        <v>169425000</v>
      </c>
      <c r="O14" s="137">
        <f>J14*G14</f>
        <v>56475000</v>
      </c>
      <c r="P14" s="137">
        <f>J14*H14</f>
        <v>56475000</v>
      </c>
      <c r="Q14" s="137">
        <f>J14*I14</f>
        <v>56475000</v>
      </c>
      <c r="R14" s="220">
        <f>S14+T14+U14+V14</f>
        <v>37651</v>
      </c>
      <c r="S14" s="219">
        <f>18825</f>
        <v>18825</v>
      </c>
      <c r="T14" s="219">
        <f>16943</f>
        <v>16943</v>
      </c>
      <c r="U14" s="219">
        <f>1318</f>
        <v>1318</v>
      </c>
      <c r="V14" s="219">
        <f>565</f>
        <v>565</v>
      </c>
      <c r="W14" s="592"/>
      <c r="Y14" s="221"/>
      <c r="Z14" s="220">
        <v>37651</v>
      </c>
      <c r="AA14" s="219">
        <v>18825</v>
      </c>
      <c r="AB14" s="219">
        <v>16943</v>
      </c>
      <c r="AC14" s="219">
        <v>1318</v>
      </c>
      <c r="AD14" s="219">
        <v>565</v>
      </c>
      <c r="AF14" s="220">
        <f>AG14+AH14+AI14+AJ14</f>
        <v>37651</v>
      </c>
      <c r="AG14" s="219">
        <f>18825</f>
        <v>18825</v>
      </c>
      <c r="AH14" s="219">
        <f>16943</f>
        <v>16943</v>
      </c>
      <c r="AI14" s="219">
        <f>1318</f>
        <v>1318</v>
      </c>
      <c r="AJ14" s="219">
        <f>565</f>
        <v>565</v>
      </c>
    </row>
    <row r="15" spans="1:38" ht="39" customHeight="1" thickBot="1" x14ac:dyDescent="0.3">
      <c r="A15" s="143"/>
      <c r="B15" s="142" t="s">
        <v>283</v>
      </c>
      <c r="C15" s="141"/>
      <c r="D15" s="141"/>
      <c r="E15" s="141"/>
      <c r="F15" s="141"/>
      <c r="G15" s="141"/>
      <c r="H15" s="141"/>
      <c r="I15" s="141"/>
      <c r="J15" s="218" t="s">
        <v>282</v>
      </c>
      <c r="K15" s="188"/>
      <c r="L15" s="188" t="s">
        <v>281</v>
      </c>
      <c r="M15" s="188" t="s">
        <v>280</v>
      </c>
      <c r="N15" s="137"/>
      <c r="O15" s="217" t="s">
        <v>279</v>
      </c>
      <c r="P15" s="217" t="s">
        <v>278</v>
      </c>
      <c r="Q15" s="217" t="s">
        <v>277</v>
      </c>
      <c r="R15" s="216"/>
      <c r="S15" s="216"/>
      <c r="T15" s="216"/>
      <c r="U15" s="216"/>
      <c r="V15" s="216"/>
      <c r="W15" s="592"/>
    </row>
    <row r="16" spans="1:38" s="203" customFormat="1" ht="105.75" customHeight="1" thickBot="1" x14ac:dyDescent="0.3">
      <c r="A16" s="215">
        <v>2</v>
      </c>
      <c r="B16" s="214" t="s">
        <v>276</v>
      </c>
      <c r="C16" s="213"/>
      <c r="D16" s="214" t="s">
        <v>275</v>
      </c>
      <c r="E16" s="213" t="s">
        <v>274</v>
      </c>
      <c r="F16" s="212"/>
      <c r="G16" s="211"/>
      <c r="H16" s="211"/>
      <c r="I16" s="211"/>
      <c r="J16" s="210"/>
      <c r="K16" s="209"/>
      <c r="L16" s="208"/>
      <c r="M16" s="207"/>
      <c r="N16" s="207"/>
      <c r="O16" s="206">
        <f>O18</f>
        <v>26250000</v>
      </c>
      <c r="P16" s="206">
        <f>P18</f>
        <v>26250000</v>
      </c>
      <c r="Q16" s="206">
        <f>Q18</f>
        <v>26250000</v>
      </c>
      <c r="R16" s="205"/>
      <c r="S16" s="205"/>
      <c r="T16" s="205"/>
      <c r="U16" s="205"/>
      <c r="V16" s="204"/>
      <c r="W16" s="592"/>
    </row>
    <row r="17" spans="1:44" s="161" customFormat="1" ht="39" customHeight="1" thickBot="1" x14ac:dyDescent="0.3">
      <c r="A17" s="172"/>
      <c r="B17" s="171" t="s">
        <v>263</v>
      </c>
      <c r="C17" s="170" t="s">
        <v>262</v>
      </c>
      <c r="D17" s="163" t="s">
        <v>261</v>
      </c>
      <c r="E17" s="163" t="s">
        <v>260</v>
      </c>
      <c r="F17" s="163" t="s">
        <v>12</v>
      </c>
      <c r="G17" s="163"/>
      <c r="H17" s="163"/>
      <c r="I17" s="163" t="s">
        <v>25</v>
      </c>
      <c r="J17" s="163" t="s">
        <v>256</v>
      </c>
      <c r="K17" s="202" t="s">
        <v>255</v>
      </c>
      <c r="L17" s="202" t="s">
        <v>254</v>
      </c>
      <c r="M17" s="165" t="s">
        <v>253</v>
      </c>
      <c r="N17" s="163" t="s">
        <v>252</v>
      </c>
      <c r="O17" s="163">
        <v>2020</v>
      </c>
      <c r="P17" s="163">
        <v>2019</v>
      </c>
      <c r="Q17" s="163">
        <v>2018</v>
      </c>
      <c r="R17" s="201" t="s">
        <v>273</v>
      </c>
      <c r="S17" s="200" t="s">
        <v>272</v>
      </c>
      <c r="T17" s="200" t="s">
        <v>271</v>
      </c>
      <c r="U17" s="200" t="s">
        <v>1</v>
      </c>
      <c r="V17" s="200" t="s">
        <v>0</v>
      </c>
      <c r="W17" s="592"/>
      <c r="Z17" s="201" t="s">
        <v>273</v>
      </c>
      <c r="AA17" s="200" t="s">
        <v>272</v>
      </c>
      <c r="AB17" s="200" t="s">
        <v>271</v>
      </c>
      <c r="AC17" s="200" t="s">
        <v>1</v>
      </c>
      <c r="AD17" s="200" t="s">
        <v>0</v>
      </c>
      <c r="AF17" s="201" t="s">
        <v>273</v>
      </c>
      <c r="AG17" s="200" t="s">
        <v>272</v>
      </c>
      <c r="AH17" s="200" t="s">
        <v>271</v>
      </c>
      <c r="AI17" s="200" t="s">
        <v>1</v>
      </c>
      <c r="AJ17" s="200" t="s">
        <v>0</v>
      </c>
    </row>
    <row r="18" spans="1:44" s="184" customFormat="1" ht="75" customHeight="1" thickBot="1" x14ac:dyDescent="0.3">
      <c r="A18" s="192">
        <v>2.1</v>
      </c>
      <c r="B18" s="151" t="s">
        <v>270</v>
      </c>
      <c r="C18" s="199"/>
      <c r="D18" s="186" t="s">
        <v>269</v>
      </c>
      <c r="E18" s="186"/>
      <c r="F18" s="197">
        <v>1750</v>
      </c>
      <c r="G18" s="198">
        <f>15000</f>
        <v>15000</v>
      </c>
      <c r="H18" s="198">
        <v>15000</v>
      </c>
      <c r="I18" s="198">
        <v>15000</v>
      </c>
      <c r="J18" s="387">
        <v>1</v>
      </c>
      <c r="K18" s="196">
        <v>0.2</v>
      </c>
      <c r="L18" s="188">
        <f>K18*G18</f>
        <v>3000</v>
      </c>
      <c r="M18" s="137">
        <f>I18*F18</f>
        <v>26250000</v>
      </c>
      <c r="N18" s="137">
        <f>O18+P18+Q18</f>
        <v>78750000</v>
      </c>
      <c r="O18" s="137">
        <f>F18*G18</f>
        <v>26250000</v>
      </c>
      <c r="P18" s="137">
        <f>F18*H18</f>
        <v>26250000</v>
      </c>
      <c r="Q18" s="195">
        <f>F18*I18</f>
        <v>26250000</v>
      </c>
      <c r="R18" s="194">
        <f>S18+T18+U18+V18</f>
        <v>15000</v>
      </c>
      <c r="S18" s="193">
        <f>14000*0.75</f>
        <v>10500</v>
      </c>
      <c r="T18" s="193">
        <f>5000*0.75</f>
        <v>3750</v>
      </c>
      <c r="U18" s="193">
        <f>700*0.75</f>
        <v>525</v>
      </c>
      <c r="V18" s="193">
        <f>300*0.75</f>
        <v>225</v>
      </c>
      <c r="W18" s="592"/>
      <c r="Z18" s="194">
        <f>AA18+AB18+AC18+AD18</f>
        <v>15000</v>
      </c>
      <c r="AA18" s="193">
        <f>14000*0.75</f>
        <v>10500</v>
      </c>
      <c r="AB18" s="193">
        <f>5000*0.75</f>
        <v>3750</v>
      </c>
      <c r="AC18" s="193">
        <f>700*0.75</f>
        <v>525</v>
      </c>
      <c r="AD18" s="193">
        <f>300*0.75</f>
        <v>225</v>
      </c>
      <c r="AF18" s="194">
        <f>AG18+AH18+AI18+AJ18</f>
        <v>15000</v>
      </c>
      <c r="AG18" s="193">
        <f>14000*0.75</f>
        <v>10500</v>
      </c>
      <c r="AH18" s="193">
        <f>5000*0.75</f>
        <v>3750</v>
      </c>
      <c r="AI18" s="193">
        <f>700*0.75</f>
        <v>525</v>
      </c>
      <c r="AJ18" s="193">
        <f>300*0.75</f>
        <v>225</v>
      </c>
    </row>
    <row r="19" spans="1:44" s="184" customFormat="1" ht="85.5" customHeight="1" thickBot="1" x14ac:dyDescent="0.3">
      <c r="A19" s="192">
        <v>2.2000000000000002</v>
      </c>
      <c r="B19" s="152" t="s">
        <v>268</v>
      </c>
      <c r="C19" s="191"/>
      <c r="D19" s="159" t="s">
        <v>267</v>
      </c>
      <c r="E19" s="186"/>
      <c r="F19" s="190"/>
      <c r="G19" s="186"/>
      <c r="H19" s="186"/>
      <c r="I19" s="186"/>
      <c r="J19" s="186"/>
      <c r="K19" s="188"/>
      <c r="L19" s="188"/>
      <c r="M19" s="187"/>
      <c r="N19" s="186"/>
      <c r="O19" s="186"/>
      <c r="P19" s="186"/>
      <c r="Q19" s="186"/>
      <c r="R19" s="185"/>
      <c r="S19" s="185"/>
      <c r="T19" s="185"/>
      <c r="U19" s="185"/>
      <c r="V19" s="185"/>
      <c r="W19" s="592"/>
      <c r="X19" s="134"/>
      <c r="Y19" s="134"/>
      <c r="Z19" s="134"/>
      <c r="AA19" s="134"/>
      <c r="AB19" s="134"/>
      <c r="AC19" s="134"/>
      <c r="AD19" s="134"/>
      <c r="AE19" s="134"/>
      <c r="AF19" s="134"/>
      <c r="AG19" s="134"/>
      <c r="AH19" s="134"/>
      <c r="AI19" s="134"/>
      <c r="AJ19" s="134"/>
      <c r="AK19" s="134"/>
      <c r="AL19" s="134"/>
      <c r="AM19" s="134"/>
      <c r="AN19" s="134"/>
      <c r="AO19" s="134"/>
      <c r="AP19" s="134"/>
      <c r="AQ19" s="134"/>
      <c r="AR19" s="134"/>
    </row>
    <row r="20" spans="1:44" s="184" customFormat="1" ht="85.5" customHeight="1" thickBot="1" x14ac:dyDescent="0.3">
      <c r="A20" s="189"/>
      <c r="B20" s="186" t="s">
        <v>266</v>
      </c>
      <c r="C20" s="186" t="s">
        <v>266</v>
      </c>
      <c r="D20" s="186"/>
      <c r="E20" s="186"/>
      <c r="F20" s="186"/>
      <c r="G20" s="186"/>
      <c r="H20" s="186"/>
      <c r="I20" s="186"/>
      <c r="J20" s="186"/>
      <c r="K20" s="188"/>
      <c r="L20" s="188"/>
      <c r="M20" s="187"/>
      <c r="N20" s="186"/>
      <c r="O20" s="186"/>
      <c r="P20" s="186"/>
      <c r="Q20" s="186"/>
      <c r="R20" s="185"/>
      <c r="S20" s="185"/>
      <c r="T20" s="185"/>
      <c r="U20" s="185"/>
      <c r="V20" s="185"/>
      <c r="W20" s="144"/>
      <c r="X20" s="134"/>
      <c r="Y20" s="134"/>
      <c r="Z20" s="134"/>
      <c r="AA20" s="134"/>
      <c r="AB20" s="134"/>
      <c r="AC20" s="134"/>
      <c r="AD20" s="134"/>
      <c r="AE20" s="134"/>
      <c r="AF20" s="134"/>
      <c r="AG20" s="134"/>
      <c r="AH20" s="134"/>
      <c r="AI20" s="134"/>
      <c r="AJ20" s="134"/>
      <c r="AK20" s="134"/>
      <c r="AL20" s="134"/>
      <c r="AM20" s="134"/>
      <c r="AN20" s="134"/>
      <c r="AO20" s="134"/>
      <c r="AP20" s="134"/>
      <c r="AQ20" s="134"/>
      <c r="AR20" s="134"/>
    </row>
    <row r="21" spans="1:44" s="173" customFormat="1" ht="104.25" customHeight="1" thickBot="1" x14ac:dyDescent="0.3">
      <c r="A21" s="183">
        <v>3</v>
      </c>
      <c r="B21" s="182" t="s">
        <v>265</v>
      </c>
      <c r="C21" s="181"/>
      <c r="D21" s="180" t="s">
        <v>264</v>
      </c>
      <c r="E21" s="179"/>
      <c r="F21" s="179"/>
      <c r="G21" s="179"/>
      <c r="H21" s="179"/>
      <c r="I21" s="179"/>
      <c r="J21" s="178"/>
      <c r="K21" s="177"/>
      <c r="L21" s="176"/>
      <c r="M21" s="175">
        <f>M23+M24</f>
        <v>0</v>
      </c>
      <c r="N21" s="175">
        <f>N23+N24</f>
        <v>34500000</v>
      </c>
      <c r="O21" s="174">
        <f>O23+O24</f>
        <v>11500000</v>
      </c>
      <c r="P21" s="174">
        <f>P23+P24</f>
        <v>11500000</v>
      </c>
      <c r="Q21" s="174">
        <f>Q23+Q24</f>
        <v>11500000</v>
      </c>
      <c r="R21" s="145"/>
      <c r="S21" s="145"/>
      <c r="T21" s="145"/>
      <c r="U21" s="145"/>
      <c r="V21" s="145"/>
      <c r="W21" s="144"/>
      <c r="X21" s="134"/>
      <c r="Y21" s="134"/>
      <c r="Z21" s="134"/>
      <c r="AA21" s="134"/>
      <c r="AB21" s="134"/>
      <c r="AC21" s="134"/>
      <c r="AD21" s="134"/>
      <c r="AE21" s="134"/>
      <c r="AF21" s="134"/>
      <c r="AG21" s="134"/>
      <c r="AH21" s="134"/>
      <c r="AI21" s="134"/>
      <c r="AJ21" s="134"/>
      <c r="AK21" s="134"/>
      <c r="AL21" s="134"/>
      <c r="AM21" s="134"/>
      <c r="AN21" s="134"/>
      <c r="AO21" s="134"/>
      <c r="AP21" s="134"/>
      <c r="AQ21" s="134"/>
      <c r="AR21" s="134"/>
    </row>
    <row r="22" spans="1:44" s="161" customFormat="1" ht="39" customHeight="1" thickBot="1" x14ac:dyDescent="0.3">
      <c r="A22" s="172"/>
      <c r="B22" s="171" t="s">
        <v>263</v>
      </c>
      <c r="C22" s="170" t="s">
        <v>262</v>
      </c>
      <c r="D22" s="164" t="s">
        <v>261</v>
      </c>
      <c r="E22" s="169" t="s">
        <v>260</v>
      </c>
      <c r="F22" s="168" t="s">
        <v>12</v>
      </c>
      <c r="G22" s="168" t="s">
        <v>259</v>
      </c>
      <c r="H22" s="168" t="s">
        <v>258</v>
      </c>
      <c r="I22" s="168" t="s">
        <v>257</v>
      </c>
      <c r="J22" s="168" t="s">
        <v>256</v>
      </c>
      <c r="K22" s="167" t="s">
        <v>255</v>
      </c>
      <c r="L22" s="166" t="s">
        <v>254</v>
      </c>
      <c r="M22" s="165" t="s">
        <v>253</v>
      </c>
      <c r="N22" s="163" t="s">
        <v>252</v>
      </c>
      <c r="O22" s="164">
        <v>2018</v>
      </c>
      <c r="P22" s="163">
        <v>2019</v>
      </c>
      <c r="Q22" s="163">
        <v>2020</v>
      </c>
      <c r="R22" s="162"/>
      <c r="S22" s="162"/>
      <c r="T22" s="162"/>
      <c r="U22" s="162"/>
      <c r="V22" s="162"/>
      <c r="W22" s="144"/>
      <c r="X22" s="134"/>
      <c r="Y22" s="134"/>
      <c r="Z22" s="134"/>
      <c r="AA22" s="134"/>
      <c r="AB22" s="134"/>
      <c r="AC22" s="134"/>
      <c r="AD22" s="134"/>
      <c r="AE22" s="134"/>
      <c r="AF22" s="134"/>
      <c r="AG22" s="134"/>
      <c r="AH22" s="134"/>
      <c r="AI22" s="134"/>
      <c r="AJ22" s="134"/>
      <c r="AK22" s="134"/>
      <c r="AL22" s="134"/>
      <c r="AM22" s="134"/>
      <c r="AN22" s="134"/>
      <c r="AO22" s="134"/>
      <c r="AP22" s="134"/>
      <c r="AQ22" s="134"/>
      <c r="AR22" s="134"/>
    </row>
    <row r="23" spans="1:44" ht="228" customHeight="1" thickBot="1" x14ac:dyDescent="0.3">
      <c r="A23" s="143">
        <v>3.1</v>
      </c>
      <c r="B23" s="160" t="s">
        <v>251</v>
      </c>
      <c r="C23" s="142" t="s">
        <v>250</v>
      </c>
      <c r="D23" s="159" t="s">
        <v>249</v>
      </c>
      <c r="E23" s="158" t="s">
        <v>248</v>
      </c>
      <c r="F23" s="157"/>
      <c r="G23" s="157" t="s">
        <v>248</v>
      </c>
      <c r="H23" s="156">
        <v>7</v>
      </c>
      <c r="I23" s="156">
        <v>7</v>
      </c>
      <c r="J23" s="155"/>
      <c r="K23" s="154"/>
      <c r="L23" s="153"/>
      <c r="M23" s="137"/>
      <c r="N23" s="137">
        <f>Q23+P23+O23</f>
        <v>7500000</v>
      </c>
      <c r="O23" s="137">
        <f>'[2]Outcome 3'!E11</f>
        <v>2500000</v>
      </c>
      <c r="P23" s="137">
        <f>'[2]Outcome 3'!D11</f>
        <v>2500000</v>
      </c>
      <c r="Q23" s="137">
        <f>'[2]Outcome 3'!C11</f>
        <v>2500000</v>
      </c>
      <c r="R23" s="145"/>
      <c r="S23" s="145"/>
      <c r="T23" s="145"/>
      <c r="U23" s="145"/>
      <c r="V23" s="145"/>
      <c r="W23" s="144"/>
      <c r="X23" s="134"/>
      <c r="Y23" s="134"/>
      <c r="Z23" s="134"/>
      <c r="AA23" s="134"/>
      <c r="AB23" s="134"/>
      <c r="AC23" s="134"/>
      <c r="AD23" s="134"/>
      <c r="AE23" s="134"/>
      <c r="AF23" s="134"/>
      <c r="AG23" s="134"/>
      <c r="AH23" s="134"/>
      <c r="AI23" s="134"/>
      <c r="AJ23" s="134"/>
      <c r="AK23" s="134"/>
      <c r="AL23" s="134"/>
      <c r="AM23" s="134"/>
      <c r="AN23" s="134"/>
      <c r="AO23" s="134"/>
      <c r="AP23" s="134"/>
      <c r="AQ23" s="134"/>
      <c r="AR23" s="134"/>
    </row>
    <row r="24" spans="1:44" ht="90.75" customHeight="1" thickBot="1" x14ac:dyDescent="0.3">
      <c r="A24" s="143">
        <v>3.2</v>
      </c>
      <c r="B24" s="152" t="s">
        <v>247</v>
      </c>
      <c r="C24" s="151" t="s">
        <v>140</v>
      </c>
      <c r="D24" s="150" t="s">
        <v>140</v>
      </c>
      <c r="E24" s="149">
        <v>12</v>
      </c>
      <c r="F24" s="149"/>
      <c r="G24" s="149">
        <v>12</v>
      </c>
      <c r="H24" s="149">
        <v>12</v>
      </c>
      <c r="I24" s="149">
        <v>12</v>
      </c>
      <c r="J24" s="148"/>
      <c r="K24" s="147"/>
      <c r="L24" s="138"/>
      <c r="M24" s="137"/>
      <c r="N24" s="137">
        <f>Q24+P24+O24</f>
        <v>27000000</v>
      </c>
      <c r="O24" s="137">
        <f>'[2]Outcome 3'!E31</f>
        <v>9000000</v>
      </c>
      <c r="P24" s="137">
        <f>'[2]Outcome 3'!D31</f>
        <v>9000000</v>
      </c>
      <c r="Q24" s="146">
        <f>'[2]Outcome 3'!C31</f>
        <v>9000000</v>
      </c>
      <c r="R24" s="145"/>
      <c r="S24" s="145"/>
      <c r="T24" s="145"/>
      <c r="U24" s="145"/>
      <c r="V24" s="145"/>
      <c r="W24" s="144"/>
      <c r="X24" s="134"/>
      <c r="Y24" s="134"/>
      <c r="Z24" s="134"/>
      <c r="AA24" s="134"/>
      <c r="AB24" s="134"/>
      <c r="AC24" s="134"/>
      <c r="AD24" s="134"/>
      <c r="AE24" s="134"/>
      <c r="AF24" s="134"/>
      <c r="AG24" s="134"/>
      <c r="AH24" s="134"/>
      <c r="AI24" s="134"/>
      <c r="AJ24" s="134"/>
      <c r="AK24" s="134"/>
      <c r="AL24" s="134"/>
      <c r="AM24" s="134"/>
      <c r="AN24" s="134"/>
      <c r="AO24" s="134"/>
      <c r="AP24" s="134"/>
      <c r="AQ24" s="134"/>
      <c r="AR24" s="134"/>
    </row>
    <row r="25" spans="1:44" ht="177" customHeight="1" thickBot="1" x14ac:dyDescent="0.3">
      <c r="A25" s="143"/>
      <c r="B25" s="142" t="s">
        <v>246</v>
      </c>
      <c r="C25" s="141"/>
      <c r="D25" s="141"/>
      <c r="E25" s="141"/>
      <c r="F25" s="141"/>
      <c r="G25" s="140"/>
      <c r="H25" s="140"/>
      <c r="I25" s="140"/>
      <c r="J25" s="139" t="s">
        <v>245</v>
      </c>
      <c r="K25" s="138"/>
      <c r="L25" s="138"/>
      <c r="M25" s="138"/>
      <c r="N25" s="137"/>
      <c r="O25" s="137"/>
      <c r="P25" s="137"/>
      <c r="Q25" s="137"/>
      <c r="R25" s="136"/>
      <c r="S25" s="136"/>
      <c r="T25" s="136"/>
      <c r="U25" s="136"/>
      <c r="V25" s="136"/>
      <c r="W25" s="135"/>
      <c r="X25" s="134"/>
      <c r="Y25" s="134"/>
      <c r="Z25" s="134"/>
      <c r="AA25" s="134"/>
      <c r="AB25" s="134"/>
      <c r="AC25" s="134"/>
      <c r="AD25" s="134"/>
      <c r="AE25" s="134"/>
      <c r="AF25" s="134"/>
      <c r="AG25" s="134"/>
      <c r="AH25" s="134"/>
      <c r="AI25" s="134"/>
      <c r="AJ25" s="134"/>
      <c r="AK25" s="134"/>
      <c r="AL25" s="134"/>
      <c r="AM25" s="134"/>
      <c r="AN25" s="134"/>
      <c r="AO25" s="134"/>
      <c r="AP25" s="134"/>
      <c r="AQ25" s="134"/>
      <c r="AR25" s="134"/>
    </row>
  </sheetData>
  <mergeCells count="11">
    <mergeCell ref="W13:W19"/>
    <mergeCell ref="W1:W9"/>
    <mergeCell ref="A6:A9"/>
    <mergeCell ref="B6:B9"/>
    <mergeCell ref="C6:C9"/>
    <mergeCell ref="D6:D9"/>
    <mergeCell ref="A11:A12"/>
    <mergeCell ref="B11:B12"/>
    <mergeCell ref="C11:C12"/>
    <mergeCell ref="D11:D12"/>
    <mergeCell ref="E11:E12"/>
  </mergeCells>
  <pageMargins left="0.25" right="0.25" top="0.75" bottom="0.75" header="0.3" footer="0.3"/>
  <pageSetup paperSize="9" scale="33" fitToHeight="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LV LOGFRAME</vt:lpstr>
      <vt:lpstr>ActivityInfo indicators</vt:lpstr>
      <vt:lpstr>Econimical Sectors Breakdown</vt:lpstr>
      <vt:lpstr>LV FUNDING</vt:lpstr>
      <vt:lpstr>Lh Budgetting-2019</vt:lpstr>
      <vt:lpstr>Lh Budgetting 2018</vt:lpstr>
      <vt:lpstr>'LV LOGFRAME'!Print_Area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Rouge</dc:creator>
  <cp:lastModifiedBy>User</cp:lastModifiedBy>
  <cp:lastPrinted>2018-10-14T10:43:08Z</cp:lastPrinted>
  <dcterms:created xsi:type="dcterms:W3CDTF">2018-10-13T08:56:22Z</dcterms:created>
  <dcterms:modified xsi:type="dcterms:W3CDTF">2019-02-11T18:48:18Z</dcterms:modified>
</cp:coreProperties>
</file>