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n-Charles.Rouge\Dropbox (Personal)\LCRP 2019\FINAL Submissions\Final logframes\"/>
    </mc:Choice>
  </mc:AlternateContent>
  <xr:revisionPtr revIDLastSave="0" documentId="13_ncr:1_{AFC1A7C9-3194-44BA-B5D5-05344374219E}" xr6:coauthVersionLast="40" xr6:coauthVersionMax="40" xr10:uidLastSave="{00000000-0000-0000-0000-000000000000}"/>
  <bookViews>
    <workbookView xWindow="390" yWindow="300" windowWidth="18420" windowHeight="11220" activeTab="1" xr2:uid="{00000000-000D-0000-FFFF-FFFF00000000}"/>
  </bookViews>
  <sheets>
    <sheet name="Summary" sheetId="5" r:id="rId1"/>
    <sheet name="BA LOGFRAME" sheetId="1" r:id="rId2"/>
    <sheet name="PIN" sheetId="3" r:id="rId3"/>
    <sheet name="Budget Calculation" sheetId="4" r:id="rId4"/>
  </sheets>
  <externalReferences>
    <externalReference r:id="rId5"/>
  </externalReferences>
  <definedNames>
    <definedName name="_xlnm.Print_Area" localSheetId="1">'BA LOGFRAME'!$A$1:$Q$56</definedName>
    <definedName name="Z_445B5084_4AA9_4766_BDF3_F081BD99834E_.wvu.PrintArea" localSheetId="1" hidden="1">'BA LOGFRAME'!$A$1:$Q$56</definedName>
    <definedName name="Z_A3FC2C64_8F18_4E91_812D_1C0A223CFD0E_.wvu.PrintArea" localSheetId="1" hidden="1">'BA LOGFRAME'!$A$1:$Q$56</definedName>
    <definedName name="Z_AA74D617_46A2_4FDC_94DA_407647126A6B_.wvu.PrintArea" localSheetId="1" hidden="1">'BA LOGFRAME'!$A$1:$Q$56</definedName>
  </definedNames>
  <calcPr calcId="191029" concurrentCalc="0"/>
  <customWorkbookViews>
    <customWorkbookView name="Fanette Blanc - Personal View" guid="{A3FC2C64-8F18-4E91-812D-1C0A223CFD0E}" mergeInterval="0" personalView="1" maximized="1" xWindow="-8" yWindow="-8" windowWidth="1936" windowHeight="1056" activeSheetId="1"/>
    <customWorkbookView name="Kareem Khalil - Personal View" guid="{445B5084-4AA9-4766-BDF3-F081BD99834E}" mergeInterval="0" personalView="1" maximized="1" xWindow="-8" yWindow="-8" windowWidth="1936" windowHeight="1096" activeSheetId="1" showComments="commIndAndComment"/>
    <customWorkbookView name="Jean-Charles Rouge - Personal View" guid="{AA74D617-46A2-4FDC-94DA-407647126A6B}" mergeInterval="0" personalView="1" xWindow="13" yWindow="18" windowWidth="1853" windowHeight="75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6" i="1" l="1"/>
  <c r="K106" i="1"/>
  <c r="L106" i="1"/>
  <c r="M106" i="1"/>
  <c r="N106" i="1"/>
  <c r="O106" i="1"/>
  <c r="P106" i="1"/>
  <c r="Q106" i="1"/>
  <c r="I106" i="1"/>
  <c r="J101" i="1"/>
  <c r="K101" i="1"/>
  <c r="L101" i="1"/>
  <c r="M101" i="1"/>
  <c r="N101" i="1"/>
  <c r="O101" i="1"/>
  <c r="P101" i="1"/>
  <c r="Q101" i="1"/>
  <c r="I101" i="1"/>
  <c r="J96" i="1"/>
  <c r="K96" i="1"/>
  <c r="L96" i="1"/>
  <c r="M96" i="1"/>
  <c r="N96" i="1"/>
  <c r="O96" i="1"/>
  <c r="P96" i="1"/>
  <c r="Q96" i="1"/>
  <c r="I96" i="1"/>
  <c r="J81" i="1"/>
  <c r="K81" i="1"/>
  <c r="L81" i="1"/>
  <c r="M81" i="1"/>
  <c r="N81" i="1"/>
  <c r="O81" i="1"/>
  <c r="P81" i="1"/>
  <c r="Q81" i="1"/>
  <c r="I81" i="1"/>
  <c r="J76" i="1"/>
  <c r="K76" i="1"/>
  <c r="L76" i="1"/>
  <c r="M76" i="1"/>
  <c r="N76" i="1"/>
  <c r="O76" i="1"/>
  <c r="P76" i="1"/>
  <c r="Q76" i="1"/>
  <c r="I76" i="1"/>
  <c r="J71" i="1"/>
  <c r="K71" i="1"/>
  <c r="L71" i="1"/>
  <c r="M71" i="1"/>
  <c r="N71" i="1"/>
  <c r="O71" i="1"/>
  <c r="P71" i="1"/>
  <c r="Q71" i="1"/>
  <c r="I71" i="1"/>
  <c r="J33" i="1"/>
  <c r="K33" i="1"/>
  <c r="L33" i="1"/>
  <c r="M33" i="1"/>
  <c r="N33" i="1"/>
  <c r="O33" i="1"/>
  <c r="P33" i="1"/>
  <c r="Q33" i="1"/>
  <c r="I33" i="1"/>
  <c r="J24" i="1"/>
  <c r="K24" i="1"/>
  <c r="L24" i="1"/>
  <c r="M24" i="1"/>
  <c r="N24" i="1"/>
  <c r="O24" i="1"/>
  <c r="P24" i="1"/>
  <c r="Q24" i="1"/>
  <c r="I24" i="1"/>
  <c r="C5" i="3"/>
  <c r="B14" i="5"/>
  <c r="C4" i="3"/>
  <c r="B15" i="5"/>
  <c r="B13" i="5"/>
  <c r="D5" i="3"/>
  <c r="C14" i="5"/>
  <c r="D14" i="5"/>
  <c r="D4" i="3"/>
  <c r="C15" i="5"/>
  <c r="D15" i="5"/>
  <c r="D16" i="5"/>
  <c r="C17" i="5"/>
  <c r="D17" i="5"/>
  <c r="D24" i="5"/>
  <c r="G24" i="5"/>
  <c r="E24" i="5"/>
  <c r="H24" i="5"/>
  <c r="C26" i="5"/>
  <c r="F26" i="5"/>
  <c r="D26" i="5"/>
  <c r="G26" i="5"/>
  <c r="E26" i="5"/>
  <c r="H26" i="5"/>
  <c r="C27" i="5"/>
  <c r="F27" i="5"/>
  <c r="D27" i="5"/>
  <c r="G27" i="5"/>
  <c r="E27" i="5"/>
  <c r="H27" i="5"/>
  <c r="C29" i="5"/>
  <c r="F29" i="5"/>
  <c r="D29" i="5"/>
  <c r="G29" i="5"/>
  <c r="E29" i="5"/>
  <c r="H29" i="5"/>
  <c r="C30" i="5"/>
  <c r="F30" i="5"/>
  <c r="G30" i="5"/>
  <c r="H30" i="5"/>
  <c r="D7" i="4"/>
  <c r="E7" i="4"/>
  <c r="C8" i="4"/>
  <c r="D8" i="4"/>
  <c r="N8" i="4"/>
  <c r="D11" i="4"/>
  <c r="E11" i="4"/>
  <c r="E10" i="4"/>
  <c r="F11" i="4"/>
  <c r="G11" i="4"/>
  <c r="H11" i="4"/>
  <c r="O11" i="4"/>
  <c r="C12" i="4"/>
  <c r="D12" i="4"/>
  <c r="E12" i="4"/>
  <c r="F12" i="4"/>
  <c r="G12" i="4"/>
  <c r="N12" i="4"/>
  <c r="C18" i="4"/>
  <c r="D18" i="4"/>
  <c r="E19" i="4"/>
  <c r="D20" i="4"/>
  <c r="E20" i="4"/>
  <c r="B24" i="4"/>
  <c r="B27" i="4"/>
  <c r="C27" i="4"/>
  <c r="G4" i="3"/>
  <c r="I4" i="3"/>
  <c r="K4" i="3"/>
  <c r="M4" i="3"/>
  <c r="K5" i="3"/>
  <c r="D6" i="3"/>
  <c r="K6" i="3"/>
  <c r="K7" i="3"/>
  <c r="K8" i="3"/>
  <c r="E5" i="3"/>
  <c r="F5" i="3"/>
  <c r="I5" i="3"/>
  <c r="C6" i="3"/>
  <c r="C8" i="3"/>
  <c r="G6" i="3"/>
  <c r="M6" i="3"/>
  <c r="G7" i="3"/>
  <c r="I7" i="3"/>
  <c r="M7" i="3"/>
  <c r="B8" i="3"/>
  <c r="D8" i="3"/>
  <c r="E8" i="3"/>
  <c r="F8" i="3"/>
  <c r="D21" i="3"/>
  <c r="D13" i="5"/>
  <c r="C13" i="5"/>
  <c r="H12" i="4"/>
  <c r="I11" i="4"/>
  <c r="E8" i="4"/>
  <c r="F7" i="4"/>
  <c r="I6" i="3"/>
  <c r="I8" i="3"/>
  <c r="O5" i="3"/>
  <c r="G5" i="3"/>
  <c r="G8" i="3"/>
  <c r="M5" i="3"/>
  <c r="M8" i="3"/>
  <c r="I12" i="4"/>
  <c r="J11" i="4"/>
  <c r="G7" i="4"/>
  <c r="F8" i="4"/>
  <c r="K11" i="4"/>
  <c r="J12" i="4"/>
  <c r="H7" i="4"/>
  <c r="G8" i="4"/>
  <c r="H8" i="4"/>
  <c r="I7" i="4"/>
  <c r="L11" i="4"/>
  <c r="K12" i="4"/>
  <c r="L12" i="4"/>
  <c r="M11" i="4"/>
  <c r="M12" i="4"/>
  <c r="O12" i="4"/>
  <c r="I8" i="4"/>
  <c r="J7" i="4"/>
  <c r="J8" i="4"/>
  <c r="K7" i="4"/>
  <c r="L7" i="4"/>
  <c r="K8" i="4"/>
  <c r="L8" i="4"/>
  <c r="M7" i="4"/>
  <c r="M8" i="4"/>
  <c r="O8" i="4"/>
  <c r="C24" i="5"/>
  <c r="C8" i="5"/>
  <c r="D8" i="5"/>
  <c r="F24" i="5"/>
  <c r="C10" i="5"/>
  <c r="D10" i="5"/>
  <c r="C9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Khalil Dagher</author>
  </authors>
  <commentList>
    <comment ref="E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Khalil Dagher:</t>
        </r>
        <r>
          <rPr>
            <sz val="9"/>
            <color indexed="81"/>
            <rFont val="Tahoma"/>
            <family val="2"/>
          </rPr>
          <t xml:space="preserve">
Given by NPTP - total number of HHs recertified</t>
        </r>
      </text>
    </comment>
    <comment ref="E5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Khalil Dagher:</t>
        </r>
        <r>
          <rPr>
            <sz val="9"/>
            <color indexed="81"/>
            <rFont val="Tahoma"/>
            <family val="2"/>
          </rPr>
          <t xml:space="preserve">
Total SV + HV estimated by VASYR 2018;
SV: 51% of 1.5M; 137,097 HHs - AVG case size = 5.58
HV: 17% of 1.5M; 
49,419 HHs - AVG case size = 5.16</t>
        </r>
      </text>
    </comment>
    <comment ref="B7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Khalil Dagher:</t>
        </r>
        <r>
          <rPr>
            <sz val="9"/>
            <color indexed="81"/>
            <rFont val="Tahoma"/>
            <family val="2"/>
          </rPr>
          <t xml:space="preserve">
to update </t>
        </r>
      </text>
    </comment>
    <comment ref="D7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Khalil Dagher:</t>
        </r>
        <r>
          <rPr>
            <sz val="9"/>
            <color indexed="81"/>
            <rFont val="Tahoma"/>
            <family val="2"/>
          </rPr>
          <t xml:space="preserve">
given by UNRWA</t>
        </r>
      </text>
    </comment>
    <comment ref="E7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Khalil Dagher:</t>
        </r>
        <r>
          <rPr>
            <sz val="9"/>
            <color indexed="81"/>
            <rFont val="Tahoma"/>
            <family val="2"/>
          </rPr>
          <t xml:space="preserve">
to update</t>
        </r>
      </text>
    </comment>
    <comment ref="F7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Khalil Dagher:</t>
        </r>
        <r>
          <rPr>
            <sz val="9"/>
            <color indexed="81"/>
            <rFont val="Tahoma"/>
            <family val="2"/>
          </rPr>
          <t xml:space="preserve">
SSN HHS 
given by UNRWA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UNHCR</author>
  </authors>
  <commentList>
    <comment ref="O10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UNHCR:</t>
        </r>
        <r>
          <rPr>
            <sz val="9"/>
            <color indexed="81"/>
            <rFont val="Tahoma"/>
            <family val="2"/>
          </rPr>
          <t xml:space="preserve">
Provided by UNRWA
</t>
        </r>
      </text>
    </comment>
    <comment ref="O11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UNHCR:</t>
        </r>
        <r>
          <rPr>
            <sz val="9"/>
            <color indexed="81"/>
            <rFont val="Tahoma"/>
            <family val="2"/>
          </rPr>
          <t xml:space="preserve">
NPTP beneficiaries
</t>
        </r>
      </text>
    </comment>
    <comment ref="C2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UNHCR:</t>
        </r>
        <r>
          <rPr>
            <sz val="9"/>
            <color indexed="81"/>
            <rFont val="Tahoma"/>
            <family val="2"/>
          </rPr>
          <t xml:space="preserve">
provided by UNRWA
</t>
        </r>
      </text>
    </comment>
  </commentList>
</comments>
</file>

<file path=xl/sharedStrings.xml><?xml version="1.0" encoding="utf-8"?>
<sst xmlns="http://schemas.openxmlformats.org/spreadsheetml/2006/main" count="561" uniqueCount="250">
  <si>
    <t>PRS</t>
  </si>
  <si>
    <t>PRL</t>
  </si>
  <si>
    <t>Result</t>
  </si>
  <si>
    <t>ID</t>
  </si>
  <si>
    <t>Indicators</t>
  </si>
  <si>
    <t>Baseline</t>
  </si>
  <si>
    <t>A</t>
  </si>
  <si>
    <t>B</t>
  </si>
  <si>
    <t>C</t>
  </si>
  <si>
    <t>D</t>
  </si>
  <si>
    <t>E</t>
  </si>
  <si>
    <t>Indicator</t>
  </si>
  <si>
    <t>Description/ definition</t>
  </si>
  <si>
    <t>MoV / Responsible</t>
  </si>
  <si>
    <t>Unit</t>
  </si>
  <si>
    <t>Frequency</t>
  </si>
  <si>
    <t>Yearly</t>
  </si>
  <si>
    <t>Quarterly</t>
  </si>
  <si>
    <t>List Activities under this output 1.1</t>
  </si>
  <si>
    <t>%</t>
  </si>
  <si>
    <t>SYR</t>
  </si>
  <si>
    <t>LEB</t>
  </si>
  <si>
    <t>INSTIT</t>
  </si>
  <si>
    <t>Beneficiary</t>
  </si>
  <si>
    <t>Target</t>
  </si>
  <si>
    <t>List Activities under this output 2.1</t>
  </si>
  <si>
    <t>List Activities under this output 2.2</t>
  </si>
  <si>
    <t>List Activities under this output 3.1</t>
  </si>
  <si>
    <t>List Activities under this output 3.2</t>
  </si>
  <si>
    <t>n/a</t>
  </si>
  <si>
    <t>TBD</t>
  </si>
  <si>
    <t>TOTAL</t>
  </si>
  <si>
    <t>Results</t>
  </si>
  <si>
    <t>BASIC ASSISTANCE SECTOR LOGFRAME - 2017-2020</t>
  </si>
  <si>
    <r>
      <rPr>
        <b/>
        <sz val="12"/>
        <color rgb="FFFFFFFF"/>
        <rFont val="Calibri"/>
        <family val="2"/>
      </rPr>
      <t>Outcome 1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Strengthen the ability of vulnerable HHs, including female-headed, to meet their basic survival needs </t>
    </r>
  </si>
  <si>
    <t>Economic vulnerability measured based on declared expenditure through a representative sample. i.e. if total expenditure is below the survival minimum expenditure basket then household is severly economically vulnerable. 
Assessments
Syrians: VASYR
Lebanese : Existing offical poverty figures
Palestinians: UNRWA vulnerability assessment
Indicative figues taken from VASYR; actual impact is measured through Outcome Monitoring</t>
  </si>
  <si>
    <t>% (HH)</t>
  </si>
  <si>
    <t>% of assisted  severely economically vulnerable households report being able to meet their basic survival needs</t>
  </si>
  <si>
    <t>Numberator: # of assisted reporting ability to meet their basic survival needs 
Denominator:# total assisted who have been sampled</t>
  </si>
  <si>
    <t>% of households identified as severely vulnerable and have specific needs receiving assistance</t>
  </si>
  <si>
    <t xml:space="preserve">Numberator: # of assisted SV households with specific need
Denominator:# total assisted SV households </t>
  </si>
  <si>
    <t xml:space="preserve">This outcome indicator aims at tracking the overlapp of economic and protection vulnerabilities. 
In the 2018 DF, households with certain protection profiles were identified as SV, a major breakthrough compared to previous years. 
It is critical to track the percentage of these household who were prioritized for regular assistance. 
MOV: the sector tracks this indicator through cross checking assisted cases on RAIS vs  the total list of eligible households </t>
  </si>
  <si>
    <t>% of assisted households reporting that they know how to access humanitarian assistance.</t>
  </si>
  <si>
    <t xml:space="preserve">Numberator: # of assisted SV households with postive answer
Denominator:# total assisted SV households </t>
  </si>
  <si>
    <t xml:space="preserve">this outcome indicator aims at understanding if households have enough information on how to access humanitarian assistance provided. 
MOV: specific question to be added to the MPC PDM </t>
  </si>
  <si>
    <t>Budget</t>
  </si>
  <si>
    <t>year 2019</t>
  </si>
  <si>
    <t>Output Budget (USD)</t>
  </si>
  <si>
    <t>% Humanitarian</t>
  </si>
  <si>
    <t>% Stabilization</t>
  </si>
  <si>
    <r>
      <rPr>
        <b/>
        <sz val="10"/>
        <rFont val="Calibri"/>
        <family val="2"/>
      </rPr>
      <t>Output 1.1</t>
    </r>
    <r>
      <rPr>
        <sz val="10"/>
        <rFont val="Calibri"/>
        <family val="2"/>
      </rPr>
      <t xml:space="preserve"> Multipurpose cash assistance grants to the most socio-economically vulnerable households provided</t>
    </r>
  </si>
  <si>
    <t># of socio-economically vulnerable households assisted</t>
  </si>
  <si>
    <t xml:space="preserve">% of severely economically vulnerable households receiving  cash assistance </t>
  </si>
  <si>
    <t># of socio-economically vulnerable children receiving child-focused social assistance (unconditional cash)</t>
  </si>
  <si>
    <t xml:space="preserve">% of planned actions from the protection mainstreaming commitments implemented </t>
  </si>
  <si>
    <t xml:space="preserve">% of beneficiaries reporting they understand how humanitarian services were prioritized and selected (targeting criteria)  </t>
  </si>
  <si>
    <t># of socio-economically vulnerbale HHs assisted
Baseline: 2017</t>
  </si>
  <si>
    <t>RAIS, ActivityInfo</t>
  </si>
  <si>
    <t>HH</t>
  </si>
  <si>
    <t>Numerator: SV HHs receiving Assistance
Denominator: SV HHs identified by the DF</t>
  </si>
  <si>
    <t xml:space="preserve">indicator tracking the social assistance  - child focused grants provided by unicef </t>
  </si>
  <si>
    <t>ActivityInfo, RAIS,</t>
  </si>
  <si>
    <t>child</t>
  </si>
  <si>
    <t xml:space="preserve">The sector has conducted a protection risk analysis for the strategy and interventions in which a number of commitments to accountability to affected people were identified to be implemented in 2019 - these are listed in a separate annex  </t>
  </si>
  <si>
    <t xml:space="preserve">the sector will track the implementation of these activities through a dedicated work plan. 
X number of comittments were made for 2019; the end of the year, the number of comitments achieved should be diveded by the total to generate the percentage </t>
  </si>
  <si>
    <t>comitment</t>
  </si>
  <si>
    <t>output indicater tacking the degree to which communications on eligibility criteria is effective.</t>
  </si>
  <si>
    <t xml:space="preserve">MOV: PDMs / OMS / PA 
Numberator: # of assisted SV households with postive answer
Denominator:# total assisted SV households </t>
  </si>
  <si>
    <t>Activity 1. Revise and update the desk formula for targeting</t>
  </si>
  <si>
    <t>Activity 2. Conduct household level socio-economic vulnerability profiling and monitoring</t>
  </si>
  <si>
    <t xml:space="preserve">Activity 3. Provide multi-purpose/ sector cash transfers to the most vulnerable to support their survivial needs (monthly / regular) </t>
  </si>
  <si>
    <t>Activity 4. Present research and increase learning opportunities on multi purpose/sector cash programming (debt, impact of cash, assistance packages, etc...)</t>
  </si>
  <si>
    <t>Activity 5. Thematic trainings for partner staff (communications with communities, safe identification of protection risks and referrals, social safety nets and social protection</t>
  </si>
  <si>
    <t>Activity 6. On-going review of the Protection Risk Analysis Matrix through which a sector action plan for  2019 will be formed</t>
  </si>
  <si>
    <t>Activity 7. The development of minimum standards for protection mainstreaming and accountability</t>
  </si>
  <si>
    <t>Activity 8. Thematic consultations with affected communities on programmatic areas: communications, design, targeting, etc</t>
  </si>
  <si>
    <r>
      <rPr>
        <b/>
        <sz val="12"/>
        <color rgb="FFFFFFFF"/>
        <rFont val="Calibri"/>
        <family val="2"/>
      </rPr>
      <t>Outcome 2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Strengthen the ability of populations affected by seasonal hazards and emergencies to secure additional basic survival needs</t>
    </r>
  </si>
  <si>
    <t>%  newly displaced households who are provided basic assistance</t>
  </si>
  <si>
    <t>% of assisted  households affected by seasonal shocks who are able to meet their additional basic survival needs</t>
  </si>
  <si>
    <t>numerator: # newly displaced households assisted
denominator: # households newly displaced</t>
  </si>
  <si>
    <t>numberator: # of households receiving seasonal and emergency assistance who were able to meet their additional needs
denominator: # population found to be seasonally vulnerable and assisted</t>
  </si>
  <si>
    <t xml:space="preserve">RNA, field offices to estimate newly displaced. 
ActivityInfo, RAIS, Emergency response for assistance. </t>
  </si>
  <si>
    <t xml:space="preserve">PDM, outcome monitoring </t>
  </si>
  <si>
    <t>ad-hoc</t>
  </si>
  <si>
    <t>seasonaly</t>
  </si>
  <si>
    <r>
      <t xml:space="preserve">Output 2.1: </t>
    </r>
    <r>
      <rPr>
        <sz val="10"/>
        <rFont val="Calibri"/>
        <family val="2"/>
      </rPr>
      <t>Cash grants in support of populations affected by seasonal hazards and emergencies provided</t>
    </r>
  </si>
  <si>
    <t xml:space="preserve"> # of vulnerable households receiving seasonal cash assistance</t>
  </si>
  <si>
    <t># of vulnerable children receiving seasonal cash assistance</t>
  </si>
  <si>
    <t># of households assisted with one off cash in case of emergency</t>
  </si>
  <si>
    <t xml:space="preserve"> # of vulnerable households receiving seasonal cash assistance
Syr: desk formula
Vulnerable Lebanese: NPTP criteria
PRS: blanket approach ; PRL: Selected # of HHs living at high elevations
Leb Ret IOM vulnerbaility criteria</t>
  </si>
  <si>
    <t>ad-hoc/ needs based</t>
  </si>
  <si>
    <t>ActivityInfo, RAIS (incl. UNICEF 40$), UNRWA, NPTP,
(Economic vulnerability and exposure to cold) 
Vulnerable Lebanese: NPTP criteria
PRS: UNRWA vulnerability criteria (Blanket Approach)
PRL: safety nets cases above 500m
Leb Ret IOM vulnerbaility criteria</t>
  </si>
  <si>
    <t>RAIS and Activity Info</t>
  </si>
  <si>
    <t>children</t>
  </si>
  <si>
    <t xml:space="preserve">Monthly (during winter - Nov - March) </t>
  </si>
  <si>
    <t>Ad Hoc</t>
  </si>
  <si>
    <t>Activity 1: Identification and verification of eligible households (those hihgly vulnerable to seasonal/winter shocks)</t>
  </si>
  <si>
    <t>Activity 2:  Distribute of cash assisstance to households highly vulnerable to seasonal/winter shocks</t>
  </si>
  <si>
    <t>Activity 3: Monitoring and evaluation of cash assisstance to household highly vulnerable to seasonal/winter shocks</t>
  </si>
  <si>
    <t xml:space="preserve">Activity 4: Prepositioning of cash cards to be distributed in case of emergency </t>
  </si>
  <si>
    <t>Activity 5: Update the contingency plan</t>
  </si>
  <si>
    <r>
      <t>Output 2.2:</t>
    </r>
    <r>
      <rPr>
        <sz val="10"/>
        <color rgb="FF000000"/>
        <rFont val="Calibri"/>
        <family val="2"/>
      </rPr>
      <t xml:space="preserve"> Access of Individuals at risk and survivors to quality prevention and response services increased</t>
    </r>
  </si>
  <si>
    <t># of affected households receiving in-kind winter assistance</t>
  </si>
  <si>
    <t># of households receiving emergency in-kind assistance</t>
  </si>
  <si>
    <t>Populations affected by seasonal hazards supported with in-kind assistance</t>
  </si>
  <si>
    <t>Populations affected by emergencies supported with in-kind assistance</t>
  </si>
  <si>
    <t xml:space="preserve"># of vulnerable children receiving one-off seasonal in-kind assistance </t>
  </si>
  <si>
    <t># of vulnerable children receiving one-off cash seasonal assistance</t>
  </si>
  <si>
    <t xml:space="preserve">Monthly (during winter) </t>
  </si>
  <si>
    <t>Activity 2:  Distribution of in-kind assisstance to households highly vulnerable to seasonal/winter shocks</t>
  </si>
  <si>
    <t>Activity 3: Monitoring and evaluation of  and in-kind assisstance to household highly vulnerable to seasonal/winter shocks</t>
  </si>
  <si>
    <t>Activity 4: Provide in-kind assistance for populations affected by emergencies</t>
  </si>
  <si>
    <t>Activity 5: Maintain core relief item contingency in-kind  stock</t>
  </si>
  <si>
    <t xml:space="preserve">Activity 6. Contingency plan developed and updated </t>
  </si>
  <si>
    <t>Activity 7: Winter clothing kits for children</t>
  </si>
  <si>
    <r>
      <rPr>
        <b/>
        <sz val="12"/>
        <color rgb="FFFFFFFF"/>
        <rFont val="Calibri"/>
        <family val="2"/>
      </rPr>
      <t xml:space="preserve">Outcome 3: </t>
    </r>
    <r>
      <rPr>
        <b/>
        <sz val="10"/>
        <color rgb="FFFFFFFF"/>
        <rFont val="Calibri"/>
        <family val="2"/>
      </rPr>
      <t xml:space="preserve">
</t>
    </r>
    <r>
      <rPr>
        <sz val="10"/>
        <color rgb="FFFFFFFF"/>
        <rFont val="Calibri"/>
        <family val="2"/>
      </rPr>
      <t xml:space="preserve">Support the National Poverty Targeting Programme (NPTP) </t>
    </r>
  </si>
  <si>
    <t xml:space="preserve">Increased knowledge on vulnerability assessments and targeting among NPTP social workers </t>
  </si>
  <si>
    <t>Trained social workers demonstrate increased knowledge</t>
  </si>
  <si>
    <t>NPTP / pre-post assessments</t>
  </si>
  <si>
    <t xml:space="preserve">Strategy outlining the long-term vision of the social safety net system </t>
  </si>
  <si>
    <t>MoSA / NPTP</t>
  </si>
  <si>
    <t>strategy</t>
  </si>
  <si>
    <t>One Off</t>
  </si>
  <si>
    <r>
      <t xml:space="preserve">Output 3.1: </t>
    </r>
    <r>
      <rPr>
        <sz val="10"/>
        <rFont val="Calibri"/>
        <family val="2"/>
      </rPr>
      <t>Capacity of NPTP to provide social assistance enhanced</t>
    </r>
  </si>
  <si>
    <t># of staff trained on conducting vulnerability assessments / targeting / and cash based internvetions</t>
  </si>
  <si>
    <t xml:space="preserve">capacity building trainings based on areas of interest identified </t>
  </si>
  <si>
    <t xml:space="preserve">Activity Info, NPTP Reports </t>
  </si>
  <si>
    <t>Persons (Staff)</t>
  </si>
  <si>
    <t>quarterly</t>
  </si>
  <si>
    <t xml:space="preserve">Social assistance system enhanced  </t>
  </si>
  <si>
    <t>enhancement of the business model of NPTP</t>
  </si>
  <si>
    <t>System</t>
  </si>
  <si>
    <t>Yes</t>
  </si>
  <si>
    <t>Activity 1: conduct trainings for NPTP / MoSA staff</t>
  </si>
  <si>
    <t>Acrivity 2: conduct a capacity assessment of NPTP social workers and develop a capacity development plan</t>
  </si>
  <si>
    <t>Activity 3: conduct an assessmet of the social safety net system from a child and gender persepective</t>
  </si>
  <si>
    <t xml:space="preserve">Activity 4: support the development of a National Social Safety Net Strategy </t>
  </si>
  <si>
    <t>Activity 5: Development of  training curriculum for SWs/staff (Y/N)</t>
  </si>
  <si>
    <r>
      <rPr>
        <b/>
        <sz val="10"/>
        <color rgb="FF000000"/>
        <rFont val="Calibri"/>
        <family val="2"/>
      </rPr>
      <t xml:space="preserve">Output 3.2: </t>
    </r>
    <r>
      <rPr>
        <sz val="10"/>
        <color rgb="FF000000"/>
        <rFont val="Calibri"/>
        <family val="2"/>
      </rPr>
      <t>National Social Protection Framework Developed</t>
    </r>
  </si>
  <si>
    <t>Development of national social protection framework</t>
  </si>
  <si>
    <t>development of the social protection framework including support to  Social Safety Net programme - NPTP</t>
  </si>
  <si>
    <t>Activity 1: conduct an assessmet of the social safety net system from a child and gender persepective</t>
  </si>
  <si>
    <t xml:space="preserve">Activity 2: support the development of a National Social Safety Net Strategy </t>
  </si>
  <si>
    <t>Total</t>
  </si>
  <si>
    <t>South</t>
  </si>
  <si>
    <t>North</t>
  </si>
  <si>
    <t>Mount Lebanon</t>
  </si>
  <si>
    <t>El Nabatieh</t>
  </si>
  <si>
    <t>Bekaa</t>
  </si>
  <si>
    <t>Beirut</t>
  </si>
  <si>
    <t>Baalbek-El Hermel</t>
  </si>
  <si>
    <t>Akkar</t>
  </si>
  <si>
    <t>Valid</t>
  </si>
  <si>
    <t>% of ALL SMEB SYR</t>
  </si>
  <si>
    <t>VASYR 2018</t>
  </si>
  <si>
    <t>Governorate</t>
  </si>
  <si>
    <t>NPTP</t>
  </si>
  <si>
    <t>Central Ministries</t>
  </si>
  <si>
    <t>Social Development Centers</t>
  </si>
  <si>
    <t>Water establishments</t>
  </si>
  <si>
    <t>Schools</t>
  </si>
  <si>
    <t>Hospitals</t>
  </si>
  <si>
    <t>Municipality</t>
  </si>
  <si>
    <t>* % of Female, Male, Children, Adolescent, Youth to be used if you do not have specific Sex Age Disaggregated Target for your sector</t>
  </si>
  <si>
    <t>Targeted</t>
  </si>
  <si>
    <t xml:space="preserve">Type of institution </t>
  </si>
  <si>
    <t>GRAND TOTAL</t>
  </si>
  <si>
    <t>Palestine Refugee in Lebanon  (PRL)</t>
  </si>
  <si>
    <t>Palestine Refugee from Syria (PRS)</t>
  </si>
  <si>
    <t>Displaced Syrian</t>
  </si>
  <si>
    <t xml:space="preserve">Lebanese </t>
  </si>
  <si>
    <t>% Youth*
 (18-24)</t>
  </si>
  <si>
    <t># Youth (18-24)</t>
  </si>
  <si>
    <t>% Adolescent*
 (10-17)</t>
  </si>
  <si>
    <t># Adolescent
 (10-17)</t>
  </si>
  <si>
    <t>% Children*</t>
  </si>
  <si>
    <t># Children
 (0-17)</t>
  </si>
  <si>
    <t>% Male*</t>
  </si>
  <si>
    <t># Male</t>
  </si>
  <si>
    <t>% Female*</t>
  </si>
  <si>
    <t># Female</t>
  </si>
  <si>
    <t>Total Population Targeted</t>
  </si>
  <si>
    <t>Total Population Targeted
Households</t>
  </si>
  <si>
    <t>Total Population In Need
Households</t>
  </si>
  <si>
    <t xml:space="preserve">Total Population Targeted
Persons
</t>
  </si>
  <si>
    <t>Total Population in Need
Persons</t>
  </si>
  <si>
    <t>Total Population</t>
  </si>
  <si>
    <t>Population Cohorts</t>
  </si>
  <si>
    <t>80000 Children</t>
  </si>
  <si>
    <t>UNICEF one off top up for children</t>
  </si>
  <si>
    <t>Lebanese</t>
  </si>
  <si>
    <t>requirements</t>
  </si>
  <si>
    <t>Palestinians</t>
  </si>
  <si>
    <t>Not receiving MCAP get 147$ for 5 months</t>
  </si>
  <si>
    <t>Valid Percent</t>
  </si>
  <si>
    <t/>
  </si>
  <si>
    <t>Receiving MCAP get 75$ for 5 months</t>
  </si>
  <si>
    <t>Governorate (VASYR SV plus HV)</t>
  </si>
  <si>
    <t>Syrian Households</t>
  </si>
  <si>
    <t>Output 2.1</t>
  </si>
  <si>
    <t>$</t>
  </si>
  <si>
    <t>SV</t>
  </si>
  <si>
    <t>SV and HV</t>
  </si>
  <si>
    <t xml:space="preserve">Child focused </t>
  </si>
  <si>
    <t>Lebanese households</t>
  </si>
  <si>
    <t>PRS Households</t>
  </si>
  <si>
    <t>Output 1.1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</si>
  <si>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</si>
  <si>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</si>
  <si>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</si>
  <si>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</si>
  <si>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</si>
  <si>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</si>
  <si>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</si>
  <si>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</si>
  <si>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</si>
  <si>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</si>
  <si>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</si>
  <si>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</t>
  </si>
  <si>
    <t>OUTPUT 3.2: National Social Safety Net Strategy Developed</t>
  </si>
  <si>
    <t>OUTPUT 3.1: Capacity of NPTP to provide social assistance enhanced</t>
  </si>
  <si>
    <t xml:space="preserve">Outcome 3: Support the National Poverty Targeting Programme (NPTP) </t>
  </si>
  <si>
    <t>OUTPUT 2.2: In-kind assistance in support of populations affected by seasonal hazards and emergencies provided</t>
  </si>
  <si>
    <t>OUTPUT 2.1: Cash grants in support of populations affected by seasonal hazards and emergencies provided</t>
  </si>
  <si>
    <t>Outcome 2: Strengthen the ability of populations affected by seasonal hazards and emergencies to secure additional basic survival needs</t>
  </si>
  <si>
    <t>OUTPUT 1.1: Multipurpose cash assistance grants to the most socio-economically vulnerable households provided</t>
  </si>
  <si>
    <t xml:space="preserve">Outcome 1: Strengthen the ability of vulnerable HHs, including female-headed, to meet their basic survival needs </t>
  </si>
  <si>
    <t xml:space="preserve">Budget </t>
  </si>
  <si>
    <t>Output</t>
  </si>
  <si>
    <t>Outcome</t>
  </si>
  <si>
    <t>Institutions (List them)</t>
  </si>
  <si>
    <t>Vulnerable Lebanese</t>
  </si>
  <si>
    <t>Persons Displaced from Syria</t>
  </si>
  <si>
    <t>All Population</t>
  </si>
  <si>
    <t>Indicative Target 2019</t>
  </si>
  <si>
    <t>Targeted 2018</t>
  </si>
  <si>
    <t>In Need (persons)</t>
  </si>
  <si>
    <t>Basic Assistance: Total budget (USD)</t>
  </si>
  <si>
    <t xml:space="preserve">Khalil Dagher (dagherk@unhcr.org) ; Hadi Haddad (hadi_haddad@live.com); María Pía Ferrari  (mpferrari@lb.acfspain.org) 
 </t>
  </si>
  <si>
    <t>Contact Information</t>
  </si>
  <si>
    <t>MoSA, UNHCR, ACF</t>
  </si>
  <si>
    <t>Coordinating Agency</t>
  </si>
  <si>
    <t>MOSA</t>
  </si>
  <si>
    <t>Lead Ministry</t>
  </si>
  <si>
    <t>Version V.1 Draft</t>
  </si>
  <si>
    <t>Basic Assistance</t>
  </si>
  <si>
    <t xml:space="preserve">Economic vulnerability
population can meet their basic survival needs/spend above the minimum survival expenditure basket. </t>
  </si>
  <si>
    <t>Impact studies and PDMs for all population cohorts 
Rational behind Targets: Basic Assistance Sector contributes to 40% of the SMEB value through the $175 cash grant. Food contributes to 31% of SMEB. Currently 98% of cash recepients also receive food.</t>
  </si>
  <si>
    <t>% population that is severly vulnerable</t>
  </si>
  <si>
    <t>National Social Safety Net Strategy endorsed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</si>
</sst>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###0.0"/>
    <numFmt numFmtId="168" formatCode="###0"/>
    <numFmt numFmtId="169" formatCode="0.0%"/>
  </numFmts>
  <fonts count="41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5B9BD5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sz val="10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9"/>
      <name val="Arial Bold"/>
    </font>
    <font>
      <b/>
      <sz val="12"/>
      <name val="Calibri"/>
      <family val="2"/>
      <scheme val="minor"/>
    </font>
    <font>
      <b/>
      <sz val="11"/>
      <name val="Calibri"/>
      <family val="2"/>
    </font>
    <font>
      <sz val="9"/>
      <color indexed="8"/>
      <name val="Arial"/>
      <family val="2"/>
    </font>
    <font>
      <b/>
      <sz val="9"/>
      <color indexed="8"/>
      <name val="Arial Bold"/>
    </font>
    <font>
      <b/>
      <sz val="12"/>
      <name val="Calibri Light"/>
      <family val="2"/>
      <scheme val="major"/>
    </font>
    <font>
      <sz val="10"/>
      <name val="Calibri Light"/>
      <family val="2"/>
      <scheme val="major"/>
    </font>
    <font>
      <sz val="9"/>
      <color theme="0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6"/>
      <name val="Calibri Light"/>
      <family val="2"/>
      <scheme val="major"/>
    </font>
    <font>
      <sz val="14"/>
      <color theme="0"/>
      <name val="Calibri Light"/>
      <family val="2"/>
      <scheme val="major"/>
    </font>
    <font>
      <sz val="14"/>
      <name val="Calibri Light"/>
      <family val="2"/>
      <scheme val="major"/>
    </font>
    <font>
      <sz val="16"/>
      <name val="Calibri Light"/>
      <family val="2"/>
      <scheme val="major"/>
    </font>
    <font>
      <b/>
      <sz val="11"/>
      <name val="Calibri Light"/>
      <family val="2"/>
      <scheme val="major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5252"/>
        <bgColor rgb="FF525252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FBE4D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theme="0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theme="0"/>
      </right>
      <top/>
      <bottom style="thin">
        <color auto="1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thin">
        <color auto="1"/>
      </top>
      <bottom style="thin">
        <color theme="0" tint="-0.34998626667073579"/>
      </bottom>
      <diagonal/>
    </border>
    <border>
      <left/>
      <right style="thick">
        <color theme="0"/>
      </right>
      <top style="thin">
        <color auto="1"/>
      </top>
      <bottom style="thin">
        <color theme="0" tint="-0.34998626667073579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 style="thick">
        <color theme="0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0">
    <xf numFmtId="0" fontId="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3"/>
    <xf numFmtId="0" fontId="22" fillId="0" borderId="3"/>
    <xf numFmtId="9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22" fillId="0" borderId="3" applyFont="0" applyFill="0" applyBorder="0" applyAlignment="0" applyProtection="0"/>
    <xf numFmtId="0" fontId="22" fillId="0" borderId="3"/>
    <xf numFmtId="0" fontId="22" fillId="0" borderId="3"/>
  </cellStyleXfs>
  <cellXfs count="389">
    <xf numFmtId="0" fontId="0" fillId="0" borderId="0" xfId="0"/>
    <xf numFmtId="0" fontId="2" fillId="2" borderId="1" xfId="0" applyFont="1" applyFill="1" applyBorder="1"/>
    <xf numFmtId="0" fontId="4" fillId="0" borderId="3" xfId="0" applyFont="1" applyBorder="1"/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/>
    <xf numFmtId="0" fontId="8" fillId="2" borderId="3" xfId="0" applyFont="1" applyFill="1" applyBorder="1" applyAlignment="1">
      <alignment vertical="top" wrapText="1"/>
    </xf>
    <xf numFmtId="0" fontId="2" fillId="5" borderId="3" xfId="0" applyFont="1" applyFill="1" applyBorder="1"/>
    <xf numFmtId="0" fontId="2" fillId="2" borderId="3" xfId="0" applyFont="1" applyFill="1" applyBorder="1" applyAlignment="1">
      <alignment wrapText="1"/>
    </xf>
    <xf numFmtId="0" fontId="8" fillId="2" borderId="3" xfId="0" applyFont="1" applyFill="1" applyBorder="1" applyAlignment="1">
      <alignment horizontal="right" vertical="top" wrapText="1"/>
    </xf>
    <xf numFmtId="0" fontId="0" fillId="0" borderId="0" xfId="0" applyAlignment="1">
      <alignment horizontal="left"/>
    </xf>
    <xf numFmtId="0" fontId="2" fillId="0" borderId="3" xfId="0" applyFont="1" applyBorder="1"/>
    <xf numFmtId="0" fontId="2" fillId="0" borderId="1" xfId="0" applyFont="1" applyBorder="1"/>
    <xf numFmtId="0" fontId="0" fillId="0" borderId="3" xfId="0" applyBorder="1"/>
    <xf numFmtId="0" fontId="2" fillId="8" borderId="1" xfId="0" applyFont="1" applyFill="1" applyBorder="1"/>
    <xf numFmtId="0" fontId="2" fillId="8" borderId="3" xfId="0" applyFont="1" applyFill="1" applyBorder="1"/>
    <xf numFmtId="0" fontId="0" fillId="8" borderId="0" xfId="0" applyFill="1"/>
    <xf numFmtId="0" fontId="6" fillId="9" borderId="8" xfId="0" applyFont="1" applyFill="1" applyBorder="1" applyAlignment="1">
      <alignment horizontal="left" vertical="center"/>
    </xf>
    <xf numFmtId="0" fontId="5" fillId="9" borderId="8" xfId="0" applyFont="1" applyFill="1" applyBorder="1" applyAlignment="1">
      <alignment horizontal="left" vertical="center" wrapText="1"/>
    </xf>
    <xf numFmtId="0" fontId="6" fillId="9" borderId="7" xfId="0" applyFont="1" applyFill="1" applyBorder="1" applyAlignment="1">
      <alignment vertical="center"/>
    </xf>
    <xf numFmtId="0" fontId="5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vertical="center"/>
    </xf>
    <xf numFmtId="0" fontId="5" fillId="9" borderId="8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left"/>
    </xf>
    <xf numFmtId="0" fontId="6" fillId="9" borderId="8" xfId="0" applyFont="1" applyFill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2" fillId="5" borderId="3" xfId="0" applyFont="1" applyFill="1" applyBorder="1" applyAlignment="1">
      <alignment wrapText="1"/>
    </xf>
    <xf numFmtId="0" fontId="2" fillId="8" borderId="3" xfId="0" applyFont="1" applyFill="1" applyBorder="1" applyAlignment="1">
      <alignment wrapText="1"/>
    </xf>
    <xf numFmtId="0" fontId="0" fillId="8" borderId="0" xfId="0" applyFill="1" applyAlignment="1">
      <alignment wrapText="1"/>
    </xf>
    <xf numFmtId="0" fontId="5" fillId="2" borderId="3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8" fillId="8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3" fillId="2" borderId="11" xfId="0" applyFont="1" applyFill="1" applyBorder="1" applyAlignment="1">
      <alignment horizontal="left" vertical="top" wrapText="1"/>
    </xf>
    <xf numFmtId="0" fontId="20" fillId="9" borderId="8" xfId="0" applyFont="1" applyFill="1" applyBorder="1" applyAlignment="1">
      <alignment horizontal="left" vertical="center"/>
    </xf>
    <xf numFmtId="0" fontId="20" fillId="9" borderId="8" xfId="0" applyFont="1" applyFill="1" applyBorder="1" applyAlignment="1">
      <alignment horizontal="left" vertical="center" wrapText="1"/>
    </xf>
    <xf numFmtId="0" fontId="20" fillId="10" borderId="8" xfId="0" applyFont="1" applyFill="1" applyBorder="1" applyAlignment="1">
      <alignment horizontal="left" vertical="center" wrapText="1"/>
    </xf>
    <xf numFmtId="9" fontId="13" fillId="2" borderId="11" xfId="0" applyNumberFormat="1" applyFont="1" applyFill="1" applyBorder="1" applyAlignment="1">
      <alignment horizontal="right" vertical="top" wrapText="1"/>
    </xf>
    <xf numFmtId="9" fontId="13" fillId="6" borderId="11" xfId="0" applyNumberFormat="1" applyFont="1" applyFill="1" applyBorder="1" applyAlignment="1">
      <alignment horizontal="right" vertical="top" wrapText="1"/>
    </xf>
    <xf numFmtId="9" fontId="13" fillId="7" borderId="11" xfId="0" applyNumberFormat="1" applyFont="1" applyFill="1" applyBorder="1" applyAlignment="1">
      <alignment horizontal="right" vertical="top" wrapText="1"/>
    </xf>
    <xf numFmtId="0" fontId="13" fillId="7" borderId="11" xfId="0" applyFont="1" applyFill="1" applyBorder="1" applyAlignment="1">
      <alignment horizontal="right" vertical="top" wrapText="1"/>
    </xf>
    <xf numFmtId="9" fontId="13" fillId="0" borderId="11" xfId="0" applyNumberFormat="1" applyFont="1" applyBorder="1" applyAlignment="1">
      <alignment horizontal="right" vertical="top" wrapText="1"/>
    </xf>
    <xf numFmtId="0" fontId="13" fillId="0" borderId="11" xfId="0" applyFont="1" applyBorder="1" applyAlignment="1">
      <alignment horizontal="right" vertical="top" wrapText="1"/>
    </xf>
    <xf numFmtId="0" fontId="13" fillId="2" borderId="11" xfId="0" applyFont="1" applyFill="1" applyBorder="1" applyAlignment="1">
      <alignment horizontal="right" vertical="top" wrapText="1"/>
    </xf>
    <xf numFmtId="0" fontId="13" fillId="6" borderId="11" xfId="0" applyFont="1" applyFill="1" applyBorder="1" applyAlignment="1">
      <alignment horizontal="right" vertical="top" wrapText="1"/>
    </xf>
    <xf numFmtId="165" fontId="13" fillId="7" borderId="7" xfId="2" applyNumberFormat="1" applyFont="1" applyFill="1" applyBorder="1" applyAlignment="1">
      <alignment horizontal="right" vertical="top" wrapText="1"/>
    </xf>
    <xf numFmtId="0" fontId="13" fillId="2" borderId="3" xfId="0" applyFont="1" applyFill="1" applyBorder="1" applyAlignment="1">
      <alignment wrapText="1"/>
    </xf>
    <xf numFmtId="0" fontId="13" fillId="2" borderId="3" xfId="0" applyFont="1" applyFill="1" applyBorder="1"/>
    <xf numFmtId="0" fontId="13" fillId="2" borderId="3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0" fillId="9" borderId="19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top" wrapText="1"/>
    </xf>
    <xf numFmtId="165" fontId="20" fillId="2" borderId="11" xfId="2" applyNumberFormat="1" applyFont="1" applyFill="1" applyBorder="1" applyAlignment="1">
      <alignment horizontal="right" vertical="top" wrapText="1"/>
    </xf>
    <xf numFmtId="0" fontId="13" fillId="2" borderId="5" xfId="0" applyFont="1" applyFill="1" applyBorder="1" applyAlignment="1">
      <alignment horizontal="left" vertical="top" wrapText="1"/>
    </xf>
    <xf numFmtId="165" fontId="13" fillId="2" borderId="11" xfId="2" applyNumberFormat="1" applyFont="1" applyFill="1" applyBorder="1" applyAlignment="1">
      <alignment horizontal="right" vertical="top" wrapText="1"/>
    </xf>
    <xf numFmtId="165" fontId="13" fillId="6" borderId="7" xfId="2" applyNumberFormat="1" applyFont="1" applyFill="1" applyBorder="1" applyAlignment="1">
      <alignment horizontal="right" vertical="top" wrapText="1"/>
    </xf>
    <xf numFmtId="165" fontId="13" fillId="7" borderId="20" xfId="2" applyNumberFormat="1" applyFont="1" applyFill="1" applyBorder="1" applyAlignment="1">
      <alignment horizontal="right" vertical="top" wrapText="1"/>
    </xf>
    <xf numFmtId="0" fontId="13" fillId="2" borderId="6" xfId="0" applyFont="1" applyFill="1" applyBorder="1" applyAlignment="1">
      <alignment horizontal="left" vertical="top" wrapText="1"/>
    </xf>
    <xf numFmtId="165" fontId="13" fillId="2" borderId="7" xfId="2" applyNumberFormat="1" applyFont="1" applyFill="1" applyBorder="1" applyAlignment="1">
      <alignment horizontal="right" vertical="top" wrapText="1"/>
    </xf>
    <xf numFmtId="0" fontId="13" fillId="2" borderId="13" xfId="0" applyFont="1" applyFill="1" applyBorder="1" applyAlignment="1">
      <alignment horizontal="left" vertical="top" wrapText="1"/>
    </xf>
    <xf numFmtId="165" fontId="13" fillId="2" borderId="8" xfId="2" applyNumberFormat="1" applyFont="1" applyFill="1" applyBorder="1" applyAlignment="1">
      <alignment horizontal="right" vertical="top" wrapText="1"/>
    </xf>
    <xf numFmtId="165" fontId="13" fillId="6" borderId="8" xfId="2" applyNumberFormat="1" applyFont="1" applyFill="1" applyBorder="1" applyAlignment="1">
      <alignment horizontal="right" vertical="top" wrapText="1"/>
    </xf>
    <xf numFmtId="165" fontId="13" fillId="7" borderId="8" xfId="2" applyNumberFormat="1" applyFont="1" applyFill="1" applyBorder="1" applyAlignment="1">
      <alignment horizontal="right" vertical="top" wrapText="1"/>
    </xf>
    <xf numFmtId="165" fontId="13" fillId="7" borderId="16" xfId="2" applyNumberFormat="1" applyFont="1" applyFill="1" applyBorder="1" applyAlignment="1">
      <alignment horizontal="right" vertical="top" wrapText="1"/>
    </xf>
    <xf numFmtId="165" fontId="20" fillId="6" borderId="11" xfId="2" applyNumberFormat="1" applyFont="1" applyFill="1" applyBorder="1" applyAlignment="1">
      <alignment horizontal="right" vertical="top" wrapText="1"/>
    </xf>
    <xf numFmtId="165" fontId="20" fillId="7" borderId="11" xfId="2" applyNumberFormat="1" applyFont="1" applyFill="1" applyBorder="1" applyAlignment="1">
      <alignment horizontal="right" vertical="top" wrapText="1"/>
    </xf>
    <xf numFmtId="165" fontId="13" fillId="6" borderId="11" xfId="2" applyNumberFormat="1" applyFont="1" applyFill="1" applyBorder="1" applyAlignment="1">
      <alignment horizontal="right" vertical="top" wrapText="1"/>
    </xf>
    <xf numFmtId="165" fontId="13" fillId="7" borderId="11" xfId="2" applyNumberFormat="1" applyFont="1" applyFill="1" applyBorder="1" applyAlignment="1">
      <alignment horizontal="right" vertical="top" wrapText="1"/>
    </xf>
    <xf numFmtId="0" fontId="13" fillId="2" borderId="3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left" vertical="top" wrapText="1"/>
    </xf>
    <xf numFmtId="9" fontId="13" fillId="2" borderId="3" xfId="0" applyNumberFormat="1" applyFont="1" applyFill="1" applyBorder="1" applyAlignment="1">
      <alignment horizontal="right" vertical="top" wrapText="1"/>
    </xf>
    <xf numFmtId="3" fontId="13" fillId="6" borderId="3" xfId="0" applyNumberFormat="1" applyFont="1" applyFill="1" applyBorder="1" applyAlignment="1">
      <alignment horizontal="right" vertical="top" wrapText="1"/>
    </xf>
    <xf numFmtId="3" fontId="13" fillId="7" borderId="3" xfId="0" applyNumberFormat="1" applyFont="1" applyFill="1" applyBorder="1" applyAlignment="1">
      <alignment horizontal="right" vertical="top" wrapText="1"/>
    </xf>
    <xf numFmtId="0" fontId="13" fillId="2" borderId="3" xfId="0" applyFont="1" applyFill="1" applyBorder="1" applyAlignment="1">
      <alignment horizontal="right" vertical="top" wrapText="1"/>
    </xf>
    <xf numFmtId="0" fontId="13" fillId="8" borderId="3" xfId="0" applyFont="1" applyFill="1" applyBorder="1"/>
    <xf numFmtId="0" fontId="19" fillId="8" borderId="3" xfId="0" applyFont="1" applyFill="1" applyBorder="1"/>
    <xf numFmtId="0" fontId="20" fillId="9" borderId="7" xfId="0" applyFont="1" applyFill="1" applyBorder="1" applyAlignment="1">
      <alignment horizontal="left" vertical="center"/>
    </xf>
    <xf numFmtId="0" fontId="20" fillId="9" borderId="11" xfId="0" applyFont="1" applyFill="1" applyBorder="1" applyAlignment="1">
      <alignment horizontal="left" vertical="center" wrapText="1"/>
    </xf>
    <xf numFmtId="0" fontId="20" fillId="10" borderId="11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wrapText="1"/>
    </xf>
    <xf numFmtId="0" fontId="13" fillId="5" borderId="3" xfId="0" applyFont="1" applyFill="1" applyBorder="1" applyAlignment="1">
      <alignment horizontal="left" wrapText="1"/>
    </xf>
    <xf numFmtId="0" fontId="20" fillId="9" borderId="25" xfId="0" applyFont="1" applyFill="1" applyBorder="1" applyAlignment="1">
      <alignment horizontal="left" vertical="center" wrapText="1"/>
    </xf>
    <xf numFmtId="0" fontId="13" fillId="5" borderId="3" xfId="0" applyFont="1" applyFill="1" applyBorder="1"/>
    <xf numFmtId="0" fontId="20" fillId="9" borderId="12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top" wrapText="1"/>
    </xf>
    <xf numFmtId="0" fontId="20" fillId="9" borderId="11" xfId="0" applyFont="1" applyFill="1" applyBorder="1" applyAlignment="1">
      <alignment horizontal="left" vertical="center"/>
    </xf>
    <xf numFmtId="0" fontId="20" fillId="9" borderId="25" xfId="0" applyFont="1" applyFill="1" applyBorder="1" applyAlignment="1">
      <alignment horizontal="left" vertical="center"/>
    </xf>
    <xf numFmtId="0" fontId="20" fillId="8" borderId="1" xfId="0" applyFont="1" applyFill="1" applyBorder="1" applyAlignment="1">
      <alignment horizontal="left" vertical="center"/>
    </xf>
    <xf numFmtId="0" fontId="20" fillId="8" borderId="3" xfId="0" applyFont="1" applyFill="1" applyBorder="1" applyAlignment="1">
      <alignment horizontal="left" vertical="center"/>
    </xf>
    <xf numFmtId="0" fontId="20" fillId="8" borderId="3" xfId="0" applyFont="1" applyFill="1" applyBorder="1" applyAlignment="1">
      <alignment vertical="center"/>
    </xf>
    <xf numFmtId="166" fontId="13" fillId="2" borderId="9" xfId="2" applyNumberFormat="1" applyFont="1" applyFill="1" applyBorder="1" applyAlignment="1">
      <alignment horizontal="right" vertical="top" wrapText="1"/>
    </xf>
    <xf numFmtId="166" fontId="13" fillId="6" borderId="7" xfId="2" applyNumberFormat="1" applyFont="1" applyFill="1" applyBorder="1" applyAlignment="1">
      <alignment horizontal="right" vertical="top" wrapText="1"/>
    </xf>
    <xf numFmtId="166" fontId="13" fillId="7" borderId="7" xfId="2" applyNumberFormat="1" applyFont="1" applyFill="1" applyBorder="1" applyAlignment="1">
      <alignment horizontal="right" vertical="top" wrapText="1"/>
    </xf>
    <xf numFmtId="166" fontId="13" fillId="6" borderId="8" xfId="2" applyNumberFormat="1" applyFont="1" applyFill="1" applyBorder="1" applyAlignment="1">
      <alignment horizontal="right" vertical="top" wrapText="1"/>
    </xf>
    <xf numFmtId="166" fontId="13" fillId="7" borderId="8" xfId="2" applyNumberFormat="1" applyFont="1" applyFill="1" applyBorder="1" applyAlignment="1">
      <alignment horizontal="right" vertical="top" wrapText="1"/>
    </xf>
    <xf numFmtId="166" fontId="13" fillId="6" borderId="11" xfId="2" applyNumberFormat="1" applyFont="1" applyFill="1" applyBorder="1" applyAlignment="1">
      <alignment horizontal="right" vertical="top" wrapText="1"/>
    </xf>
    <xf numFmtId="166" fontId="13" fillId="7" borderId="11" xfId="2" applyNumberFormat="1" applyFont="1" applyFill="1" applyBorder="1" applyAlignment="1">
      <alignment horizontal="right" vertical="top" wrapText="1"/>
    </xf>
    <xf numFmtId="0" fontId="13" fillId="5" borderId="3" xfId="0" applyFont="1" applyFill="1" applyBorder="1" applyAlignment="1">
      <alignment wrapText="1"/>
    </xf>
    <xf numFmtId="0" fontId="19" fillId="8" borderId="3" xfId="0" applyFont="1" applyFill="1" applyBorder="1" applyAlignment="1">
      <alignment wrapText="1"/>
    </xf>
    <xf numFmtId="0" fontId="13" fillId="0" borderId="11" xfId="0" applyFont="1" applyBorder="1" applyAlignment="1">
      <alignment horizontal="left" vertical="top" wrapText="1"/>
    </xf>
    <xf numFmtId="165" fontId="13" fillId="0" borderId="11" xfId="2" applyNumberFormat="1" applyFont="1" applyBorder="1" applyAlignment="1">
      <alignment horizontal="right" vertical="top" wrapText="1"/>
    </xf>
    <xf numFmtId="0" fontId="13" fillId="5" borderId="3" xfId="0" applyFont="1" applyFill="1" applyBorder="1" applyAlignment="1">
      <alignment horizontal="right" vertical="top" wrapText="1"/>
    </xf>
    <xf numFmtId="9" fontId="13" fillId="5" borderId="3" xfId="0" applyNumberFormat="1" applyFont="1" applyFill="1" applyBorder="1" applyAlignment="1">
      <alignment horizontal="right" vertical="top" wrapText="1"/>
    </xf>
    <xf numFmtId="0" fontId="13" fillId="8" borderId="3" xfId="0" applyFont="1" applyFill="1" applyBorder="1" applyAlignment="1">
      <alignment wrapText="1"/>
    </xf>
    <xf numFmtId="0" fontId="19" fillId="8" borderId="22" xfId="0" applyFont="1" applyFill="1" applyBorder="1" applyAlignment="1">
      <alignment wrapText="1"/>
    </xf>
    <xf numFmtId="0" fontId="13" fillId="0" borderId="15" xfId="0" applyFont="1" applyBorder="1" applyAlignment="1">
      <alignment horizontal="left" vertical="top" wrapText="1"/>
    </xf>
    <xf numFmtId="1" fontId="13" fillId="0" borderId="11" xfId="0" applyNumberFormat="1" applyFont="1" applyBorder="1" applyAlignment="1">
      <alignment horizontal="right" vertical="top" wrapText="1"/>
    </xf>
    <xf numFmtId="0" fontId="20" fillId="2" borderId="1" xfId="0" applyFont="1" applyFill="1" applyBorder="1" applyAlignment="1">
      <alignment horizontal="left" vertical="center"/>
    </xf>
    <xf numFmtId="0" fontId="20" fillId="2" borderId="3" xfId="0" applyFont="1" applyFill="1" applyBorder="1" applyAlignment="1">
      <alignment horizontal="left" vertical="center"/>
    </xf>
    <xf numFmtId="0" fontId="20" fillId="2" borderId="3" xfId="0" applyFont="1" applyFill="1" applyBorder="1" applyAlignment="1">
      <alignment vertical="center"/>
    </xf>
    <xf numFmtId="9" fontId="13" fillId="2" borderId="9" xfId="0" applyNumberFormat="1" applyFont="1" applyFill="1" applyBorder="1" applyAlignment="1">
      <alignment horizontal="right" vertical="top" wrapText="1"/>
    </xf>
    <xf numFmtId="9" fontId="13" fillId="6" borderId="7" xfId="0" applyNumberFormat="1" applyFont="1" applyFill="1" applyBorder="1" applyAlignment="1">
      <alignment horizontal="right" vertical="top" wrapText="1"/>
    </xf>
    <xf numFmtId="0" fontId="13" fillId="6" borderId="7" xfId="0" applyFont="1" applyFill="1" applyBorder="1" applyAlignment="1">
      <alignment horizontal="right" vertical="top" wrapText="1"/>
    </xf>
    <xf numFmtId="0" fontId="13" fillId="7" borderId="7" xfId="0" applyFont="1" applyFill="1" applyBorder="1" applyAlignment="1">
      <alignment horizontal="right" vertical="top" wrapText="1"/>
    </xf>
    <xf numFmtId="9" fontId="13" fillId="7" borderId="7" xfId="0" applyNumberFormat="1" applyFont="1" applyFill="1" applyBorder="1" applyAlignment="1">
      <alignment horizontal="right" vertical="top" wrapText="1"/>
    </xf>
    <xf numFmtId="9" fontId="13" fillId="2" borderId="7" xfId="0" applyNumberFormat="1" applyFont="1" applyFill="1" applyBorder="1" applyAlignment="1">
      <alignment horizontal="right" vertical="top" wrapText="1"/>
    </xf>
    <xf numFmtId="10" fontId="13" fillId="6" borderId="7" xfId="0" applyNumberFormat="1" applyFont="1" applyFill="1" applyBorder="1" applyAlignment="1">
      <alignment horizontal="right" vertical="top" wrapText="1"/>
    </xf>
    <xf numFmtId="10" fontId="13" fillId="7" borderId="7" xfId="0" applyNumberFormat="1" applyFont="1" applyFill="1" applyBorder="1" applyAlignment="1">
      <alignment horizontal="right" vertical="top" wrapText="1"/>
    </xf>
    <xf numFmtId="0" fontId="13" fillId="5" borderId="3" xfId="0" applyFont="1" applyFill="1" applyBorder="1" applyAlignment="1">
      <alignment horizontal="left"/>
    </xf>
    <xf numFmtId="0" fontId="13" fillId="2" borderId="15" xfId="0" applyFont="1" applyFill="1" applyBorder="1" applyAlignment="1">
      <alignment horizontal="right" vertical="top" wrapText="1"/>
    </xf>
    <xf numFmtId="0" fontId="20" fillId="9" borderId="26" xfId="0" applyFont="1" applyFill="1" applyBorder="1" applyAlignment="1">
      <alignment horizontal="left" vertical="center"/>
    </xf>
    <xf numFmtId="9" fontId="13" fillId="7" borderId="11" xfId="1" applyFont="1" applyFill="1" applyBorder="1" applyAlignment="1">
      <alignment horizontal="right" vertical="top" wrapText="1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3" xfId="0" applyFont="1" applyBorder="1"/>
    <xf numFmtId="0" fontId="19" fillId="0" borderId="0" xfId="0" applyFont="1"/>
    <xf numFmtId="0" fontId="19" fillId="0" borderId="3" xfId="0" applyFont="1" applyBorder="1"/>
    <xf numFmtId="0" fontId="13" fillId="2" borderId="23" xfId="0" applyFont="1" applyFill="1" applyBorder="1" applyAlignment="1">
      <alignment horizontal="left" vertical="top" wrapText="1"/>
    </xf>
    <xf numFmtId="0" fontId="20" fillId="2" borderId="23" xfId="0" applyFont="1" applyFill="1" applyBorder="1" applyAlignment="1">
      <alignment horizontal="left" vertical="top" wrapText="1"/>
    </xf>
    <xf numFmtId="0" fontId="6" fillId="9" borderId="27" xfId="0" applyFont="1" applyFill="1" applyBorder="1" applyAlignment="1">
      <alignment vertical="center"/>
    </xf>
    <xf numFmtId="0" fontId="5" fillId="9" borderId="28" xfId="0" applyFont="1" applyFill="1" applyBorder="1" applyAlignment="1">
      <alignment horizontal="center" vertical="center" wrapText="1"/>
    </xf>
    <xf numFmtId="0" fontId="20" fillId="9" borderId="28" xfId="0" applyFont="1" applyFill="1" applyBorder="1" applyAlignment="1">
      <alignment horizontal="left" vertical="center"/>
    </xf>
    <xf numFmtId="9" fontId="13" fillId="7" borderId="7" xfId="1" applyFont="1" applyFill="1" applyBorder="1" applyAlignment="1">
      <alignment horizontal="right" vertical="top" wrapText="1"/>
    </xf>
    <xf numFmtId="9" fontId="13" fillId="7" borderId="8" xfId="1" applyFont="1" applyFill="1" applyBorder="1" applyAlignment="1">
      <alignment horizontal="right" vertical="top" wrapText="1"/>
    </xf>
    <xf numFmtId="9" fontId="13" fillId="2" borderId="11" xfId="1" applyFont="1" applyFill="1" applyBorder="1" applyAlignment="1">
      <alignment horizontal="right" vertical="top" wrapText="1"/>
    </xf>
    <xf numFmtId="9" fontId="13" fillId="6" borderId="11" xfId="1" applyFont="1" applyFill="1" applyBorder="1" applyAlignment="1">
      <alignment horizontal="right" vertical="top" wrapText="1"/>
    </xf>
    <xf numFmtId="165" fontId="13" fillId="8" borderId="11" xfId="2" applyNumberFormat="1" applyFont="1" applyFill="1" applyBorder="1" applyAlignment="1">
      <alignment horizontal="right" vertical="top" wrapText="1"/>
    </xf>
    <xf numFmtId="0" fontId="6" fillId="9" borderId="24" xfId="0" applyFont="1" applyFill="1" applyBorder="1" applyAlignment="1">
      <alignment vertical="center"/>
    </xf>
    <xf numFmtId="0" fontId="1" fillId="0" borderId="3" xfId="3"/>
    <xf numFmtId="0" fontId="21" fillId="0" borderId="3" xfId="3" applyFont="1"/>
    <xf numFmtId="0" fontId="22" fillId="0" borderId="3" xfId="4"/>
    <xf numFmtId="0" fontId="23" fillId="0" borderId="3" xfId="4" applyFont="1" applyAlignment="1">
      <alignment horizontal="left" vertical="center" wrapText="1"/>
    </xf>
    <xf numFmtId="167" fontId="23" fillId="0" borderId="3" xfId="4" applyNumberFormat="1" applyFont="1" applyAlignment="1">
      <alignment horizontal="right" vertical="center"/>
    </xf>
    <xf numFmtId="168" fontId="23" fillId="0" borderId="3" xfId="4" applyNumberFormat="1" applyFont="1" applyAlignment="1">
      <alignment horizontal="right" vertical="center"/>
    </xf>
    <xf numFmtId="0" fontId="23" fillId="0" borderId="3" xfId="4" applyFont="1" applyAlignment="1">
      <alignment horizontal="left" vertical="top" wrapText="1"/>
    </xf>
    <xf numFmtId="3" fontId="21" fillId="0" borderId="3" xfId="3" applyNumberFormat="1" applyFont="1" applyAlignment="1">
      <alignment vertical="center" wrapText="1"/>
    </xf>
    <xf numFmtId="0" fontId="23" fillId="0" borderId="3" xfId="4" applyFont="1" applyAlignment="1">
      <alignment horizontal="center" wrapText="1"/>
    </xf>
    <xf numFmtId="164" fontId="1" fillId="0" borderId="3" xfId="3" applyNumberFormat="1"/>
    <xf numFmtId="9" fontId="0" fillId="0" borderId="3" xfId="5" applyFont="1"/>
    <xf numFmtId="0" fontId="1" fillId="0" borderId="3" xfId="3" applyProtection="1">
      <protection locked="0"/>
    </xf>
    <xf numFmtId="0" fontId="1" fillId="0" borderId="3" xfId="3" applyAlignment="1" applyProtection="1">
      <alignment vertical="center" wrapText="1"/>
      <protection locked="0"/>
    </xf>
    <xf numFmtId="0" fontId="1" fillId="0" borderId="11" xfId="3" applyBorder="1" applyAlignment="1" applyProtection="1">
      <alignment vertical="center" wrapText="1"/>
      <protection locked="0"/>
    </xf>
    <xf numFmtId="0" fontId="17" fillId="16" borderId="3" xfId="3" applyFont="1" applyFill="1" applyAlignment="1">
      <alignment horizontal="center" vertical="center" wrapText="1"/>
    </xf>
    <xf numFmtId="0" fontId="17" fillId="16" borderId="11" xfId="3" applyFont="1" applyFill="1" applyBorder="1" applyAlignment="1">
      <alignment horizontal="center" vertical="center" wrapText="1"/>
    </xf>
    <xf numFmtId="0" fontId="1" fillId="8" borderId="11" xfId="3" applyFill="1" applyBorder="1" applyAlignment="1" applyProtection="1">
      <alignment vertical="center"/>
      <protection locked="0"/>
    </xf>
    <xf numFmtId="0" fontId="1" fillId="17" borderId="11" xfId="3" applyFill="1" applyBorder="1" applyAlignment="1" applyProtection="1">
      <alignment vertical="center"/>
      <protection locked="0"/>
    </xf>
    <xf numFmtId="0" fontId="1" fillId="8" borderId="11" xfId="3" applyFill="1" applyBorder="1" applyAlignment="1">
      <alignment vertical="center"/>
    </xf>
    <xf numFmtId="165" fontId="1" fillId="17" borderId="11" xfId="3" applyNumberFormat="1" applyFill="1" applyBorder="1" applyAlignment="1" applyProtection="1">
      <alignment vertical="center"/>
      <protection locked="0"/>
    </xf>
    <xf numFmtId="169" fontId="4" fillId="8" borderId="11" xfId="6" applyNumberFormat="1" applyFont="1" applyFill="1" applyBorder="1" applyAlignment="1">
      <alignment vertical="center" wrapText="1"/>
    </xf>
    <xf numFmtId="0" fontId="1" fillId="17" borderId="11" xfId="3" applyFill="1" applyBorder="1" applyAlignment="1">
      <alignment vertical="center"/>
    </xf>
    <xf numFmtId="3" fontId="25" fillId="8" borderId="11" xfId="3" applyNumberFormat="1" applyFont="1" applyFill="1" applyBorder="1" applyAlignment="1">
      <alignment horizontal="center" vertical="center"/>
    </xf>
    <xf numFmtId="0" fontId="17" fillId="17" borderId="25" xfId="3" applyFont="1" applyFill="1" applyBorder="1" applyAlignment="1">
      <alignment vertical="center"/>
    </xf>
    <xf numFmtId="169" fontId="4" fillId="8" borderId="11" xfId="5" applyNumberFormat="1" applyFont="1" applyFill="1" applyBorder="1" applyAlignment="1" applyProtection="1">
      <alignment vertical="center" wrapText="1"/>
      <protection locked="0"/>
    </xf>
    <xf numFmtId="169" fontId="4" fillId="0" borderId="11" xfId="5" applyNumberFormat="1" applyFont="1" applyBorder="1" applyAlignment="1" applyProtection="1">
      <alignment vertical="center" wrapText="1"/>
      <protection locked="0"/>
    </xf>
    <xf numFmtId="169" fontId="4" fillId="8" borderId="11" xfId="5" applyNumberFormat="1" applyFont="1" applyFill="1" applyBorder="1" applyAlignment="1">
      <alignment vertical="center" wrapText="1"/>
    </xf>
    <xf numFmtId="165" fontId="4" fillId="0" borderId="11" xfId="6" applyNumberFormat="1" applyFont="1" applyBorder="1" applyAlignment="1" applyProtection="1">
      <alignment vertical="center" wrapText="1"/>
      <protection locked="0"/>
    </xf>
    <xf numFmtId="165" fontId="4" fillId="0" borderId="11" xfId="7" applyNumberFormat="1" applyFont="1" applyBorder="1" applyAlignment="1" applyProtection="1">
      <alignment vertical="center" wrapText="1"/>
      <protection locked="0"/>
    </xf>
    <xf numFmtId="169" fontId="4" fillId="0" borderId="11" xfId="5" applyNumberFormat="1" applyFont="1" applyBorder="1" applyAlignment="1">
      <alignment vertical="center" wrapText="1"/>
    </xf>
    <xf numFmtId="165" fontId="4" fillId="12" borderId="11" xfId="6" applyNumberFormat="1" applyFont="1" applyFill="1" applyBorder="1" applyAlignment="1" applyProtection="1">
      <alignment vertical="center" wrapText="1"/>
      <protection locked="0"/>
    </xf>
    <xf numFmtId="165" fontId="4" fillId="0" borderId="23" xfId="6" applyNumberFormat="1" applyFont="1" applyBorder="1" applyAlignment="1" applyProtection="1">
      <alignment vertical="center" wrapText="1"/>
      <protection locked="0"/>
    </xf>
    <xf numFmtId="3" fontId="25" fillId="12" borderId="11" xfId="3" applyNumberFormat="1" applyFont="1" applyFill="1" applyBorder="1" applyAlignment="1">
      <alignment horizontal="center" vertical="center"/>
    </xf>
    <xf numFmtId="0" fontId="4" fillId="0" borderId="25" xfId="8" applyFont="1" applyBorder="1" applyAlignment="1">
      <alignment vertical="center" wrapText="1"/>
    </xf>
    <xf numFmtId="9" fontId="4" fillId="0" borderId="11" xfId="5" applyFont="1" applyBorder="1" applyAlignment="1">
      <alignment vertical="center" wrapText="1"/>
    </xf>
    <xf numFmtId="165" fontId="1" fillId="0" borderId="3" xfId="3" applyNumberFormat="1"/>
    <xf numFmtId="0" fontId="1" fillId="0" borderId="3" xfId="3" applyAlignment="1">
      <alignment vertical="top"/>
    </xf>
    <xf numFmtId="17" fontId="26" fillId="18" borderId="11" xfId="8" applyNumberFormat="1" applyFont="1" applyFill="1" applyBorder="1" applyAlignment="1">
      <alignment horizontal="center" vertical="top" wrapText="1"/>
    </xf>
    <xf numFmtId="169" fontId="26" fillId="18" borderId="11" xfId="5" applyNumberFormat="1" applyFont="1" applyFill="1" applyBorder="1" applyAlignment="1">
      <alignment horizontal="center" vertical="top" wrapText="1"/>
    </xf>
    <xf numFmtId="0" fontId="26" fillId="18" borderId="11" xfId="8" applyFont="1" applyFill="1" applyBorder="1" applyAlignment="1">
      <alignment horizontal="center" vertical="top" wrapText="1"/>
    </xf>
    <xf numFmtId="165" fontId="26" fillId="18" borderId="11" xfId="6" applyNumberFormat="1" applyFont="1" applyFill="1" applyBorder="1" applyAlignment="1">
      <alignment horizontal="center" vertical="top" wrapText="1"/>
    </xf>
    <xf numFmtId="3" fontId="1" fillId="0" borderId="3" xfId="3" applyNumberFormat="1"/>
    <xf numFmtId="0" fontId="1" fillId="0" borderId="3" xfId="3" applyAlignment="1">
      <alignment wrapText="1"/>
    </xf>
    <xf numFmtId="0" fontId="22" fillId="0" borderId="3" xfId="9"/>
    <xf numFmtId="0" fontId="27" fillId="0" borderId="36" xfId="9" applyFont="1" applyBorder="1" applyAlignment="1">
      <alignment horizontal="left" vertical="center" wrapText="1"/>
    </xf>
    <xf numFmtId="167" fontId="27" fillId="0" borderId="37" xfId="9" applyNumberFormat="1" applyFont="1" applyBorder="1" applyAlignment="1">
      <alignment horizontal="right" vertical="center"/>
    </xf>
    <xf numFmtId="168" fontId="27" fillId="0" borderId="38" xfId="9" applyNumberFormat="1" applyFont="1" applyBorder="1" applyAlignment="1">
      <alignment horizontal="right" vertical="center"/>
    </xf>
    <xf numFmtId="0" fontId="27" fillId="0" borderId="39" xfId="9" applyFont="1" applyBorder="1" applyAlignment="1">
      <alignment horizontal="left" vertical="top" wrapText="1"/>
    </xf>
    <xf numFmtId="167" fontId="27" fillId="0" borderId="41" xfId="9" applyNumberFormat="1" applyFont="1" applyBorder="1" applyAlignment="1">
      <alignment horizontal="right" vertical="center"/>
    </xf>
    <xf numFmtId="167" fontId="27" fillId="0" borderId="42" xfId="9" applyNumberFormat="1" applyFont="1" applyBorder="1" applyAlignment="1">
      <alignment horizontal="right" vertical="center"/>
    </xf>
    <xf numFmtId="168" fontId="27" fillId="0" borderId="43" xfId="9" applyNumberFormat="1" applyFont="1" applyBorder="1" applyAlignment="1">
      <alignment horizontal="right" vertical="center"/>
    </xf>
    <xf numFmtId="0" fontId="27" fillId="0" borderId="44" xfId="9" applyFont="1" applyBorder="1" applyAlignment="1">
      <alignment horizontal="left" vertical="top" wrapText="1"/>
    </xf>
    <xf numFmtId="43" fontId="0" fillId="0" borderId="3" xfId="6" applyFont="1" applyAlignment="1">
      <alignment vertical="top"/>
    </xf>
    <xf numFmtId="165" fontId="0" fillId="0" borderId="3" xfId="6" applyNumberFormat="1" applyFont="1"/>
    <xf numFmtId="0" fontId="1" fillId="19" borderId="3" xfId="3" applyFill="1"/>
    <xf numFmtId="167" fontId="27" fillId="0" borderId="46" xfId="9" applyNumberFormat="1" applyFont="1" applyBorder="1" applyAlignment="1">
      <alignment horizontal="right" vertical="center"/>
    </xf>
    <xf numFmtId="167" fontId="27" fillId="0" borderId="47" xfId="9" applyNumberFormat="1" applyFont="1" applyBorder="1" applyAlignment="1">
      <alignment horizontal="right" vertical="center"/>
    </xf>
    <xf numFmtId="168" fontId="27" fillId="0" borderId="48" xfId="9" applyNumberFormat="1" applyFont="1" applyBorder="1" applyAlignment="1">
      <alignment horizontal="right" vertical="center"/>
    </xf>
    <xf numFmtId="0" fontId="27" fillId="0" borderId="49" xfId="9" applyFont="1" applyBorder="1" applyAlignment="1">
      <alignment horizontal="left" vertical="top" wrapText="1"/>
    </xf>
    <xf numFmtId="165" fontId="1" fillId="19" borderId="3" xfId="3" applyNumberFormat="1" applyFill="1" applyAlignment="1">
      <alignment vertical="top"/>
    </xf>
    <xf numFmtId="165" fontId="1" fillId="19" borderId="3" xfId="3" applyNumberFormat="1" applyFill="1"/>
    <xf numFmtId="0" fontId="27" fillId="0" borderId="51" xfId="9" applyFont="1" applyBorder="1" applyAlignment="1">
      <alignment horizontal="center" wrapText="1"/>
    </xf>
    <xf numFmtId="0" fontId="27" fillId="0" borderId="52" xfId="9" applyFont="1" applyBorder="1" applyAlignment="1">
      <alignment horizontal="center" wrapText="1"/>
    </xf>
    <xf numFmtId="0" fontId="27" fillId="0" borderId="53" xfId="9" applyFont="1" applyBorder="1" applyAlignment="1">
      <alignment horizontal="center" wrapText="1"/>
    </xf>
    <xf numFmtId="165" fontId="0" fillId="19" borderId="3" xfId="6" applyNumberFormat="1" applyFont="1" applyFill="1" applyAlignment="1">
      <alignment vertical="top"/>
    </xf>
    <xf numFmtId="165" fontId="1" fillId="0" borderId="3" xfId="3" applyNumberFormat="1" applyAlignment="1">
      <alignment vertical="top"/>
    </xf>
    <xf numFmtId="0" fontId="1" fillId="19" borderId="3" xfId="3" applyFill="1" applyAlignment="1">
      <alignment vertical="top"/>
    </xf>
    <xf numFmtId="165" fontId="0" fillId="19" borderId="3" xfId="6" applyNumberFormat="1" applyFont="1" applyFill="1"/>
    <xf numFmtId="165" fontId="1" fillId="20" borderId="11" xfId="3" applyNumberFormat="1" applyFill="1" applyBorder="1"/>
    <xf numFmtId="0" fontId="1" fillId="0" borderId="11" xfId="3" applyBorder="1"/>
    <xf numFmtId="0" fontId="1" fillId="0" borderId="11" xfId="3" applyBorder="1" applyAlignment="1">
      <alignment vertical="top"/>
    </xf>
    <xf numFmtId="3" fontId="1" fillId="0" borderId="11" xfId="3" applyNumberFormat="1" applyBorder="1"/>
    <xf numFmtId="165" fontId="0" fillId="0" borderId="11" xfId="6" applyNumberFormat="1" applyFont="1" applyBorder="1"/>
    <xf numFmtId="165" fontId="1" fillId="0" borderId="11" xfId="3" applyNumberFormat="1" applyBorder="1"/>
    <xf numFmtId="3" fontId="1" fillId="20" borderId="11" xfId="3" applyNumberFormat="1" applyFill="1" applyBorder="1"/>
    <xf numFmtId="165" fontId="1" fillId="0" borderId="11" xfId="3" applyNumberFormat="1" applyBorder="1" applyAlignment="1">
      <alignment vertical="top"/>
    </xf>
    <xf numFmtId="1" fontId="1" fillId="0" borderId="11" xfId="3" applyNumberFormat="1" applyBorder="1"/>
    <xf numFmtId="0" fontId="17" fillId="0" borderId="3" xfId="3" applyFont="1"/>
    <xf numFmtId="0" fontId="17" fillId="0" borderId="11" xfId="3" applyFont="1" applyBorder="1"/>
    <xf numFmtId="0" fontId="17" fillId="0" borderId="11" xfId="3" applyFont="1" applyBorder="1" applyAlignment="1">
      <alignment vertical="top"/>
    </xf>
    <xf numFmtId="9" fontId="1" fillId="15" borderId="35" xfId="3" applyNumberFormat="1" applyFill="1" applyBorder="1"/>
    <xf numFmtId="3" fontId="1" fillId="15" borderId="35" xfId="3" applyNumberFormat="1" applyFill="1" applyBorder="1"/>
    <xf numFmtId="9" fontId="1" fillId="14" borderId="56" xfId="3" applyNumberFormat="1" applyFill="1" applyBorder="1"/>
    <xf numFmtId="9" fontId="0" fillId="14" borderId="35" xfId="5" applyFont="1" applyFill="1" applyBorder="1"/>
    <xf numFmtId="3" fontId="1" fillId="14" borderId="35" xfId="3" applyNumberFormat="1" applyFill="1" applyBorder="1"/>
    <xf numFmtId="9" fontId="1" fillId="14" borderId="35" xfId="3" applyNumberFormat="1" applyFill="1" applyBorder="1"/>
    <xf numFmtId="0" fontId="17" fillId="18" borderId="22" xfId="3" applyFont="1" applyFill="1" applyBorder="1" applyAlignment="1">
      <alignment horizontal="right"/>
    </xf>
    <xf numFmtId="0" fontId="17" fillId="18" borderId="58" xfId="3" applyFont="1" applyFill="1" applyBorder="1" applyAlignment="1">
      <alignment horizontal="right"/>
    </xf>
    <xf numFmtId="0" fontId="30" fillId="0" borderId="3" xfId="8" applyFont="1" applyAlignment="1">
      <alignment vertical="center"/>
    </xf>
    <xf numFmtId="0" fontId="29" fillId="0" borderId="3" xfId="8" applyFont="1" applyAlignment="1">
      <alignment vertical="center"/>
    </xf>
    <xf numFmtId="0" fontId="31" fillId="0" borderId="3" xfId="3" applyFont="1" applyAlignment="1">
      <alignment horizontal="right"/>
    </xf>
    <xf numFmtId="165" fontId="0" fillId="15" borderId="60" xfId="6" applyNumberFormat="1" applyFont="1" applyFill="1" applyBorder="1"/>
    <xf numFmtId="165" fontId="30" fillId="14" borderId="59" xfId="7" applyNumberFormat="1" applyFont="1" applyFill="1" applyBorder="1" applyAlignment="1">
      <alignment vertical="center"/>
    </xf>
    <xf numFmtId="165" fontId="30" fillId="11" borderId="3" xfId="7" applyNumberFormat="1" applyFont="1" applyFill="1" applyAlignment="1">
      <alignment horizontal="right" vertical="center"/>
    </xf>
    <xf numFmtId="0" fontId="30" fillId="11" borderId="3" xfId="8" applyFont="1" applyFill="1" applyAlignment="1">
      <alignment horizontal="right" vertical="center"/>
    </xf>
    <xf numFmtId="165" fontId="30" fillId="11" borderId="3" xfId="7" applyNumberFormat="1" applyFont="1" applyFill="1" applyAlignment="1">
      <alignment vertical="center"/>
    </xf>
    <xf numFmtId="165" fontId="32" fillId="14" borderId="59" xfId="7" applyNumberFormat="1" applyFont="1" applyFill="1" applyBorder="1" applyAlignment="1">
      <alignment vertical="center"/>
    </xf>
    <xf numFmtId="165" fontId="32" fillId="11" borderId="3" xfId="7" applyNumberFormat="1" applyFont="1" applyFill="1" applyAlignment="1">
      <alignment vertical="center"/>
    </xf>
    <xf numFmtId="165" fontId="33" fillId="0" borderId="3" xfId="7" applyNumberFormat="1" applyFont="1" applyAlignment="1">
      <alignment horizontal="right" vertical="center"/>
    </xf>
    <xf numFmtId="165" fontId="34" fillId="15" borderId="61" xfId="7" applyNumberFormat="1" applyFont="1" applyFill="1" applyBorder="1" applyAlignment="1">
      <alignment vertical="center"/>
    </xf>
    <xf numFmtId="165" fontId="34" fillId="14" borderId="62" xfId="7" applyNumberFormat="1" applyFont="1" applyFill="1" applyBorder="1" applyAlignment="1">
      <alignment vertical="center"/>
    </xf>
    <xf numFmtId="165" fontId="34" fillId="11" borderId="63" xfId="7" applyNumberFormat="1" applyFont="1" applyFill="1" applyBorder="1" applyAlignment="1">
      <alignment vertical="center"/>
    </xf>
    <xf numFmtId="0" fontId="29" fillId="11" borderId="63" xfId="8" applyFont="1" applyFill="1" applyBorder="1" applyAlignment="1">
      <alignment vertical="center"/>
    </xf>
    <xf numFmtId="0" fontId="35" fillId="0" borderId="3" xfId="8" applyFont="1" applyAlignment="1">
      <alignment horizontal="right" vertical="center"/>
    </xf>
    <xf numFmtId="165" fontId="29" fillId="15" borderId="64" xfId="7" quotePrefix="1" applyNumberFormat="1" applyFont="1" applyFill="1" applyBorder="1" applyAlignment="1">
      <alignment horizontal="right" vertical="center" wrapText="1"/>
    </xf>
    <xf numFmtId="165" fontId="29" fillId="14" borderId="58" xfId="7" applyNumberFormat="1" applyFont="1" applyFill="1" applyBorder="1" applyAlignment="1">
      <alignment horizontal="right" vertical="center"/>
    </xf>
    <xf numFmtId="0" fontId="18" fillId="0" borderId="3" xfId="3" applyFont="1"/>
    <xf numFmtId="165" fontId="37" fillId="0" borderId="3" xfId="7" applyNumberFormat="1" applyFont="1" applyAlignment="1">
      <alignment vertical="center"/>
    </xf>
    <xf numFmtId="0" fontId="30" fillId="0" borderId="3" xfId="8" applyFont="1" applyAlignment="1">
      <alignment horizontal="right" vertical="center"/>
    </xf>
    <xf numFmtId="9" fontId="38" fillId="15" borderId="60" xfId="5" applyFont="1" applyFill="1" applyBorder="1" applyAlignment="1">
      <alignment vertical="center"/>
    </xf>
    <xf numFmtId="9" fontId="38" fillId="14" borderId="59" xfId="5" applyFont="1" applyFill="1" applyBorder="1" applyAlignment="1">
      <alignment vertical="center"/>
    </xf>
    <xf numFmtId="0" fontId="1" fillId="11" borderId="3" xfId="3" applyFill="1"/>
    <xf numFmtId="165" fontId="38" fillId="15" borderId="60" xfId="7" applyNumberFormat="1" applyFont="1" applyFill="1" applyBorder="1" applyAlignment="1">
      <alignment vertical="center"/>
    </xf>
    <xf numFmtId="165" fontId="38" fillId="14" borderId="59" xfId="7" applyNumberFormat="1" applyFont="1" applyFill="1" applyBorder="1" applyAlignment="1">
      <alignment vertical="center"/>
    </xf>
    <xf numFmtId="0" fontId="30" fillId="11" borderId="3" xfId="8" applyFont="1" applyFill="1" applyAlignment="1">
      <alignment horizontal="right" vertical="center" wrapText="1"/>
    </xf>
    <xf numFmtId="0" fontId="29" fillId="15" borderId="64" xfId="8" applyFont="1" applyFill="1" applyBorder="1" applyAlignment="1">
      <alignment horizontal="right" vertical="center"/>
    </xf>
    <xf numFmtId="0" fontId="29" fillId="14" borderId="58" xfId="8" applyFont="1" applyFill="1" applyBorder="1" applyAlignment="1">
      <alignment horizontal="right" vertical="center"/>
    </xf>
    <xf numFmtId="0" fontId="30" fillId="0" borderId="3" xfId="8" applyFont="1" applyAlignment="1">
      <alignment horizontal="left" vertical="center"/>
    </xf>
    <xf numFmtId="0" fontId="39" fillId="0" borderId="3" xfId="8" applyFont="1" applyAlignment="1">
      <alignment vertical="center"/>
    </xf>
    <xf numFmtId="0" fontId="30" fillId="11" borderId="35" xfId="8" applyFont="1" applyFill="1" applyBorder="1" applyAlignment="1">
      <alignment horizontal="right" vertical="center" wrapText="1"/>
    </xf>
    <xf numFmtId="0" fontId="40" fillId="18" borderId="35" xfId="8" applyFont="1" applyFill="1" applyBorder="1" applyAlignment="1">
      <alignment vertical="center"/>
    </xf>
    <xf numFmtId="0" fontId="30" fillId="11" borderId="35" xfId="8" applyFont="1" applyFill="1" applyBorder="1" applyAlignment="1">
      <alignment horizontal="right" vertical="center"/>
    </xf>
    <xf numFmtId="0" fontId="30" fillId="11" borderId="22" xfId="8" applyFont="1" applyFill="1" applyBorder="1" applyAlignment="1">
      <alignment horizontal="right" vertical="center"/>
    </xf>
    <xf numFmtId="0" fontId="40" fillId="18" borderId="22" xfId="8" applyFont="1" applyFill="1" applyBorder="1" applyAlignment="1">
      <alignment vertical="center"/>
    </xf>
    <xf numFmtId="0" fontId="36" fillId="18" borderId="3" xfId="8" applyFont="1" applyFill="1" applyAlignment="1">
      <alignment vertical="center"/>
    </xf>
    <xf numFmtId="0" fontId="30" fillId="0" borderId="57" xfId="8" applyFont="1" applyBorder="1" applyAlignment="1">
      <alignment horizontal="left" vertical="center"/>
    </xf>
    <xf numFmtId="0" fontId="34" fillId="11" borderId="3" xfId="8" applyFont="1" applyFill="1" applyAlignment="1">
      <alignment horizontal="right" vertical="center"/>
    </xf>
    <xf numFmtId="0" fontId="2" fillId="0" borderId="11" xfId="0" applyFont="1" applyBorder="1"/>
    <xf numFmtId="0" fontId="2" fillId="0" borderId="11" xfId="0" applyFont="1" applyBorder="1" applyAlignment="1">
      <alignment horizontal="right"/>
    </xf>
    <xf numFmtId="165" fontId="2" fillId="0" borderId="11" xfId="2" applyNumberFormat="1" applyFont="1" applyBorder="1" applyAlignment="1">
      <alignment horizontal="right"/>
    </xf>
    <xf numFmtId="9" fontId="2" fillId="0" borderId="11" xfId="1" applyFont="1" applyBorder="1" applyAlignment="1">
      <alignment horizontal="right"/>
    </xf>
    <xf numFmtId="0" fontId="2" fillId="0" borderId="11" xfId="0" applyFont="1" applyBorder="1" applyAlignment="1">
      <alignment wrapText="1"/>
    </xf>
    <xf numFmtId="165" fontId="2" fillId="0" borderId="11" xfId="2" applyNumberFormat="1" applyFont="1" applyBorder="1" applyAlignment="1">
      <alignment wrapText="1"/>
    </xf>
    <xf numFmtId="0" fontId="0" fillId="0" borderId="3" xfId="0" applyBorder="1" applyAlignment="1">
      <alignment wrapText="1"/>
    </xf>
    <xf numFmtId="0" fontId="20" fillId="8" borderId="3" xfId="0" applyFont="1" applyFill="1" applyBorder="1" applyAlignment="1">
      <alignment wrapText="1"/>
    </xf>
    <xf numFmtId="0" fontId="6" fillId="13" borderId="11" xfId="0" applyFont="1" applyFill="1" applyBorder="1"/>
    <xf numFmtId="0" fontId="6" fillId="13" borderId="11" xfId="0" applyFont="1" applyFill="1" applyBorder="1" applyAlignment="1">
      <alignment horizontal="right"/>
    </xf>
    <xf numFmtId="0" fontId="6" fillId="13" borderId="11" xfId="0" applyFont="1" applyFill="1" applyBorder="1" applyAlignment="1">
      <alignment wrapText="1"/>
    </xf>
    <xf numFmtId="165" fontId="6" fillId="13" borderId="11" xfId="2" applyNumberFormat="1" applyFont="1" applyFill="1" applyBorder="1" applyAlignment="1">
      <alignment horizontal="right"/>
    </xf>
    <xf numFmtId="0" fontId="6" fillId="0" borderId="11" xfId="0" applyFont="1" applyBorder="1"/>
    <xf numFmtId="165" fontId="6" fillId="0" borderId="11" xfId="2" applyNumberFormat="1" applyFont="1" applyBorder="1" applyAlignment="1">
      <alignment horizontal="right"/>
    </xf>
    <xf numFmtId="0" fontId="20" fillId="0" borderId="15" xfId="0" applyFont="1" applyBorder="1" applyAlignment="1">
      <alignment horizontal="left" vertical="top" wrapText="1"/>
    </xf>
    <xf numFmtId="0" fontId="21" fillId="14" borderId="3" xfId="3" applyFont="1" applyFill="1" applyAlignment="1">
      <alignment horizontal="center"/>
    </xf>
    <xf numFmtId="0" fontId="21" fillId="14" borderId="59" xfId="3" applyFont="1" applyFill="1" applyBorder="1" applyAlignment="1">
      <alignment horizontal="center"/>
    </xf>
    <xf numFmtId="0" fontId="21" fillId="15" borderId="3" xfId="3" applyFont="1" applyFill="1" applyAlignment="1">
      <alignment horizontal="center"/>
    </xf>
    <xf numFmtId="0" fontId="29" fillId="18" borderId="57" xfId="8" applyFont="1" applyFill="1" applyBorder="1" applyAlignment="1">
      <alignment horizontal="left" vertical="center" wrapText="1"/>
    </xf>
    <xf numFmtId="0" fontId="29" fillId="18" borderId="3" xfId="8" applyFont="1" applyFill="1" applyAlignment="1">
      <alignment horizontal="left" vertical="center" wrapText="1"/>
    </xf>
    <xf numFmtId="0" fontId="1" fillId="11" borderId="35" xfId="3" applyFill="1" applyBorder="1" applyAlignment="1">
      <alignment horizontal="left" wrapText="1"/>
    </xf>
    <xf numFmtId="0" fontId="1" fillId="11" borderId="11" xfId="3" applyFill="1" applyBorder="1" applyAlignment="1">
      <alignment horizontal="left" wrapText="1"/>
    </xf>
    <xf numFmtId="0" fontId="36" fillId="18" borderId="21" xfId="8" applyFont="1" applyFill="1" applyBorder="1" applyAlignment="1">
      <alignment vertical="center"/>
    </xf>
    <xf numFmtId="0" fontId="36" fillId="18" borderId="22" xfId="8" applyFont="1" applyFill="1" applyBorder="1" applyAlignment="1">
      <alignment vertical="center"/>
    </xf>
    <xf numFmtId="165" fontId="36" fillId="18" borderId="21" xfId="7" applyNumberFormat="1" applyFont="1" applyFill="1" applyBorder="1" applyAlignment="1">
      <alignment vertical="center"/>
    </xf>
    <xf numFmtId="165" fontId="36" fillId="18" borderId="22" xfId="7" applyNumberFormat="1" applyFont="1" applyFill="1" applyBorder="1" applyAlignment="1">
      <alignment vertical="center"/>
    </xf>
    <xf numFmtId="0" fontId="17" fillId="11" borderId="3" xfId="3" applyFont="1" applyFill="1" applyAlignment="1">
      <alignment horizontal="right" vertical="center"/>
    </xf>
    <xf numFmtId="0" fontId="17" fillId="11" borderId="22" xfId="3" applyFont="1" applyFill="1" applyBorder="1" applyAlignment="1">
      <alignment horizontal="right" vertical="center"/>
    </xf>
    <xf numFmtId="0" fontId="17" fillId="18" borderId="3" xfId="3" applyFont="1" applyFill="1" applyAlignment="1">
      <alignment horizontal="left" vertical="center"/>
    </xf>
    <xf numFmtId="0" fontId="17" fillId="18" borderId="22" xfId="3" applyFont="1" applyFill="1" applyBorder="1" applyAlignment="1">
      <alignment horizontal="left" vertical="center"/>
    </xf>
    <xf numFmtId="0" fontId="13" fillId="0" borderId="11" xfId="0" applyFont="1" applyBorder="1" applyAlignment="1">
      <alignment horizontal="left" vertical="top" wrapText="1"/>
    </xf>
    <xf numFmtId="0" fontId="13" fillId="8" borderId="11" xfId="0" applyFont="1" applyFill="1" applyBorder="1" applyAlignment="1">
      <alignment horizontal="left" vertical="top" wrapText="1"/>
    </xf>
    <xf numFmtId="0" fontId="20" fillId="10" borderId="4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0" fontId="20" fillId="10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wrapText="1"/>
    </xf>
    <xf numFmtId="0" fontId="4" fillId="8" borderId="3" xfId="0" applyFont="1" applyFill="1" applyBorder="1" applyAlignment="1">
      <alignment wrapText="1"/>
    </xf>
    <xf numFmtId="0" fontId="5" fillId="4" borderId="11" xfId="0" applyFont="1" applyFill="1" applyBorder="1" applyAlignment="1">
      <alignment horizontal="left" vertical="top" wrapText="1"/>
    </xf>
    <xf numFmtId="0" fontId="8" fillId="2" borderId="23" xfId="0" applyFont="1" applyFill="1" applyBorder="1" applyAlignment="1">
      <alignment horizontal="left" vertical="top" wrapText="1"/>
    </xf>
    <xf numFmtId="9" fontId="13" fillId="2" borderId="11" xfId="0" applyNumberFormat="1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wrapText="1"/>
    </xf>
    <xf numFmtId="0" fontId="6" fillId="4" borderId="11" xfId="0" applyFont="1" applyFill="1" applyBorder="1" applyAlignment="1">
      <alignment horizontal="left" vertical="top" wrapText="1"/>
    </xf>
    <xf numFmtId="0" fontId="8" fillId="8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9" fillId="3" borderId="65" xfId="0" applyFont="1" applyFill="1" applyBorder="1" applyAlignment="1">
      <alignment horizontal="left" vertical="top" wrapText="1"/>
    </xf>
    <xf numFmtId="0" fontId="9" fillId="3" borderId="66" xfId="0" applyFont="1" applyFill="1" applyBorder="1" applyAlignment="1">
      <alignment horizontal="left" vertical="top" wrapText="1"/>
    </xf>
    <xf numFmtId="0" fontId="9" fillId="3" borderId="6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9" fontId="13" fillId="2" borderId="8" xfId="0" applyNumberFormat="1" applyFont="1" applyFill="1" applyBorder="1" applyAlignment="1">
      <alignment horizontal="left" vertical="top" wrapText="1"/>
    </xf>
    <xf numFmtId="9" fontId="13" fillId="2" borderId="10" xfId="0" applyNumberFormat="1" applyFont="1" applyFill="1" applyBorder="1" applyAlignment="1">
      <alignment horizontal="left" vertical="top" wrapText="1"/>
    </xf>
    <xf numFmtId="9" fontId="13" fillId="2" borderId="9" xfId="0" applyNumberFormat="1" applyFont="1" applyFill="1" applyBorder="1" applyAlignment="1">
      <alignment horizontal="left" vertical="top" wrapText="1"/>
    </xf>
    <xf numFmtId="0" fontId="20" fillId="2" borderId="3" xfId="0" applyFont="1" applyFill="1" applyBorder="1" applyAlignment="1">
      <alignment horizontal="center" vertical="center"/>
    </xf>
    <xf numFmtId="0" fontId="19" fillId="0" borderId="3" xfId="0" applyFont="1" applyBorder="1"/>
    <xf numFmtId="0" fontId="19" fillId="0" borderId="22" xfId="0" applyFont="1" applyBorder="1"/>
    <xf numFmtId="9" fontId="13" fillId="2" borderId="16" xfId="0" applyNumberFormat="1" applyFont="1" applyFill="1" applyBorder="1" applyAlignment="1">
      <alignment horizontal="left" vertical="top" wrapText="1"/>
    </xf>
    <xf numFmtId="9" fontId="13" fillId="2" borderId="17" xfId="0" applyNumberFormat="1" applyFont="1" applyFill="1" applyBorder="1" applyAlignment="1">
      <alignment horizontal="left" vertical="top" wrapText="1"/>
    </xf>
    <xf numFmtId="9" fontId="13" fillId="2" borderId="18" xfId="0" applyNumberFormat="1" applyFont="1" applyFill="1" applyBorder="1" applyAlignment="1">
      <alignment horizontal="left" vertical="top" wrapText="1"/>
    </xf>
    <xf numFmtId="0" fontId="5" fillId="5" borderId="3" xfId="0" applyFont="1" applyFill="1" applyBorder="1"/>
    <xf numFmtId="0" fontId="4" fillId="8" borderId="3" xfId="0" applyFont="1" applyFill="1" applyBorder="1"/>
    <xf numFmtId="0" fontId="20" fillId="5" borderId="3" xfId="0" applyFont="1" applyFill="1" applyBorder="1" applyAlignment="1">
      <alignment horizontal="center"/>
    </xf>
    <xf numFmtId="0" fontId="19" fillId="8" borderId="3" xfId="0" applyFont="1" applyFill="1" applyBorder="1"/>
    <xf numFmtId="0" fontId="19" fillId="8" borderId="22" xfId="0" applyFont="1" applyFill="1" applyBorder="1"/>
    <xf numFmtId="0" fontId="5" fillId="2" borderId="2" xfId="0" applyFont="1" applyFill="1" applyBorder="1"/>
    <xf numFmtId="0" fontId="4" fillId="0" borderId="3" xfId="0" applyFont="1" applyBorder="1"/>
    <xf numFmtId="0" fontId="20" fillId="2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 wrapText="1"/>
    </xf>
    <xf numFmtId="0" fontId="20" fillId="2" borderId="3" xfId="0" applyFont="1" applyFill="1" applyBorder="1" applyAlignment="1">
      <alignment horizontal="center" wrapText="1"/>
    </xf>
    <xf numFmtId="0" fontId="19" fillId="0" borderId="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20" fillId="10" borderId="25" xfId="0" applyFont="1" applyFill="1" applyBorder="1" applyAlignment="1">
      <alignment horizontal="center" vertical="center" wrapText="1"/>
    </xf>
    <xf numFmtId="0" fontId="20" fillId="10" borderId="2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vertical="top" wrapText="1"/>
    </xf>
    <xf numFmtId="0" fontId="20" fillId="5" borderId="3" xfId="0" applyFont="1" applyFill="1" applyBorder="1" applyAlignment="1">
      <alignment horizontal="center" wrapText="1"/>
    </xf>
    <xf numFmtId="0" fontId="19" fillId="8" borderId="3" xfId="0" applyFont="1" applyFill="1" applyBorder="1" applyAlignment="1">
      <alignment wrapText="1"/>
    </xf>
    <xf numFmtId="0" fontId="8" fillId="2" borderId="11" xfId="0" applyFont="1" applyFill="1" applyBorder="1" applyAlignment="1">
      <alignment horizontal="center" vertical="top" wrapText="1"/>
    </xf>
    <xf numFmtId="0" fontId="16" fillId="0" borderId="3" xfId="0" applyFont="1" applyBorder="1" applyAlignment="1">
      <alignment horizontal="left" vertical="top"/>
    </xf>
    <xf numFmtId="0" fontId="2" fillId="8" borderId="3" xfId="0" applyFont="1" applyFill="1" applyBorder="1" applyAlignment="1">
      <alignment horizontal="left" wrapText="1"/>
    </xf>
    <xf numFmtId="0" fontId="5" fillId="8" borderId="3" xfId="0" applyFont="1" applyFill="1" applyBorder="1" applyAlignment="1">
      <alignment wrapText="1"/>
    </xf>
    <xf numFmtId="0" fontId="8" fillId="4" borderId="11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9" fontId="13" fillId="2" borderId="12" xfId="0" applyNumberFormat="1" applyFont="1" applyFill="1" applyBorder="1" applyAlignment="1">
      <alignment horizontal="left" vertical="top" wrapText="1"/>
    </xf>
    <xf numFmtId="9" fontId="13" fillId="2" borderId="14" xfId="0" applyNumberFormat="1" applyFont="1" applyFill="1" applyBorder="1" applyAlignment="1">
      <alignment horizontal="left" vertical="top" wrapText="1"/>
    </xf>
    <xf numFmtId="9" fontId="13" fillId="2" borderId="15" xfId="0" applyNumberFormat="1" applyFont="1" applyFill="1" applyBorder="1" applyAlignment="1">
      <alignment horizontal="left" vertical="top" wrapText="1"/>
    </xf>
    <xf numFmtId="0" fontId="1" fillId="0" borderId="11" xfId="3" applyBorder="1" applyAlignment="1" applyProtection="1">
      <alignment vertical="center" wrapText="1"/>
      <protection locked="0"/>
    </xf>
    <xf numFmtId="0" fontId="26" fillId="18" borderId="12" xfId="8" applyFont="1" applyFill="1" applyBorder="1" applyAlignment="1">
      <alignment horizontal="center" vertical="top" wrapText="1"/>
    </xf>
    <xf numFmtId="0" fontId="26" fillId="18" borderId="14" xfId="8" applyFont="1" applyFill="1" applyBorder="1" applyAlignment="1">
      <alignment horizontal="center" vertical="top" wrapText="1"/>
    </xf>
    <xf numFmtId="0" fontId="26" fillId="18" borderId="15" xfId="8" applyFont="1" applyFill="1" applyBorder="1" applyAlignment="1">
      <alignment horizontal="center" vertical="top" wrapText="1"/>
    </xf>
    <xf numFmtId="0" fontId="26" fillId="18" borderId="11" xfId="8" applyFont="1" applyFill="1" applyBorder="1" applyAlignment="1">
      <alignment horizontal="center" vertical="top" wrapText="1"/>
    </xf>
    <xf numFmtId="0" fontId="17" fillId="16" borderId="25" xfId="3" applyFont="1" applyFill="1" applyBorder="1" applyAlignment="1">
      <alignment horizontal="center" vertical="center" wrapText="1"/>
    </xf>
    <xf numFmtId="0" fontId="17" fillId="16" borderId="35" xfId="3" applyFont="1" applyFill="1" applyBorder="1" applyAlignment="1">
      <alignment horizontal="center" vertical="center" wrapText="1"/>
    </xf>
    <xf numFmtId="0" fontId="17" fillId="16" borderId="23" xfId="3" applyFont="1" applyFill="1" applyBorder="1" applyAlignment="1">
      <alignment horizontal="center" vertical="center" wrapText="1"/>
    </xf>
    <xf numFmtId="0" fontId="17" fillId="0" borderId="34" xfId="3" applyFont="1" applyBorder="1" applyAlignment="1">
      <alignment horizontal="left" vertical="center" wrapText="1"/>
    </xf>
    <xf numFmtId="0" fontId="17" fillId="0" borderId="33" xfId="3" applyFont="1" applyBorder="1" applyAlignment="1">
      <alignment horizontal="left" vertical="center" wrapText="1"/>
    </xf>
    <xf numFmtId="0" fontId="17" fillId="0" borderId="32" xfId="3" applyFont="1" applyBorder="1" applyAlignment="1">
      <alignment horizontal="left" vertical="center" wrapText="1"/>
    </xf>
    <xf numFmtId="0" fontId="17" fillId="0" borderId="31" xfId="3" applyFont="1" applyBorder="1" applyAlignment="1">
      <alignment horizontal="left" vertical="center" wrapText="1"/>
    </xf>
    <xf numFmtId="0" fontId="17" fillId="0" borderId="30" xfId="3" applyFont="1" applyBorder="1" applyAlignment="1">
      <alignment horizontal="left" vertical="center" wrapText="1"/>
    </xf>
    <xf numFmtId="0" fontId="17" fillId="0" borderId="29" xfId="3" applyFont="1" applyBorder="1" applyAlignment="1">
      <alignment horizontal="left" vertical="center" wrapText="1"/>
    </xf>
    <xf numFmtId="0" fontId="26" fillId="18" borderId="12" xfId="8" applyFont="1" applyFill="1" applyBorder="1" applyAlignment="1">
      <alignment horizontal="center" vertical="top"/>
    </xf>
    <xf numFmtId="0" fontId="26" fillId="18" borderId="14" xfId="8" applyFont="1" applyFill="1" applyBorder="1" applyAlignment="1">
      <alignment horizontal="center" vertical="top"/>
    </xf>
    <xf numFmtId="0" fontId="26" fillId="18" borderId="15" xfId="8" applyFont="1" applyFill="1" applyBorder="1" applyAlignment="1">
      <alignment horizontal="center" vertical="top"/>
    </xf>
    <xf numFmtId="0" fontId="23" fillId="0" borderId="3" xfId="4" applyFont="1" applyAlignment="1">
      <alignment horizontal="left" vertical="top" wrapText="1"/>
    </xf>
    <xf numFmtId="0" fontId="24" fillId="0" borderId="3" xfId="4" applyFont="1" applyAlignment="1">
      <alignment horizontal="center" vertical="center" wrapText="1"/>
    </xf>
    <xf numFmtId="0" fontId="23" fillId="0" borderId="3" xfId="4" applyFont="1" applyAlignment="1">
      <alignment horizontal="right" wrapText="1"/>
    </xf>
    <xf numFmtId="0" fontId="1" fillId="0" borderId="11" xfId="3" applyBorder="1" applyAlignment="1">
      <alignment horizontal="center"/>
    </xf>
    <xf numFmtId="0" fontId="28" fillId="0" borderId="3" xfId="9" applyFont="1" applyAlignment="1">
      <alignment horizontal="center" vertical="center" wrapText="1"/>
    </xf>
    <xf numFmtId="0" fontId="27" fillId="0" borderId="55" xfId="9" applyFont="1" applyBorder="1" applyAlignment="1">
      <alignment horizontal="left" wrapText="1"/>
    </xf>
    <xf numFmtId="0" fontId="27" fillId="0" borderId="54" xfId="9" applyFont="1" applyBorder="1" applyAlignment="1">
      <alignment horizontal="left" wrapText="1"/>
    </xf>
    <xf numFmtId="0" fontId="27" fillId="0" borderId="50" xfId="9" applyFont="1" applyBorder="1" applyAlignment="1">
      <alignment horizontal="left" vertical="top" wrapText="1"/>
    </xf>
    <xf numFmtId="0" fontId="27" fillId="0" borderId="45" xfId="9" applyFont="1" applyBorder="1" applyAlignment="1">
      <alignment horizontal="left" vertical="top" wrapText="1"/>
    </xf>
    <xf numFmtId="0" fontId="27" fillId="0" borderId="40" xfId="9" applyFont="1" applyBorder="1" applyAlignment="1">
      <alignment horizontal="left" vertical="top" wrapText="1"/>
    </xf>
  </cellXfs>
  <cellStyles count="10">
    <cellStyle name="Comma" xfId="2" builtinId="3"/>
    <cellStyle name="Comma 2" xfId="6" xr:uid="{00000000-0005-0000-0000-000001000000}"/>
    <cellStyle name="Comma 2 2" xfId="7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_Budget Calculation" xfId="9" xr:uid="{00000000-0005-0000-0000-000006000000}"/>
    <cellStyle name="Normal_Outcome 1" xfId="4" xr:uid="{00000000-0005-0000-0000-000007000000}"/>
    <cellStyle name="Percent" xfId="1" builtinId="5"/>
    <cellStyle name="Percent 2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an-Charles.Rouge/Desktop/LCRP%202019/BA/LCRP_BA_2019_LogFrame_V2_submi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ummary"/>
      <sheetName val="Outcome 1"/>
      <sheetName val="Outcome 2"/>
      <sheetName val="Outcome  3"/>
      <sheetName val="PIN"/>
      <sheetName val="Budget Calculation"/>
    </sheetNames>
    <sheetDataSet>
      <sheetData sheetId="0"/>
      <sheetData sheetId="1"/>
      <sheetData sheetId="2">
        <row r="10">
          <cell r="C10">
            <v>285500000</v>
          </cell>
          <cell r="D10">
            <v>285500000</v>
          </cell>
        </row>
        <row r="11">
          <cell r="C11">
            <v>0.84</v>
          </cell>
        </row>
        <row r="12">
          <cell r="C12">
            <v>0.16</v>
          </cell>
        </row>
      </sheetData>
      <sheetData sheetId="3">
        <row r="8">
          <cell r="C8">
            <v>152150295.45086259</v>
          </cell>
        </row>
        <row r="9">
          <cell r="C9">
            <v>0.8</v>
          </cell>
        </row>
        <row r="10">
          <cell r="C10">
            <v>0.2</v>
          </cell>
        </row>
        <row r="24">
          <cell r="C24">
            <v>38400000</v>
          </cell>
        </row>
        <row r="25">
          <cell r="C25">
            <v>0.18</v>
          </cell>
        </row>
        <row r="26">
          <cell r="C26">
            <v>0.82</v>
          </cell>
        </row>
      </sheetData>
      <sheetData sheetId="4">
        <row r="8">
          <cell r="C8">
            <v>130000</v>
          </cell>
        </row>
        <row r="9">
          <cell r="C9">
            <v>0</v>
          </cell>
        </row>
        <row r="10">
          <cell r="C10">
            <v>1</v>
          </cell>
        </row>
        <row r="23">
          <cell r="C23">
            <v>668000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showGridLines="0" workbookViewId="0">
      <selection activeCell="B17" sqref="B17"/>
    </sheetView>
  </sheetViews>
  <sheetFormatPr defaultRowHeight="15" x14ac:dyDescent="0.25"/>
  <cols>
    <col min="1" max="1" width="25.140625" style="143" customWidth="1"/>
    <col min="2" max="2" width="35.42578125" style="143" customWidth="1"/>
    <col min="3" max="3" width="21.7109375" style="143" customWidth="1"/>
    <col min="4" max="4" width="17.5703125" style="143" bestFit="1" customWidth="1"/>
    <col min="5" max="5" width="20.5703125" style="143" customWidth="1"/>
    <col min="6" max="8" width="17.85546875" style="143" customWidth="1"/>
    <col min="9" max="9" width="7.5703125" style="143" bestFit="1" customWidth="1"/>
    <col min="10" max="16384" width="9.140625" style="143"/>
  </cols>
  <sheetData>
    <row r="1" spans="1:5" ht="21" x14ac:dyDescent="0.25">
      <c r="A1" s="267" t="s">
        <v>245</v>
      </c>
      <c r="B1" s="269" t="s">
        <v>244</v>
      </c>
      <c r="C1" s="268"/>
    </row>
    <row r="2" spans="1:5" ht="21" x14ac:dyDescent="0.25">
      <c r="A2" s="267"/>
      <c r="B2" s="237"/>
      <c r="C2" s="260"/>
    </row>
    <row r="3" spans="1:5" x14ac:dyDescent="0.25">
      <c r="A3" s="266" t="s">
        <v>243</v>
      </c>
      <c r="B3" s="265" t="s">
        <v>242</v>
      </c>
      <c r="C3" s="260"/>
    </row>
    <row r="4" spans="1:5" x14ac:dyDescent="0.25">
      <c r="A4" s="263" t="s">
        <v>241</v>
      </c>
      <c r="B4" s="264" t="s">
        <v>240</v>
      </c>
      <c r="C4" s="260"/>
    </row>
    <row r="5" spans="1:5" ht="51" x14ac:dyDescent="0.25">
      <c r="A5" s="263" t="s">
        <v>239</v>
      </c>
      <c r="B5" s="262" t="s">
        <v>238</v>
      </c>
      <c r="C5" s="260"/>
    </row>
    <row r="6" spans="1:5" ht="21" x14ac:dyDescent="0.25">
      <c r="A6" s="261"/>
      <c r="B6" s="251"/>
      <c r="C6" s="260"/>
    </row>
    <row r="7" spans="1:5" ht="21" x14ac:dyDescent="0.25">
      <c r="A7" s="292" t="s">
        <v>45</v>
      </c>
      <c r="B7" s="293"/>
      <c r="C7" s="259">
        <v>2019</v>
      </c>
      <c r="D7" s="258">
        <v>2020</v>
      </c>
      <c r="E7" s="246"/>
    </row>
    <row r="8" spans="1:5" ht="18.75" x14ac:dyDescent="0.25">
      <c r="A8" s="254"/>
      <c r="B8" s="257" t="s">
        <v>237</v>
      </c>
      <c r="C8" s="256">
        <f>ROUND(SUM(C24+C26+C27+C29+C30),-3)</f>
        <v>476848000</v>
      </c>
      <c r="D8" s="255">
        <f>C8</f>
        <v>476848000</v>
      </c>
      <c r="E8" s="233"/>
    </row>
    <row r="9" spans="1:5" ht="18.75" x14ac:dyDescent="0.25">
      <c r="A9" s="254"/>
      <c r="B9" s="237" t="s">
        <v>48</v>
      </c>
      <c r="C9" s="253">
        <f>(C24*D24+C26*D26+C27*D27+C29*D29)/C8</f>
        <v>0.77268277598037538</v>
      </c>
      <c r="D9" s="252">
        <f>C9</f>
        <v>0.77268277598037538</v>
      </c>
      <c r="E9" s="233"/>
    </row>
    <row r="10" spans="1:5" ht="18.75" x14ac:dyDescent="0.25">
      <c r="A10" s="254"/>
      <c r="B10" s="237" t="s">
        <v>49</v>
      </c>
      <c r="C10" s="253">
        <f>(C24*E24+C26*E26+C27*E27+C29*E29+C30*E30)/C8</f>
        <v>0.22731784361090435</v>
      </c>
      <c r="D10" s="252">
        <f>C10</f>
        <v>0.22731784361090435</v>
      </c>
      <c r="E10" s="233"/>
    </row>
    <row r="11" spans="1:5" ht="18.75" x14ac:dyDescent="0.25">
      <c r="A11" s="251"/>
      <c r="B11" s="250"/>
      <c r="C11" s="250"/>
      <c r="E11" s="249"/>
    </row>
    <row r="12" spans="1:5" ht="39" customHeight="1" x14ac:dyDescent="0.25">
      <c r="A12" s="294" t="s">
        <v>236</v>
      </c>
      <c r="B12" s="295"/>
      <c r="C12" s="248" t="s">
        <v>235</v>
      </c>
      <c r="D12" s="247" t="s">
        <v>234</v>
      </c>
      <c r="E12" s="246"/>
    </row>
    <row r="13" spans="1:5" ht="15.75" x14ac:dyDescent="0.25">
      <c r="A13" s="245" t="s">
        <v>233</v>
      </c>
      <c r="B13" s="244">
        <f>ROUND(SUM(B14:B18),-3)</f>
        <v>1456000</v>
      </c>
      <c r="C13" s="243">
        <f>ROUND(SUM(C14:C18),-3)</f>
        <v>1024000</v>
      </c>
      <c r="D13" s="242">
        <f>ROUND(SUM(D14:D18),-3)</f>
        <v>1024000</v>
      </c>
      <c r="E13" s="241"/>
    </row>
    <row r="14" spans="1:5" x14ac:dyDescent="0.25">
      <c r="A14" s="237" t="s">
        <v>232</v>
      </c>
      <c r="B14" s="238">
        <f>PIN!C5</f>
        <v>1020000.0000000001</v>
      </c>
      <c r="C14" s="235">
        <f>PIN!D5</f>
        <v>765000</v>
      </c>
      <c r="D14" s="234">
        <f>C14</f>
        <v>765000</v>
      </c>
      <c r="E14" s="233"/>
    </row>
    <row r="15" spans="1:5" x14ac:dyDescent="0.25">
      <c r="A15" s="237" t="s">
        <v>231</v>
      </c>
      <c r="B15" s="240">
        <f>PIN!C4</f>
        <v>227546</v>
      </c>
      <c r="C15" s="239">
        <f>PIN!D4</f>
        <v>227546</v>
      </c>
      <c r="D15" s="234">
        <f>C15</f>
        <v>227546</v>
      </c>
      <c r="E15" s="233"/>
    </row>
    <row r="16" spans="1:5" x14ac:dyDescent="0.25">
      <c r="A16" s="237" t="s">
        <v>0</v>
      </c>
      <c r="B16" s="238">
        <v>28500</v>
      </c>
      <c r="C16" s="235">
        <v>28500</v>
      </c>
      <c r="D16" s="234">
        <f>C16</f>
        <v>28500</v>
      </c>
      <c r="E16" s="233"/>
    </row>
    <row r="17" spans="1:8" x14ac:dyDescent="0.25">
      <c r="A17" s="237" t="s">
        <v>1</v>
      </c>
      <c r="B17" s="238">
        <v>180000</v>
      </c>
      <c r="C17" s="235">
        <f>PIN!D7</f>
        <v>2565</v>
      </c>
      <c r="D17" s="234">
        <f>C17</f>
        <v>2565</v>
      </c>
      <c r="E17" s="233"/>
    </row>
    <row r="18" spans="1:8" x14ac:dyDescent="0.25">
      <c r="A18" s="237" t="s">
        <v>230</v>
      </c>
      <c r="B18" s="236" t="s">
        <v>156</v>
      </c>
      <c r="C18" s="235">
        <v>0</v>
      </c>
      <c r="D18" s="234">
        <v>0</v>
      </c>
      <c r="E18" s="233"/>
    </row>
    <row r="19" spans="1:8" ht="15.75" x14ac:dyDescent="0.25">
      <c r="A19" s="232"/>
      <c r="B19" s="231"/>
    </row>
    <row r="20" spans="1:8" ht="15.75" x14ac:dyDescent="0.25">
      <c r="A20" s="232"/>
      <c r="B20" s="231"/>
    </row>
    <row r="21" spans="1:8" ht="15.6" customHeight="1" x14ac:dyDescent="0.25">
      <c r="A21" s="298" t="s">
        <v>229</v>
      </c>
      <c r="B21" s="296" t="s">
        <v>228</v>
      </c>
      <c r="C21" s="285">
        <v>2019</v>
      </c>
      <c r="D21" s="285"/>
      <c r="E21" s="286"/>
      <c r="F21" s="287">
        <v>2020</v>
      </c>
      <c r="G21" s="287"/>
      <c r="H21" s="287"/>
    </row>
    <row r="22" spans="1:8" x14ac:dyDescent="0.25">
      <c r="A22" s="299"/>
      <c r="B22" s="297"/>
      <c r="C22" s="229" t="s">
        <v>45</v>
      </c>
      <c r="D22" s="229" t="s">
        <v>48</v>
      </c>
      <c r="E22" s="230" t="s">
        <v>49</v>
      </c>
      <c r="F22" s="229" t="s">
        <v>227</v>
      </c>
      <c r="G22" s="229" t="s">
        <v>48</v>
      </c>
      <c r="H22" s="229" t="s">
        <v>49</v>
      </c>
    </row>
    <row r="23" spans="1:8" ht="36" customHeight="1" x14ac:dyDescent="0.25">
      <c r="A23" s="288" t="s">
        <v>226</v>
      </c>
      <c r="B23" s="288"/>
      <c r="C23" s="288"/>
      <c r="D23" s="288"/>
      <c r="E23" s="288"/>
      <c r="F23" s="288"/>
      <c r="G23" s="288"/>
      <c r="H23" s="288"/>
    </row>
    <row r="24" spans="1:8" ht="30.75" customHeight="1" x14ac:dyDescent="0.25">
      <c r="A24" s="290" t="s">
        <v>225</v>
      </c>
      <c r="B24" s="290"/>
      <c r="C24" s="227">
        <f>'[1]Outcome 1'!C10</f>
        <v>285500000</v>
      </c>
      <c r="D24" s="228">
        <f>'[1]Outcome 1'!C11</f>
        <v>0.84</v>
      </c>
      <c r="E24" s="225">
        <f>'[1]Outcome 1'!C12</f>
        <v>0.16</v>
      </c>
      <c r="F24" s="224">
        <f>'[1]Outcome 1'!D10</f>
        <v>285500000</v>
      </c>
      <c r="G24" s="223">
        <f>D24</f>
        <v>0.84</v>
      </c>
      <c r="H24" s="223">
        <f>E24</f>
        <v>0.16</v>
      </c>
    </row>
    <row r="25" spans="1:8" ht="31.5" customHeight="1" x14ac:dyDescent="0.25">
      <c r="A25" s="289" t="s">
        <v>224</v>
      </c>
      <c r="B25" s="289"/>
      <c r="C25" s="289"/>
      <c r="D25" s="289"/>
      <c r="E25" s="289"/>
      <c r="F25" s="289"/>
      <c r="G25" s="289"/>
      <c r="H25" s="289"/>
    </row>
    <row r="26" spans="1:8" ht="27.75" customHeight="1" x14ac:dyDescent="0.25">
      <c r="A26" s="290" t="s">
        <v>223</v>
      </c>
      <c r="B26" s="290"/>
      <c r="C26" s="227">
        <f>'[1]Outcome 2'!C8</f>
        <v>152150295.45086259</v>
      </c>
      <c r="D26" s="226">
        <f>'[1]Outcome 2'!C9</f>
        <v>0.8</v>
      </c>
      <c r="E26" s="225">
        <f>'[1]Outcome 2'!C10</f>
        <v>0.2</v>
      </c>
      <c r="F26" s="224">
        <f t="shared" ref="F26:H27" si="0">C26</f>
        <v>152150295.45086259</v>
      </c>
      <c r="G26" s="223">
        <f t="shared" si="0"/>
        <v>0.8</v>
      </c>
      <c r="H26" s="223">
        <f t="shared" si="0"/>
        <v>0.2</v>
      </c>
    </row>
    <row r="27" spans="1:8" ht="30.75" customHeight="1" x14ac:dyDescent="0.25">
      <c r="A27" s="290" t="s">
        <v>222</v>
      </c>
      <c r="B27" s="290"/>
      <c r="C27" s="227">
        <f>'[1]Outcome 2'!C24</f>
        <v>38400000</v>
      </c>
      <c r="D27" s="226">
        <f>'[1]Outcome 2'!C25</f>
        <v>0.18</v>
      </c>
      <c r="E27" s="225">
        <f>'[1]Outcome 2'!C26</f>
        <v>0.82</v>
      </c>
      <c r="F27" s="224">
        <f t="shared" si="0"/>
        <v>38400000</v>
      </c>
      <c r="G27" s="223">
        <f t="shared" si="0"/>
        <v>0.18</v>
      </c>
      <c r="H27" s="223">
        <f t="shared" si="0"/>
        <v>0.82</v>
      </c>
    </row>
    <row r="28" spans="1:8" ht="33.75" customHeight="1" x14ac:dyDescent="0.25">
      <c r="A28" s="289" t="s">
        <v>221</v>
      </c>
      <c r="B28" s="289"/>
      <c r="C28" s="289"/>
      <c r="D28" s="289"/>
      <c r="E28" s="289"/>
      <c r="F28" s="289"/>
      <c r="G28" s="289"/>
      <c r="H28" s="289"/>
    </row>
    <row r="29" spans="1:8" ht="15" customHeight="1" x14ac:dyDescent="0.25">
      <c r="A29" s="291" t="s">
        <v>220</v>
      </c>
      <c r="B29" s="291"/>
      <c r="C29" s="227">
        <f>'[1]Outcome  3'!C8</f>
        <v>130000</v>
      </c>
      <c r="D29" s="226">
        <f>'[1]Outcome  3'!C9</f>
        <v>0</v>
      </c>
      <c r="E29" s="225">
        <f>'[1]Outcome  3'!C10</f>
        <v>1</v>
      </c>
      <c r="F29" s="224">
        <f t="shared" ref="F29:H30" si="1">C29</f>
        <v>130000</v>
      </c>
      <c r="G29" s="223">
        <f t="shared" si="1"/>
        <v>0</v>
      </c>
      <c r="H29" s="223">
        <f t="shared" si="1"/>
        <v>1</v>
      </c>
    </row>
    <row r="30" spans="1:8" ht="15" customHeight="1" x14ac:dyDescent="0.25">
      <c r="A30" s="291" t="s">
        <v>219</v>
      </c>
      <c r="B30" s="291"/>
      <c r="C30" s="227">
        <f>'[1]Outcome  3'!C23</f>
        <v>668000</v>
      </c>
      <c r="D30" s="226">
        <v>0</v>
      </c>
      <c r="E30" s="225">
        <v>1</v>
      </c>
      <c r="F30" s="224">
        <f t="shared" si="1"/>
        <v>668000</v>
      </c>
      <c r="G30" s="223">
        <f t="shared" si="1"/>
        <v>0</v>
      </c>
      <c r="H30" s="223">
        <f t="shared" si="1"/>
        <v>1</v>
      </c>
    </row>
  </sheetData>
  <mergeCells count="14">
    <mergeCell ref="A30:B30"/>
    <mergeCell ref="A7:B7"/>
    <mergeCell ref="A12:B12"/>
    <mergeCell ref="B21:B22"/>
    <mergeCell ref="A21:A22"/>
    <mergeCell ref="A26:B26"/>
    <mergeCell ref="A27:B27"/>
    <mergeCell ref="A29:B29"/>
    <mergeCell ref="C21:E21"/>
    <mergeCell ref="F21:H21"/>
    <mergeCell ref="A23:H23"/>
    <mergeCell ref="A25:H25"/>
    <mergeCell ref="A28:H28"/>
    <mergeCell ref="A24:B24"/>
  </mergeCell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F1254"/>
  <sheetViews>
    <sheetView tabSelected="1" topLeftCell="A154" zoomScale="85" zoomScaleNormal="85" zoomScaleSheetLayoutView="100" workbookViewId="0">
      <selection activeCell="A5" sqref="A5:A20"/>
    </sheetView>
  </sheetViews>
  <sheetFormatPr defaultColWidth="14.42578125" defaultRowHeight="15" customHeight="1" x14ac:dyDescent="0.25"/>
  <cols>
    <col min="1" max="1" width="23.7109375" customWidth="1"/>
    <col min="2" max="2" width="2.42578125" customWidth="1"/>
    <col min="3" max="3" width="31.42578125" style="130" customWidth="1"/>
    <col min="4" max="4" width="6.28515625" style="130" customWidth="1"/>
    <col min="5" max="5" width="54.7109375" style="130" customWidth="1"/>
    <col min="6" max="6" width="54" style="130" customWidth="1"/>
    <col min="7" max="7" width="8.7109375" style="130" bestFit="1" customWidth="1"/>
    <col min="8" max="8" width="9.28515625" style="130" customWidth="1"/>
    <col min="9" max="9" width="10.7109375" style="130" customWidth="1"/>
    <col min="10" max="17" width="8.7109375" style="79" customWidth="1"/>
    <col min="18" max="18" width="2.140625" style="13" customWidth="1"/>
    <col min="19" max="19" width="18.42578125" style="13" customWidth="1"/>
    <col min="20" max="21" width="16.7109375" style="13" customWidth="1"/>
    <col min="22" max="44" width="14.42578125" style="13"/>
  </cols>
  <sheetData>
    <row r="1" spans="1:44" ht="15" customHeight="1" x14ac:dyDescent="0.25">
      <c r="A1" s="352" t="s">
        <v>33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16"/>
      <c r="S1" s="16"/>
      <c r="T1" s="16"/>
      <c r="U1" s="16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44" ht="15" customHeight="1" x14ac:dyDescent="0.25">
      <c r="A2" s="352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16"/>
      <c r="S2" s="16"/>
      <c r="T2" s="16"/>
      <c r="U2" s="16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</row>
    <row r="3" spans="1:44" ht="12.75" customHeight="1" x14ac:dyDescent="0.25">
      <c r="A3" s="1"/>
      <c r="B3" s="3"/>
      <c r="C3" s="52"/>
      <c r="D3" s="53"/>
      <c r="E3" s="53"/>
      <c r="F3" s="53"/>
      <c r="G3" s="53"/>
      <c r="H3" s="53"/>
      <c r="I3" s="52"/>
      <c r="J3" s="302">
        <v>2017</v>
      </c>
      <c r="K3" s="303"/>
      <c r="L3" s="302">
        <v>2018</v>
      </c>
      <c r="M3" s="303"/>
      <c r="N3" s="302">
        <v>2019</v>
      </c>
      <c r="O3" s="303"/>
      <c r="P3" s="302">
        <v>2020</v>
      </c>
      <c r="Q3" s="303"/>
      <c r="R3" s="16"/>
      <c r="S3" s="16"/>
      <c r="T3" s="16"/>
      <c r="U3" s="16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</row>
    <row r="4" spans="1:44" s="11" customFormat="1" ht="25.5" x14ac:dyDescent="0.25">
      <c r="A4" s="18" t="s">
        <v>2</v>
      </c>
      <c r="B4" s="19" t="s">
        <v>3</v>
      </c>
      <c r="C4" s="37" t="s">
        <v>4</v>
      </c>
      <c r="D4" s="37" t="s">
        <v>14</v>
      </c>
      <c r="E4" s="37" t="s">
        <v>12</v>
      </c>
      <c r="F4" s="37" t="s">
        <v>13</v>
      </c>
      <c r="G4" s="37" t="s">
        <v>15</v>
      </c>
      <c r="H4" s="37" t="s">
        <v>23</v>
      </c>
      <c r="I4" s="38" t="s">
        <v>5</v>
      </c>
      <c r="J4" s="39" t="s">
        <v>24</v>
      </c>
      <c r="K4" s="39" t="s">
        <v>32</v>
      </c>
      <c r="L4" s="39" t="s">
        <v>24</v>
      </c>
      <c r="M4" s="39" t="s">
        <v>32</v>
      </c>
      <c r="N4" s="39" t="s">
        <v>24</v>
      </c>
      <c r="O4" s="39" t="s">
        <v>32</v>
      </c>
      <c r="P4" s="39" t="s">
        <v>24</v>
      </c>
      <c r="Q4" s="39" t="s">
        <v>32</v>
      </c>
      <c r="R4" s="16"/>
      <c r="S4" s="16"/>
      <c r="T4" s="16"/>
      <c r="U4" s="16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</row>
    <row r="5" spans="1:44" ht="12.75" customHeight="1" x14ac:dyDescent="0.25">
      <c r="A5" s="307" t="s">
        <v>34</v>
      </c>
      <c r="B5" s="308" t="s">
        <v>6</v>
      </c>
      <c r="C5" s="309" t="s">
        <v>248</v>
      </c>
      <c r="D5" s="309" t="s">
        <v>36</v>
      </c>
      <c r="E5" s="309" t="s">
        <v>246</v>
      </c>
      <c r="F5" s="309" t="s">
        <v>35</v>
      </c>
      <c r="G5" s="309" t="s">
        <v>16</v>
      </c>
      <c r="H5" s="36" t="s">
        <v>20</v>
      </c>
      <c r="I5" s="40">
        <v>0.53</v>
      </c>
      <c r="J5" s="41"/>
      <c r="K5" s="41">
        <v>0.57999999999999996</v>
      </c>
      <c r="L5" s="42"/>
      <c r="M5" s="42">
        <v>0.51</v>
      </c>
      <c r="N5" s="42">
        <v>0.5</v>
      </c>
      <c r="O5" s="43"/>
      <c r="P5" s="42">
        <v>0.5</v>
      </c>
      <c r="Q5" s="43"/>
      <c r="R5" s="16"/>
      <c r="S5" s="16"/>
      <c r="T5" s="16"/>
      <c r="U5" s="16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</row>
    <row r="6" spans="1:44" ht="12.75" customHeight="1" x14ac:dyDescent="0.25">
      <c r="A6" s="307"/>
      <c r="B6" s="308"/>
      <c r="C6" s="309"/>
      <c r="D6" s="309"/>
      <c r="E6" s="309"/>
      <c r="F6" s="309"/>
      <c r="G6" s="309"/>
      <c r="H6" s="36" t="s">
        <v>0</v>
      </c>
      <c r="I6" s="40">
        <v>0.89</v>
      </c>
      <c r="J6" s="41"/>
      <c r="K6" s="41"/>
      <c r="L6" s="42"/>
      <c r="M6" s="43">
        <v>89</v>
      </c>
      <c r="N6" s="43">
        <v>89</v>
      </c>
      <c r="O6" s="43"/>
      <c r="P6" s="42">
        <v>0.89</v>
      </c>
      <c r="Q6" s="43"/>
      <c r="R6" s="16"/>
      <c r="S6" s="16"/>
      <c r="T6" s="16"/>
      <c r="U6" s="16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</row>
    <row r="7" spans="1:44" ht="12.75" customHeight="1" x14ac:dyDescent="0.25">
      <c r="A7" s="307"/>
      <c r="B7" s="308"/>
      <c r="C7" s="309"/>
      <c r="D7" s="309"/>
      <c r="E7" s="309"/>
      <c r="F7" s="309"/>
      <c r="G7" s="309"/>
      <c r="H7" s="36" t="s">
        <v>1</v>
      </c>
      <c r="I7" s="40">
        <v>0.65</v>
      </c>
      <c r="J7" s="41"/>
      <c r="K7" s="41"/>
      <c r="L7" s="42"/>
      <c r="M7" s="43">
        <v>65</v>
      </c>
      <c r="N7" s="43">
        <v>65</v>
      </c>
      <c r="O7" s="43"/>
      <c r="P7" s="42">
        <v>0.65</v>
      </c>
      <c r="Q7" s="43"/>
      <c r="R7" s="16"/>
      <c r="S7" s="16"/>
      <c r="T7" s="16"/>
      <c r="U7" s="16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</row>
    <row r="8" spans="1:44" ht="27" customHeight="1" x14ac:dyDescent="0.25">
      <c r="A8" s="307"/>
      <c r="B8" s="308"/>
      <c r="C8" s="309"/>
      <c r="D8" s="309"/>
      <c r="E8" s="309"/>
      <c r="F8" s="309"/>
      <c r="G8" s="309"/>
      <c r="H8" s="36" t="s">
        <v>21</v>
      </c>
      <c r="I8" s="40">
        <v>0.1</v>
      </c>
      <c r="J8" s="41"/>
      <c r="K8" s="41">
        <v>0.57999999999999996</v>
      </c>
      <c r="L8" s="42"/>
      <c r="M8" s="43">
        <v>10</v>
      </c>
      <c r="N8" s="43">
        <v>10</v>
      </c>
      <c r="O8" s="43"/>
      <c r="P8" s="42">
        <v>0.1</v>
      </c>
      <c r="Q8" s="43"/>
      <c r="R8" s="16"/>
      <c r="S8" s="16"/>
      <c r="T8" s="16"/>
      <c r="U8" s="16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</row>
    <row r="9" spans="1:44" ht="12.75" customHeight="1" x14ac:dyDescent="0.25">
      <c r="A9" s="307"/>
      <c r="B9" s="308" t="s">
        <v>7</v>
      </c>
      <c r="C9" s="309" t="s">
        <v>37</v>
      </c>
      <c r="D9" s="309" t="s">
        <v>36</v>
      </c>
      <c r="E9" s="309" t="s">
        <v>38</v>
      </c>
      <c r="F9" s="309" t="s">
        <v>247</v>
      </c>
      <c r="G9" s="309" t="s">
        <v>17</v>
      </c>
      <c r="H9" s="36" t="s">
        <v>20</v>
      </c>
      <c r="I9" s="40">
        <v>0.9</v>
      </c>
      <c r="J9" s="41"/>
      <c r="K9" s="44"/>
      <c r="L9" s="42"/>
      <c r="M9" s="42">
        <v>0.71</v>
      </c>
      <c r="N9" s="42">
        <v>0.9</v>
      </c>
      <c r="O9" s="43"/>
      <c r="P9" s="42">
        <v>0.9</v>
      </c>
      <c r="Q9" s="43"/>
      <c r="R9" s="16"/>
      <c r="S9" s="16"/>
      <c r="T9" s="16"/>
      <c r="U9" s="16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</row>
    <row r="10" spans="1:44" ht="12.75" customHeight="1" x14ac:dyDescent="0.25">
      <c r="A10" s="307"/>
      <c r="B10" s="308"/>
      <c r="C10" s="309"/>
      <c r="D10" s="309"/>
      <c r="E10" s="309"/>
      <c r="F10" s="309"/>
      <c r="G10" s="309"/>
      <c r="H10" s="36" t="s">
        <v>0</v>
      </c>
      <c r="I10" s="40">
        <v>0.9</v>
      </c>
      <c r="J10" s="41"/>
      <c r="K10" s="45"/>
      <c r="L10" s="42"/>
      <c r="M10" s="43">
        <v>90</v>
      </c>
      <c r="N10" s="43">
        <v>90</v>
      </c>
      <c r="O10" s="43"/>
      <c r="P10" s="42">
        <v>0.9</v>
      </c>
      <c r="Q10" s="43"/>
      <c r="R10" s="16"/>
      <c r="S10" s="16"/>
      <c r="T10" s="16"/>
      <c r="U10" s="1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</row>
    <row r="11" spans="1:44" ht="12.75" customHeight="1" x14ac:dyDescent="0.25">
      <c r="A11" s="307"/>
      <c r="B11" s="308"/>
      <c r="C11" s="309"/>
      <c r="D11" s="309"/>
      <c r="E11" s="309"/>
      <c r="F11" s="309"/>
      <c r="G11" s="309"/>
      <c r="H11" s="36" t="s">
        <v>1</v>
      </c>
      <c r="I11" s="40" t="s">
        <v>29</v>
      </c>
      <c r="J11" s="41"/>
      <c r="K11" s="45"/>
      <c r="L11" s="42"/>
      <c r="M11" s="43"/>
      <c r="N11" s="43"/>
      <c r="O11" s="43"/>
      <c r="P11" s="42"/>
      <c r="Q11" s="43"/>
      <c r="R11" s="16"/>
      <c r="S11" s="16"/>
      <c r="T11" s="16"/>
      <c r="U11" s="16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</row>
    <row r="12" spans="1:44" x14ac:dyDescent="0.25">
      <c r="A12" s="307"/>
      <c r="B12" s="308"/>
      <c r="C12" s="309"/>
      <c r="D12" s="309"/>
      <c r="E12" s="309"/>
      <c r="F12" s="309"/>
      <c r="G12" s="309"/>
      <c r="H12" s="36" t="s">
        <v>21</v>
      </c>
      <c r="I12" s="40" t="s">
        <v>29</v>
      </c>
      <c r="J12" s="41"/>
      <c r="K12" s="45"/>
      <c r="L12" s="42"/>
      <c r="M12" s="43"/>
      <c r="N12" s="43"/>
      <c r="O12" s="43"/>
      <c r="P12" s="42"/>
      <c r="Q12" s="43"/>
      <c r="R12" s="16"/>
      <c r="S12" s="16"/>
      <c r="T12" s="16"/>
      <c r="U12" s="16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</row>
    <row r="13" spans="1:44" ht="12.75" customHeight="1" x14ac:dyDescent="0.25">
      <c r="A13" s="307"/>
      <c r="B13" s="308" t="s">
        <v>8</v>
      </c>
      <c r="C13" s="309" t="s">
        <v>39</v>
      </c>
      <c r="D13" s="309" t="s">
        <v>36</v>
      </c>
      <c r="E13" s="309" t="s">
        <v>40</v>
      </c>
      <c r="F13" s="309" t="s">
        <v>41</v>
      </c>
      <c r="G13" s="309" t="s">
        <v>17</v>
      </c>
      <c r="H13" s="36" t="s">
        <v>20</v>
      </c>
      <c r="I13" s="46"/>
      <c r="J13" s="47"/>
      <c r="K13" s="41"/>
      <c r="L13" s="42"/>
      <c r="M13" s="42"/>
      <c r="N13" s="42"/>
      <c r="O13" s="42"/>
      <c r="P13" s="42"/>
      <c r="Q13" s="42"/>
      <c r="R13" s="16"/>
      <c r="S13" s="16"/>
      <c r="T13" s="16"/>
      <c r="U13" s="16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</row>
    <row r="14" spans="1:44" ht="12.75" customHeight="1" x14ac:dyDescent="0.25">
      <c r="A14" s="307"/>
      <c r="B14" s="308"/>
      <c r="C14" s="309"/>
      <c r="D14" s="309"/>
      <c r="E14" s="309"/>
      <c r="F14" s="309"/>
      <c r="G14" s="309"/>
      <c r="H14" s="36" t="s">
        <v>0</v>
      </c>
      <c r="I14" s="46"/>
      <c r="J14" s="47"/>
      <c r="K14" s="41"/>
      <c r="L14" s="42"/>
      <c r="M14" s="42"/>
      <c r="N14" s="42"/>
      <c r="O14" s="42"/>
      <c r="P14" s="42"/>
      <c r="Q14" s="42"/>
      <c r="R14" s="16"/>
      <c r="S14" s="16"/>
      <c r="T14" s="16"/>
      <c r="U14" s="16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</row>
    <row r="15" spans="1:44" ht="12.75" customHeight="1" x14ac:dyDescent="0.25">
      <c r="A15" s="307"/>
      <c r="B15" s="308"/>
      <c r="C15" s="309"/>
      <c r="D15" s="309"/>
      <c r="E15" s="309"/>
      <c r="F15" s="309"/>
      <c r="G15" s="309"/>
      <c r="H15" s="36" t="s">
        <v>1</v>
      </c>
      <c r="I15" s="46"/>
      <c r="J15" s="47"/>
      <c r="K15" s="41"/>
      <c r="L15" s="42"/>
      <c r="M15" s="42"/>
      <c r="N15" s="42"/>
      <c r="O15" s="42"/>
      <c r="P15" s="42"/>
      <c r="Q15" s="42"/>
      <c r="R15" s="16"/>
      <c r="S15" s="16"/>
      <c r="T15" s="16"/>
      <c r="U15" s="16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</row>
    <row r="16" spans="1:44" ht="66.75" customHeight="1" x14ac:dyDescent="0.25">
      <c r="A16" s="307"/>
      <c r="B16" s="308"/>
      <c r="C16" s="309"/>
      <c r="D16" s="309"/>
      <c r="E16" s="309"/>
      <c r="F16" s="309"/>
      <c r="G16" s="309"/>
      <c r="H16" s="36" t="s">
        <v>21</v>
      </c>
      <c r="I16" s="46"/>
      <c r="J16" s="47"/>
      <c r="K16" s="41"/>
      <c r="L16" s="42"/>
      <c r="M16" s="42"/>
      <c r="N16" s="42"/>
      <c r="O16" s="42"/>
      <c r="P16" s="42"/>
      <c r="Q16" s="42"/>
      <c r="R16" s="16"/>
      <c r="S16" s="16"/>
      <c r="T16" s="16"/>
      <c r="U16" s="16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</row>
    <row r="17" spans="1:44" ht="12.75" customHeight="1" x14ac:dyDescent="0.25">
      <c r="A17" s="307"/>
      <c r="B17" s="308" t="s">
        <v>9</v>
      </c>
      <c r="C17" s="309" t="s">
        <v>42</v>
      </c>
      <c r="D17" s="309" t="s">
        <v>36</v>
      </c>
      <c r="E17" s="309" t="s">
        <v>43</v>
      </c>
      <c r="F17" s="309" t="s">
        <v>44</v>
      </c>
      <c r="G17" s="309" t="s">
        <v>17</v>
      </c>
      <c r="H17" s="36" t="s">
        <v>20</v>
      </c>
      <c r="I17" s="46"/>
      <c r="J17" s="47"/>
      <c r="K17" s="41"/>
      <c r="L17" s="42"/>
      <c r="M17" s="42"/>
      <c r="N17" s="42"/>
      <c r="O17" s="42"/>
      <c r="P17" s="42"/>
      <c r="Q17" s="42"/>
      <c r="R17" s="16"/>
      <c r="S17" s="16"/>
      <c r="T17" s="16"/>
      <c r="U17" s="16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</row>
    <row r="18" spans="1:44" ht="12.75" customHeight="1" x14ac:dyDescent="0.25">
      <c r="A18" s="307"/>
      <c r="B18" s="308"/>
      <c r="C18" s="309"/>
      <c r="D18" s="309"/>
      <c r="E18" s="309"/>
      <c r="F18" s="309"/>
      <c r="G18" s="309"/>
      <c r="H18" s="36" t="s">
        <v>0</v>
      </c>
      <c r="I18" s="46"/>
      <c r="J18" s="47"/>
      <c r="K18" s="41"/>
      <c r="L18" s="43"/>
      <c r="M18" s="42"/>
      <c r="N18" s="42"/>
      <c r="O18" s="42"/>
      <c r="P18" s="43"/>
      <c r="Q18" s="42"/>
      <c r="R18" s="16"/>
      <c r="S18" s="16"/>
      <c r="T18" s="16"/>
      <c r="U18" s="16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</row>
    <row r="19" spans="1:44" ht="12.75" customHeight="1" x14ac:dyDescent="0.25">
      <c r="A19" s="307"/>
      <c r="B19" s="308"/>
      <c r="C19" s="309"/>
      <c r="D19" s="309"/>
      <c r="E19" s="309"/>
      <c r="F19" s="309"/>
      <c r="G19" s="309"/>
      <c r="H19" s="36" t="s">
        <v>1</v>
      </c>
      <c r="I19" s="46"/>
      <c r="J19" s="47"/>
      <c r="K19" s="41"/>
      <c r="L19" s="43"/>
      <c r="M19" s="42"/>
      <c r="N19" s="42"/>
      <c r="O19" s="42"/>
      <c r="P19" s="43"/>
      <c r="Q19" s="42"/>
      <c r="R19" s="16"/>
      <c r="S19" s="16"/>
      <c r="T19" s="16"/>
      <c r="U19" s="16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</row>
    <row r="20" spans="1:44" ht="12.75" customHeight="1" x14ac:dyDescent="0.25">
      <c r="A20" s="307"/>
      <c r="B20" s="308"/>
      <c r="C20" s="309"/>
      <c r="D20" s="309"/>
      <c r="E20" s="309"/>
      <c r="F20" s="309"/>
      <c r="G20" s="309"/>
      <c r="H20" s="36" t="s">
        <v>21</v>
      </c>
      <c r="I20" s="46"/>
      <c r="J20" s="47"/>
      <c r="K20" s="41"/>
      <c r="L20" s="43"/>
      <c r="M20" s="42"/>
      <c r="N20" s="42"/>
      <c r="O20" s="42"/>
      <c r="P20" s="43"/>
      <c r="Q20" s="42"/>
      <c r="R20" s="16"/>
      <c r="S20" s="16"/>
      <c r="T20" s="16"/>
      <c r="U20" s="16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</row>
    <row r="21" spans="1:44" s="14" customFormat="1" ht="12.75" customHeight="1" x14ac:dyDescent="0.25">
      <c r="A21" s="9"/>
      <c r="B21" s="6"/>
      <c r="C21" s="51"/>
      <c r="D21" s="51"/>
      <c r="E21" s="51"/>
      <c r="F21" s="51"/>
      <c r="G21" s="51"/>
      <c r="H21" s="51"/>
      <c r="I21" s="328"/>
      <c r="J21" s="329"/>
      <c r="K21" s="329"/>
      <c r="L21" s="329"/>
      <c r="M21" s="329"/>
      <c r="N21" s="329"/>
      <c r="O21" s="329"/>
      <c r="P21" s="329"/>
      <c r="Q21" s="329"/>
      <c r="R21" s="16"/>
      <c r="S21" s="16"/>
      <c r="T21" s="16"/>
      <c r="U21" s="16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</row>
    <row r="22" spans="1:44" ht="12.75" customHeight="1" x14ac:dyDescent="0.25">
      <c r="A22" s="1"/>
      <c r="B22" s="3"/>
      <c r="C22" s="52"/>
      <c r="D22" s="53"/>
      <c r="E22" s="53"/>
      <c r="F22" s="53"/>
      <c r="G22" s="53"/>
      <c r="H22" s="53"/>
      <c r="I22" s="52"/>
      <c r="J22" s="302">
        <v>2017</v>
      </c>
      <c r="K22" s="303"/>
      <c r="L22" s="302">
        <v>2018</v>
      </c>
      <c r="M22" s="303"/>
      <c r="N22" s="302">
        <v>2019</v>
      </c>
      <c r="O22" s="303"/>
      <c r="P22" s="302">
        <v>2020</v>
      </c>
      <c r="Q22" s="303"/>
      <c r="R22" s="16"/>
      <c r="S22" s="16"/>
      <c r="T22" s="16"/>
      <c r="U22" s="16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</row>
    <row r="23" spans="1:44" s="14" customFormat="1" ht="25.5" x14ac:dyDescent="0.25">
      <c r="A23" s="134" t="s">
        <v>2</v>
      </c>
      <c r="B23" s="135" t="s">
        <v>3</v>
      </c>
      <c r="C23" s="136" t="s">
        <v>4</v>
      </c>
      <c r="D23" s="136" t="s">
        <v>14</v>
      </c>
      <c r="E23" s="136" t="s">
        <v>12</v>
      </c>
      <c r="F23" s="136" t="s">
        <v>13</v>
      </c>
      <c r="G23" s="136" t="s">
        <v>15</v>
      </c>
      <c r="H23" s="37" t="s">
        <v>23</v>
      </c>
      <c r="I23" s="54" t="s">
        <v>5</v>
      </c>
      <c r="J23" s="39" t="s">
        <v>24</v>
      </c>
      <c r="K23" s="39" t="s">
        <v>32</v>
      </c>
      <c r="L23" s="39" t="s">
        <v>24</v>
      </c>
      <c r="M23" s="39" t="s">
        <v>32</v>
      </c>
      <c r="N23" s="39" t="s">
        <v>24</v>
      </c>
      <c r="O23" s="39" t="s">
        <v>32</v>
      </c>
      <c r="P23" s="39" t="s">
        <v>24</v>
      </c>
      <c r="Q23" s="39" t="s">
        <v>32</v>
      </c>
      <c r="R23" s="16"/>
      <c r="S23" s="278" t="s">
        <v>45</v>
      </c>
      <c r="T23" s="279" t="s">
        <v>46</v>
      </c>
      <c r="U23" s="279">
        <v>2020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</row>
    <row r="24" spans="1:44" ht="12.75" customHeight="1" x14ac:dyDescent="0.25">
      <c r="A24" s="355" t="s">
        <v>50</v>
      </c>
      <c r="B24" s="308" t="s">
        <v>6</v>
      </c>
      <c r="C24" s="348" t="s">
        <v>51</v>
      </c>
      <c r="D24" s="348" t="s">
        <v>58</v>
      </c>
      <c r="E24" s="348" t="s">
        <v>56</v>
      </c>
      <c r="F24" s="348" t="s">
        <v>57</v>
      </c>
      <c r="G24" s="348" t="s">
        <v>17</v>
      </c>
      <c r="H24" s="55" t="s">
        <v>31</v>
      </c>
      <c r="I24" s="56">
        <f>SUM(I25:I28)</f>
        <v>0</v>
      </c>
      <c r="J24" s="56">
        <f t="shared" ref="J24:Q24" si="0">SUM(J25:J28)</f>
        <v>0</v>
      </c>
      <c r="K24" s="56">
        <f t="shared" si="0"/>
        <v>0</v>
      </c>
      <c r="L24" s="56">
        <f t="shared" si="0"/>
        <v>0</v>
      </c>
      <c r="M24" s="56">
        <f t="shared" si="0"/>
        <v>72250</v>
      </c>
      <c r="N24" s="56">
        <f t="shared" si="0"/>
        <v>187269</v>
      </c>
      <c r="O24" s="56">
        <f t="shared" si="0"/>
        <v>0</v>
      </c>
      <c r="P24" s="56">
        <f t="shared" si="0"/>
        <v>0</v>
      </c>
      <c r="Q24" s="56">
        <f t="shared" si="0"/>
        <v>0</v>
      </c>
      <c r="R24" s="16"/>
      <c r="S24" s="270" t="s">
        <v>47</v>
      </c>
      <c r="T24" s="272">
        <v>285500000</v>
      </c>
      <c r="U24" s="272">
        <v>285500000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</row>
    <row r="25" spans="1:44" ht="12.75" customHeight="1" x14ac:dyDescent="0.25">
      <c r="A25" s="355"/>
      <c r="B25" s="308"/>
      <c r="C25" s="348"/>
      <c r="D25" s="348"/>
      <c r="E25" s="348"/>
      <c r="F25" s="348"/>
      <c r="G25" s="348"/>
      <c r="H25" s="57" t="s">
        <v>20</v>
      </c>
      <c r="I25" s="58"/>
      <c r="J25" s="59"/>
      <c r="K25" s="59"/>
      <c r="L25" s="48"/>
      <c r="M25" s="48">
        <v>62000</v>
      </c>
      <c r="N25" s="48">
        <v>137097</v>
      </c>
      <c r="O25" s="48"/>
      <c r="P25" s="48"/>
      <c r="Q25" s="60"/>
      <c r="R25" s="16"/>
      <c r="S25" s="270" t="s">
        <v>48</v>
      </c>
      <c r="T25" s="271">
        <v>0.84</v>
      </c>
      <c r="U25" s="271">
        <v>0.84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</row>
    <row r="26" spans="1:44" ht="12.75" customHeight="1" x14ac:dyDescent="0.25">
      <c r="A26" s="355"/>
      <c r="B26" s="308"/>
      <c r="C26" s="348"/>
      <c r="D26" s="348"/>
      <c r="E26" s="348"/>
      <c r="F26" s="348"/>
      <c r="G26" s="348"/>
      <c r="H26" s="61" t="s">
        <v>0</v>
      </c>
      <c r="I26" s="62"/>
      <c r="J26" s="59"/>
      <c r="K26" s="59"/>
      <c r="L26" s="48"/>
      <c r="M26" s="48">
        <v>9500</v>
      </c>
      <c r="N26" s="48">
        <v>8800</v>
      </c>
      <c r="O26" s="48"/>
      <c r="P26" s="48"/>
      <c r="Q26" s="60"/>
      <c r="R26" s="16"/>
      <c r="S26" s="270" t="s">
        <v>49</v>
      </c>
      <c r="T26" s="273">
        <v>0.16</v>
      </c>
      <c r="U26" s="271">
        <v>0.16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</row>
    <row r="27" spans="1:44" ht="12.75" customHeight="1" x14ac:dyDescent="0.25">
      <c r="A27" s="355"/>
      <c r="B27" s="308"/>
      <c r="C27" s="348"/>
      <c r="D27" s="348"/>
      <c r="E27" s="348"/>
      <c r="F27" s="348"/>
      <c r="G27" s="348"/>
      <c r="H27" s="61" t="s">
        <v>1</v>
      </c>
      <c r="I27" s="62"/>
      <c r="J27" s="59"/>
      <c r="K27" s="59"/>
      <c r="L27" s="48"/>
      <c r="M27" s="48"/>
      <c r="N27" s="48"/>
      <c r="O27" s="48"/>
      <c r="P27" s="48"/>
      <c r="Q27" s="60"/>
      <c r="R27" s="16"/>
      <c r="S27" s="15"/>
      <c r="T27" s="15"/>
      <c r="U27" s="15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</row>
    <row r="28" spans="1:44" x14ac:dyDescent="0.25">
      <c r="A28" s="355"/>
      <c r="B28" s="308"/>
      <c r="C28" s="348"/>
      <c r="D28" s="348"/>
      <c r="E28" s="348"/>
      <c r="F28" s="348"/>
      <c r="G28" s="348"/>
      <c r="H28" s="63" t="s">
        <v>21</v>
      </c>
      <c r="I28" s="64"/>
      <c r="J28" s="65"/>
      <c r="K28" s="65"/>
      <c r="L28" s="66"/>
      <c r="M28" s="66">
        <v>750</v>
      </c>
      <c r="N28" s="66">
        <v>41372</v>
      </c>
      <c r="O28" s="66"/>
      <c r="P28" s="66"/>
      <c r="Q28" s="67"/>
      <c r="R28" s="16"/>
      <c r="S28" s="16"/>
      <c r="T28" s="16"/>
      <c r="U28" s="16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</row>
    <row r="29" spans="1:44" ht="12.75" customHeight="1" x14ac:dyDescent="0.25">
      <c r="A29" s="355"/>
      <c r="B29" s="308" t="s">
        <v>7</v>
      </c>
      <c r="C29" s="348" t="s">
        <v>52</v>
      </c>
      <c r="D29" s="348" t="s">
        <v>36</v>
      </c>
      <c r="E29" s="348" t="s">
        <v>59</v>
      </c>
      <c r="F29" s="348" t="s">
        <v>57</v>
      </c>
      <c r="G29" s="348" t="s">
        <v>17</v>
      </c>
      <c r="H29" s="132" t="s">
        <v>20</v>
      </c>
      <c r="I29" s="58"/>
      <c r="J29" s="70"/>
      <c r="K29" s="70"/>
      <c r="L29" s="71"/>
      <c r="M29" s="125">
        <v>0.32</v>
      </c>
      <c r="N29" s="125">
        <v>1</v>
      </c>
      <c r="O29" s="69"/>
      <c r="P29" s="69"/>
      <c r="Q29" s="69"/>
      <c r="R29" s="16"/>
      <c r="S29" s="16"/>
      <c r="T29" s="16"/>
      <c r="U29" s="16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</row>
    <row r="30" spans="1:44" ht="12.75" customHeight="1" x14ac:dyDescent="0.25">
      <c r="A30" s="355"/>
      <c r="B30" s="308"/>
      <c r="C30" s="348"/>
      <c r="D30" s="348"/>
      <c r="E30" s="348"/>
      <c r="F30" s="348"/>
      <c r="G30" s="348"/>
      <c r="H30" s="132" t="s">
        <v>0</v>
      </c>
      <c r="I30" s="58"/>
      <c r="J30" s="70"/>
      <c r="K30" s="70"/>
      <c r="L30" s="71"/>
      <c r="M30" s="125">
        <v>1</v>
      </c>
      <c r="N30" s="125">
        <v>1</v>
      </c>
      <c r="O30" s="71"/>
      <c r="P30" s="71"/>
      <c r="Q30" s="71"/>
      <c r="R30" s="16"/>
      <c r="S30" s="16"/>
      <c r="T30" s="16"/>
      <c r="U30" s="16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</row>
    <row r="31" spans="1:44" ht="12.75" customHeight="1" x14ac:dyDescent="0.25">
      <c r="A31" s="355"/>
      <c r="B31" s="308"/>
      <c r="C31" s="348"/>
      <c r="D31" s="348"/>
      <c r="E31" s="348"/>
      <c r="F31" s="348"/>
      <c r="G31" s="348"/>
      <c r="H31" s="132" t="s">
        <v>1</v>
      </c>
      <c r="I31" s="58"/>
      <c r="J31" s="70"/>
      <c r="K31" s="70"/>
      <c r="L31" s="71"/>
      <c r="M31" s="125"/>
      <c r="N31" s="125"/>
      <c r="O31" s="71"/>
      <c r="P31" s="71"/>
      <c r="Q31" s="71"/>
      <c r="R31" s="16"/>
      <c r="S31" s="16"/>
      <c r="T31" s="16"/>
      <c r="U31" s="16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</row>
    <row r="32" spans="1:44" ht="12.75" customHeight="1" x14ac:dyDescent="0.25">
      <c r="A32" s="355"/>
      <c r="B32" s="308"/>
      <c r="C32" s="348"/>
      <c r="D32" s="348"/>
      <c r="E32" s="348"/>
      <c r="F32" s="348"/>
      <c r="G32" s="348"/>
      <c r="H32" s="132" t="s">
        <v>21</v>
      </c>
      <c r="I32" s="58"/>
      <c r="J32" s="70"/>
      <c r="K32" s="70"/>
      <c r="L32" s="71"/>
      <c r="M32" s="125">
        <v>0.02</v>
      </c>
      <c r="N32" s="125">
        <v>1</v>
      </c>
      <c r="O32" s="71"/>
      <c r="P32" s="71"/>
      <c r="Q32" s="71"/>
      <c r="R32" s="16"/>
      <c r="S32" s="16"/>
      <c r="T32" s="16"/>
      <c r="U32" s="16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</row>
    <row r="33" spans="1:44" ht="12.75" customHeight="1" x14ac:dyDescent="0.25">
      <c r="A33" s="355"/>
      <c r="B33" s="351" t="s">
        <v>8</v>
      </c>
      <c r="C33" s="348" t="s">
        <v>53</v>
      </c>
      <c r="D33" s="348" t="s">
        <v>62</v>
      </c>
      <c r="E33" s="348" t="s">
        <v>60</v>
      </c>
      <c r="F33" s="348" t="s">
        <v>61</v>
      </c>
      <c r="G33" s="348" t="s">
        <v>17</v>
      </c>
      <c r="H33" s="133" t="s">
        <v>31</v>
      </c>
      <c r="I33" s="56">
        <f>SUM(I34:I37)</f>
        <v>5000</v>
      </c>
      <c r="J33" s="56">
        <f t="shared" ref="J33:Q33" si="1">SUM(J34:J37)</f>
        <v>0</v>
      </c>
      <c r="K33" s="56">
        <f t="shared" si="1"/>
        <v>0</v>
      </c>
      <c r="L33" s="56">
        <f t="shared" si="1"/>
        <v>0</v>
      </c>
      <c r="M33" s="56">
        <f t="shared" si="1"/>
        <v>0</v>
      </c>
      <c r="N33" s="56">
        <f t="shared" si="1"/>
        <v>0</v>
      </c>
      <c r="O33" s="56">
        <f t="shared" si="1"/>
        <v>0</v>
      </c>
      <c r="P33" s="56">
        <f t="shared" si="1"/>
        <v>0</v>
      </c>
      <c r="Q33" s="56">
        <f t="shared" si="1"/>
        <v>0</v>
      </c>
      <c r="R33" s="16"/>
      <c r="S33" s="16"/>
      <c r="T33" s="16"/>
      <c r="U33" s="16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</row>
    <row r="34" spans="1:44" ht="12.75" customHeight="1" x14ac:dyDescent="0.25">
      <c r="A34" s="355"/>
      <c r="B34" s="351"/>
      <c r="C34" s="348"/>
      <c r="D34" s="348"/>
      <c r="E34" s="348"/>
      <c r="F34" s="348"/>
      <c r="G34" s="348"/>
      <c r="H34" s="132" t="s">
        <v>20</v>
      </c>
      <c r="I34" s="58"/>
      <c r="J34" s="70"/>
      <c r="K34" s="70"/>
      <c r="L34" s="71"/>
      <c r="M34" s="71"/>
      <c r="N34" s="71"/>
      <c r="O34" s="71"/>
      <c r="P34" s="71"/>
      <c r="Q34" s="71"/>
      <c r="R34" s="16"/>
      <c r="S34" s="16"/>
      <c r="T34" s="16"/>
      <c r="U34" s="16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</row>
    <row r="35" spans="1:44" ht="12.75" customHeight="1" x14ac:dyDescent="0.25">
      <c r="A35" s="355"/>
      <c r="B35" s="351"/>
      <c r="C35" s="348"/>
      <c r="D35" s="348"/>
      <c r="E35" s="348"/>
      <c r="F35" s="348"/>
      <c r="G35" s="348"/>
      <c r="H35" s="132" t="s">
        <v>0</v>
      </c>
      <c r="I35" s="58">
        <v>5000</v>
      </c>
      <c r="J35" s="70"/>
      <c r="K35" s="70"/>
      <c r="L35" s="71"/>
      <c r="M35" s="71"/>
      <c r="N35" s="71"/>
      <c r="O35" s="71"/>
      <c r="P35" s="71"/>
      <c r="Q35" s="71"/>
      <c r="R35" s="16"/>
      <c r="S35" s="16"/>
      <c r="T35" s="16"/>
      <c r="U35" s="16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</row>
    <row r="36" spans="1:44" ht="12.75" customHeight="1" x14ac:dyDescent="0.25">
      <c r="A36" s="355"/>
      <c r="B36" s="351"/>
      <c r="C36" s="348"/>
      <c r="D36" s="348"/>
      <c r="E36" s="348"/>
      <c r="F36" s="348"/>
      <c r="G36" s="348"/>
      <c r="H36" s="132" t="s">
        <v>1</v>
      </c>
      <c r="I36" s="58"/>
      <c r="J36" s="70"/>
      <c r="K36" s="70"/>
      <c r="L36" s="71"/>
      <c r="M36" s="71"/>
      <c r="N36" s="71"/>
      <c r="O36" s="71"/>
      <c r="P36" s="71"/>
      <c r="Q36" s="71"/>
      <c r="R36" s="16"/>
      <c r="S36" s="16"/>
      <c r="T36" s="16"/>
      <c r="U36" s="16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</row>
    <row r="37" spans="1:44" ht="12.75" customHeight="1" x14ac:dyDescent="0.25">
      <c r="A37" s="355"/>
      <c r="B37" s="351"/>
      <c r="C37" s="348"/>
      <c r="D37" s="348"/>
      <c r="E37" s="348"/>
      <c r="F37" s="348"/>
      <c r="G37" s="348"/>
      <c r="H37" s="132" t="s">
        <v>21</v>
      </c>
      <c r="I37" s="58"/>
      <c r="J37" s="70"/>
      <c r="K37" s="70"/>
      <c r="L37" s="71"/>
      <c r="M37" s="71"/>
      <c r="N37" s="71"/>
      <c r="O37" s="71"/>
      <c r="P37" s="71"/>
      <c r="Q37" s="71"/>
      <c r="R37" s="16"/>
      <c r="S37" s="16"/>
      <c r="T37" s="16"/>
      <c r="U37" s="16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</row>
    <row r="38" spans="1:44" ht="12.75" customHeight="1" x14ac:dyDescent="0.25">
      <c r="A38" s="355"/>
      <c r="B38" s="351" t="s">
        <v>9</v>
      </c>
      <c r="C38" s="348" t="s">
        <v>54</v>
      </c>
      <c r="D38" s="348" t="s">
        <v>65</v>
      </c>
      <c r="E38" s="348" t="s">
        <v>63</v>
      </c>
      <c r="F38" s="348" t="s">
        <v>64</v>
      </c>
      <c r="G38" s="348" t="s">
        <v>16</v>
      </c>
      <c r="H38" s="133" t="s">
        <v>22</v>
      </c>
      <c r="I38" s="58" t="s">
        <v>29</v>
      </c>
      <c r="J38" s="70"/>
      <c r="K38" s="70"/>
      <c r="L38" s="71"/>
      <c r="M38" s="71"/>
      <c r="N38" s="125">
        <v>1</v>
      </c>
      <c r="O38" s="71"/>
      <c r="P38" s="125">
        <v>1</v>
      </c>
      <c r="Q38" s="71"/>
      <c r="R38" s="16"/>
      <c r="S38" s="16"/>
      <c r="T38" s="16"/>
      <c r="U38" s="16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</row>
    <row r="39" spans="1:44" ht="12.75" customHeight="1" x14ac:dyDescent="0.25">
      <c r="A39" s="355"/>
      <c r="B39" s="351"/>
      <c r="C39" s="348"/>
      <c r="D39" s="348"/>
      <c r="E39" s="348"/>
      <c r="F39" s="348"/>
      <c r="G39" s="348"/>
      <c r="H39" s="132"/>
      <c r="I39" s="58"/>
      <c r="J39" s="70"/>
      <c r="K39" s="70"/>
      <c r="L39" s="71"/>
      <c r="M39" s="71"/>
      <c r="N39" s="71"/>
      <c r="O39" s="71"/>
      <c r="P39" s="71"/>
      <c r="Q39" s="71"/>
      <c r="R39" s="16"/>
      <c r="S39" s="16"/>
      <c r="T39" s="16"/>
      <c r="U39" s="16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</row>
    <row r="40" spans="1:44" ht="12.75" customHeight="1" x14ac:dyDescent="0.25">
      <c r="A40" s="355"/>
      <c r="B40" s="351"/>
      <c r="C40" s="348"/>
      <c r="D40" s="348"/>
      <c r="E40" s="348"/>
      <c r="F40" s="348"/>
      <c r="G40" s="348"/>
      <c r="H40" s="132"/>
      <c r="I40" s="58"/>
      <c r="J40" s="70"/>
      <c r="K40" s="70"/>
      <c r="L40" s="71"/>
      <c r="M40" s="71"/>
      <c r="N40" s="71"/>
      <c r="O40" s="71"/>
      <c r="P40" s="71"/>
      <c r="Q40" s="71"/>
      <c r="R40" s="16"/>
      <c r="S40" s="16"/>
      <c r="T40" s="16"/>
      <c r="U40" s="16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</row>
    <row r="41" spans="1:44" ht="28.5" customHeight="1" x14ac:dyDescent="0.25">
      <c r="A41" s="355"/>
      <c r="B41" s="351"/>
      <c r="C41" s="348"/>
      <c r="D41" s="348"/>
      <c r="E41" s="348"/>
      <c r="F41" s="348"/>
      <c r="G41" s="348"/>
      <c r="H41" s="132"/>
      <c r="I41" s="58"/>
      <c r="J41" s="70"/>
      <c r="K41" s="70"/>
      <c r="L41" s="71"/>
      <c r="M41" s="71"/>
      <c r="N41" s="71"/>
      <c r="O41" s="71"/>
      <c r="P41" s="71"/>
      <c r="Q41" s="71"/>
      <c r="R41" s="16"/>
      <c r="S41" s="16"/>
      <c r="T41" s="16"/>
      <c r="U41" s="16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</row>
    <row r="42" spans="1:44" ht="12.75" customHeight="1" x14ac:dyDescent="0.25">
      <c r="A42" s="355"/>
      <c r="B42" s="308" t="s">
        <v>10</v>
      </c>
      <c r="C42" s="348" t="s">
        <v>55</v>
      </c>
      <c r="D42" s="348" t="s">
        <v>19</v>
      </c>
      <c r="E42" s="348" t="s">
        <v>66</v>
      </c>
      <c r="F42" s="348" t="s">
        <v>67</v>
      </c>
      <c r="G42" s="348" t="s">
        <v>17</v>
      </c>
      <c r="H42" s="132" t="s">
        <v>20</v>
      </c>
      <c r="I42" s="56"/>
      <c r="J42" s="68"/>
      <c r="K42" s="68"/>
      <c r="L42" s="69"/>
      <c r="M42" s="69"/>
      <c r="N42" s="69"/>
      <c r="O42" s="69"/>
      <c r="P42" s="69"/>
      <c r="Q42" s="69"/>
      <c r="R42" s="16"/>
      <c r="S42" s="16"/>
      <c r="T42" s="16"/>
      <c r="U42" s="16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</row>
    <row r="43" spans="1:44" ht="12.75" customHeight="1" x14ac:dyDescent="0.25">
      <c r="A43" s="355"/>
      <c r="B43" s="308"/>
      <c r="C43" s="348"/>
      <c r="D43" s="348"/>
      <c r="E43" s="348"/>
      <c r="F43" s="348"/>
      <c r="G43" s="348"/>
      <c r="H43" s="132" t="s">
        <v>0</v>
      </c>
      <c r="I43" s="58"/>
      <c r="J43" s="70"/>
      <c r="K43" s="70"/>
      <c r="L43" s="71"/>
      <c r="M43" s="71"/>
      <c r="N43" s="71"/>
      <c r="O43" s="71"/>
      <c r="P43" s="71"/>
      <c r="Q43" s="71"/>
      <c r="R43" s="16"/>
      <c r="S43" s="16"/>
      <c r="T43" s="16"/>
      <c r="U43" s="16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</row>
    <row r="44" spans="1:44" ht="12.75" customHeight="1" x14ac:dyDescent="0.25">
      <c r="A44" s="355"/>
      <c r="B44" s="308"/>
      <c r="C44" s="348"/>
      <c r="D44" s="348"/>
      <c r="E44" s="348"/>
      <c r="F44" s="348"/>
      <c r="G44" s="348"/>
      <c r="H44" s="132" t="s">
        <v>1</v>
      </c>
      <c r="I44" s="58"/>
      <c r="J44" s="70"/>
      <c r="K44" s="70"/>
      <c r="L44" s="71"/>
      <c r="M44" s="71"/>
      <c r="N44" s="71"/>
      <c r="O44" s="71"/>
      <c r="P44" s="71"/>
      <c r="Q44" s="71"/>
      <c r="R44" s="16"/>
      <c r="S44" s="16"/>
      <c r="T44" s="16"/>
      <c r="U44" s="16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</row>
    <row r="45" spans="1:44" ht="12.75" customHeight="1" x14ac:dyDescent="0.25">
      <c r="A45" s="355"/>
      <c r="B45" s="308"/>
      <c r="C45" s="348"/>
      <c r="D45" s="348"/>
      <c r="E45" s="348"/>
      <c r="F45" s="348"/>
      <c r="G45" s="348"/>
      <c r="H45" s="132" t="s">
        <v>21</v>
      </c>
      <c r="I45" s="58"/>
      <c r="J45" s="70"/>
      <c r="K45" s="70"/>
      <c r="L45" s="71"/>
      <c r="M45" s="71"/>
      <c r="N45" s="71"/>
      <c r="O45" s="71"/>
      <c r="P45" s="71"/>
      <c r="Q45" s="71"/>
      <c r="R45" s="16"/>
      <c r="S45" s="16"/>
      <c r="T45" s="16"/>
      <c r="U45" s="16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</row>
    <row r="46" spans="1:44" ht="12.75" customHeight="1" x14ac:dyDescent="0.25">
      <c r="A46" s="2"/>
      <c r="B46" s="7"/>
      <c r="C46" s="73"/>
      <c r="D46" s="73"/>
      <c r="E46" s="73"/>
      <c r="F46" s="73"/>
      <c r="G46" s="73"/>
      <c r="H46" s="73"/>
      <c r="I46" s="74"/>
      <c r="J46" s="75"/>
      <c r="K46" s="75"/>
      <c r="L46" s="76"/>
      <c r="M46" s="76"/>
      <c r="N46" s="76"/>
      <c r="O46" s="76"/>
      <c r="P46" s="76"/>
      <c r="Q46" s="76"/>
      <c r="R46" s="16"/>
      <c r="S46" s="16"/>
      <c r="T46" s="16"/>
      <c r="U46" s="16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</row>
    <row r="47" spans="1:44" s="12" customFormat="1" ht="12.75" customHeight="1" x14ac:dyDescent="0.2">
      <c r="A47" s="25" t="s">
        <v>18</v>
      </c>
      <c r="B47" s="10"/>
      <c r="C47" s="77"/>
      <c r="D47" s="77"/>
      <c r="E47" s="77"/>
      <c r="F47" s="77"/>
      <c r="G47" s="74"/>
      <c r="H47" s="75"/>
      <c r="I47" s="75"/>
      <c r="J47" s="76"/>
      <c r="K47" s="76"/>
      <c r="L47" s="76"/>
      <c r="M47" s="76"/>
      <c r="N47" s="76"/>
      <c r="O47" s="76"/>
      <c r="P47" s="78"/>
      <c r="Q47" s="78"/>
      <c r="R47" s="16"/>
      <c r="S47" s="16"/>
      <c r="T47" s="16"/>
      <c r="U47" s="16"/>
    </row>
    <row r="48" spans="1:44" s="12" customFormat="1" ht="12.75" customHeight="1" x14ac:dyDescent="0.2">
      <c r="A48" s="34" t="s">
        <v>68</v>
      </c>
      <c r="B48" s="10"/>
      <c r="C48" s="77"/>
      <c r="D48" s="77"/>
      <c r="E48" s="77"/>
      <c r="F48" s="77"/>
      <c r="G48" s="74"/>
      <c r="H48" s="75"/>
      <c r="I48" s="75"/>
      <c r="J48" s="76"/>
      <c r="K48" s="76"/>
      <c r="L48" s="76"/>
      <c r="M48" s="76"/>
      <c r="N48" s="76"/>
      <c r="O48" s="76"/>
      <c r="P48" s="78"/>
      <c r="Q48" s="78"/>
      <c r="R48" s="16"/>
      <c r="S48" s="16"/>
      <c r="T48" s="16"/>
      <c r="U48" s="16"/>
    </row>
    <row r="49" spans="1:58" s="12" customFormat="1" ht="12.75" customHeight="1" x14ac:dyDescent="0.2">
      <c r="A49" s="34" t="s">
        <v>69</v>
      </c>
      <c r="B49" s="10"/>
      <c r="C49" s="77"/>
      <c r="D49" s="77"/>
      <c r="E49" s="77"/>
      <c r="F49" s="77"/>
      <c r="G49" s="74"/>
      <c r="H49" s="75"/>
      <c r="I49" s="75"/>
      <c r="J49" s="76"/>
      <c r="K49" s="76"/>
      <c r="L49" s="76"/>
      <c r="M49" s="76"/>
      <c r="N49" s="76"/>
      <c r="O49" s="76"/>
      <c r="P49" s="78"/>
      <c r="Q49" s="78"/>
      <c r="R49" s="16"/>
      <c r="S49" s="16"/>
      <c r="T49" s="16"/>
      <c r="U49" s="16"/>
    </row>
    <row r="50" spans="1:58" s="12" customFormat="1" ht="12.75" customHeight="1" x14ac:dyDescent="0.2">
      <c r="A50" s="34" t="s">
        <v>70</v>
      </c>
      <c r="B50" s="10"/>
      <c r="C50" s="77"/>
      <c r="D50" s="77"/>
      <c r="E50" s="77"/>
      <c r="F50" s="77"/>
      <c r="G50" s="74"/>
      <c r="H50" s="75"/>
      <c r="I50" s="75"/>
      <c r="J50" s="76"/>
      <c r="K50" s="76"/>
      <c r="L50" s="76"/>
      <c r="M50" s="76"/>
      <c r="N50" s="76"/>
      <c r="O50" s="76"/>
      <c r="P50" s="78"/>
      <c r="Q50" s="78"/>
      <c r="R50" s="16"/>
      <c r="S50" s="16"/>
      <c r="T50" s="16"/>
      <c r="U50" s="16"/>
    </row>
    <row r="51" spans="1:58" s="12" customFormat="1" ht="12.75" customHeight="1" x14ac:dyDescent="0.2">
      <c r="A51" s="34" t="s">
        <v>71</v>
      </c>
      <c r="B51" s="10"/>
      <c r="C51" s="77"/>
      <c r="D51" s="77"/>
      <c r="E51" s="77"/>
      <c r="F51" s="77"/>
      <c r="G51" s="74"/>
      <c r="H51" s="75"/>
      <c r="I51" s="75"/>
      <c r="J51" s="76"/>
      <c r="K51" s="76"/>
      <c r="L51" s="76"/>
      <c r="M51" s="76"/>
      <c r="N51" s="76"/>
      <c r="O51" s="76"/>
      <c r="P51" s="78"/>
      <c r="Q51" s="78"/>
      <c r="R51" s="16"/>
      <c r="S51" s="16"/>
      <c r="T51" s="16"/>
      <c r="U51" s="16"/>
    </row>
    <row r="52" spans="1:58" s="12" customFormat="1" ht="12.75" customHeight="1" x14ac:dyDescent="0.2">
      <c r="A52" s="34" t="s">
        <v>72</v>
      </c>
      <c r="B52" s="10"/>
      <c r="C52" s="77"/>
      <c r="D52" s="77"/>
      <c r="E52" s="77"/>
      <c r="F52" s="77"/>
      <c r="G52" s="74"/>
      <c r="H52" s="75"/>
      <c r="I52" s="75"/>
      <c r="J52" s="76"/>
      <c r="K52" s="76"/>
      <c r="L52" s="76"/>
      <c r="M52" s="76"/>
      <c r="N52" s="76"/>
      <c r="O52" s="76"/>
      <c r="P52" s="78"/>
      <c r="Q52" s="78"/>
      <c r="R52" s="16"/>
      <c r="S52" s="16"/>
      <c r="T52" s="16"/>
      <c r="U52" s="16"/>
    </row>
    <row r="53" spans="1:58" s="12" customFormat="1" ht="12.75" customHeight="1" x14ac:dyDescent="0.2">
      <c r="A53" s="317" t="s">
        <v>73</v>
      </c>
      <c r="B53" s="317"/>
      <c r="C53" s="317"/>
      <c r="D53" s="317"/>
      <c r="E53" s="317"/>
      <c r="F53" s="317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16"/>
      <c r="S53" s="16"/>
      <c r="T53" s="16"/>
      <c r="U53" s="16"/>
    </row>
    <row r="54" spans="1:58" s="14" customFormat="1" ht="12.75" customHeight="1" x14ac:dyDescent="0.25">
      <c r="A54" s="318" t="s">
        <v>74</v>
      </c>
      <c r="B54" s="318"/>
      <c r="C54" s="318"/>
      <c r="D54" s="318"/>
      <c r="E54" s="318"/>
      <c r="F54" s="318"/>
      <c r="G54" s="318"/>
      <c r="H54" s="318"/>
      <c r="I54" s="318"/>
      <c r="J54" s="318"/>
      <c r="K54" s="318"/>
      <c r="L54" s="318"/>
      <c r="M54" s="318"/>
      <c r="N54" s="318"/>
      <c r="O54" s="318"/>
      <c r="P54" s="318"/>
      <c r="Q54" s="318"/>
      <c r="R54" s="16"/>
      <c r="S54" s="16"/>
      <c r="T54" s="16"/>
      <c r="U54" s="16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</row>
    <row r="55" spans="1:58" s="14" customFormat="1" ht="12.75" customHeight="1" x14ac:dyDescent="0.25">
      <c r="A55" s="35" t="s">
        <v>75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16"/>
      <c r="S55" s="16"/>
      <c r="T55" s="16"/>
      <c r="U55" s="16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</row>
    <row r="56" spans="1:58" ht="12.75" customHeight="1" x14ac:dyDescent="0.25">
      <c r="A56" s="1"/>
      <c r="B56" s="339"/>
      <c r="C56" s="340"/>
      <c r="D56" s="79"/>
      <c r="E56" s="79"/>
      <c r="F56" s="79"/>
      <c r="G56" s="79"/>
      <c r="H56" s="79"/>
      <c r="I56" s="341"/>
      <c r="J56" s="329"/>
      <c r="K56" s="329"/>
      <c r="L56" s="330"/>
      <c r="M56" s="330"/>
      <c r="N56" s="330"/>
      <c r="O56" s="330"/>
      <c r="P56" s="330"/>
      <c r="Q56" s="330"/>
      <c r="R56" s="16"/>
      <c r="S56" s="16"/>
      <c r="T56" s="16"/>
      <c r="U56" s="16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</row>
    <row r="57" spans="1:58" x14ac:dyDescent="0.25">
      <c r="A57" s="15"/>
      <c r="B57" s="33"/>
      <c r="C57" s="91"/>
      <c r="D57" s="92"/>
      <c r="E57" s="92"/>
      <c r="F57" s="92"/>
      <c r="G57" s="92"/>
      <c r="H57" s="92"/>
      <c r="I57" s="93"/>
      <c r="J57" s="305">
        <v>2017</v>
      </c>
      <c r="K57" s="305"/>
      <c r="L57" s="304">
        <v>2018</v>
      </c>
      <c r="M57" s="303"/>
      <c r="N57" s="302">
        <v>2019</v>
      </c>
      <c r="O57" s="303"/>
      <c r="P57" s="302">
        <v>2020</v>
      </c>
      <c r="Q57" s="303"/>
      <c r="R57" s="16"/>
      <c r="S57" s="16"/>
      <c r="T57" s="16"/>
      <c r="U57" s="16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</row>
    <row r="58" spans="1:58" s="28" customFormat="1" ht="25.5" x14ac:dyDescent="0.25">
      <c r="A58" s="26" t="s">
        <v>2</v>
      </c>
      <c r="B58" s="23" t="s">
        <v>3</v>
      </c>
      <c r="C58" s="38" t="s">
        <v>4</v>
      </c>
      <c r="D58" s="38" t="s">
        <v>14</v>
      </c>
      <c r="E58" s="38" t="s">
        <v>12</v>
      </c>
      <c r="F58" s="38" t="s">
        <v>13</v>
      </c>
      <c r="G58" s="38" t="s">
        <v>15</v>
      </c>
      <c r="H58" s="85" t="s">
        <v>23</v>
      </c>
      <c r="I58" s="81" t="s">
        <v>5</v>
      </c>
      <c r="J58" s="82" t="s">
        <v>24</v>
      </c>
      <c r="K58" s="82" t="s">
        <v>32</v>
      </c>
      <c r="L58" s="82" t="s">
        <v>24</v>
      </c>
      <c r="M58" s="82" t="s">
        <v>32</v>
      </c>
      <c r="N58" s="82" t="s">
        <v>24</v>
      </c>
      <c r="O58" s="82" t="s">
        <v>32</v>
      </c>
      <c r="P58" s="82" t="s">
        <v>24</v>
      </c>
      <c r="Q58" s="82" t="s">
        <v>32</v>
      </c>
      <c r="R58" s="30"/>
      <c r="S58" s="30"/>
      <c r="T58" s="30"/>
      <c r="U58" s="30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</row>
    <row r="59" spans="1:58" s="28" customFormat="1" ht="12.75" customHeight="1" x14ac:dyDescent="0.25">
      <c r="A59" s="307" t="s">
        <v>76</v>
      </c>
      <c r="B59" s="308" t="s">
        <v>6</v>
      </c>
      <c r="C59" s="309" t="s">
        <v>77</v>
      </c>
      <c r="D59" s="309" t="s">
        <v>19</v>
      </c>
      <c r="E59" s="309" t="s">
        <v>79</v>
      </c>
      <c r="F59" s="309" t="s">
        <v>81</v>
      </c>
      <c r="G59" s="309" t="s">
        <v>83</v>
      </c>
      <c r="H59" s="88" t="s">
        <v>20</v>
      </c>
      <c r="I59" s="94" t="s">
        <v>29</v>
      </c>
      <c r="J59" s="95"/>
      <c r="K59" s="95"/>
      <c r="L59" s="96"/>
      <c r="M59" s="96"/>
      <c r="N59" s="137">
        <v>1</v>
      </c>
      <c r="O59" s="137"/>
      <c r="P59" s="137">
        <v>1</v>
      </c>
      <c r="Q59" s="137"/>
      <c r="R59" s="30"/>
      <c r="S59" s="30"/>
      <c r="T59" s="30"/>
      <c r="U59" s="30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</row>
    <row r="60" spans="1:58" s="28" customFormat="1" ht="12.75" customHeight="1" x14ac:dyDescent="0.25">
      <c r="A60" s="307"/>
      <c r="B60" s="308"/>
      <c r="C60" s="309"/>
      <c r="D60" s="309"/>
      <c r="E60" s="309"/>
      <c r="F60" s="309"/>
      <c r="G60" s="309"/>
      <c r="H60" s="36" t="s">
        <v>0</v>
      </c>
      <c r="I60" s="94" t="s">
        <v>29</v>
      </c>
      <c r="J60" s="97"/>
      <c r="K60" s="97"/>
      <c r="L60" s="98"/>
      <c r="M60" s="98"/>
      <c r="N60" s="137">
        <v>1</v>
      </c>
      <c r="O60" s="138"/>
      <c r="P60" s="137">
        <v>1</v>
      </c>
      <c r="Q60" s="138"/>
      <c r="R60" s="30"/>
      <c r="S60" s="30"/>
      <c r="T60" s="30"/>
      <c r="U60" s="30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58" s="28" customFormat="1" ht="12.75" customHeight="1" x14ac:dyDescent="0.25">
      <c r="A61" s="307"/>
      <c r="B61" s="308"/>
      <c r="C61" s="309"/>
      <c r="D61" s="309"/>
      <c r="E61" s="309"/>
      <c r="F61" s="309"/>
      <c r="G61" s="309"/>
      <c r="H61" s="36" t="s">
        <v>1</v>
      </c>
      <c r="I61" s="94" t="s">
        <v>29</v>
      </c>
      <c r="J61" s="99"/>
      <c r="K61" s="99"/>
      <c r="L61" s="100"/>
      <c r="M61" s="100"/>
      <c r="N61" s="137">
        <v>1</v>
      </c>
      <c r="O61" s="125"/>
      <c r="P61" s="137">
        <v>1</v>
      </c>
      <c r="Q61" s="125"/>
      <c r="R61" s="30"/>
      <c r="S61" s="30"/>
      <c r="T61" s="30"/>
      <c r="U61" s="30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58" s="28" customFormat="1" x14ac:dyDescent="0.25">
      <c r="A62" s="307"/>
      <c r="B62" s="308"/>
      <c r="C62" s="309"/>
      <c r="D62" s="309"/>
      <c r="E62" s="309"/>
      <c r="F62" s="309"/>
      <c r="G62" s="309"/>
      <c r="H62" s="36" t="s">
        <v>21</v>
      </c>
      <c r="I62" s="94" t="s">
        <v>29</v>
      </c>
      <c r="J62" s="99"/>
      <c r="K62" s="99"/>
      <c r="L62" s="100"/>
      <c r="M62" s="100"/>
      <c r="N62" s="137">
        <v>1</v>
      </c>
      <c r="O62" s="125"/>
      <c r="P62" s="137">
        <v>1</v>
      </c>
      <c r="Q62" s="125"/>
      <c r="R62" s="30"/>
      <c r="S62" s="30"/>
      <c r="T62" s="30"/>
      <c r="U62" s="30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</row>
    <row r="63" spans="1:58" s="28" customFormat="1" ht="12.75" customHeight="1" x14ac:dyDescent="0.25">
      <c r="A63" s="307"/>
      <c r="B63" s="308" t="s">
        <v>7</v>
      </c>
      <c r="C63" s="309" t="s">
        <v>78</v>
      </c>
      <c r="D63" s="309" t="s">
        <v>19</v>
      </c>
      <c r="E63" s="309" t="s">
        <v>80</v>
      </c>
      <c r="F63" s="309" t="s">
        <v>82</v>
      </c>
      <c r="G63" s="309" t="s">
        <v>84</v>
      </c>
      <c r="H63" s="88" t="s">
        <v>20</v>
      </c>
      <c r="I63" s="139">
        <v>0.9</v>
      </c>
      <c r="J63" s="140"/>
      <c r="K63" s="140">
        <v>0.9</v>
      </c>
      <c r="L63" s="125"/>
      <c r="M63" s="125">
        <v>0.92</v>
      </c>
      <c r="N63" s="137">
        <v>1</v>
      </c>
      <c r="O63" s="125"/>
      <c r="P63" s="125">
        <v>1</v>
      </c>
      <c r="Q63" s="125"/>
      <c r="R63" s="30"/>
      <c r="S63" s="30"/>
      <c r="T63" s="30"/>
      <c r="U63" s="30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</row>
    <row r="64" spans="1:58" s="28" customFormat="1" ht="12.75" customHeight="1" x14ac:dyDescent="0.25">
      <c r="A64" s="307"/>
      <c r="B64" s="308"/>
      <c r="C64" s="309"/>
      <c r="D64" s="309"/>
      <c r="E64" s="309"/>
      <c r="F64" s="309"/>
      <c r="G64" s="309"/>
      <c r="H64" s="36" t="s">
        <v>0</v>
      </c>
      <c r="I64" s="139">
        <v>0.9</v>
      </c>
      <c r="J64" s="140"/>
      <c r="K64" s="140"/>
      <c r="L64" s="125"/>
      <c r="M64" s="125"/>
      <c r="N64" s="137">
        <v>1</v>
      </c>
      <c r="O64" s="125"/>
      <c r="P64" s="125">
        <v>1</v>
      </c>
      <c r="Q64" s="125"/>
      <c r="R64" s="30"/>
      <c r="S64" s="30"/>
      <c r="T64" s="30"/>
      <c r="U64" s="30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</row>
    <row r="65" spans="1:44" s="28" customFormat="1" ht="12.75" customHeight="1" x14ac:dyDescent="0.25">
      <c r="A65" s="307"/>
      <c r="B65" s="308"/>
      <c r="C65" s="309"/>
      <c r="D65" s="309"/>
      <c r="E65" s="309"/>
      <c r="F65" s="309"/>
      <c r="G65" s="309"/>
      <c r="H65" s="36" t="s">
        <v>1</v>
      </c>
      <c r="I65" s="139" t="s">
        <v>29</v>
      </c>
      <c r="J65" s="140"/>
      <c r="K65" s="140"/>
      <c r="L65" s="125"/>
      <c r="M65" s="125"/>
      <c r="N65" s="137">
        <v>1</v>
      </c>
      <c r="O65" s="125"/>
      <c r="P65" s="125">
        <v>1</v>
      </c>
      <c r="Q65" s="125"/>
      <c r="R65" s="30"/>
      <c r="S65" s="30"/>
      <c r="T65" s="30"/>
      <c r="U65" s="30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</row>
    <row r="66" spans="1:44" s="28" customFormat="1" x14ac:dyDescent="0.25">
      <c r="A66" s="307"/>
      <c r="B66" s="308"/>
      <c r="C66" s="309"/>
      <c r="D66" s="309"/>
      <c r="E66" s="309"/>
      <c r="F66" s="309"/>
      <c r="G66" s="309"/>
      <c r="H66" s="36" t="s">
        <v>21</v>
      </c>
      <c r="I66" s="139" t="s">
        <v>29</v>
      </c>
      <c r="J66" s="140"/>
      <c r="K66" s="140"/>
      <c r="L66" s="125"/>
      <c r="M66" s="125"/>
      <c r="N66" s="137">
        <v>1</v>
      </c>
      <c r="O66" s="125"/>
      <c r="P66" s="125">
        <v>1</v>
      </c>
      <c r="Q66" s="125"/>
      <c r="R66" s="30"/>
      <c r="S66" s="30"/>
      <c r="T66" s="30"/>
      <c r="U66" s="30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</row>
    <row r="67" spans="1:44" s="28" customFormat="1" ht="12.75" customHeight="1" x14ac:dyDescent="0.25">
      <c r="A67" s="29"/>
      <c r="B67" s="29"/>
      <c r="C67" s="84"/>
      <c r="D67" s="84"/>
      <c r="E67" s="84"/>
      <c r="F67" s="84"/>
      <c r="G67" s="84"/>
      <c r="H67" s="84"/>
      <c r="I67" s="49"/>
      <c r="J67" s="101"/>
      <c r="K67" s="101"/>
      <c r="L67" s="101"/>
      <c r="M67" s="101"/>
      <c r="N67" s="101"/>
      <c r="O67" s="101"/>
      <c r="P67" s="101"/>
      <c r="Q67" s="101"/>
      <c r="R67" s="30"/>
      <c r="S67" s="30"/>
      <c r="T67" s="30"/>
      <c r="U67" s="30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</row>
    <row r="68" spans="1:44" s="28" customFormat="1" ht="12.75" customHeight="1" x14ac:dyDescent="0.25">
      <c r="A68" s="29"/>
      <c r="B68" s="310"/>
      <c r="C68" s="311"/>
      <c r="D68" s="102"/>
      <c r="E68" s="102"/>
      <c r="F68" s="102"/>
      <c r="G68" s="102"/>
      <c r="H68" s="102"/>
      <c r="I68" s="343"/>
      <c r="J68" s="344"/>
      <c r="K68" s="344"/>
      <c r="L68" s="345"/>
      <c r="M68" s="345"/>
      <c r="N68" s="345"/>
      <c r="O68" s="345"/>
      <c r="P68" s="345"/>
      <c r="Q68" s="345"/>
      <c r="R68" s="30"/>
      <c r="S68" s="30"/>
      <c r="T68" s="30"/>
      <c r="U68" s="30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</row>
    <row r="69" spans="1:44" s="28" customFormat="1" ht="12.75" customHeight="1" x14ac:dyDescent="0.25">
      <c r="A69" s="9"/>
      <c r="B69" s="5"/>
      <c r="C69" s="53"/>
      <c r="D69" s="53"/>
      <c r="E69" s="53"/>
      <c r="F69" s="53"/>
      <c r="G69" s="53"/>
      <c r="H69" s="53"/>
      <c r="I69" s="53"/>
      <c r="J69" s="346">
        <v>2017</v>
      </c>
      <c r="K69" s="347"/>
      <c r="L69" s="304">
        <v>2018</v>
      </c>
      <c r="M69" s="303"/>
      <c r="N69" s="302">
        <v>2019</v>
      </c>
      <c r="O69" s="303"/>
      <c r="P69" s="302">
        <v>2020</v>
      </c>
      <c r="Q69" s="303"/>
      <c r="R69" s="30"/>
      <c r="S69" s="30"/>
      <c r="T69" s="30"/>
      <c r="U69" s="30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</row>
    <row r="70" spans="1:44" s="28" customFormat="1" ht="25.5" x14ac:dyDescent="0.25">
      <c r="A70" s="26" t="s">
        <v>2</v>
      </c>
      <c r="B70" s="23" t="s">
        <v>3</v>
      </c>
      <c r="C70" s="38" t="s">
        <v>4</v>
      </c>
      <c r="D70" s="38" t="s">
        <v>14</v>
      </c>
      <c r="E70" s="38" t="s">
        <v>12</v>
      </c>
      <c r="F70" s="38" t="s">
        <v>13</v>
      </c>
      <c r="G70" s="38" t="s">
        <v>15</v>
      </c>
      <c r="H70" s="85" t="s">
        <v>23</v>
      </c>
      <c r="I70" s="81" t="s">
        <v>5</v>
      </c>
      <c r="J70" s="82" t="s">
        <v>24</v>
      </c>
      <c r="K70" s="82" t="s">
        <v>32</v>
      </c>
      <c r="L70" s="82" t="s">
        <v>24</v>
      </c>
      <c r="M70" s="82" t="s">
        <v>32</v>
      </c>
      <c r="N70" s="82" t="s">
        <v>24</v>
      </c>
      <c r="O70" s="82" t="s">
        <v>32</v>
      </c>
      <c r="P70" s="82" t="s">
        <v>24</v>
      </c>
      <c r="Q70" s="82" t="s">
        <v>32</v>
      </c>
      <c r="R70" s="30"/>
      <c r="S70" s="280" t="s">
        <v>45</v>
      </c>
      <c r="T70" s="280">
        <v>2019</v>
      </c>
      <c r="U70" s="280">
        <v>2020</v>
      </c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</row>
    <row r="71" spans="1:44" s="28" customFormat="1" ht="12.75" customHeight="1" x14ac:dyDescent="0.25">
      <c r="A71" s="312" t="s">
        <v>85</v>
      </c>
      <c r="B71" s="308" t="s">
        <v>6</v>
      </c>
      <c r="C71" s="300" t="s">
        <v>86</v>
      </c>
      <c r="D71" s="300" t="s">
        <v>58</v>
      </c>
      <c r="E71" s="300" t="s">
        <v>89</v>
      </c>
      <c r="F71" s="300" t="s">
        <v>91</v>
      </c>
      <c r="G71" s="300" t="s">
        <v>94</v>
      </c>
      <c r="H71" s="133" t="s">
        <v>31</v>
      </c>
      <c r="I71" s="56">
        <f>SUM(I72:I75)</f>
        <v>0</v>
      </c>
      <c r="J71" s="56">
        <f t="shared" ref="J71:Q71" si="2">SUM(J72:J75)</f>
        <v>0</v>
      </c>
      <c r="K71" s="56">
        <f t="shared" si="2"/>
        <v>0</v>
      </c>
      <c r="L71" s="56">
        <f t="shared" si="2"/>
        <v>0</v>
      </c>
      <c r="M71" s="56">
        <f t="shared" si="2"/>
        <v>189426</v>
      </c>
      <c r="N71" s="56">
        <f t="shared" si="2"/>
        <v>237399</v>
      </c>
      <c r="O71" s="56">
        <f t="shared" si="2"/>
        <v>0</v>
      </c>
      <c r="P71" s="56">
        <f t="shared" si="2"/>
        <v>0</v>
      </c>
      <c r="Q71" s="56">
        <f t="shared" si="2"/>
        <v>0</v>
      </c>
      <c r="R71" s="30"/>
      <c r="S71" s="274" t="s">
        <v>47</v>
      </c>
      <c r="T71" s="275">
        <v>152150295.45086259</v>
      </c>
      <c r="U71" s="275">
        <v>152150295.45086259</v>
      </c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</row>
    <row r="72" spans="1:44" s="28" customFormat="1" ht="12.75" customHeight="1" x14ac:dyDescent="0.25">
      <c r="A72" s="312"/>
      <c r="B72" s="308"/>
      <c r="C72" s="300"/>
      <c r="D72" s="300"/>
      <c r="E72" s="300"/>
      <c r="F72" s="300"/>
      <c r="G72" s="300"/>
      <c r="H72" s="132" t="s">
        <v>20</v>
      </c>
      <c r="I72" s="141"/>
      <c r="J72" s="141"/>
      <c r="K72" s="141"/>
      <c r="L72" s="141"/>
      <c r="M72" s="141">
        <v>176000</v>
      </c>
      <c r="N72" s="71">
        <v>186515</v>
      </c>
      <c r="O72" s="71"/>
      <c r="P72" s="71"/>
      <c r="Q72" s="71"/>
      <c r="R72" s="30"/>
      <c r="S72" s="274" t="s">
        <v>48</v>
      </c>
      <c r="T72" s="274">
        <v>0.8</v>
      </c>
      <c r="U72" s="274">
        <v>0.8</v>
      </c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</row>
    <row r="73" spans="1:44" s="28" customFormat="1" ht="12.75" customHeight="1" x14ac:dyDescent="0.25">
      <c r="A73" s="312"/>
      <c r="B73" s="308"/>
      <c r="C73" s="300"/>
      <c r="D73" s="300"/>
      <c r="E73" s="300"/>
      <c r="F73" s="300"/>
      <c r="G73" s="300"/>
      <c r="H73" s="132" t="s">
        <v>0</v>
      </c>
      <c r="I73" s="141"/>
      <c r="J73" s="141"/>
      <c r="K73" s="141"/>
      <c r="L73" s="141"/>
      <c r="M73" s="141">
        <v>9618</v>
      </c>
      <c r="N73" s="71">
        <v>8800</v>
      </c>
      <c r="O73" s="71"/>
      <c r="P73" s="71"/>
      <c r="Q73" s="71"/>
      <c r="R73" s="30"/>
      <c r="S73" s="274" t="s">
        <v>49</v>
      </c>
      <c r="T73" s="274">
        <v>0.2</v>
      </c>
      <c r="U73" s="274">
        <v>0.2</v>
      </c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</row>
    <row r="74" spans="1:44" s="28" customFormat="1" ht="12.75" customHeight="1" x14ac:dyDescent="0.25">
      <c r="A74" s="312"/>
      <c r="B74" s="308"/>
      <c r="C74" s="300"/>
      <c r="D74" s="300"/>
      <c r="E74" s="300"/>
      <c r="F74" s="300"/>
      <c r="G74" s="300"/>
      <c r="H74" s="132" t="s">
        <v>1</v>
      </c>
      <c r="I74" s="141"/>
      <c r="J74" s="141"/>
      <c r="K74" s="141"/>
      <c r="L74" s="141"/>
      <c r="M74" s="141">
        <v>720</v>
      </c>
      <c r="N74" s="71">
        <v>712</v>
      </c>
      <c r="O74" s="71"/>
      <c r="P74" s="71"/>
      <c r="Q74" s="71"/>
      <c r="R74" s="30"/>
      <c r="S74" s="30"/>
      <c r="T74" s="30"/>
      <c r="U74" s="30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</row>
    <row r="75" spans="1:44" s="28" customFormat="1" x14ac:dyDescent="0.25">
      <c r="A75" s="312"/>
      <c r="B75" s="308"/>
      <c r="C75" s="300"/>
      <c r="D75" s="300"/>
      <c r="E75" s="300"/>
      <c r="F75" s="300"/>
      <c r="G75" s="300"/>
      <c r="H75" s="132" t="s">
        <v>21</v>
      </c>
      <c r="I75" s="141"/>
      <c r="J75" s="141"/>
      <c r="K75" s="141"/>
      <c r="L75" s="141"/>
      <c r="M75" s="141">
        <v>3088</v>
      </c>
      <c r="N75" s="71">
        <v>41372</v>
      </c>
      <c r="O75" s="71"/>
      <c r="P75" s="71"/>
      <c r="Q75" s="71"/>
      <c r="R75" s="30"/>
      <c r="S75" s="30"/>
      <c r="T75" s="30"/>
      <c r="U75" s="30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</row>
    <row r="76" spans="1:44" s="28" customFormat="1" ht="12.75" customHeight="1" x14ac:dyDescent="0.25">
      <c r="A76" s="312"/>
      <c r="B76" s="308" t="s">
        <v>7</v>
      </c>
      <c r="C76" s="300" t="s">
        <v>87</v>
      </c>
      <c r="D76" s="300" t="s">
        <v>93</v>
      </c>
      <c r="E76" s="300" t="s">
        <v>87</v>
      </c>
      <c r="F76" s="300" t="s">
        <v>91</v>
      </c>
      <c r="G76" s="300" t="s">
        <v>94</v>
      </c>
      <c r="H76" s="133" t="s">
        <v>31</v>
      </c>
      <c r="I76" s="56">
        <f>SUM(I77:I80)</f>
        <v>0</v>
      </c>
      <c r="J76" s="56">
        <f t="shared" ref="J76:Q76" si="3">SUM(J77:J80)</f>
        <v>0</v>
      </c>
      <c r="K76" s="56">
        <f t="shared" si="3"/>
        <v>0</v>
      </c>
      <c r="L76" s="56">
        <f t="shared" si="3"/>
        <v>0</v>
      </c>
      <c r="M76" s="56">
        <f t="shared" si="3"/>
        <v>0</v>
      </c>
      <c r="N76" s="56">
        <f t="shared" si="3"/>
        <v>80000</v>
      </c>
      <c r="O76" s="56">
        <f t="shared" si="3"/>
        <v>0</v>
      </c>
      <c r="P76" s="56">
        <f t="shared" si="3"/>
        <v>0</v>
      </c>
      <c r="Q76" s="56">
        <f t="shared" si="3"/>
        <v>0</v>
      </c>
      <c r="R76" s="30"/>
      <c r="S76" s="30"/>
      <c r="T76" s="30"/>
      <c r="U76" s="30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</row>
    <row r="77" spans="1:44" s="28" customFormat="1" ht="12.75" customHeight="1" x14ac:dyDescent="0.25">
      <c r="A77" s="312"/>
      <c r="B77" s="308"/>
      <c r="C77" s="300"/>
      <c r="D77" s="300"/>
      <c r="E77" s="300"/>
      <c r="F77" s="300"/>
      <c r="G77" s="300"/>
      <c r="H77" s="132" t="s">
        <v>20</v>
      </c>
      <c r="I77" s="141"/>
      <c r="J77" s="141"/>
      <c r="K77" s="141"/>
      <c r="L77" s="141"/>
      <c r="M77" s="141"/>
      <c r="N77" s="71">
        <v>80000</v>
      </c>
      <c r="O77" s="71"/>
      <c r="P77" s="71"/>
      <c r="Q77" s="71"/>
      <c r="R77" s="30"/>
      <c r="S77" s="30"/>
      <c r="T77" s="30"/>
      <c r="U77" s="30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</row>
    <row r="78" spans="1:44" s="28" customFormat="1" ht="12.75" customHeight="1" x14ac:dyDescent="0.25">
      <c r="A78" s="312"/>
      <c r="B78" s="308"/>
      <c r="C78" s="300"/>
      <c r="D78" s="300"/>
      <c r="E78" s="300"/>
      <c r="F78" s="300"/>
      <c r="G78" s="300"/>
      <c r="H78" s="132" t="s">
        <v>0</v>
      </c>
      <c r="I78" s="141"/>
      <c r="J78" s="141"/>
      <c r="K78" s="141"/>
      <c r="L78" s="141"/>
      <c r="M78" s="141"/>
      <c r="N78" s="71"/>
      <c r="O78" s="71"/>
      <c r="P78" s="71"/>
      <c r="Q78" s="71"/>
      <c r="R78" s="30"/>
      <c r="S78" s="30"/>
      <c r="T78" s="30"/>
      <c r="U78" s="30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</row>
    <row r="79" spans="1:44" s="28" customFormat="1" ht="12.75" customHeight="1" x14ac:dyDescent="0.25">
      <c r="A79" s="312"/>
      <c r="B79" s="308"/>
      <c r="C79" s="300"/>
      <c r="D79" s="300"/>
      <c r="E79" s="300"/>
      <c r="F79" s="300"/>
      <c r="G79" s="300"/>
      <c r="H79" s="132" t="s">
        <v>1</v>
      </c>
      <c r="I79" s="141"/>
      <c r="J79" s="141"/>
      <c r="K79" s="141"/>
      <c r="L79" s="141"/>
      <c r="M79" s="141"/>
      <c r="N79" s="71"/>
      <c r="O79" s="71"/>
      <c r="P79" s="71"/>
      <c r="Q79" s="71"/>
      <c r="R79" s="30"/>
      <c r="S79" s="30"/>
      <c r="T79" s="30"/>
      <c r="U79" s="30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</row>
    <row r="80" spans="1:44" s="28" customFormat="1" ht="12.75" customHeight="1" x14ac:dyDescent="0.25">
      <c r="A80" s="312"/>
      <c r="B80" s="308"/>
      <c r="C80" s="300"/>
      <c r="D80" s="300"/>
      <c r="E80" s="300"/>
      <c r="F80" s="300"/>
      <c r="G80" s="300"/>
      <c r="H80" s="132" t="s">
        <v>21</v>
      </c>
      <c r="I80" s="141"/>
      <c r="J80" s="141"/>
      <c r="K80" s="141"/>
      <c r="L80" s="141"/>
      <c r="M80" s="141"/>
      <c r="N80" s="71"/>
      <c r="O80" s="71"/>
      <c r="P80" s="71"/>
      <c r="Q80" s="71"/>
      <c r="R80" s="30"/>
      <c r="S80" s="30"/>
      <c r="T80" s="30"/>
      <c r="U80" s="30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</row>
    <row r="81" spans="1:44" s="28" customFormat="1" ht="12.75" customHeight="1" x14ac:dyDescent="0.25">
      <c r="A81" s="312"/>
      <c r="B81" s="308" t="s">
        <v>8</v>
      </c>
      <c r="C81" s="300" t="s">
        <v>88</v>
      </c>
      <c r="D81" s="300" t="s">
        <v>58</v>
      </c>
      <c r="E81" s="301" t="s">
        <v>90</v>
      </c>
      <c r="F81" s="300" t="s">
        <v>92</v>
      </c>
      <c r="G81" s="300" t="s">
        <v>95</v>
      </c>
      <c r="H81" s="133" t="s">
        <v>31</v>
      </c>
      <c r="I81" s="56">
        <f>SUM(I82:I85)</f>
        <v>0</v>
      </c>
      <c r="J81" s="56">
        <f t="shared" ref="J81:Q81" si="4">SUM(J82:J85)</f>
        <v>0</v>
      </c>
      <c r="K81" s="56">
        <f t="shared" si="4"/>
        <v>0</v>
      </c>
      <c r="L81" s="56">
        <f t="shared" si="4"/>
        <v>0</v>
      </c>
      <c r="M81" s="56">
        <f t="shared" si="4"/>
        <v>0</v>
      </c>
      <c r="N81" s="56">
        <f t="shared" si="4"/>
        <v>67000</v>
      </c>
      <c r="O81" s="56">
        <f t="shared" si="4"/>
        <v>0</v>
      </c>
      <c r="P81" s="56">
        <f t="shared" si="4"/>
        <v>0</v>
      </c>
      <c r="Q81" s="56">
        <f t="shared" si="4"/>
        <v>0</v>
      </c>
      <c r="R81" s="30"/>
      <c r="S81" s="30"/>
      <c r="T81" s="30"/>
      <c r="U81" s="30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</row>
    <row r="82" spans="1:44" s="28" customFormat="1" ht="12.75" customHeight="1" x14ac:dyDescent="0.25">
      <c r="A82" s="312"/>
      <c r="B82" s="308"/>
      <c r="C82" s="300"/>
      <c r="D82" s="300"/>
      <c r="E82" s="301"/>
      <c r="F82" s="300"/>
      <c r="G82" s="300"/>
      <c r="H82" s="132" t="s">
        <v>20</v>
      </c>
      <c r="I82" s="141"/>
      <c r="J82" s="141"/>
      <c r="K82" s="141"/>
      <c r="L82" s="141"/>
      <c r="M82" s="141"/>
      <c r="N82" s="71">
        <v>32600</v>
      </c>
      <c r="O82" s="71"/>
      <c r="P82" s="71"/>
      <c r="Q82" s="71"/>
      <c r="R82" s="30"/>
      <c r="S82" s="30"/>
      <c r="T82" s="30"/>
      <c r="U82" s="30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</row>
    <row r="83" spans="1:44" s="28" customFormat="1" ht="12.75" customHeight="1" x14ac:dyDescent="0.25">
      <c r="A83" s="312"/>
      <c r="B83" s="308"/>
      <c r="C83" s="300"/>
      <c r="D83" s="300"/>
      <c r="E83" s="301"/>
      <c r="F83" s="300"/>
      <c r="G83" s="300"/>
      <c r="H83" s="132" t="s">
        <v>0</v>
      </c>
      <c r="I83" s="141"/>
      <c r="J83" s="141"/>
      <c r="K83" s="141"/>
      <c r="L83" s="141"/>
      <c r="M83" s="141"/>
      <c r="N83" s="71"/>
      <c r="O83" s="71"/>
      <c r="P83" s="71"/>
      <c r="Q83" s="71"/>
      <c r="R83" s="30"/>
      <c r="S83" s="30"/>
      <c r="T83" s="30"/>
      <c r="U83" s="30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</row>
    <row r="84" spans="1:44" s="28" customFormat="1" ht="12.75" customHeight="1" x14ac:dyDescent="0.25">
      <c r="A84" s="312"/>
      <c r="B84" s="308"/>
      <c r="C84" s="300"/>
      <c r="D84" s="300"/>
      <c r="E84" s="301"/>
      <c r="F84" s="300"/>
      <c r="G84" s="300"/>
      <c r="H84" s="132" t="s">
        <v>1</v>
      </c>
      <c r="I84" s="104"/>
      <c r="J84" s="104"/>
      <c r="K84" s="104"/>
      <c r="L84" s="104"/>
      <c r="M84" s="104"/>
      <c r="N84" s="71">
        <v>34400</v>
      </c>
      <c r="O84" s="71"/>
      <c r="P84" s="71"/>
      <c r="Q84" s="71"/>
      <c r="R84" s="30"/>
      <c r="S84" s="30"/>
      <c r="T84" s="30"/>
      <c r="U84" s="30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</row>
    <row r="85" spans="1:44" s="28" customFormat="1" x14ac:dyDescent="0.25">
      <c r="A85" s="312"/>
      <c r="B85" s="308"/>
      <c r="C85" s="300"/>
      <c r="D85" s="300"/>
      <c r="E85" s="301"/>
      <c r="F85" s="300"/>
      <c r="G85" s="300"/>
      <c r="H85" s="132" t="s">
        <v>21</v>
      </c>
      <c r="I85" s="104"/>
      <c r="J85" s="104"/>
      <c r="K85" s="104"/>
      <c r="L85" s="104"/>
      <c r="M85" s="104"/>
      <c r="N85" s="71"/>
      <c r="O85" s="71"/>
      <c r="P85" s="71"/>
      <c r="Q85" s="71"/>
      <c r="R85" s="30"/>
      <c r="S85" s="30"/>
      <c r="T85" s="30"/>
      <c r="U85" s="30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</row>
    <row r="86" spans="1:44" s="28" customFormat="1" ht="12.75" customHeight="1" x14ac:dyDescent="0.25">
      <c r="A86" s="9"/>
      <c r="B86" s="9"/>
      <c r="C86" s="83"/>
      <c r="D86" s="83"/>
      <c r="E86" s="83"/>
      <c r="F86" s="83"/>
      <c r="G86" s="83"/>
      <c r="H86" s="83"/>
      <c r="I86" s="49"/>
      <c r="J86" s="101"/>
      <c r="K86" s="101"/>
      <c r="L86" s="101"/>
      <c r="M86" s="101"/>
      <c r="N86" s="101"/>
      <c r="O86" s="101"/>
      <c r="P86" s="101"/>
      <c r="Q86" s="101"/>
      <c r="R86" s="30"/>
      <c r="S86" s="30"/>
      <c r="T86" s="30"/>
      <c r="U86" s="30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</row>
    <row r="87" spans="1:44" s="27" customFormat="1" ht="12.75" customHeight="1" x14ac:dyDescent="0.2">
      <c r="A87" s="315" t="s">
        <v>25</v>
      </c>
      <c r="B87" s="315"/>
      <c r="C87" s="315"/>
      <c r="D87" s="315"/>
      <c r="E87" s="105"/>
      <c r="F87" s="105"/>
      <c r="G87" s="106"/>
      <c r="H87" s="75"/>
      <c r="I87" s="75"/>
      <c r="J87" s="76"/>
      <c r="K87" s="76"/>
      <c r="L87" s="76"/>
      <c r="M87" s="76"/>
      <c r="N87" s="76"/>
      <c r="O87" s="76"/>
      <c r="P87" s="107"/>
      <c r="Q87" s="107"/>
      <c r="R87" s="30"/>
      <c r="S87" s="30"/>
      <c r="T87" s="30"/>
      <c r="U87" s="30"/>
    </row>
    <row r="88" spans="1:44" s="27" customFormat="1" ht="12.75" customHeight="1" x14ac:dyDescent="0.2">
      <c r="A88" s="342" t="s">
        <v>96</v>
      </c>
      <c r="B88" s="342"/>
      <c r="C88" s="342"/>
      <c r="D88" s="342"/>
      <c r="E88" s="342"/>
      <c r="F88" s="342"/>
      <c r="G88" s="342"/>
      <c r="H88" s="342"/>
      <c r="I88" s="342"/>
      <c r="J88" s="342"/>
      <c r="K88" s="342"/>
      <c r="L88" s="342"/>
      <c r="M88" s="342"/>
      <c r="N88" s="342"/>
      <c r="O88" s="342"/>
      <c r="P88" s="342"/>
      <c r="Q88" s="342"/>
      <c r="R88" s="30"/>
      <c r="S88" s="30"/>
      <c r="T88" s="30"/>
      <c r="U88" s="30"/>
    </row>
    <row r="89" spans="1:44" s="27" customFormat="1" ht="12.75" customHeight="1" x14ac:dyDescent="0.2">
      <c r="A89" s="342" t="s">
        <v>97</v>
      </c>
      <c r="B89" s="342"/>
      <c r="C89" s="342"/>
      <c r="D89" s="342"/>
      <c r="E89" s="342"/>
      <c r="F89" s="342"/>
      <c r="G89" s="342"/>
      <c r="H89" s="342"/>
      <c r="I89" s="342"/>
      <c r="J89" s="342"/>
      <c r="K89" s="342"/>
      <c r="L89" s="342"/>
      <c r="M89" s="342"/>
      <c r="N89" s="342"/>
      <c r="O89" s="342"/>
      <c r="P89" s="342"/>
      <c r="Q89" s="342"/>
      <c r="R89" s="30"/>
      <c r="S89" s="30"/>
      <c r="T89" s="30"/>
      <c r="U89" s="30"/>
    </row>
    <row r="90" spans="1:44" s="27" customFormat="1" ht="12.75" customHeight="1" x14ac:dyDescent="0.2">
      <c r="A90" s="342" t="s">
        <v>98</v>
      </c>
      <c r="B90" s="342"/>
      <c r="C90" s="342"/>
      <c r="D90" s="342"/>
      <c r="E90" s="342"/>
      <c r="F90" s="342"/>
      <c r="G90" s="342"/>
      <c r="H90" s="342"/>
      <c r="I90" s="342"/>
      <c r="J90" s="342"/>
      <c r="K90" s="342"/>
      <c r="L90" s="342"/>
      <c r="M90" s="342"/>
      <c r="N90" s="342"/>
      <c r="O90" s="342"/>
      <c r="P90" s="342"/>
      <c r="Q90" s="342"/>
      <c r="R90" s="30"/>
      <c r="S90" s="30"/>
      <c r="T90" s="30"/>
      <c r="U90" s="30"/>
    </row>
    <row r="91" spans="1:44" s="27" customFormat="1" ht="12.75" customHeight="1" x14ac:dyDescent="0.2">
      <c r="A91" s="342" t="s">
        <v>99</v>
      </c>
      <c r="B91" s="342"/>
      <c r="C91" s="342"/>
      <c r="D91" s="342"/>
      <c r="E91" s="342"/>
      <c r="F91" s="342"/>
      <c r="G91" s="342"/>
      <c r="H91" s="342"/>
      <c r="I91" s="342"/>
      <c r="J91" s="342"/>
      <c r="K91" s="342"/>
      <c r="L91" s="342"/>
      <c r="M91" s="342"/>
      <c r="N91" s="342"/>
      <c r="O91" s="342"/>
      <c r="P91" s="342"/>
      <c r="Q91" s="342"/>
      <c r="R91" s="30"/>
      <c r="S91" s="30"/>
      <c r="T91" s="30"/>
      <c r="U91" s="30"/>
    </row>
    <row r="92" spans="1:44" s="276" customFormat="1" ht="12.75" customHeight="1" x14ac:dyDescent="0.25">
      <c r="A92" s="353" t="s">
        <v>100</v>
      </c>
      <c r="B92" s="353"/>
      <c r="C92" s="353"/>
      <c r="D92" s="353"/>
      <c r="E92" s="353"/>
      <c r="F92" s="353"/>
      <c r="G92" s="353"/>
      <c r="H92" s="353"/>
      <c r="I92" s="353"/>
      <c r="J92" s="353"/>
      <c r="K92" s="353"/>
      <c r="L92" s="353"/>
      <c r="M92" s="353"/>
      <c r="N92" s="353"/>
      <c r="O92" s="353"/>
      <c r="P92" s="353"/>
      <c r="Q92" s="353"/>
      <c r="R92" s="30"/>
      <c r="S92" s="30"/>
      <c r="T92" s="30"/>
      <c r="U92" s="30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</row>
    <row r="93" spans="1:44" s="28" customFormat="1" ht="12.75" customHeight="1" x14ac:dyDescent="0.25">
      <c r="A93" s="30"/>
      <c r="B93" s="354"/>
      <c r="C93" s="311"/>
      <c r="D93" s="102"/>
      <c r="E93" s="102"/>
      <c r="F93" s="102"/>
      <c r="G93" s="102"/>
      <c r="H93" s="102"/>
      <c r="I93" s="277"/>
      <c r="J93" s="102"/>
      <c r="K93" s="102"/>
      <c r="L93" s="108"/>
      <c r="M93" s="108"/>
      <c r="N93" s="108"/>
      <c r="O93" s="108"/>
      <c r="P93" s="108"/>
      <c r="Q93" s="108"/>
      <c r="R93" s="30"/>
      <c r="S93" s="30"/>
      <c r="T93" s="30"/>
      <c r="U93" s="30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</row>
    <row r="94" spans="1:44" s="28" customFormat="1" ht="12.75" customHeight="1" x14ac:dyDescent="0.25">
      <c r="A94" s="9"/>
      <c r="B94" s="5"/>
      <c r="C94" s="53"/>
      <c r="D94" s="53"/>
      <c r="E94" s="53"/>
      <c r="F94" s="53"/>
      <c r="G94" s="53"/>
      <c r="H94" s="53"/>
      <c r="I94" s="53"/>
      <c r="J94" s="305">
        <v>2017</v>
      </c>
      <c r="K94" s="305"/>
      <c r="L94" s="304">
        <v>2018</v>
      </c>
      <c r="M94" s="303"/>
      <c r="N94" s="302">
        <v>2019</v>
      </c>
      <c r="O94" s="303"/>
      <c r="P94" s="302">
        <v>2020</v>
      </c>
      <c r="Q94" s="303"/>
      <c r="R94" s="30"/>
      <c r="S94" s="30"/>
      <c r="T94" s="30"/>
      <c r="U94" s="30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</row>
    <row r="95" spans="1:44" s="28" customFormat="1" ht="25.5" x14ac:dyDescent="0.25">
      <c r="A95" s="26" t="s">
        <v>2</v>
      </c>
      <c r="B95" s="23" t="s">
        <v>3</v>
      </c>
      <c r="C95" s="38" t="s">
        <v>11</v>
      </c>
      <c r="D95" s="38" t="s">
        <v>14</v>
      </c>
      <c r="E95" s="38" t="s">
        <v>12</v>
      </c>
      <c r="F95" s="38" t="s">
        <v>13</v>
      </c>
      <c r="G95" s="38" t="s">
        <v>15</v>
      </c>
      <c r="H95" s="85" t="s">
        <v>23</v>
      </c>
      <c r="I95" s="81" t="s">
        <v>5</v>
      </c>
      <c r="J95" s="82" t="s">
        <v>24</v>
      </c>
      <c r="K95" s="82" t="s">
        <v>32</v>
      </c>
      <c r="L95" s="82" t="s">
        <v>24</v>
      </c>
      <c r="M95" s="82" t="s">
        <v>32</v>
      </c>
      <c r="N95" s="82" t="s">
        <v>24</v>
      </c>
      <c r="O95" s="82" t="s">
        <v>32</v>
      </c>
      <c r="P95" s="82" t="s">
        <v>24</v>
      </c>
      <c r="Q95" s="82" t="s">
        <v>32</v>
      </c>
      <c r="R95" s="30"/>
      <c r="S95" s="280" t="s">
        <v>45</v>
      </c>
      <c r="T95" s="280">
        <v>2019</v>
      </c>
      <c r="U95" s="280">
        <v>2020</v>
      </c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</row>
    <row r="96" spans="1:44" s="28" customFormat="1" ht="12.75" customHeight="1" x14ac:dyDescent="0.25">
      <c r="A96" s="316" t="s">
        <v>101</v>
      </c>
      <c r="B96" s="308" t="s">
        <v>6</v>
      </c>
      <c r="C96" s="301" t="s">
        <v>102</v>
      </c>
      <c r="D96" s="301" t="s">
        <v>58</v>
      </c>
      <c r="E96" s="301" t="s">
        <v>104</v>
      </c>
      <c r="F96" s="301" t="s">
        <v>92</v>
      </c>
      <c r="G96" s="301" t="s">
        <v>16</v>
      </c>
      <c r="H96" s="284" t="s">
        <v>31</v>
      </c>
      <c r="I96" s="56">
        <f>SUM(I97:I100)</f>
        <v>0</v>
      </c>
      <c r="J96" s="56">
        <f t="shared" ref="J96:Q96" si="5">SUM(J97:J100)</f>
        <v>0</v>
      </c>
      <c r="K96" s="56">
        <f t="shared" si="5"/>
        <v>0</v>
      </c>
      <c r="L96" s="56">
        <f t="shared" si="5"/>
        <v>0</v>
      </c>
      <c r="M96" s="56">
        <f t="shared" si="5"/>
        <v>64366</v>
      </c>
      <c r="N96" s="56">
        <f t="shared" si="5"/>
        <v>40000</v>
      </c>
      <c r="O96" s="56">
        <f t="shared" si="5"/>
        <v>0</v>
      </c>
      <c r="P96" s="56">
        <f t="shared" si="5"/>
        <v>0</v>
      </c>
      <c r="Q96" s="56">
        <f t="shared" si="5"/>
        <v>0</v>
      </c>
      <c r="R96" s="30"/>
      <c r="S96" s="274" t="s">
        <v>47</v>
      </c>
      <c r="T96" s="275">
        <v>38400000</v>
      </c>
      <c r="U96" s="275">
        <v>38400000</v>
      </c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</row>
    <row r="97" spans="1:44" s="28" customFormat="1" ht="12.75" customHeight="1" x14ac:dyDescent="0.25">
      <c r="A97" s="316"/>
      <c r="B97" s="308"/>
      <c r="C97" s="301"/>
      <c r="D97" s="301"/>
      <c r="E97" s="301"/>
      <c r="F97" s="301"/>
      <c r="G97" s="301"/>
      <c r="H97" s="109" t="s">
        <v>20</v>
      </c>
      <c r="I97" s="45"/>
      <c r="J97" s="45"/>
      <c r="K97" s="45"/>
      <c r="L97" s="110"/>
      <c r="M97" s="45">
        <v>32613</v>
      </c>
      <c r="N97" s="45">
        <v>40000</v>
      </c>
      <c r="O97" s="45"/>
      <c r="P97" s="110"/>
      <c r="Q97" s="45"/>
      <c r="R97" s="30"/>
      <c r="S97" s="274" t="s">
        <v>48</v>
      </c>
      <c r="T97" s="274">
        <v>0.18</v>
      </c>
      <c r="U97" s="274">
        <v>0.18</v>
      </c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</row>
    <row r="98" spans="1:44" s="28" customFormat="1" ht="12.75" customHeight="1" x14ac:dyDescent="0.25">
      <c r="A98" s="316"/>
      <c r="B98" s="308"/>
      <c r="C98" s="301"/>
      <c r="D98" s="301"/>
      <c r="E98" s="301"/>
      <c r="F98" s="301"/>
      <c r="G98" s="301"/>
      <c r="H98" s="103" t="s">
        <v>0</v>
      </c>
      <c r="I98" s="45"/>
      <c r="J98" s="45"/>
      <c r="K98" s="45"/>
      <c r="L98" s="110"/>
      <c r="M98" s="45">
        <v>1036</v>
      </c>
      <c r="N98" s="45" t="s">
        <v>29</v>
      </c>
      <c r="O98" s="45"/>
      <c r="P98" s="110"/>
      <c r="Q98" s="45"/>
      <c r="R98" s="30"/>
      <c r="S98" s="274" t="s">
        <v>49</v>
      </c>
      <c r="T98" s="274">
        <v>0.82</v>
      </c>
      <c r="U98" s="274">
        <v>0.82</v>
      </c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</row>
    <row r="99" spans="1:44" s="28" customFormat="1" ht="12.75" customHeight="1" x14ac:dyDescent="0.25">
      <c r="A99" s="316"/>
      <c r="B99" s="308"/>
      <c r="C99" s="301"/>
      <c r="D99" s="301"/>
      <c r="E99" s="301"/>
      <c r="F99" s="301"/>
      <c r="G99" s="301"/>
      <c r="H99" s="103" t="s">
        <v>1</v>
      </c>
      <c r="I99" s="45"/>
      <c r="J99" s="45"/>
      <c r="K99" s="45"/>
      <c r="L99" s="110"/>
      <c r="M99" s="45">
        <v>2021</v>
      </c>
      <c r="N99" s="45" t="s">
        <v>29</v>
      </c>
      <c r="O99" s="45"/>
      <c r="P99" s="110"/>
      <c r="Q99" s="45"/>
      <c r="R99" s="30"/>
      <c r="S99" s="31"/>
      <c r="T99" s="31"/>
      <c r="U99" s="31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</row>
    <row r="100" spans="1:44" s="28" customFormat="1" x14ac:dyDescent="0.25">
      <c r="A100" s="316"/>
      <c r="B100" s="308"/>
      <c r="C100" s="301"/>
      <c r="D100" s="301"/>
      <c r="E100" s="301"/>
      <c r="F100" s="301"/>
      <c r="G100" s="301"/>
      <c r="H100" s="103" t="s">
        <v>21</v>
      </c>
      <c r="I100" s="45"/>
      <c r="J100" s="45"/>
      <c r="K100" s="45"/>
      <c r="L100" s="110"/>
      <c r="M100" s="45">
        <v>28696</v>
      </c>
      <c r="N100" s="45" t="s">
        <v>29</v>
      </c>
      <c r="O100" s="45"/>
      <c r="P100" s="110"/>
      <c r="Q100" s="45"/>
      <c r="R100" s="30"/>
      <c r="S100" s="30"/>
      <c r="T100" s="30"/>
      <c r="U100" s="30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</row>
    <row r="101" spans="1:44" s="28" customFormat="1" ht="12.75" customHeight="1" x14ac:dyDescent="0.25">
      <c r="A101" s="316"/>
      <c r="B101" s="308" t="s">
        <v>7</v>
      </c>
      <c r="C101" s="301" t="s">
        <v>103</v>
      </c>
      <c r="D101" s="301" t="s">
        <v>58</v>
      </c>
      <c r="E101" s="301" t="s">
        <v>105</v>
      </c>
      <c r="F101" s="301" t="s">
        <v>92</v>
      </c>
      <c r="G101" s="301" t="s">
        <v>95</v>
      </c>
      <c r="H101" s="284" t="s">
        <v>31</v>
      </c>
      <c r="I101" s="56">
        <f>SUM(I102:I105)</f>
        <v>0</v>
      </c>
      <c r="J101" s="56">
        <f t="shared" ref="J101:Q101" si="6">SUM(J102:J105)</f>
        <v>0</v>
      </c>
      <c r="K101" s="56">
        <f t="shared" si="6"/>
        <v>0</v>
      </c>
      <c r="L101" s="56">
        <f t="shared" si="6"/>
        <v>0</v>
      </c>
      <c r="M101" s="56">
        <f t="shared" si="6"/>
        <v>0</v>
      </c>
      <c r="N101" s="56">
        <f t="shared" si="6"/>
        <v>150000</v>
      </c>
      <c r="O101" s="56">
        <f t="shared" si="6"/>
        <v>0</v>
      </c>
      <c r="P101" s="56">
        <f t="shared" si="6"/>
        <v>0</v>
      </c>
      <c r="Q101" s="56">
        <f t="shared" si="6"/>
        <v>0</v>
      </c>
      <c r="R101" s="30"/>
      <c r="S101" s="30"/>
      <c r="T101" s="30"/>
      <c r="U101" s="30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</row>
    <row r="102" spans="1:44" s="28" customFormat="1" ht="12.75" customHeight="1" x14ac:dyDescent="0.25">
      <c r="A102" s="316"/>
      <c r="B102" s="308"/>
      <c r="C102" s="301"/>
      <c r="D102" s="301"/>
      <c r="E102" s="301"/>
      <c r="F102" s="301"/>
      <c r="G102" s="301"/>
      <c r="H102" s="109" t="s">
        <v>20</v>
      </c>
      <c r="I102" s="104"/>
      <c r="J102" s="104"/>
      <c r="K102" s="104"/>
      <c r="L102" s="104"/>
      <c r="M102" s="104"/>
      <c r="N102" s="104"/>
      <c r="O102" s="104"/>
      <c r="P102" s="104"/>
      <c r="Q102" s="104"/>
      <c r="R102" s="30"/>
      <c r="S102" s="30"/>
      <c r="T102" s="30"/>
      <c r="U102" s="30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</row>
    <row r="103" spans="1:44" s="28" customFormat="1" ht="12.75" customHeight="1" x14ac:dyDescent="0.25">
      <c r="A103" s="316"/>
      <c r="B103" s="308"/>
      <c r="C103" s="301"/>
      <c r="D103" s="301"/>
      <c r="E103" s="301"/>
      <c r="F103" s="301"/>
      <c r="G103" s="301"/>
      <c r="H103" s="103" t="s">
        <v>0</v>
      </c>
      <c r="I103" s="104"/>
      <c r="J103" s="104"/>
      <c r="K103" s="104"/>
      <c r="L103" s="104"/>
      <c r="M103" s="104"/>
      <c r="N103" s="104"/>
      <c r="O103" s="104"/>
      <c r="P103" s="104"/>
      <c r="Q103" s="104"/>
      <c r="R103" s="30"/>
      <c r="S103" s="30"/>
      <c r="T103" s="30"/>
      <c r="U103" s="30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</row>
    <row r="104" spans="1:44" s="28" customFormat="1" ht="12.75" customHeight="1" x14ac:dyDescent="0.25">
      <c r="A104" s="316"/>
      <c r="B104" s="308"/>
      <c r="C104" s="301"/>
      <c r="D104" s="301"/>
      <c r="E104" s="301"/>
      <c r="F104" s="301"/>
      <c r="G104" s="301"/>
      <c r="H104" s="103" t="s">
        <v>1</v>
      </c>
      <c r="I104" s="104"/>
      <c r="J104" s="104"/>
      <c r="K104" s="104"/>
      <c r="L104" s="104"/>
      <c r="M104" s="104"/>
      <c r="N104" s="104"/>
      <c r="O104" s="104"/>
      <c r="P104" s="104"/>
      <c r="Q104" s="104"/>
      <c r="R104" s="30"/>
      <c r="S104" s="30"/>
      <c r="T104" s="30"/>
      <c r="U104" s="30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</row>
    <row r="105" spans="1:44" s="28" customFormat="1" x14ac:dyDescent="0.25">
      <c r="A105" s="316"/>
      <c r="B105" s="308"/>
      <c r="C105" s="301"/>
      <c r="D105" s="301"/>
      <c r="E105" s="301"/>
      <c r="F105" s="301"/>
      <c r="G105" s="301"/>
      <c r="H105" s="103" t="s">
        <v>21</v>
      </c>
      <c r="I105" s="104"/>
      <c r="J105" s="104"/>
      <c r="K105" s="104"/>
      <c r="L105" s="104"/>
      <c r="M105" s="104"/>
      <c r="N105" s="104">
        <v>150000</v>
      </c>
      <c r="O105" s="104"/>
      <c r="P105" s="104"/>
      <c r="Q105" s="104"/>
      <c r="R105" s="30"/>
      <c r="S105" s="30"/>
      <c r="T105" s="30"/>
      <c r="U105" s="30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</row>
    <row r="106" spans="1:44" s="28" customFormat="1" ht="12.75" customHeight="1" x14ac:dyDescent="0.25">
      <c r="A106" s="316"/>
      <c r="B106" s="308" t="s">
        <v>8</v>
      </c>
      <c r="C106" s="301" t="s">
        <v>106</v>
      </c>
      <c r="D106" s="301" t="s">
        <v>93</v>
      </c>
      <c r="E106" s="301" t="s">
        <v>107</v>
      </c>
      <c r="F106" s="301" t="s">
        <v>92</v>
      </c>
      <c r="G106" s="301" t="s">
        <v>108</v>
      </c>
      <c r="H106" s="284" t="s">
        <v>31</v>
      </c>
      <c r="I106" s="56">
        <f>SUM(I107:I110)</f>
        <v>0</v>
      </c>
      <c r="J106" s="56">
        <f t="shared" ref="J106:Q106" si="7">SUM(J107:J110)</f>
        <v>0</v>
      </c>
      <c r="K106" s="56">
        <f t="shared" si="7"/>
        <v>0</v>
      </c>
      <c r="L106" s="56">
        <f t="shared" si="7"/>
        <v>0</v>
      </c>
      <c r="M106" s="56">
        <f t="shared" si="7"/>
        <v>35000</v>
      </c>
      <c r="N106" s="56">
        <f t="shared" si="7"/>
        <v>20000</v>
      </c>
      <c r="O106" s="56">
        <f t="shared" si="7"/>
        <v>0</v>
      </c>
      <c r="P106" s="56">
        <f t="shared" si="7"/>
        <v>0</v>
      </c>
      <c r="Q106" s="56">
        <f t="shared" si="7"/>
        <v>0</v>
      </c>
      <c r="R106" s="30"/>
      <c r="S106" s="30"/>
      <c r="T106" s="30"/>
      <c r="U106" s="30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</row>
    <row r="107" spans="1:44" s="28" customFormat="1" ht="12.75" customHeight="1" x14ac:dyDescent="0.25">
      <c r="A107" s="316"/>
      <c r="B107" s="308"/>
      <c r="C107" s="301"/>
      <c r="D107" s="301"/>
      <c r="E107" s="301"/>
      <c r="F107" s="301"/>
      <c r="G107" s="301"/>
      <c r="H107" s="109" t="s">
        <v>20</v>
      </c>
      <c r="I107" s="104"/>
      <c r="J107" s="104"/>
      <c r="K107" s="104"/>
      <c r="L107" s="104"/>
      <c r="M107" s="104">
        <v>35000</v>
      </c>
      <c r="N107" s="104">
        <v>20000</v>
      </c>
      <c r="O107" s="104"/>
      <c r="P107" s="104"/>
      <c r="Q107" s="104"/>
      <c r="R107" s="30"/>
      <c r="S107" s="30"/>
      <c r="T107" s="30"/>
      <c r="U107" s="30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</row>
    <row r="108" spans="1:44" s="28" customFormat="1" ht="12.75" customHeight="1" x14ac:dyDescent="0.25">
      <c r="A108" s="316"/>
      <c r="B108" s="308"/>
      <c r="C108" s="301"/>
      <c r="D108" s="301"/>
      <c r="E108" s="301"/>
      <c r="F108" s="301"/>
      <c r="G108" s="301"/>
      <c r="H108" s="103" t="s">
        <v>0</v>
      </c>
      <c r="I108" s="104"/>
      <c r="J108" s="104"/>
      <c r="K108" s="104"/>
      <c r="L108" s="104"/>
      <c r="M108" s="104"/>
      <c r="N108" s="104"/>
      <c r="O108" s="104"/>
      <c r="P108" s="104"/>
      <c r="Q108" s="104"/>
      <c r="R108" s="30"/>
      <c r="S108" s="30"/>
      <c r="T108" s="30"/>
      <c r="U108" s="30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</row>
    <row r="109" spans="1:44" s="28" customFormat="1" ht="12.75" customHeight="1" x14ac:dyDescent="0.25">
      <c r="A109" s="316"/>
      <c r="B109" s="308"/>
      <c r="C109" s="301"/>
      <c r="D109" s="301"/>
      <c r="E109" s="301"/>
      <c r="F109" s="301"/>
      <c r="G109" s="301"/>
      <c r="H109" s="103" t="s">
        <v>1</v>
      </c>
      <c r="I109" s="104"/>
      <c r="J109" s="104"/>
      <c r="K109" s="104"/>
      <c r="L109" s="104"/>
      <c r="M109" s="104"/>
      <c r="N109" s="104"/>
      <c r="O109" s="104"/>
      <c r="P109" s="104"/>
      <c r="Q109" s="104"/>
      <c r="R109" s="30"/>
      <c r="S109" s="30"/>
      <c r="T109" s="30"/>
      <c r="U109" s="30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</row>
    <row r="110" spans="1:44" s="28" customFormat="1" x14ac:dyDescent="0.25">
      <c r="A110" s="316"/>
      <c r="B110" s="308"/>
      <c r="C110" s="301"/>
      <c r="D110" s="301"/>
      <c r="E110" s="301"/>
      <c r="F110" s="301"/>
      <c r="G110" s="301"/>
      <c r="H110" s="103" t="s">
        <v>21</v>
      </c>
      <c r="I110" s="104"/>
      <c r="J110" s="104"/>
      <c r="K110" s="104"/>
      <c r="L110" s="104"/>
      <c r="M110" s="104"/>
      <c r="N110" s="104"/>
      <c r="O110" s="104"/>
      <c r="P110" s="104"/>
      <c r="Q110" s="104"/>
      <c r="R110" s="30"/>
      <c r="S110" s="30"/>
      <c r="T110" s="30"/>
      <c r="U110" s="30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</row>
    <row r="111" spans="1:44" s="28" customFormat="1" ht="12.75" customHeight="1" x14ac:dyDescent="0.25">
      <c r="A111" s="9"/>
      <c r="B111" s="9"/>
      <c r="C111" s="83"/>
      <c r="D111" s="83"/>
      <c r="E111" s="83"/>
      <c r="F111" s="72"/>
      <c r="G111" s="83"/>
      <c r="H111" s="83"/>
      <c r="I111" s="49"/>
      <c r="J111" s="101"/>
      <c r="K111" s="101"/>
      <c r="L111" s="101"/>
      <c r="M111" s="101"/>
      <c r="N111" s="101"/>
      <c r="O111" s="101"/>
      <c r="P111" s="101"/>
      <c r="Q111" s="101"/>
      <c r="R111" s="30"/>
      <c r="S111" s="30"/>
      <c r="T111" s="30"/>
      <c r="U111" s="30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</row>
    <row r="112" spans="1:44" s="27" customFormat="1" ht="12.75" customHeight="1" x14ac:dyDescent="0.2">
      <c r="A112" s="315" t="s">
        <v>26</v>
      </c>
      <c r="B112" s="315"/>
      <c r="C112" s="315"/>
      <c r="D112" s="77"/>
      <c r="E112" s="77"/>
      <c r="F112" s="77"/>
      <c r="G112" s="74"/>
      <c r="H112" s="75"/>
      <c r="I112" s="75"/>
      <c r="J112" s="76"/>
      <c r="K112" s="76"/>
      <c r="L112" s="76"/>
      <c r="M112" s="76"/>
      <c r="N112" s="76"/>
      <c r="O112" s="76"/>
      <c r="P112" s="107"/>
      <c r="Q112" s="107"/>
      <c r="R112" s="30"/>
      <c r="S112" s="30"/>
      <c r="T112" s="30"/>
      <c r="U112" s="30"/>
    </row>
    <row r="113" spans="1:44" s="27" customFormat="1" ht="12.75" customHeight="1" x14ac:dyDescent="0.2">
      <c r="A113" s="342" t="s">
        <v>96</v>
      </c>
      <c r="B113" s="342"/>
      <c r="C113" s="342"/>
      <c r="D113" s="342"/>
      <c r="E113" s="342"/>
      <c r="F113" s="342"/>
      <c r="G113" s="342"/>
      <c r="H113" s="342"/>
      <c r="I113" s="342"/>
      <c r="J113" s="342"/>
      <c r="K113" s="342"/>
      <c r="L113" s="342"/>
      <c r="M113" s="342"/>
      <c r="N113" s="342"/>
      <c r="O113" s="342"/>
      <c r="P113" s="342"/>
      <c r="Q113" s="342"/>
      <c r="R113" s="30"/>
      <c r="S113" s="30"/>
      <c r="T113" s="30"/>
      <c r="U113" s="30"/>
    </row>
    <row r="114" spans="1:44" s="27" customFormat="1" ht="12.75" customHeight="1" x14ac:dyDescent="0.2">
      <c r="A114" s="342" t="s">
        <v>109</v>
      </c>
      <c r="B114" s="342"/>
      <c r="C114" s="342"/>
      <c r="D114" s="342"/>
      <c r="E114" s="342"/>
      <c r="F114" s="342"/>
      <c r="G114" s="342"/>
      <c r="H114" s="342"/>
      <c r="I114" s="342"/>
      <c r="J114" s="342"/>
      <c r="K114" s="342"/>
      <c r="L114" s="342"/>
      <c r="M114" s="342"/>
      <c r="N114" s="342"/>
      <c r="O114" s="342"/>
      <c r="P114" s="342"/>
      <c r="Q114" s="342"/>
      <c r="R114" s="30"/>
      <c r="S114" s="30"/>
      <c r="T114" s="30"/>
      <c r="U114" s="30"/>
    </row>
    <row r="115" spans="1:44" s="27" customFormat="1" ht="12.75" customHeight="1" x14ac:dyDescent="0.2">
      <c r="A115" s="342" t="s">
        <v>110</v>
      </c>
      <c r="B115" s="342"/>
      <c r="C115" s="342"/>
      <c r="D115" s="342"/>
      <c r="E115" s="342"/>
      <c r="F115" s="342"/>
      <c r="G115" s="342"/>
      <c r="H115" s="342"/>
      <c r="I115" s="342"/>
      <c r="J115" s="342"/>
      <c r="K115" s="342"/>
      <c r="L115" s="342"/>
      <c r="M115" s="342"/>
      <c r="N115" s="342"/>
      <c r="O115" s="342"/>
      <c r="P115" s="342"/>
      <c r="Q115" s="342"/>
      <c r="R115" s="30"/>
      <c r="S115" s="30"/>
      <c r="T115" s="30"/>
      <c r="U115" s="30"/>
    </row>
    <row r="116" spans="1:44" s="27" customFormat="1" ht="12.75" customHeight="1" x14ac:dyDescent="0.2">
      <c r="A116" s="342" t="s">
        <v>111</v>
      </c>
      <c r="B116" s="342"/>
      <c r="C116" s="342"/>
      <c r="D116" s="342"/>
      <c r="E116" s="342"/>
      <c r="F116" s="342"/>
      <c r="G116" s="342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0"/>
      <c r="S116" s="30"/>
      <c r="T116" s="30"/>
      <c r="U116" s="30"/>
    </row>
    <row r="117" spans="1:44" s="27" customFormat="1" ht="12.75" customHeight="1" x14ac:dyDescent="0.2">
      <c r="A117" s="342" t="s">
        <v>112</v>
      </c>
      <c r="B117" s="342"/>
      <c r="C117" s="342"/>
      <c r="D117" s="342"/>
      <c r="E117" s="342"/>
      <c r="F117" s="342"/>
      <c r="G117" s="342"/>
      <c r="H117" s="342"/>
      <c r="I117" s="342"/>
      <c r="J117" s="342"/>
      <c r="K117" s="342"/>
      <c r="L117" s="342"/>
      <c r="M117" s="342"/>
      <c r="N117" s="342"/>
      <c r="O117" s="342"/>
      <c r="P117" s="342"/>
      <c r="Q117" s="342"/>
      <c r="R117" s="30"/>
      <c r="S117" s="30"/>
      <c r="T117" s="30"/>
      <c r="U117" s="30"/>
    </row>
    <row r="118" spans="1:44" s="27" customFormat="1" ht="12.75" customHeight="1" x14ac:dyDescent="0.2">
      <c r="A118" s="342" t="s">
        <v>113</v>
      </c>
      <c r="B118" s="342"/>
      <c r="C118" s="342"/>
      <c r="D118" s="342"/>
      <c r="E118" s="342"/>
      <c r="F118" s="342"/>
      <c r="G118" s="342"/>
      <c r="H118" s="342"/>
      <c r="I118" s="342"/>
      <c r="J118" s="342"/>
      <c r="K118" s="342"/>
      <c r="L118" s="342"/>
      <c r="M118" s="342"/>
      <c r="N118" s="342"/>
      <c r="O118" s="342"/>
      <c r="P118" s="342"/>
      <c r="Q118" s="342"/>
      <c r="R118" s="30"/>
      <c r="S118" s="30"/>
      <c r="T118" s="30"/>
      <c r="U118" s="30"/>
    </row>
    <row r="119" spans="1:44" s="27" customFormat="1" ht="12.75" customHeight="1" x14ac:dyDescent="0.2">
      <c r="A119" s="342" t="s">
        <v>114</v>
      </c>
      <c r="B119" s="342"/>
      <c r="C119" s="342"/>
      <c r="D119" s="342"/>
      <c r="E119" s="342"/>
      <c r="F119" s="342"/>
      <c r="G119" s="342"/>
      <c r="H119" s="342"/>
      <c r="I119" s="342"/>
      <c r="J119" s="342"/>
      <c r="K119" s="342"/>
      <c r="L119" s="342"/>
      <c r="M119" s="342"/>
      <c r="N119" s="342"/>
      <c r="O119" s="342"/>
      <c r="P119" s="342"/>
      <c r="Q119" s="342"/>
      <c r="R119" s="30"/>
      <c r="S119" s="30"/>
      <c r="T119" s="30"/>
      <c r="U119" s="30"/>
    </row>
    <row r="120" spans="1:44" s="31" customFormat="1" ht="12.75" customHeight="1" x14ac:dyDescent="0.25">
      <c r="A120" s="29"/>
      <c r="B120" s="310"/>
      <c r="C120" s="311"/>
      <c r="D120" s="102"/>
      <c r="E120" s="102"/>
      <c r="F120" s="102"/>
      <c r="G120" s="102"/>
      <c r="H120" s="102"/>
      <c r="I120" s="349"/>
      <c r="J120" s="350"/>
      <c r="K120" s="350"/>
      <c r="L120" s="350"/>
      <c r="M120" s="350"/>
      <c r="N120" s="350"/>
      <c r="O120" s="350"/>
      <c r="P120" s="350"/>
      <c r="Q120" s="35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</row>
    <row r="121" spans="1:44" ht="12.75" customHeight="1" x14ac:dyDescent="0.25">
      <c r="A121" s="1"/>
      <c r="B121" s="4"/>
      <c r="C121" s="111"/>
      <c r="D121" s="112"/>
      <c r="E121" s="112"/>
      <c r="F121" s="112"/>
      <c r="G121" s="112"/>
      <c r="H121" s="112"/>
      <c r="I121" s="113"/>
      <c r="J121" s="346">
        <v>2017</v>
      </c>
      <c r="K121" s="347"/>
      <c r="L121" s="304">
        <v>2018</v>
      </c>
      <c r="M121" s="303"/>
      <c r="N121" s="302">
        <v>2019</v>
      </c>
      <c r="O121" s="303"/>
      <c r="P121" s="302">
        <v>2020</v>
      </c>
      <c r="Q121" s="303"/>
      <c r="R121" s="16"/>
      <c r="S121" s="16"/>
      <c r="T121" s="16"/>
      <c r="U121" s="16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</row>
    <row r="122" spans="1:44" ht="25.5" x14ac:dyDescent="0.25">
      <c r="A122" s="20" t="s">
        <v>2</v>
      </c>
      <c r="B122" s="21" t="s">
        <v>3</v>
      </c>
      <c r="C122" s="80" t="s">
        <v>4</v>
      </c>
      <c r="D122" s="80" t="s">
        <v>14</v>
      </c>
      <c r="E122" s="80" t="s">
        <v>12</v>
      </c>
      <c r="F122" s="80" t="s">
        <v>13</v>
      </c>
      <c r="G122" s="80" t="s">
        <v>15</v>
      </c>
      <c r="H122" s="90" t="s">
        <v>23</v>
      </c>
      <c r="I122" s="81" t="s">
        <v>5</v>
      </c>
      <c r="J122" s="82" t="s">
        <v>24</v>
      </c>
      <c r="K122" s="82" t="s">
        <v>32</v>
      </c>
      <c r="L122" s="82" t="s">
        <v>24</v>
      </c>
      <c r="M122" s="82" t="s">
        <v>32</v>
      </c>
      <c r="N122" s="82" t="s">
        <v>24</v>
      </c>
      <c r="O122" s="82" t="s">
        <v>32</v>
      </c>
      <c r="P122" s="82" t="s">
        <v>24</v>
      </c>
      <c r="Q122" s="82" t="s">
        <v>32</v>
      </c>
      <c r="R122" s="17"/>
      <c r="S122" s="17"/>
      <c r="T122" s="17"/>
      <c r="U122" s="17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</row>
    <row r="123" spans="1:44" ht="12.75" customHeight="1" x14ac:dyDescent="0.25">
      <c r="A123" s="319" t="s">
        <v>115</v>
      </c>
      <c r="B123" s="322" t="s">
        <v>6</v>
      </c>
      <c r="C123" s="325" t="s">
        <v>116</v>
      </c>
      <c r="D123" s="325" t="s">
        <v>19</v>
      </c>
      <c r="E123" s="325" t="s">
        <v>117</v>
      </c>
      <c r="F123" s="325" t="s">
        <v>118</v>
      </c>
      <c r="G123" s="331" t="s">
        <v>16</v>
      </c>
      <c r="H123" s="88" t="s">
        <v>20</v>
      </c>
      <c r="I123" s="114" t="s">
        <v>29</v>
      </c>
      <c r="J123" s="115"/>
      <c r="K123" s="116"/>
      <c r="L123" s="117"/>
      <c r="M123" s="117"/>
      <c r="N123" s="117"/>
      <c r="O123" s="117"/>
      <c r="P123" s="118"/>
      <c r="Q123" s="117"/>
      <c r="R123" s="17"/>
      <c r="S123" s="17"/>
      <c r="T123" s="17"/>
      <c r="U123" s="17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</row>
    <row r="124" spans="1:44" ht="12.75" customHeight="1" x14ac:dyDescent="0.25">
      <c r="A124" s="320"/>
      <c r="B124" s="323"/>
      <c r="C124" s="326"/>
      <c r="D124" s="326"/>
      <c r="E124" s="326"/>
      <c r="F124" s="326"/>
      <c r="G124" s="332"/>
      <c r="H124" s="36" t="s">
        <v>0</v>
      </c>
      <c r="I124" s="114" t="s">
        <v>29</v>
      </c>
      <c r="J124" s="115"/>
      <c r="K124" s="116"/>
      <c r="L124" s="117"/>
      <c r="M124" s="117"/>
      <c r="N124" s="117"/>
      <c r="O124" s="117"/>
      <c r="P124" s="118"/>
      <c r="Q124" s="117"/>
      <c r="R124" s="17"/>
      <c r="S124" s="17"/>
      <c r="T124" s="17"/>
      <c r="U124" s="17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</row>
    <row r="125" spans="1:44" ht="12.75" customHeight="1" x14ac:dyDescent="0.25">
      <c r="A125" s="320"/>
      <c r="B125" s="323"/>
      <c r="C125" s="326"/>
      <c r="D125" s="326"/>
      <c r="E125" s="326"/>
      <c r="F125" s="326"/>
      <c r="G125" s="332"/>
      <c r="H125" s="36" t="s">
        <v>1</v>
      </c>
      <c r="I125" s="114" t="s">
        <v>29</v>
      </c>
      <c r="J125" s="115"/>
      <c r="K125" s="116"/>
      <c r="L125" s="117"/>
      <c r="M125" s="117"/>
      <c r="N125" s="117"/>
      <c r="O125" s="117"/>
      <c r="P125" s="118"/>
      <c r="Q125" s="117"/>
      <c r="R125" s="17"/>
      <c r="S125" s="17"/>
      <c r="T125" s="17"/>
      <c r="U125" s="17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</row>
    <row r="126" spans="1:44" ht="12.75" customHeight="1" x14ac:dyDescent="0.25">
      <c r="A126" s="320"/>
      <c r="B126" s="324"/>
      <c r="C126" s="327"/>
      <c r="D126" s="327"/>
      <c r="E126" s="327"/>
      <c r="F126" s="327"/>
      <c r="G126" s="333"/>
      <c r="H126" s="36" t="s">
        <v>21</v>
      </c>
      <c r="I126" s="114" t="s">
        <v>29</v>
      </c>
      <c r="J126" s="115"/>
      <c r="K126" s="116"/>
      <c r="L126" s="117"/>
      <c r="M126" s="117"/>
      <c r="N126" s="117"/>
      <c r="O126" s="117"/>
      <c r="P126" s="117"/>
      <c r="Q126" s="117"/>
      <c r="R126" s="17"/>
      <c r="S126" s="17"/>
      <c r="T126" s="17"/>
      <c r="U126" s="17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</row>
    <row r="127" spans="1:44" ht="12.75" customHeight="1" x14ac:dyDescent="0.25">
      <c r="A127" s="320"/>
      <c r="B127" s="322" t="s">
        <v>7</v>
      </c>
      <c r="C127" s="325" t="s">
        <v>249</v>
      </c>
      <c r="D127" s="325" t="s">
        <v>121</v>
      </c>
      <c r="E127" s="325" t="s">
        <v>119</v>
      </c>
      <c r="F127" s="325" t="s">
        <v>120</v>
      </c>
      <c r="G127" s="331" t="s">
        <v>122</v>
      </c>
      <c r="H127" s="88" t="s">
        <v>22</v>
      </c>
      <c r="I127" s="114" t="s">
        <v>29</v>
      </c>
      <c r="J127" s="120"/>
      <c r="K127" s="116"/>
      <c r="L127" s="117"/>
      <c r="M127" s="117"/>
      <c r="N127" s="117"/>
      <c r="O127" s="117"/>
      <c r="P127" s="121"/>
      <c r="Q127" s="117"/>
      <c r="R127" s="17"/>
      <c r="S127" s="17"/>
      <c r="T127" s="17"/>
      <c r="U127" s="1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</row>
    <row r="128" spans="1:44" ht="12.75" customHeight="1" x14ac:dyDescent="0.25">
      <c r="A128" s="320"/>
      <c r="B128" s="323"/>
      <c r="C128" s="326"/>
      <c r="D128" s="326"/>
      <c r="E128" s="326"/>
      <c r="F128" s="326"/>
      <c r="G128" s="332"/>
      <c r="H128" s="36"/>
      <c r="I128" s="119"/>
      <c r="J128" s="120"/>
      <c r="K128" s="116"/>
      <c r="L128" s="117"/>
      <c r="M128" s="117"/>
      <c r="N128" s="117"/>
      <c r="O128" s="117"/>
      <c r="P128" s="121"/>
      <c r="Q128" s="117"/>
      <c r="R128" s="17"/>
      <c r="S128" s="17"/>
      <c r="T128" s="17"/>
      <c r="U128" s="17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</row>
    <row r="129" spans="1:44" ht="12.75" customHeight="1" x14ac:dyDescent="0.25">
      <c r="A129" s="320"/>
      <c r="B129" s="323"/>
      <c r="C129" s="326"/>
      <c r="D129" s="326"/>
      <c r="E129" s="326"/>
      <c r="F129" s="326"/>
      <c r="G129" s="332"/>
      <c r="H129" s="36"/>
      <c r="I129" s="119"/>
      <c r="J129" s="120"/>
      <c r="K129" s="116"/>
      <c r="L129" s="117"/>
      <c r="M129" s="117"/>
      <c r="N129" s="117"/>
      <c r="O129" s="117"/>
      <c r="P129" s="121"/>
      <c r="Q129" s="117"/>
      <c r="R129" s="17"/>
      <c r="S129" s="17"/>
      <c r="T129" s="17"/>
      <c r="U129" s="17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</row>
    <row r="130" spans="1:44" ht="12.75" customHeight="1" x14ac:dyDescent="0.25">
      <c r="A130" s="321"/>
      <c r="B130" s="324"/>
      <c r="C130" s="327"/>
      <c r="D130" s="327"/>
      <c r="E130" s="327"/>
      <c r="F130" s="327"/>
      <c r="G130" s="333"/>
      <c r="H130" s="36"/>
      <c r="I130" s="119"/>
      <c r="J130" s="120"/>
      <c r="K130" s="116"/>
      <c r="L130" s="117"/>
      <c r="M130" s="117"/>
      <c r="N130" s="117"/>
      <c r="O130" s="117"/>
      <c r="P130" s="117"/>
      <c r="Q130" s="117"/>
      <c r="R130" s="17"/>
      <c r="S130" s="17"/>
      <c r="T130" s="17"/>
      <c r="U130" s="17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</row>
    <row r="131" spans="1:44" ht="12.75" customHeight="1" x14ac:dyDescent="0.25">
      <c r="A131" s="8"/>
      <c r="B131" s="8"/>
      <c r="C131" s="122"/>
      <c r="D131" s="122"/>
      <c r="E131" s="122"/>
      <c r="F131" s="122"/>
      <c r="G131" s="122"/>
      <c r="H131" s="122"/>
      <c r="I131" s="86"/>
      <c r="J131" s="86"/>
      <c r="K131" s="86"/>
      <c r="L131" s="86"/>
      <c r="M131" s="86"/>
      <c r="N131" s="86"/>
      <c r="O131" s="86"/>
      <c r="P131" s="86"/>
      <c r="Q131" s="86"/>
      <c r="R131" s="17"/>
      <c r="S131" s="17"/>
      <c r="T131" s="17"/>
      <c r="U131" s="17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</row>
    <row r="132" spans="1:44" ht="12.75" customHeight="1" x14ac:dyDescent="0.25">
      <c r="A132" s="8"/>
      <c r="B132" s="334"/>
      <c r="C132" s="335"/>
      <c r="D132" s="79"/>
      <c r="E132" s="79"/>
      <c r="F132" s="79"/>
      <c r="G132" s="79"/>
      <c r="H132" s="79"/>
      <c r="I132" s="336"/>
      <c r="J132" s="337"/>
      <c r="K132" s="337"/>
      <c r="L132" s="338"/>
      <c r="M132" s="338"/>
      <c r="N132" s="338"/>
      <c r="O132" s="338"/>
      <c r="P132" s="338"/>
      <c r="Q132" s="338"/>
      <c r="R132" s="17"/>
      <c r="S132" s="17"/>
      <c r="T132" s="17"/>
      <c r="U132" s="17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</row>
    <row r="133" spans="1:44" ht="12.75" customHeight="1" x14ac:dyDescent="0.25">
      <c r="A133" s="6"/>
      <c r="B133" s="5"/>
      <c r="C133" s="53"/>
      <c r="D133" s="53"/>
      <c r="E133" s="53"/>
      <c r="F133" s="53"/>
      <c r="G133" s="53"/>
      <c r="H133" s="53"/>
      <c r="I133" s="53"/>
      <c r="J133" s="305">
        <v>2017</v>
      </c>
      <c r="K133" s="305"/>
      <c r="L133" s="304">
        <v>2018</v>
      </c>
      <c r="M133" s="303"/>
      <c r="N133" s="302">
        <v>2019</v>
      </c>
      <c r="O133" s="303"/>
      <c r="P133" s="302">
        <v>2020</v>
      </c>
      <c r="Q133" s="303"/>
      <c r="R133" s="17"/>
      <c r="S133" s="17"/>
      <c r="T133" s="17"/>
      <c r="U133" s="17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</row>
    <row r="134" spans="1:44" ht="25.5" x14ac:dyDescent="0.25">
      <c r="A134" s="142" t="s">
        <v>2</v>
      </c>
      <c r="B134" s="24" t="s">
        <v>3</v>
      </c>
      <c r="C134" s="89" t="s">
        <v>4</v>
      </c>
      <c r="D134" s="89" t="s">
        <v>14</v>
      </c>
      <c r="E134" s="89" t="s">
        <v>12</v>
      </c>
      <c r="F134" s="89" t="s">
        <v>13</v>
      </c>
      <c r="G134" s="89" t="s">
        <v>15</v>
      </c>
      <c r="H134" s="90" t="s">
        <v>23</v>
      </c>
      <c r="I134" s="81" t="s">
        <v>5</v>
      </c>
      <c r="J134" s="82" t="s">
        <v>24</v>
      </c>
      <c r="K134" s="82" t="s">
        <v>32</v>
      </c>
      <c r="L134" s="82" t="s">
        <v>24</v>
      </c>
      <c r="M134" s="82" t="s">
        <v>32</v>
      </c>
      <c r="N134" s="82" t="s">
        <v>24</v>
      </c>
      <c r="O134" s="82" t="s">
        <v>32</v>
      </c>
      <c r="P134" s="82" t="s">
        <v>24</v>
      </c>
      <c r="Q134" s="82" t="s">
        <v>32</v>
      </c>
      <c r="R134" s="17"/>
      <c r="S134" s="278" t="s">
        <v>45</v>
      </c>
      <c r="T134" s="281" t="s">
        <v>46</v>
      </c>
      <c r="U134" s="281">
        <v>2020</v>
      </c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</row>
    <row r="135" spans="1:44" ht="12.75" customHeight="1" x14ac:dyDescent="0.25">
      <c r="A135" s="312" t="s">
        <v>123</v>
      </c>
      <c r="B135" s="356" t="s">
        <v>6</v>
      </c>
      <c r="C135" s="359" t="s">
        <v>124</v>
      </c>
      <c r="D135" s="359" t="s">
        <v>127</v>
      </c>
      <c r="E135" s="359" t="s">
        <v>125</v>
      </c>
      <c r="F135" s="359" t="s">
        <v>126</v>
      </c>
      <c r="G135" s="359" t="s">
        <v>128</v>
      </c>
      <c r="H135" s="36" t="s">
        <v>22</v>
      </c>
      <c r="I135" s="123">
        <v>160</v>
      </c>
      <c r="J135" s="47"/>
      <c r="K135" s="47"/>
      <c r="L135" s="43"/>
      <c r="M135" s="43"/>
      <c r="N135" s="43">
        <v>80</v>
      </c>
      <c r="O135" s="43"/>
      <c r="P135" s="43"/>
      <c r="Q135" s="43"/>
      <c r="R135" s="17"/>
      <c r="S135" s="282" t="s">
        <v>47</v>
      </c>
      <c r="T135" s="283">
        <v>130000</v>
      </c>
      <c r="U135" s="283">
        <v>130000</v>
      </c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</row>
    <row r="136" spans="1:44" ht="12.75" customHeight="1" x14ac:dyDescent="0.25">
      <c r="A136" s="312"/>
      <c r="B136" s="357"/>
      <c r="C136" s="360"/>
      <c r="D136" s="360"/>
      <c r="E136" s="360"/>
      <c r="F136" s="360"/>
      <c r="G136" s="360"/>
      <c r="H136" s="36"/>
      <c r="I136" s="46"/>
      <c r="J136" s="47"/>
      <c r="K136" s="47"/>
      <c r="L136" s="43"/>
      <c r="M136" s="43"/>
      <c r="N136" s="43"/>
      <c r="O136" s="43"/>
      <c r="P136" s="43"/>
      <c r="Q136" s="43"/>
      <c r="R136" s="17"/>
      <c r="S136" s="270" t="s">
        <v>48</v>
      </c>
      <c r="T136" s="272">
        <v>0</v>
      </c>
      <c r="U136" s="272">
        <v>0</v>
      </c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</row>
    <row r="137" spans="1:44" ht="12.75" customHeight="1" x14ac:dyDescent="0.25">
      <c r="A137" s="312"/>
      <c r="B137" s="357"/>
      <c r="C137" s="360"/>
      <c r="D137" s="360"/>
      <c r="E137" s="360"/>
      <c r="F137" s="360"/>
      <c r="G137" s="360"/>
      <c r="H137" s="36"/>
      <c r="I137" s="46"/>
      <c r="J137" s="47"/>
      <c r="K137" s="47"/>
      <c r="L137" s="43"/>
      <c r="M137" s="43"/>
      <c r="N137" s="43"/>
      <c r="O137" s="43"/>
      <c r="P137" s="43"/>
      <c r="Q137" s="43"/>
      <c r="R137" s="17"/>
      <c r="S137" s="270" t="s">
        <v>49</v>
      </c>
      <c r="T137" s="272">
        <v>1</v>
      </c>
      <c r="U137" s="272">
        <v>1</v>
      </c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</row>
    <row r="138" spans="1:44" ht="12.75" customHeight="1" x14ac:dyDescent="0.25">
      <c r="A138" s="312"/>
      <c r="B138" s="358"/>
      <c r="C138" s="361"/>
      <c r="D138" s="361"/>
      <c r="E138" s="361"/>
      <c r="F138" s="361"/>
      <c r="G138" s="361"/>
      <c r="H138" s="36"/>
      <c r="I138" s="46"/>
      <c r="J138" s="47"/>
      <c r="K138" s="47"/>
      <c r="L138" s="43"/>
      <c r="M138" s="43"/>
      <c r="N138" s="43"/>
      <c r="O138" s="43"/>
      <c r="P138" s="43"/>
      <c r="Q138" s="43"/>
      <c r="R138" s="17"/>
      <c r="S138" s="15"/>
      <c r="T138" s="15"/>
      <c r="U138" s="15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</row>
    <row r="139" spans="1:44" s="28" customFormat="1" ht="12.75" customHeight="1" x14ac:dyDescent="0.25">
      <c r="A139" s="312"/>
      <c r="B139" s="308" t="s">
        <v>8</v>
      </c>
      <c r="C139" s="301" t="s">
        <v>129</v>
      </c>
      <c r="D139" s="301" t="s">
        <v>131</v>
      </c>
      <c r="E139" s="301" t="s">
        <v>130</v>
      </c>
      <c r="F139" s="301" t="s">
        <v>126</v>
      </c>
      <c r="G139" s="301" t="s">
        <v>122</v>
      </c>
      <c r="H139" s="109" t="s">
        <v>22</v>
      </c>
      <c r="I139" s="104">
        <v>1</v>
      </c>
      <c r="J139" s="104"/>
      <c r="K139" s="104"/>
      <c r="L139" s="104" t="s">
        <v>132</v>
      </c>
      <c r="M139" s="104"/>
      <c r="N139" s="104">
        <v>1</v>
      </c>
      <c r="O139" s="104"/>
      <c r="P139" s="104"/>
      <c r="Q139" s="104"/>
      <c r="R139" s="30"/>
      <c r="S139" s="30"/>
      <c r="T139" s="30"/>
      <c r="U139" s="30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</row>
    <row r="140" spans="1:44" s="28" customFormat="1" ht="12.75" customHeight="1" x14ac:dyDescent="0.25">
      <c r="A140" s="312"/>
      <c r="B140" s="308"/>
      <c r="C140" s="301"/>
      <c r="D140" s="301"/>
      <c r="E140" s="301"/>
      <c r="F140" s="301"/>
      <c r="G140" s="301"/>
      <c r="H140" s="109"/>
      <c r="I140" s="104"/>
      <c r="J140" s="104"/>
      <c r="K140" s="104"/>
      <c r="L140" s="104"/>
      <c r="M140" s="104"/>
      <c r="N140" s="104"/>
      <c r="O140" s="104"/>
      <c r="P140" s="104"/>
      <c r="Q140" s="104"/>
      <c r="R140" s="30"/>
      <c r="S140" s="30"/>
      <c r="T140" s="30"/>
      <c r="U140" s="30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</row>
    <row r="141" spans="1:44" s="28" customFormat="1" ht="12.75" customHeight="1" x14ac:dyDescent="0.25">
      <c r="A141" s="312"/>
      <c r="B141" s="308"/>
      <c r="C141" s="301"/>
      <c r="D141" s="301"/>
      <c r="E141" s="301"/>
      <c r="F141" s="301"/>
      <c r="G141" s="301"/>
      <c r="H141" s="103"/>
      <c r="I141" s="104"/>
      <c r="J141" s="104"/>
      <c r="K141" s="104"/>
      <c r="L141" s="104"/>
      <c r="M141" s="104"/>
      <c r="N141" s="104"/>
      <c r="O141" s="104"/>
      <c r="P141" s="104"/>
      <c r="Q141" s="104"/>
      <c r="R141" s="30"/>
      <c r="S141" s="30"/>
      <c r="T141" s="30"/>
      <c r="U141" s="30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</row>
    <row r="142" spans="1:44" s="28" customFormat="1" ht="12.75" customHeight="1" x14ac:dyDescent="0.25">
      <c r="A142" s="312"/>
      <c r="B142" s="308"/>
      <c r="C142" s="301"/>
      <c r="D142" s="301"/>
      <c r="E142" s="301"/>
      <c r="F142" s="301"/>
      <c r="G142" s="301"/>
      <c r="H142" s="103"/>
      <c r="I142" s="104"/>
      <c r="J142" s="104"/>
      <c r="K142" s="104"/>
      <c r="L142" s="104"/>
      <c r="M142" s="104"/>
      <c r="N142" s="104"/>
      <c r="O142" s="104"/>
      <c r="P142" s="104"/>
      <c r="Q142" s="104"/>
      <c r="R142" s="30"/>
      <c r="S142" s="30"/>
      <c r="T142" s="30"/>
      <c r="U142" s="30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</row>
    <row r="143" spans="1:44" ht="12.75" customHeight="1" x14ac:dyDescent="0.25">
      <c r="A143" s="6"/>
      <c r="B143" s="6"/>
      <c r="C143" s="51"/>
      <c r="D143" s="51"/>
      <c r="E143" s="51"/>
      <c r="F143" s="51"/>
      <c r="G143" s="51"/>
      <c r="H143" s="51"/>
      <c r="I143" s="50"/>
      <c r="J143" s="86"/>
      <c r="K143" s="86"/>
      <c r="L143" s="86"/>
      <c r="M143" s="86"/>
      <c r="N143" s="86"/>
      <c r="O143" s="86"/>
      <c r="P143" s="86"/>
      <c r="Q143" s="86"/>
      <c r="R143" s="17"/>
      <c r="S143" s="17"/>
      <c r="T143" s="17"/>
      <c r="U143" s="17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</row>
    <row r="144" spans="1:44" ht="12.75" customHeight="1" x14ac:dyDescent="0.25">
      <c r="A144" s="25" t="s">
        <v>27</v>
      </c>
      <c r="B144" s="10"/>
      <c r="C144" s="77"/>
      <c r="D144" s="77"/>
      <c r="E144" s="77"/>
      <c r="F144" s="77"/>
      <c r="G144" s="74"/>
      <c r="H144" s="75"/>
      <c r="I144" s="75"/>
      <c r="J144" s="76"/>
      <c r="K144" s="76"/>
      <c r="L144" s="76"/>
      <c r="M144" s="76"/>
      <c r="N144" s="76"/>
      <c r="O144" s="76"/>
      <c r="P144" s="78"/>
      <c r="Q144" s="78"/>
      <c r="R144" s="17"/>
      <c r="S144" s="17"/>
      <c r="T144" s="17"/>
      <c r="U144" s="17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</row>
    <row r="145" spans="1:44" ht="12.75" customHeight="1" x14ac:dyDescent="0.25">
      <c r="A145" s="34" t="s">
        <v>133</v>
      </c>
      <c r="B145" s="10"/>
      <c r="C145" s="77"/>
      <c r="D145" s="77"/>
      <c r="E145" s="77"/>
      <c r="F145" s="77"/>
      <c r="G145" s="74"/>
      <c r="H145" s="75"/>
      <c r="I145" s="75"/>
      <c r="J145" s="76"/>
      <c r="K145" s="76"/>
      <c r="L145" s="76"/>
      <c r="M145" s="76"/>
      <c r="N145" s="76"/>
      <c r="O145" s="76"/>
      <c r="P145" s="78"/>
      <c r="Q145" s="78"/>
      <c r="R145" s="17"/>
      <c r="S145" s="17"/>
      <c r="T145" s="17"/>
      <c r="U145" s="17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</row>
    <row r="146" spans="1:44" ht="12.75" customHeight="1" x14ac:dyDescent="0.25">
      <c r="A146" s="34" t="s">
        <v>134</v>
      </c>
      <c r="B146" s="10"/>
      <c r="C146" s="77"/>
      <c r="D146" s="77"/>
      <c r="E146" s="77"/>
      <c r="F146" s="77"/>
      <c r="G146" s="74"/>
      <c r="H146" s="75"/>
      <c r="I146" s="75"/>
      <c r="J146" s="76"/>
      <c r="K146" s="76"/>
      <c r="L146" s="76"/>
      <c r="M146" s="76"/>
      <c r="N146" s="76"/>
      <c r="O146" s="76"/>
      <c r="P146" s="78"/>
      <c r="Q146" s="78"/>
      <c r="R146" s="17"/>
      <c r="S146" s="17"/>
      <c r="T146" s="17"/>
      <c r="U146" s="17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</row>
    <row r="147" spans="1:44" ht="12.75" customHeight="1" x14ac:dyDescent="0.25">
      <c r="A147" s="34" t="s">
        <v>135</v>
      </c>
      <c r="B147" s="10"/>
      <c r="C147" s="77"/>
      <c r="D147" s="77"/>
      <c r="E147" s="77"/>
      <c r="F147" s="77"/>
      <c r="G147" s="74"/>
      <c r="H147" s="75"/>
      <c r="I147" s="75"/>
      <c r="J147" s="76"/>
      <c r="K147" s="76"/>
      <c r="L147" s="76"/>
      <c r="M147" s="76"/>
      <c r="N147" s="76"/>
      <c r="O147" s="76"/>
      <c r="P147" s="78"/>
      <c r="Q147" s="78"/>
      <c r="R147" s="17"/>
      <c r="S147" s="17"/>
      <c r="T147" s="17"/>
      <c r="U147" s="1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</row>
    <row r="148" spans="1:44" ht="12.75" customHeight="1" x14ac:dyDescent="0.25">
      <c r="A148" s="34" t="s">
        <v>136</v>
      </c>
      <c r="B148" s="10"/>
      <c r="C148" s="77"/>
      <c r="D148" s="77"/>
      <c r="E148" s="77"/>
      <c r="F148" s="77"/>
      <c r="G148" s="74"/>
      <c r="H148" s="75"/>
      <c r="I148" s="75"/>
      <c r="J148" s="76"/>
      <c r="K148" s="76"/>
      <c r="L148" s="76"/>
      <c r="M148" s="76"/>
      <c r="N148" s="76"/>
      <c r="O148" s="76"/>
      <c r="P148" s="78"/>
      <c r="Q148" s="78"/>
      <c r="R148" s="17"/>
      <c r="S148" s="17"/>
      <c r="T148" s="17"/>
      <c r="U148" s="17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</row>
    <row r="149" spans="1:44" ht="12.75" customHeight="1" x14ac:dyDescent="0.25">
      <c r="A149" s="317" t="s">
        <v>137</v>
      </c>
      <c r="B149" s="317"/>
      <c r="C149" s="317"/>
      <c r="D149" s="317"/>
      <c r="E149" s="317"/>
      <c r="F149" s="317"/>
      <c r="G149" s="317"/>
      <c r="H149" s="317"/>
      <c r="I149" s="317"/>
      <c r="J149" s="317"/>
      <c r="K149" s="317"/>
      <c r="L149" s="317"/>
      <c r="M149" s="317"/>
      <c r="N149" s="317"/>
      <c r="O149" s="317"/>
      <c r="P149" s="317"/>
      <c r="Q149" s="317"/>
      <c r="R149" s="17"/>
      <c r="S149" s="17"/>
      <c r="T149" s="17"/>
      <c r="U149" s="17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</row>
    <row r="150" spans="1:44" ht="12.75" customHeight="1" x14ac:dyDescent="0.25">
      <c r="A150" s="6"/>
      <c r="B150" s="32"/>
      <c r="C150" s="112"/>
      <c r="D150" s="112"/>
      <c r="E150" s="112"/>
      <c r="F150" s="112"/>
      <c r="G150" s="112"/>
      <c r="H150" s="112"/>
      <c r="I150" s="328"/>
      <c r="J150" s="329"/>
      <c r="K150" s="329"/>
      <c r="L150" s="330"/>
      <c r="M150" s="330"/>
      <c r="N150" s="330"/>
      <c r="O150" s="330"/>
      <c r="P150" s="330"/>
      <c r="Q150" s="330"/>
      <c r="R150" s="17"/>
      <c r="S150" s="17"/>
      <c r="T150" s="17"/>
      <c r="U150" s="17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</row>
    <row r="151" spans="1:44" ht="12.75" customHeight="1" x14ac:dyDescent="0.25">
      <c r="A151" s="6"/>
      <c r="B151" s="5"/>
      <c r="C151" s="53"/>
      <c r="D151" s="53"/>
      <c r="E151" s="53"/>
      <c r="F151" s="53"/>
      <c r="G151" s="53"/>
      <c r="H151" s="53"/>
      <c r="I151" s="53"/>
      <c r="J151" s="305">
        <v>2017</v>
      </c>
      <c r="K151" s="305"/>
      <c r="L151" s="304">
        <v>2018</v>
      </c>
      <c r="M151" s="303"/>
      <c r="N151" s="302">
        <v>2019</v>
      </c>
      <c r="O151" s="303"/>
      <c r="P151" s="302">
        <v>2020</v>
      </c>
      <c r="Q151" s="303"/>
      <c r="R151" s="17"/>
      <c r="S151" s="17"/>
      <c r="T151" s="17"/>
      <c r="U151" s="17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</row>
    <row r="152" spans="1:44" ht="25.5" x14ac:dyDescent="0.25">
      <c r="A152" s="22" t="s">
        <v>2</v>
      </c>
      <c r="B152" s="23" t="s">
        <v>3</v>
      </c>
      <c r="C152" s="37" t="s">
        <v>4</v>
      </c>
      <c r="D152" s="37" t="s">
        <v>14</v>
      </c>
      <c r="E152" s="37" t="s">
        <v>12</v>
      </c>
      <c r="F152" s="37" t="s">
        <v>13</v>
      </c>
      <c r="G152" s="37" t="s">
        <v>15</v>
      </c>
      <c r="H152" s="124" t="s">
        <v>23</v>
      </c>
      <c r="I152" s="87" t="s">
        <v>5</v>
      </c>
      <c r="J152" s="82" t="s">
        <v>24</v>
      </c>
      <c r="K152" s="82" t="s">
        <v>32</v>
      </c>
      <c r="L152" s="82" t="s">
        <v>24</v>
      </c>
      <c r="M152" s="82" t="s">
        <v>32</v>
      </c>
      <c r="N152" s="82" t="s">
        <v>24</v>
      </c>
      <c r="O152" s="82" t="s">
        <v>32</v>
      </c>
      <c r="P152" s="82" t="s">
        <v>24</v>
      </c>
      <c r="Q152" s="82" t="s">
        <v>32</v>
      </c>
      <c r="R152" s="17"/>
      <c r="S152" s="278" t="s">
        <v>45</v>
      </c>
      <c r="T152" s="279" t="s">
        <v>46</v>
      </c>
      <c r="U152" s="279">
        <v>2020</v>
      </c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</row>
    <row r="153" spans="1:44" ht="12.75" customHeight="1" x14ac:dyDescent="0.25">
      <c r="A153" s="306" t="s">
        <v>138</v>
      </c>
      <c r="B153" s="313" t="s">
        <v>6</v>
      </c>
      <c r="C153" s="314" t="s">
        <v>139</v>
      </c>
      <c r="D153" s="314" t="s">
        <v>121</v>
      </c>
      <c r="E153" s="314" t="s">
        <v>140</v>
      </c>
      <c r="F153" s="314" t="s">
        <v>120</v>
      </c>
      <c r="G153" s="314" t="s">
        <v>30</v>
      </c>
      <c r="H153" s="36" t="s">
        <v>22</v>
      </c>
      <c r="I153" s="58">
        <v>0</v>
      </c>
      <c r="J153" s="70"/>
      <c r="K153" s="70"/>
      <c r="L153" s="71"/>
      <c r="M153" s="71"/>
      <c r="N153" s="71"/>
      <c r="O153" s="71"/>
      <c r="P153" s="71"/>
      <c r="Q153" s="71"/>
      <c r="R153" s="17"/>
      <c r="S153" s="270" t="s">
        <v>47</v>
      </c>
      <c r="T153" s="272">
        <v>668000</v>
      </c>
      <c r="U153" s="272">
        <v>668000</v>
      </c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</row>
    <row r="154" spans="1:44" ht="12.75" customHeight="1" x14ac:dyDescent="0.25">
      <c r="A154" s="306"/>
      <c r="B154" s="313"/>
      <c r="C154" s="314"/>
      <c r="D154" s="314"/>
      <c r="E154" s="314"/>
      <c r="F154" s="314"/>
      <c r="G154" s="314"/>
      <c r="H154" s="36"/>
      <c r="I154" s="58"/>
      <c r="J154" s="70"/>
      <c r="K154" s="70"/>
      <c r="L154" s="71"/>
      <c r="M154" s="71"/>
      <c r="N154" s="71"/>
      <c r="O154" s="71"/>
      <c r="P154" s="71"/>
      <c r="Q154" s="71"/>
      <c r="R154" s="17"/>
      <c r="S154" s="270" t="s">
        <v>48</v>
      </c>
      <c r="T154" s="272">
        <v>0</v>
      </c>
      <c r="U154" s="272">
        <v>0</v>
      </c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</row>
    <row r="155" spans="1:44" ht="12.75" customHeight="1" x14ac:dyDescent="0.25">
      <c r="A155" s="306"/>
      <c r="B155" s="313"/>
      <c r="C155" s="314"/>
      <c r="D155" s="314"/>
      <c r="E155" s="314"/>
      <c r="F155" s="314"/>
      <c r="G155" s="314"/>
      <c r="H155" s="36"/>
      <c r="I155" s="58"/>
      <c r="J155" s="70"/>
      <c r="K155" s="70"/>
      <c r="L155" s="71"/>
      <c r="M155" s="71"/>
      <c r="N155" s="71"/>
      <c r="O155" s="71"/>
      <c r="P155" s="71"/>
      <c r="Q155" s="71"/>
      <c r="R155" s="17"/>
      <c r="S155" s="270" t="s">
        <v>49</v>
      </c>
      <c r="T155" s="272">
        <v>1</v>
      </c>
      <c r="U155" s="272">
        <v>1</v>
      </c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</row>
    <row r="156" spans="1:44" ht="12.75" customHeight="1" x14ac:dyDescent="0.25">
      <c r="A156" s="306"/>
      <c r="B156" s="313"/>
      <c r="C156" s="314"/>
      <c r="D156" s="314"/>
      <c r="E156" s="314"/>
      <c r="F156" s="314"/>
      <c r="G156" s="314"/>
      <c r="H156" s="36"/>
      <c r="I156" s="58"/>
      <c r="J156" s="70"/>
      <c r="K156" s="70"/>
      <c r="L156" s="71"/>
      <c r="M156" s="71"/>
      <c r="N156" s="71"/>
      <c r="O156" s="71"/>
      <c r="P156" s="71"/>
      <c r="Q156" s="71"/>
      <c r="R156" s="17"/>
      <c r="S156" s="17"/>
      <c r="T156" s="17"/>
      <c r="U156" s="17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</row>
    <row r="157" spans="1:44" ht="12.75" customHeight="1" x14ac:dyDescent="0.25">
      <c r="A157" s="6"/>
      <c r="B157" s="6"/>
      <c r="C157" s="51"/>
      <c r="D157" s="51"/>
      <c r="E157" s="51"/>
      <c r="F157" s="51"/>
      <c r="G157" s="51"/>
      <c r="H157" s="51"/>
      <c r="I157" s="86"/>
      <c r="J157" s="86"/>
      <c r="K157" s="86"/>
      <c r="L157" s="86"/>
      <c r="M157" s="86"/>
      <c r="N157" s="86"/>
      <c r="O157" s="86"/>
      <c r="P157" s="86"/>
      <c r="Q157" s="86"/>
      <c r="R157" s="17"/>
      <c r="S157" s="17"/>
      <c r="T157" s="17"/>
      <c r="U157" s="1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</row>
    <row r="158" spans="1:44" ht="12.75" customHeight="1" x14ac:dyDescent="0.25">
      <c r="A158" s="25" t="s">
        <v>28</v>
      </c>
      <c r="B158" s="10"/>
      <c r="C158" s="77"/>
      <c r="D158" s="77"/>
      <c r="E158" s="77"/>
      <c r="F158" s="77"/>
      <c r="G158" s="74"/>
      <c r="H158" s="75"/>
      <c r="I158" s="75"/>
      <c r="J158" s="76"/>
      <c r="K158" s="76"/>
      <c r="L158" s="76"/>
      <c r="M158" s="76"/>
      <c r="N158" s="76"/>
      <c r="O158" s="76"/>
      <c r="P158" s="78"/>
      <c r="Q158" s="78"/>
      <c r="R158" s="17"/>
      <c r="S158" s="17"/>
      <c r="T158" s="17"/>
      <c r="U158" s="17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</row>
    <row r="159" spans="1:44" ht="12.75" customHeight="1" x14ac:dyDescent="0.25">
      <c r="A159" s="317" t="s">
        <v>141</v>
      </c>
      <c r="B159" s="317"/>
      <c r="C159" s="317"/>
      <c r="D159" s="317"/>
      <c r="E159" s="317"/>
      <c r="F159" s="317"/>
      <c r="G159" s="317"/>
      <c r="H159" s="317"/>
      <c r="I159" s="317"/>
      <c r="J159" s="317"/>
      <c r="K159" s="317"/>
      <c r="L159" s="317"/>
      <c r="M159" s="317"/>
      <c r="N159" s="317"/>
      <c r="O159" s="317"/>
      <c r="P159" s="317"/>
      <c r="Q159" s="317"/>
      <c r="R159" s="17"/>
      <c r="S159" s="17"/>
      <c r="T159" s="17"/>
      <c r="U159" s="17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</row>
    <row r="160" spans="1:44" ht="12.75" customHeight="1" x14ac:dyDescent="0.25">
      <c r="A160" s="318" t="s">
        <v>142</v>
      </c>
      <c r="B160" s="318"/>
      <c r="C160" s="318"/>
      <c r="D160" s="318"/>
      <c r="E160" s="318"/>
      <c r="F160" s="318"/>
      <c r="G160" s="318"/>
      <c r="H160" s="318"/>
      <c r="I160" s="318"/>
      <c r="J160" s="318"/>
      <c r="K160" s="318"/>
      <c r="L160" s="318"/>
      <c r="M160" s="318"/>
      <c r="N160" s="318"/>
      <c r="O160" s="318"/>
      <c r="P160" s="318"/>
      <c r="Q160" s="318"/>
      <c r="R160" s="17"/>
      <c r="S160" s="17"/>
      <c r="T160" s="17"/>
      <c r="U160" s="17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</row>
    <row r="161" spans="1:44" ht="12.75" customHeight="1" x14ac:dyDescent="0.25">
      <c r="A161" s="13"/>
      <c r="B161" s="13"/>
      <c r="C161" s="127"/>
      <c r="D161" s="128"/>
      <c r="E161" s="128"/>
      <c r="F161" s="128"/>
      <c r="G161" s="128"/>
      <c r="H161" s="128"/>
      <c r="I161" s="126"/>
      <c r="J161" s="129"/>
      <c r="K161" s="129"/>
      <c r="L161" s="129"/>
      <c r="M161" s="129"/>
      <c r="N161" s="129"/>
      <c r="O161" s="129"/>
      <c r="P161" s="129"/>
      <c r="Q161" s="129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</row>
    <row r="162" spans="1:44" ht="12.75" customHeight="1" x14ac:dyDescent="0.25">
      <c r="A162" s="13"/>
      <c r="B162" s="13"/>
      <c r="C162" s="127"/>
      <c r="D162" s="128"/>
      <c r="E162" s="128"/>
      <c r="F162" s="128"/>
      <c r="G162" s="128"/>
      <c r="H162" s="128"/>
      <c r="I162" s="126"/>
      <c r="J162" s="129"/>
      <c r="K162" s="129"/>
      <c r="L162" s="129"/>
      <c r="M162" s="129"/>
      <c r="N162" s="129"/>
      <c r="O162" s="129"/>
      <c r="P162" s="129"/>
      <c r="Q162" s="129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</row>
    <row r="163" spans="1:44" ht="12.75" customHeight="1" x14ac:dyDescent="0.25">
      <c r="A163" s="13"/>
      <c r="B163" s="13"/>
      <c r="C163" s="127"/>
      <c r="D163" s="128"/>
      <c r="E163" s="128"/>
      <c r="F163" s="128"/>
      <c r="G163" s="128"/>
      <c r="H163" s="128"/>
      <c r="I163" s="126"/>
      <c r="J163" s="129"/>
      <c r="K163" s="129"/>
      <c r="L163" s="129"/>
      <c r="M163" s="129"/>
      <c r="N163" s="129"/>
      <c r="O163" s="129"/>
      <c r="P163" s="129"/>
      <c r="Q163" s="129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</row>
    <row r="164" spans="1:44" x14ac:dyDescent="0.25">
      <c r="A164" s="13"/>
      <c r="B164" s="13"/>
      <c r="C164" s="127"/>
      <c r="D164" s="128"/>
      <c r="E164" s="128"/>
      <c r="F164" s="128"/>
      <c r="G164" s="128"/>
      <c r="H164" s="128"/>
      <c r="I164" s="126"/>
      <c r="J164" s="129"/>
      <c r="K164" s="129"/>
      <c r="L164" s="129"/>
      <c r="M164" s="129"/>
      <c r="N164" s="129"/>
      <c r="O164" s="129"/>
      <c r="P164" s="129"/>
      <c r="Q164" s="129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</row>
    <row r="165" spans="1:44" ht="12.75" customHeight="1" x14ac:dyDescent="0.25">
      <c r="A165" s="13"/>
      <c r="B165" s="13"/>
      <c r="C165" s="127"/>
      <c r="D165" s="128"/>
      <c r="E165" s="128"/>
      <c r="F165" s="128"/>
      <c r="G165" s="128"/>
      <c r="H165" s="128"/>
      <c r="I165" s="126"/>
      <c r="J165" s="129"/>
      <c r="K165" s="129"/>
      <c r="L165" s="129"/>
      <c r="M165" s="129"/>
      <c r="N165" s="129"/>
      <c r="O165" s="129"/>
      <c r="P165" s="129"/>
      <c r="Q165" s="129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</row>
    <row r="166" spans="1:44" ht="12.75" customHeight="1" x14ac:dyDescent="0.25">
      <c r="A166" s="13"/>
      <c r="B166" s="13"/>
      <c r="C166" s="127"/>
      <c r="D166" s="128"/>
      <c r="E166" s="128"/>
      <c r="F166" s="128"/>
      <c r="G166" s="128"/>
      <c r="H166" s="128"/>
      <c r="I166" s="126"/>
      <c r="J166" s="129"/>
      <c r="K166" s="129"/>
      <c r="L166" s="129"/>
      <c r="M166" s="129"/>
      <c r="N166" s="129"/>
      <c r="O166" s="129"/>
      <c r="P166" s="129"/>
      <c r="Q166" s="129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</row>
    <row r="167" spans="1:44" ht="12.75" customHeight="1" x14ac:dyDescent="0.25">
      <c r="A167" s="13"/>
      <c r="B167" s="13"/>
      <c r="C167" s="127"/>
      <c r="D167" s="128"/>
      <c r="E167" s="128"/>
      <c r="F167" s="128"/>
      <c r="G167" s="128"/>
      <c r="H167" s="128"/>
      <c r="I167" s="126"/>
      <c r="J167" s="129"/>
      <c r="K167" s="129"/>
      <c r="L167" s="129"/>
      <c r="M167" s="129"/>
      <c r="N167" s="129"/>
      <c r="O167" s="129"/>
      <c r="P167" s="129"/>
      <c r="Q167" s="129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</row>
    <row r="168" spans="1:44" x14ac:dyDescent="0.25">
      <c r="A168" s="13"/>
      <c r="B168" s="13"/>
      <c r="C168" s="127"/>
      <c r="D168" s="128"/>
      <c r="E168" s="128"/>
      <c r="F168" s="128"/>
      <c r="G168" s="128"/>
      <c r="H168" s="128"/>
      <c r="I168" s="126"/>
      <c r="J168" s="129"/>
      <c r="K168" s="129"/>
      <c r="L168" s="129"/>
      <c r="M168" s="129"/>
      <c r="N168" s="129"/>
      <c r="O168" s="129"/>
      <c r="P168" s="129"/>
      <c r="Q168" s="129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</row>
    <row r="169" spans="1:44" ht="12.75" customHeight="1" x14ac:dyDescent="0.25">
      <c r="A169" s="13"/>
      <c r="B169" s="13"/>
      <c r="C169" s="127"/>
      <c r="D169" s="128"/>
      <c r="E169" s="128"/>
      <c r="F169" s="128"/>
      <c r="G169" s="128"/>
      <c r="H169" s="128"/>
      <c r="I169" s="126"/>
      <c r="J169" s="129"/>
      <c r="K169" s="129"/>
      <c r="L169" s="129"/>
      <c r="M169" s="129"/>
      <c r="N169" s="129"/>
      <c r="O169" s="129"/>
      <c r="P169" s="129"/>
      <c r="Q169" s="129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</row>
    <row r="170" spans="1:44" ht="12.75" customHeight="1" x14ac:dyDescent="0.25">
      <c r="A170" s="13"/>
      <c r="B170" s="13"/>
      <c r="C170" s="127"/>
      <c r="D170" s="128"/>
      <c r="E170" s="128"/>
      <c r="F170" s="128"/>
      <c r="G170" s="128"/>
      <c r="H170" s="128"/>
      <c r="I170" s="126"/>
      <c r="J170" s="129"/>
      <c r="K170" s="129"/>
      <c r="L170" s="129"/>
      <c r="M170" s="129"/>
      <c r="N170" s="129"/>
      <c r="O170" s="129"/>
      <c r="P170" s="129"/>
      <c r="Q170" s="129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</row>
    <row r="171" spans="1:44" ht="12.75" customHeight="1" x14ac:dyDescent="0.25">
      <c r="A171" s="13"/>
      <c r="B171" s="13"/>
      <c r="C171" s="127"/>
      <c r="D171" s="128"/>
      <c r="E171" s="128"/>
      <c r="F171" s="128"/>
      <c r="G171" s="128"/>
      <c r="H171" s="128"/>
      <c r="I171" s="126"/>
      <c r="J171" s="129"/>
      <c r="K171" s="129"/>
      <c r="L171" s="129"/>
      <c r="M171" s="129"/>
      <c r="N171" s="129"/>
      <c r="O171" s="129"/>
      <c r="P171" s="129"/>
      <c r="Q171" s="129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</row>
    <row r="172" spans="1:44" ht="12.75" customHeight="1" x14ac:dyDescent="0.25">
      <c r="A172" s="13"/>
      <c r="B172" s="13"/>
      <c r="C172" s="127"/>
      <c r="D172" s="128"/>
      <c r="E172" s="128"/>
      <c r="F172" s="128"/>
      <c r="G172" s="128"/>
      <c r="H172" s="128"/>
      <c r="I172" s="126"/>
      <c r="J172" s="129"/>
      <c r="K172" s="129"/>
      <c r="L172" s="129"/>
      <c r="M172" s="129"/>
      <c r="N172" s="129"/>
      <c r="O172" s="129"/>
      <c r="P172" s="129"/>
      <c r="Q172" s="129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</row>
    <row r="173" spans="1:44" ht="12.75" customHeight="1" x14ac:dyDescent="0.25">
      <c r="A173" s="13"/>
      <c r="B173" s="13"/>
      <c r="C173" s="127"/>
      <c r="D173" s="128"/>
      <c r="E173" s="128"/>
      <c r="F173" s="128"/>
      <c r="G173" s="128"/>
      <c r="H173" s="128"/>
      <c r="I173" s="126"/>
      <c r="J173" s="129"/>
      <c r="K173" s="129"/>
      <c r="L173" s="129"/>
      <c r="M173" s="129"/>
      <c r="N173" s="129"/>
      <c r="O173" s="129"/>
      <c r="P173" s="129"/>
      <c r="Q173" s="129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</row>
    <row r="174" spans="1:44" ht="12.75" customHeight="1" x14ac:dyDescent="0.25">
      <c r="A174" s="13"/>
      <c r="B174" s="13"/>
      <c r="C174" s="127"/>
      <c r="D174" s="128"/>
      <c r="E174" s="128"/>
      <c r="F174" s="128"/>
      <c r="G174" s="128"/>
      <c r="H174" s="128"/>
      <c r="I174" s="126"/>
      <c r="J174" s="129"/>
      <c r="K174" s="129"/>
      <c r="L174" s="129"/>
      <c r="M174" s="129"/>
      <c r="N174" s="129"/>
      <c r="O174" s="129"/>
      <c r="P174" s="129"/>
      <c r="Q174" s="129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</row>
    <row r="175" spans="1:44" ht="12.75" customHeight="1" x14ac:dyDescent="0.25">
      <c r="A175" s="13"/>
      <c r="B175" s="13"/>
      <c r="C175" s="127"/>
      <c r="D175" s="128"/>
      <c r="E175" s="128"/>
      <c r="F175" s="128"/>
      <c r="G175" s="128"/>
      <c r="H175" s="128"/>
      <c r="I175" s="126"/>
      <c r="J175" s="129"/>
      <c r="K175" s="129"/>
      <c r="L175" s="129"/>
      <c r="M175" s="129"/>
      <c r="N175" s="129"/>
      <c r="O175" s="129"/>
      <c r="P175" s="129"/>
      <c r="Q175" s="129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</row>
    <row r="176" spans="1:44" ht="12.75" customHeight="1" x14ac:dyDescent="0.25">
      <c r="A176" s="13"/>
      <c r="B176" s="13"/>
      <c r="C176" s="127"/>
      <c r="D176" s="128"/>
      <c r="E176" s="128"/>
      <c r="F176" s="128"/>
      <c r="G176" s="128"/>
      <c r="H176" s="128"/>
      <c r="I176" s="126"/>
      <c r="J176" s="129"/>
      <c r="K176" s="129"/>
      <c r="L176" s="129"/>
      <c r="M176" s="129"/>
      <c r="N176" s="129"/>
      <c r="O176" s="129"/>
      <c r="P176" s="129"/>
      <c r="Q176" s="129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</row>
    <row r="177" spans="1:44" ht="12.75" customHeight="1" x14ac:dyDescent="0.25">
      <c r="A177" s="13"/>
      <c r="B177" s="13"/>
      <c r="C177" s="127"/>
      <c r="D177" s="128"/>
      <c r="E177" s="128"/>
      <c r="F177" s="128"/>
      <c r="G177" s="128"/>
      <c r="H177" s="128"/>
      <c r="I177" s="126"/>
      <c r="J177" s="129"/>
      <c r="K177" s="129"/>
      <c r="L177" s="129"/>
      <c r="M177" s="129"/>
      <c r="N177" s="129"/>
      <c r="O177" s="129"/>
      <c r="P177" s="129"/>
      <c r="Q177" s="129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</row>
    <row r="178" spans="1:44" ht="12.75" customHeight="1" x14ac:dyDescent="0.25">
      <c r="A178" s="13"/>
      <c r="B178" s="13"/>
      <c r="C178" s="127"/>
      <c r="D178" s="128"/>
      <c r="E178" s="128"/>
      <c r="F178" s="128"/>
      <c r="G178" s="128"/>
      <c r="H178" s="128"/>
      <c r="I178" s="126"/>
      <c r="J178" s="129"/>
      <c r="K178" s="129"/>
      <c r="L178" s="129"/>
      <c r="M178" s="129"/>
      <c r="N178" s="129"/>
      <c r="O178" s="129"/>
      <c r="P178" s="129"/>
      <c r="Q178" s="129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</row>
    <row r="179" spans="1:44" ht="12.75" customHeight="1" x14ac:dyDescent="0.25">
      <c r="A179" s="13"/>
      <c r="B179" s="13"/>
      <c r="C179" s="127"/>
      <c r="D179" s="128"/>
      <c r="E179" s="128"/>
      <c r="F179" s="128"/>
      <c r="G179" s="128"/>
      <c r="H179" s="128"/>
      <c r="I179" s="126"/>
      <c r="J179" s="129"/>
      <c r="K179" s="129"/>
      <c r="L179" s="129"/>
      <c r="M179" s="129"/>
      <c r="N179" s="129"/>
      <c r="O179" s="129"/>
      <c r="P179" s="129"/>
      <c r="Q179" s="129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</row>
    <row r="180" spans="1:44" ht="12.75" customHeight="1" x14ac:dyDescent="0.25">
      <c r="A180" s="13"/>
      <c r="B180" s="13"/>
      <c r="C180" s="127"/>
      <c r="D180" s="128"/>
      <c r="E180" s="128"/>
      <c r="F180" s="128"/>
      <c r="G180" s="128"/>
      <c r="H180" s="128"/>
      <c r="I180" s="126"/>
      <c r="J180" s="129"/>
      <c r="K180" s="129"/>
      <c r="L180" s="129"/>
      <c r="M180" s="129"/>
      <c r="N180" s="129"/>
      <c r="O180" s="129"/>
      <c r="P180" s="129"/>
      <c r="Q180" s="129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</row>
    <row r="181" spans="1:44" x14ac:dyDescent="0.25">
      <c r="A181" s="13"/>
      <c r="B181" s="13"/>
      <c r="C181" s="127"/>
      <c r="D181" s="128"/>
      <c r="E181" s="128"/>
      <c r="F181" s="128"/>
      <c r="G181" s="128"/>
      <c r="H181" s="128"/>
      <c r="I181" s="126"/>
      <c r="J181" s="129"/>
      <c r="K181" s="129"/>
      <c r="L181" s="129"/>
      <c r="M181" s="129"/>
      <c r="N181" s="129"/>
      <c r="O181" s="129"/>
      <c r="P181" s="129"/>
      <c r="Q181" s="129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</row>
    <row r="182" spans="1:44" ht="12.75" customHeight="1" x14ac:dyDescent="0.25">
      <c r="A182" s="13"/>
      <c r="B182" s="13"/>
      <c r="C182" s="127"/>
      <c r="D182" s="128"/>
      <c r="E182" s="128"/>
      <c r="F182" s="128"/>
      <c r="G182" s="128"/>
      <c r="H182" s="128"/>
      <c r="I182" s="126"/>
      <c r="J182" s="129"/>
      <c r="K182" s="129"/>
      <c r="L182" s="129"/>
      <c r="M182" s="129"/>
      <c r="N182" s="129"/>
      <c r="O182" s="129"/>
      <c r="P182" s="129"/>
      <c r="Q182" s="129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</row>
    <row r="183" spans="1:44" ht="12.75" customHeight="1" x14ac:dyDescent="0.25">
      <c r="A183" s="13"/>
      <c r="B183" s="13"/>
      <c r="C183" s="127"/>
      <c r="D183" s="128"/>
      <c r="E183" s="128"/>
      <c r="F183" s="128"/>
      <c r="G183" s="128"/>
      <c r="H183" s="128"/>
      <c r="I183" s="126"/>
      <c r="J183" s="129"/>
      <c r="K183" s="129"/>
      <c r="L183" s="129"/>
      <c r="M183" s="129"/>
      <c r="N183" s="129"/>
      <c r="O183" s="129"/>
      <c r="P183" s="129"/>
      <c r="Q183" s="129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</row>
    <row r="184" spans="1:44" ht="12.75" customHeight="1" x14ac:dyDescent="0.25">
      <c r="A184" s="13"/>
      <c r="B184" s="13"/>
      <c r="C184" s="127"/>
      <c r="D184" s="128"/>
      <c r="E184" s="128"/>
      <c r="F184" s="128"/>
      <c r="G184" s="128"/>
      <c r="H184" s="128"/>
      <c r="I184" s="126"/>
      <c r="J184" s="129"/>
      <c r="K184" s="129"/>
      <c r="L184" s="129"/>
      <c r="M184" s="129"/>
      <c r="N184" s="129"/>
      <c r="O184" s="129"/>
      <c r="P184" s="129"/>
      <c r="Q184" s="129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</row>
    <row r="185" spans="1:44" ht="12.75" customHeight="1" x14ac:dyDescent="0.25">
      <c r="A185" s="13"/>
      <c r="B185" s="13"/>
      <c r="C185" s="127"/>
      <c r="D185" s="128"/>
      <c r="E185" s="128"/>
      <c r="F185" s="128"/>
      <c r="G185" s="128"/>
      <c r="H185" s="128"/>
      <c r="I185" s="126"/>
      <c r="J185" s="129"/>
      <c r="K185" s="129"/>
      <c r="L185" s="129"/>
      <c r="M185" s="129"/>
      <c r="N185" s="129"/>
      <c r="O185" s="129"/>
      <c r="P185" s="129"/>
      <c r="Q185" s="129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</row>
    <row r="186" spans="1:44" ht="12.75" customHeight="1" x14ac:dyDescent="0.25">
      <c r="A186" s="13"/>
      <c r="B186" s="13"/>
      <c r="C186" s="127"/>
      <c r="D186" s="128"/>
      <c r="E186" s="128"/>
      <c r="F186" s="128"/>
      <c r="G186" s="128"/>
      <c r="H186" s="128"/>
      <c r="I186" s="126"/>
      <c r="J186" s="129"/>
      <c r="K186" s="129"/>
      <c r="L186" s="129"/>
      <c r="M186" s="129"/>
      <c r="N186" s="129"/>
      <c r="O186" s="129"/>
      <c r="P186" s="129"/>
      <c r="Q186" s="129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</row>
    <row r="187" spans="1:44" ht="12.75" customHeight="1" x14ac:dyDescent="0.25">
      <c r="A187" s="13"/>
      <c r="B187" s="13"/>
      <c r="C187" s="127"/>
      <c r="D187" s="128"/>
      <c r="E187" s="128"/>
      <c r="F187" s="128"/>
      <c r="G187" s="128"/>
      <c r="H187" s="128"/>
      <c r="I187" s="126"/>
      <c r="J187" s="129"/>
      <c r="K187" s="129"/>
      <c r="L187" s="129"/>
      <c r="M187" s="129"/>
      <c r="N187" s="129"/>
      <c r="O187" s="129"/>
      <c r="P187" s="129"/>
      <c r="Q187" s="129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</row>
    <row r="188" spans="1:44" ht="12.75" customHeight="1" x14ac:dyDescent="0.25">
      <c r="A188" s="13"/>
      <c r="B188" s="13"/>
      <c r="C188" s="127"/>
      <c r="D188" s="128"/>
      <c r="E188" s="128"/>
      <c r="F188" s="128"/>
      <c r="G188" s="128"/>
      <c r="H188" s="128"/>
      <c r="I188" s="126"/>
      <c r="J188" s="129"/>
      <c r="K188" s="129"/>
      <c r="L188" s="129"/>
      <c r="M188" s="129"/>
      <c r="N188" s="129"/>
      <c r="O188" s="129"/>
      <c r="P188" s="129"/>
      <c r="Q188" s="129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</row>
    <row r="189" spans="1:44" ht="12.75" customHeight="1" x14ac:dyDescent="0.25">
      <c r="A189" s="13"/>
      <c r="B189" s="13"/>
      <c r="C189" s="127"/>
      <c r="D189" s="128"/>
      <c r="E189" s="128"/>
      <c r="F189" s="128"/>
      <c r="G189" s="128"/>
      <c r="H189" s="128"/>
      <c r="I189" s="126"/>
      <c r="J189" s="129"/>
      <c r="K189" s="129"/>
      <c r="L189" s="129"/>
      <c r="M189" s="129"/>
      <c r="N189" s="129"/>
      <c r="O189" s="129"/>
      <c r="P189" s="129"/>
      <c r="Q189" s="129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</row>
    <row r="190" spans="1:44" ht="12.75" customHeight="1" x14ac:dyDescent="0.25">
      <c r="A190" s="13"/>
      <c r="B190" s="13"/>
      <c r="C190" s="127"/>
      <c r="D190" s="128"/>
      <c r="E190" s="128"/>
      <c r="F190" s="128"/>
      <c r="G190" s="128"/>
      <c r="H190" s="128"/>
      <c r="I190" s="126"/>
      <c r="J190" s="129"/>
      <c r="K190" s="129"/>
      <c r="L190" s="129"/>
      <c r="M190" s="129"/>
      <c r="N190" s="129"/>
      <c r="O190" s="129"/>
      <c r="P190" s="129"/>
      <c r="Q190" s="129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</row>
    <row r="191" spans="1:44" ht="12.75" customHeight="1" x14ac:dyDescent="0.25">
      <c r="A191" s="13"/>
      <c r="B191" s="13"/>
      <c r="C191" s="127"/>
      <c r="D191" s="128"/>
      <c r="E191" s="128"/>
      <c r="F191" s="128"/>
      <c r="G191" s="128"/>
      <c r="H191" s="128"/>
      <c r="I191" s="126"/>
      <c r="J191" s="129"/>
      <c r="K191" s="129"/>
      <c r="L191" s="129"/>
      <c r="M191" s="129"/>
      <c r="N191" s="129"/>
      <c r="O191" s="129"/>
      <c r="P191" s="129"/>
      <c r="Q191" s="129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</row>
    <row r="192" spans="1:44" ht="12.75" customHeight="1" x14ac:dyDescent="0.25">
      <c r="A192" s="13"/>
      <c r="B192" s="13"/>
      <c r="C192" s="127"/>
      <c r="D192" s="128"/>
      <c r="E192" s="128"/>
      <c r="F192" s="128"/>
      <c r="G192" s="128"/>
      <c r="H192" s="128"/>
      <c r="I192" s="126"/>
      <c r="J192" s="129"/>
      <c r="K192" s="129"/>
      <c r="L192" s="129"/>
      <c r="M192" s="129"/>
      <c r="N192" s="129"/>
      <c r="O192" s="129"/>
      <c r="P192" s="129"/>
      <c r="Q192" s="129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</row>
    <row r="193" spans="1:44" ht="12.75" customHeight="1" x14ac:dyDescent="0.25">
      <c r="A193" s="13"/>
      <c r="B193" s="13"/>
      <c r="C193" s="127"/>
      <c r="D193" s="128"/>
      <c r="E193" s="128"/>
      <c r="F193" s="128"/>
      <c r="G193" s="128"/>
      <c r="H193" s="128"/>
      <c r="I193" s="126"/>
      <c r="J193" s="129"/>
      <c r="K193" s="129"/>
      <c r="L193" s="129"/>
      <c r="M193" s="129"/>
      <c r="N193" s="129"/>
      <c r="O193" s="129"/>
      <c r="P193" s="129"/>
      <c r="Q193" s="129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</row>
    <row r="194" spans="1:44" ht="12.75" customHeight="1" x14ac:dyDescent="0.25">
      <c r="A194" s="13"/>
      <c r="B194" s="13"/>
      <c r="C194" s="127"/>
      <c r="D194" s="128"/>
      <c r="E194" s="128"/>
      <c r="F194" s="128"/>
      <c r="G194" s="128"/>
      <c r="H194" s="128"/>
      <c r="I194" s="126"/>
      <c r="J194" s="129"/>
      <c r="K194" s="129"/>
      <c r="L194" s="129"/>
      <c r="M194" s="129"/>
      <c r="N194" s="129"/>
      <c r="O194" s="129"/>
      <c r="P194" s="129"/>
      <c r="Q194" s="129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</row>
    <row r="195" spans="1:44" ht="12.75" customHeight="1" x14ac:dyDescent="0.25">
      <c r="A195" s="13"/>
      <c r="B195" s="13"/>
      <c r="C195" s="127"/>
      <c r="D195" s="128"/>
      <c r="E195" s="128"/>
      <c r="F195" s="128"/>
      <c r="G195" s="128"/>
      <c r="H195" s="128"/>
      <c r="I195" s="126"/>
      <c r="J195" s="129"/>
      <c r="K195" s="129"/>
      <c r="L195" s="129"/>
      <c r="M195" s="129"/>
      <c r="N195" s="129"/>
      <c r="O195" s="129"/>
      <c r="P195" s="129"/>
      <c r="Q195" s="129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</row>
    <row r="196" spans="1:44" ht="12.75" customHeight="1" x14ac:dyDescent="0.25">
      <c r="A196" s="13"/>
      <c r="B196" s="13"/>
      <c r="C196" s="127"/>
      <c r="D196" s="128"/>
      <c r="E196" s="128"/>
      <c r="F196" s="128"/>
      <c r="G196" s="128"/>
      <c r="H196" s="128"/>
      <c r="I196" s="126"/>
      <c r="J196" s="129"/>
      <c r="K196" s="129"/>
      <c r="L196" s="129"/>
      <c r="M196" s="129"/>
      <c r="N196" s="129"/>
      <c r="O196" s="129"/>
      <c r="P196" s="129"/>
      <c r="Q196" s="129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</row>
    <row r="197" spans="1:44" ht="12.75" customHeight="1" x14ac:dyDescent="0.25">
      <c r="A197" s="13"/>
      <c r="B197" s="13"/>
      <c r="C197" s="127"/>
      <c r="D197" s="128"/>
      <c r="E197" s="128"/>
      <c r="F197" s="128"/>
      <c r="G197" s="128"/>
      <c r="H197" s="128"/>
      <c r="I197" s="126"/>
      <c r="J197" s="129"/>
      <c r="K197" s="129"/>
      <c r="L197" s="129"/>
      <c r="M197" s="129"/>
      <c r="N197" s="129"/>
      <c r="O197" s="129"/>
      <c r="P197" s="129"/>
      <c r="Q197" s="129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</row>
    <row r="198" spans="1:44" ht="12.75" customHeight="1" x14ac:dyDescent="0.25">
      <c r="A198" s="13"/>
      <c r="B198" s="13"/>
      <c r="C198" s="127"/>
      <c r="D198" s="128"/>
      <c r="E198" s="128"/>
      <c r="F198" s="128"/>
      <c r="G198" s="128"/>
      <c r="H198" s="128"/>
      <c r="I198" s="126"/>
      <c r="J198" s="129"/>
      <c r="K198" s="129"/>
      <c r="L198" s="129"/>
      <c r="M198" s="129"/>
      <c r="N198" s="129"/>
      <c r="O198" s="129"/>
      <c r="P198" s="129"/>
      <c r="Q198" s="129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</row>
    <row r="199" spans="1:44" ht="12.75" customHeight="1" x14ac:dyDescent="0.25">
      <c r="A199" s="13"/>
      <c r="B199" s="13"/>
      <c r="C199" s="127"/>
      <c r="D199" s="128"/>
      <c r="E199" s="128"/>
      <c r="F199" s="128"/>
      <c r="G199" s="128"/>
      <c r="H199" s="128"/>
      <c r="I199" s="126"/>
      <c r="J199" s="129"/>
      <c r="K199" s="129"/>
      <c r="L199" s="129"/>
      <c r="M199" s="129"/>
      <c r="N199" s="129"/>
      <c r="O199" s="129"/>
      <c r="P199" s="129"/>
      <c r="Q199" s="129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</row>
    <row r="200" spans="1:44" ht="12.75" customHeight="1" x14ac:dyDescent="0.25">
      <c r="A200" s="13"/>
      <c r="B200" s="13"/>
      <c r="C200" s="127"/>
      <c r="D200" s="128"/>
      <c r="E200" s="128"/>
      <c r="F200" s="128"/>
      <c r="G200" s="128"/>
      <c r="H200" s="128"/>
      <c r="I200" s="126"/>
      <c r="J200" s="129"/>
      <c r="K200" s="129"/>
      <c r="L200" s="129"/>
      <c r="M200" s="129"/>
      <c r="N200" s="129"/>
      <c r="O200" s="129"/>
      <c r="P200" s="129"/>
      <c r="Q200" s="129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</row>
    <row r="201" spans="1:44" ht="12.75" customHeight="1" x14ac:dyDescent="0.25">
      <c r="A201" s="13"/>
      <c r="B201" s="13"/>
      <c r="C201" s="127"/>
      <c r="D201" s="128"/>
      <c r="E201" s="128"/>
      <c r="F201" s="128"/>
      <c r="G201" s="128"/>
      <c r="H201" s="128"/>
      <c r="I201" s="126"/>
      <c r="J201" s="129"/>
      <c r="K201" s="129"/>
      <c r="L201" s="129"/>
      <c r="M201" s="129"/>
      <c r="N201" s="129"/>
      <c r="O201" s="129"/>
      <c r="P201" s="129"/>
      <c r="Q201" s="129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</row>
    <row r="202" spans="1:44" ht="12.75" customHeight="1" x14ac:dyDescent="0.25">
      <c r="A202" s="13"/>
      <c r="B202" s="13"/>
      <c r="C202" s="127"/>
      <c r="D202" s="128"/>
      <c r="E202" s="128"/>
      <c r="F202" s="128"/>
      <c r="G202" s="128"/>
      <c r="H202" s="128"/>
      <c r="I202" s="126"/>
      <c r="J202" s="129"/>
      <c r="K202" s="129"/>
      <c r="L202" s="129"/>
      <c r="M202" s="129"/>
      <c r="N202" s="129"/>
      <c r="O202" s="129"/>
      <c r="P202" s="129"/>
      <c r="Q202" s="129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</row>
    <row r="203" spans="1:44" ht="12.75" customHeight="1" x14ac:dyDescent="0.25">
      <c r="A203" s="13"/>
      <c r="B203" s="13"/>
      <c r="C203" s="127"/>
      <c r="D203" s="128"/>
      <c r="E203" s="128"/>
      <c r="F203" s="128"/>
      <c r="G203" s="128"/>
      <c r="H203" s="128"/>
      <c r="I203" s="126"/>
      <c r="J203" s="129"/>
      <c r="K203" s="129"/>
      <c r="L203" s="129"/>
      <c r="M203" s="129"/>
      <c r="N203" s="129"/>
      <c r="O203" s="129"/>
      <c r="P203" s="129"/>
      <c r="Q203" s="129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</row>
    <row r="204" spans="1:44" ht="12.75" customHeight="1" x14ac:dyDescent="0.25">
      <c r="A204" s="13"/>
      <c r="B204" s="13"/>
      <c r="C204" s="127"/>
      <c r="D204" s="128"/>
      <c r="E204" s="128"/>
      <c r="F204" s="128"/>
      <c r="G204" s="128"/>
      <c r="H204" s="128"/>
      <c r="I204" s="126"/>
      <c r="J204" s="129"/>
      <c r="K204" s="129"/>
      <c r="L204" s="129"/>
      <c r="M204" s="129"/>
      <c r="N204" s="129"/>
      <c r="O204" s="129"/>
      <c r="P204" s="129"/>
      <c r="Q204" s="129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</row>
    <row r="205" spans="1:44" ht="12.75" customHeight="1" x14ac:dyDescent="0.25">
      <c r="A205" s="13"/>
      <c r="B205" s="13"/>
      <c r="C205" s="127"/>
      <c r="D205" s="128"/>
      <c r="E205" s="128"/>
      <c r="F205" s="128"/>
      <c r="G205" s="128"/>
      <c r="H205" s="128"/>
      <c r="I205" s="126"/>
      <c r="J205" s="129"/>
      <c r="K205" s="129"/>
      <c r="L205" s="129"/>
      <c r="M205" s="129"/>
      <c r="N205" s="129"/>
      <c r="O205" s="129"/>
      <c r="P205" s="129"/>
      <c r="Q205" s="129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</row>
    <row r="206" spans="1:44" ht="12.75" customHeight="1" x14ac:dyDescent="0.25">
      <c r="A206" s="13"/>
      <c r="B206" s="13"/>
      <c r="C206" s="127"/>
      <c r="D206" s="128"/>
      <c r="E206" s="128"/>
      <c r="F206" s="128"/>
      <c r="G206" s="128"/>
      <c r="H206" s="128"/>
      <c r="I206" s="126"/>
      <c r="J206" s="129"/>
      <c r="K206" s="129"/>
      <c r="L206" s="129"/>
      <c r="M206" s="129"/>
      <c r="N206" s="129"/>
      <c r="O206" s="129"/>
      <c r="P206" s="129"/>
      <c r="Q206" s="129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</row>
    <row r="207" spans="1:44" ht="12.75" customHeight="1" x14ac:dyDescent="0.25">
      <c r="A207" s="13"/>
      <c r="B207" s="13"/>
      <c r="C207" s="127"/>
      <c r="D207" s="128"/>
      <c r="E207" s="128"/>
      <c r="F207" s="128"/>
      <c r="G207" s="128"/>
      <c r="H207" s="128"/>
      <c r="I207" s="126"/>
      <c r="J207" s="129"/>
      <c r="K207" s="129"/>
      <c r="L207" s="129"/>
      <c r="M207" s="129"/>
      <c r="N207" s="129"/>
      <c r="O207" s="129"/>
      <c r="P207" s="129"/>
      <c r="Q207" s="129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</row>
    <row r="208" spans="1:44" ht="12.75" customHeight="1" x14ac:dyDescent="0.25">
      <c r="A208" s="13"/>
      <c r="B208" s="13"/>
      <c r="C208" s="127"/>
      <c r="D208" s="128"/>
      <c r="E208" s="128"/>
      <c r="F208" s="128"/>
      <c r="G208" s="128"/>
      <c r="H208" s="128"/>
      <c r="I208" s="126"/>
      <c r="J208" s="129"/>
      <c r="K208" s="129"/>
      <c r="L208" s="129"/>
      <c r="M208" s="129"/>
      <c r="N208" s="129"/>
      <c r="O208" s="129"/>
      <c r="P208" s="129"/>
      <c r="Q208" s="129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</row>
    <row r="209" spans="1:44" ht="12.75" customHeight="1" x14ac:dyDescent="0.25">
      <c r="A209" s="13"/>
      <c r="B209" s="13"/>
      <c r="C209" s="127"/>
      <c r="D209" s="128"/>
      <c r="E209" s="128"/>
      <c r="F209" s="128"/>
      <c r="G209" s="128"/>
      <c r="H209" s="128"/>
      <c r="I209" s="126"/>
      <c r="J209" s="129"/>
      <c r="K209" s="129"/>
      <c r="L209" s="129"/>
      <c r="M209" s="129"/>
      <c r="N209" s="129"/>
      <c r="O209" s="129"/>
      <c r="P209" s="129"/>
      <c r="Q209" s="129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</row>
    <row r="210" spans="1:44" ht="12.75" customHeight="1" x14ac:dyDescent="0.25">
      <c r="A210" s="13"/>
      <c r="B210" s="13"/>
      <c r="C210" s="127"/>
      <c r="D210" s="128"/>
      <c r="E210" s="128"/>
      <c r="F210" s="128"/>
      <c r="G210" s="128"/>
      <c r="H210" s="128"/>
      <c r="I210" s="126"/>
      <c r="J210" s="129"/>
      <c r="K210" s="129"/>
      <c r="L210" s="129"/>
      <c r="M210" s="129"/>
      <c r="N210" s="129"/>
      <c r="O210" s="129"/>
      <c r="P210" s="129"/>
      <c r="Q210" s="129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</row>
    <row r="211" spans="1:44" ht="12.75" customHeight="1" x14ac:dyDescent="0.25">
      <c r="A211" s="13"/>
      <c r="B211" s="13"/>
      <c r="C211" s="127"/>
      <c r="D211" s="128"/>
      <c r="E211" s="128"/>
      <c r="F211" s="128"/>
      <c r="G211" s="128"/>
      <c r="H211" s="128"/>
      <c r="I211" s="126"/>
      <c r="J211" s="129"/>
      <c r="K211" s="129"/>
      <c r="L211" s="129"/>
      <c r="M211" s="129"/>
      <c r="N211" s="129"/>
      <c r="O211" s="129"/>
      <c r="P211" s="129"/>
      <c r="Q211" s="129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</row>
    <row r="212" spans="1:44" ht="12.75" customHeight="1" x14ac:dyDescent="0.25">
      <c r="A212" s="13"/>
      <c r="B212" s="13"/>
      <c r="C212" s="127"/>
      <c r="D212" s="128"/>
      <c r="E212" s="128"/>
      <c r="F212" s="128"/>
      <c r="G212" s="128"/>
      <c r="H212" s="128"/>
      <c r="I212" s="126"/>
      <c r="J212" s="129"/>
      <c r="K212" s="129"/>
      <c r="L212" s="129"/>
      <c r="M212" s="129"/>
      <c r="N212" s="129"/>
      <c r="O212" s="129"/>
      <c r="P212" s="129"/>
      <c r="Q212" s="129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</row>
    <row r="213" spans="1:44" ht="12.75" customHeight="1" x14ac:dyDescent="0.25">
      <c r="A213" s="13"/>
      <c r="B213" s="13"/>
      <c r="C213" s="127"/>
      <c r="D213" s="128"/>
      <c r="E213" s="128"/>
      <c r="F213" s="128"/>
      <c r="G213" s="128"/>
      <c r="H213" s="128"/>
      <c r="I213" s="126"/>
      <c r="J213" s="129"/>
      <c r="K213" s="129"/>
      <c r="L213" s="129"/>
      <c r="M213" s="129"/>
      <c r="N213" s="129"/>
      <c r="O213" s="129"/>
      <c r="P213" s="129"/>
      <c r="Q213" s="129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</row>
    <row r="214" spans="1:44" ht="12.75" customHeight="1" x14ac:dyDescent="0.25">
      <c r="A214" s="13"/>
      <c r="B214" s="13"/>
      <c r="C214" s="127"/>
      <c r="D214" s="128"/>
      <c r="E214" s="128"/>
      <c r="F214" s="128"/>
      <c r="G214" s="128"/>
      <c r="H214" s="128"/>
      <c r="I214" s="126"/>
      <c r="J214" s="129"/>
      <c r="K214" s="129"/>
      <c r="L214" s="129"/>
      <c r="M214" s="129"/>
      <c r="N214" s="129"/>
      <c r="O214" s="129"/>
      <c r="P214" s="129"/>
      <c r="Q214" s="129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</row>
    <row r="215" spans="1:44" ht="12.75" customHeight="1" x14ac:dyDescent="0.25">
      <c r="A215" s="13"/>
      <c r="B215" s="13"/>
      <c r="C215" s="127"/>
      <c r="D215" s="128"/>
      <c r="E215" s="128"/>
      <c r="F215" s="128"/>
      <c r="G215" s="128"/>
      <c r="H215" s="128"/>
      <c r="I215" s="126"/>
      <c r="J215" s="129"/>
      <c r="K215" s="129"/>
      <c r="L215" s="129"/>
      <c r="M215" s="129"/>
      <c r="N215" s="129"/>
      <c r="O215" s="129"/>
      <c r="P215" s="129"/>
      <c r="Q215" s="129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</row>
    <row r="216" spans="1:44" ht="12.75" customHeight="1" x14ac:dyDescent="0.25">
      <c r="A216" s="13"/>
      <c r="B216" s="13"/>
      <c r="C216" s="127"/>
      <c r="D216" s="128"/>
      <c r="E216" s="128"/>
      <c r="F216" s="128"/>
      <c r="G216" s="128"/>
      <c r="H216" s="128"/>
      <c r="I216" s="126"/>
      <c r="J216" s="129"/>
      <c r="K216" s="129"/>
      <c r="L216" s="129"/>
      <c r="M216" s="129"/>
      <c r="N216" s="129"/>
      <c r="O216" s="129"/>
      <c r="P216" s="129"/>
      <c r="Q216" s="129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</row>
    <row r="217" spans="1:44" ht="12.75" customHeight="1" x14ac:dyDescent="0.25">
      <c r="A217" s="13"/>
      <c r="B217" s="13"/>
      <c r="C217" s="127"/>
      <c r="D217" s="128"/>
      <c r="E217" s="128"/>
      <c r="F217" s="128"/>
      <c r="G217" s="128"/>
      <c r="H217" s="128"/>
      <c r="I217" s="126"/>
      <c r="J217" s="129"/>
      <c r="K217" s="129"/>
      <c r="L217" s="129"/>
      <c r="M217" s="129"/>
      <c r="N217" s="129"/>
      <c r="O217" s="129"/>
      <c r="P217" s="129"/>
      <c r="Q217" s="129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</row>
    <row r="218" spans="1:44" ht="12.75" customHeight="1" x14ac:dyDescent="0.25">
      <c r="A218" s="13"/>
      <c r="B218" s="13"/>
      <c r="C218" s="127"/>
      <c r="D218" s="128"/>
      <c r="E218" s="128"/>
      <c r="F218" s="128"/>
      <c r="G218" s="128"/>
      <c r="H218" s="128"/>
      <c r="I218" s="126"/>
      <c r="J218" s="129"/>
      <c r="K218" s="129"/>
      <c r="L218" s="129"/>
      <c r="M218" s="129"/>
      <c r="N218" s="129"/>
      <c r="O218" s="129"/>
      <c r="P218" s="129"/>
      <c r="Q218" s="129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</row>
    <row r="219" spans="1:44" ht="12.75" customHeight="1" x14ac:dyDescent="0.25">
      <c r="A219" s="13"/>
      <c r="B219" s="13"/>
      <c r="C219" s="127"/>
      <c r="D219" s="128"/>
      <c r="E219" s="128"/>
      <c r="F219" s="128"/>
      <c r="G219" s="128"/>
      <c r="H219" s="128"/>
      <c r="I219" s="126"/>
      <c r="J219" s="129"/>
      <c r="K219" s="129"/>
      <c r="L219" s="129"/>
      <c r="M219" s="129"/>
      <c r="N219" s="129"/>
      <c r="O219" s="129"/>
      <c r="P219" s="129"/>
      <c r="Q219" s="129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</row>
    <row r="220" spans="1:44" ht="12.75" customHeight="1" x14ac:dyDescent="0.25">
      <c r="A220" s="13"/>
      <c r="B220" s="13"/>
      <c r="C220" s="127"/>
      <c r="D220" s="128"/>
      <c r="E220" s="128"/>
      <c r="F220" s="128"/>
      <c r="G220" s="128"/>
      <c r="H220" s="128"/>
      <c r="I220" s="126"/>
      <c r="J220" s="129"/>
      <c r="K220" s="129"/>
      <c r="L220" s="129"/>
      <c r="M220" s="129"/>
      <c r="N220" s="129"/>
      <c r="O220" s="129"/>
      <c r="P220" s="129"/>
      <c r="Q220" s="129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</row>
    <row r="221" spans="1:44" ht="12.75" customHeight="1" x14ac:dyDescent="0.25">
      <c r="A221" s="13"/>
      <c r="B221" s="13"/>
      <c r="C221" s="127"/>
      <c r="D221" s="128"/>
      <c r="E221" s="128"/>
      <c r="F221" s="128"/>
      <c r="G221" s="128"/>
      <c r="H221" s="128"/>
      <c r="I221" s="126"/>
      <c r="J221" s="129"/>
      <c r="K221" s="129"/>
      <c r="L221" s="129"/>
      <c r="M221" s="129"/>
      <c r="N221" s="129"/>
      <c r="O221" s="129"/>
      <c r="P221" s="129"/>
      <c r="Q221" s="129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</row>
    <row r="222" spans="1:44" ht="12.75" customHeight="1" x14ac:dyDescent="0.25">
      <c r="A222" s="13"/>
      <c r="B222" s="13"/>
      <c r="C222" s="127"/>
      <c r="D222" s="128"/>
      <c r="E222" s="128"/>
      <c r="F222" s="128"/>
      <c r="G222" s="128"/>
      <c r="H222" s="128"/>
      <c r="I222" s="126"/>
      <c r="J222" s="129"/>
      <c r="K222" s="129"/>
      <c r="L222" s="129"/>
      <c r="M222" s="129"/>
      <c r="N222" s="129"/>
      <c r="O222" s="129"/>
      <c r="P222" s="129"/>
      <c r="Q222" s="129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</row>
    <row r="223" spans="1:44" ht="12.75" customHeight="1" x14ac:dyDescent="0.25">
      <c r="A223" s="13"/>
      <c r="B223" s="13"/>
      <c r="C223" s="127"/>
      <c r="D223" s="128"/>
      <c r="E223" s="128"/>
      <c r="F223" s="128"/>
      <c r="G223" s="128"/>
      <c r="H223" s="128"/>
      <c r="I223" s="126"/>
      <c r="J223" s="129"/>
      <c r="K223" s="129"/>
      <c r="L223" s="129"/>
      <c r="M223" s="129"/>
      <c r="N223" s="129"/>
      <c r="O223" s="129"/>
      <c r="P223" s="129"/>
      <c r="Q223" s="129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</row>
    <row r="224" spans="1:44" ht="12.75" customHeight="1" x14ac:dyDescent="0.25">
      <c r="A224" s="13"/>
      <c r="B224" s="13"/>
      <c r="C224" s="127"/>
      <c r="D224" s="128"/>
      <c r="E224" s="128"/>
      <c r="F224" s="128"/>
      <c r="G224" s="128"/>
      <c r="H224" s="128"/>
      <c r="I224" s="126"/>
      <c r="J224" s="129"/>
      <c r="K224" s="129"/>
      <c r="L224" s="129"/>
      <c r="M224" s="129"/>
      <c r="N224" s="129"/>
      <c r="O224" s="129"/>
      <c r="P224" s="129"/>
      <c r="Q224" s="129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</row>
    <row r="225" spans="1:44" ht="12.75" customHeight="1" x14ac:dyDescent="0.25">
      <c r="A225" s="13"/>
      <c r="B225" s="13"/>
      <c r="C225" s="127"/>
      <c r="D225" s="128"/>
      <c r="E225" s="128"/>
      <c r="F225" s="128"/>
      <c r="G225" s="128"/>
      <c r="H225" s="128"/>
      <c r="I225" s="126"/>
      <c r="J225" s="129"/>
      <c r="K225" s="129"/>
      <c r="L225" s="129"/>
      <c r="M225" s="129"/>
      <c r="N225" s="129"/>
      <c r="O225" s="129"/>
      <c r="P225" s="129"/>
      <c r="Q225" s="129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</row>
    <row r="226" spans="1:44" ht="12.75" customHeight="1" x14ac:dyDescent="0.25">
      <c r="A226" s="13"/>
      <c r="B226" s="13"/>
      <c r="C226" s="127"/>
      <c r="D226" s="128"/>
      <c r="E226" s="128"/>
      <c r="F226" s="128"/>
      <c r="G226" s="128"/>
      <c r="H226" s="128"/>
      <c r="I226" s="126"/>
      <c r="J226" s="129"/>
      <c r="K226" s="129"/>
      <c r="L226" s="129"/>
      <c r="M226" s="129"/>
      <c r="N226" s="129"/>
      <c r="O226" s="129"/>
      <c r="P226" s="129"/>
      <c r="Q226" s="129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</row>
    <row r="227" spans="1:44" ht="12.75" customHeight="1" x14ac:dyDescent="0.25">
      <c r="A227" s="13"/>
      <c r="B227" s="13"/>
      <c r="C227" s="127"/>
      <c r="D227" s="128"/>
      <c r="E227" s="128"/>
      <c r="F227" s="128"/>
      <c r="G227" s="128"/>
      <c r="H227" s="128"/>
      <c r="I227" s="126"/>
      <c r="J227" s="129"/>
      <c r="K227" s="129"/>
      <c r="L227" s="129"/>
      <c r="M227" s="129"/>
      <c r="N227" s="129"/>
      <c r="O227" s="129"/>
      <c r="P227" s="129"/>
      <c r="Q227" s="129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</row>
    <row r="228" spans="1:44" ht="12.75" customHeight="1" x14ac:dyDescent="0.25">
      <c r="A228" s="13"/>
      <c r="B228" s="13"/>
      <c r="C228" s="127"/>
      <c r="D228" s="128"/>
      <c r="E228" s="128"/>
      <c r="F228" s="128"/>
      <c r="G228" s="128"/>
      <c r="H228" s="128"/>
      <c r="I228" s="126"/>
      <c r="J228" s="129"/>
      <c r="K228" s="129"/>
      <c r="L228" s="129"/>
      <c r="M228" s="129"/>
      <c r="N228" s="129"/>
      <c r="O228" s="129"/>
      <c r="P228" s="129"/>
      <c r="Q228" s="129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</row>
    <row r="229" spans="1:44" ht="12.75" customHeight="1" x14ac:dyDescent="0.25">
      <c r="A229" s="13"/>
      <c r="B229" s="13"/>
      <c r="C229" s="127"/>
      <c r="D229" s="128"/>
      <c r="E229" s="128"/>
      <c r="F229" s="128"/>
      <c r="G229" s="128"/>
      <c r="H229" s="128"/>
      <c r="I229" s="126"/>
      <c r="J229" s="129"/>
      <c r="K229" s="129"/>
      <c r="L229" s="129"/>
      <c r="M229" s="129"/>
      <c r="N229" s="129"/>
      <c r="O229" s="129"/>
      <c r="P229" s="129"/>
      <c r="Q229" s="129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</row>
    <row r="230" spans="1:44" ht="12.75" customHeight="1" x14ac:dyDescent="0.25">
      <c r="A230" s="13"/>
      <c r="B230" s="13"/>
      <c r="C230" s="127"/>
      <c r="D230" s="128"/>
      <c r="E230" s="128"/>
      <c r="F230" s="128"/>
      <c r="G230" s="128"/>
      <c r="H230" s="128"/>
      <c r="I230" s="126"/>
      <c r="J230" s="129"/>
      <c r="K230" s="129"/>
      <c r="L230" s="129"/>
      <c r="M230" s="129"/>
      <c r="N230" s="129"/>
      <c r="O230" s="129"/>
      <c r="P230" s="129"/>
      <c r="Q230" s="129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</row>
    <row r="231" spans="1:44" ht="12.75" customHeight="1" x14ac:dyDescent="0.25">
      <c r="A231" s="13"/>
      <c r="B231" s="13"/>
      <c r="C231" s="127"/>
      <c r="D231" s="128"/>
      <c r="E231" s="128"/>
      <c r="F231" s="128"/>
      <c r="G231" s="128"/>
      <c r="H231" s="128"/>
      <c r="I231" s="126"/>
      <c r="J231" s="129"/>
      <c r="K231" s="129"/>
      <c r="L231" s="129"/>
      <c r="M231" s="129"/>
      <c r="N231" s="129"/>
      <c r="O231" s="129"/>
      <c r="P231" s="129"/>
      <c r="Q231" s="129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</row>
    <row r="232" spans="1:44" ht="12.75" customHeight="1" x14ac:dyDescent="0.25">
      <c r="A232" s="13"/>
      <c r="B232" s="13"/>
      <c r="C232" s="127"/>
      <c r="D232" s="128"/>
      <c r="E232" s="128"/>
      <c r="F232" s="128"/>
      <c r="G232" s="128"/>
      <c r="H232" s="128"/>
      <c r="I232" s="126"/>
      <c r="J232" s="129"/>
      <c r="K232" s="129"/>
      <c r="L232" s="129"/>
      <c r="M232" s="129"/>
      <c r="N232" s="129"/>
      <c r="O232" s="129"/>
      <c r="P232" s="129"/>
      <c r="Q232" s="129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</row>
    <row r="233" spans="1:44" ht="12.75" customHeight="1" x14ac:dyDescent="0.25">
      <c r="A233" s="13"/>
      <c r="B233" s="13"/>
      <c r="C233" s="127"/>
      <c r="D233" s="128"/>
      <c r="E233" s="128"/>
      <c r="F233" s="128"/>
      <c r="G233" s="128"/>
      <c r="H233" s="128"/>
      <c r="I233" s="126"/>
      <c r="J233" s="129"/>
      <c r="K233" s="129"/>
      <c r="L233" s="129"/>
      <c r="M233" s="129"/>
      <c r="N233" s="129"/>
      <c r="O233" s="129"/>
      <c r="P233" s="129"/>
      <c r="Q233" s="129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</row>
    <row r="234" spans="1:44" ht="12.75" customHeight="1" x14ac:dyDescent="0.25">
      <c r="A234" s="13"/>
      <c r="B234" s="13"/>
      <c r="C234" s="127"/>
      <c r="D234" s="128"/>
      <c r="E234" s="128"/>
      <c r="F234" s="128"/>
      <c r="G234" s="128"/>
      <c r="H234" s="128"/>
      <c r="I234" s="126"/>
      <c r="J234" s="129"/>
      <c r="K234" s="129"/>
      <c r="L234" s="129"/>
      <c r="M234" s="129"/>
      <c r="N234" s="129"/>
      <c r="O234" s="129"/>
      <c r="P234" s="129"/>
      <c r="Q234" s="129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</row>
    <row r="235" spans="1:44" ht="12.75" customHeight="1" x14ac:dyDescent="0.25">
      <c r="A235" s="13"/>
      <c r="B235" s="13"/>
      <c r="C235" s="127"/>
      <c r="D235" s="128"/>
      <c r="E235" s="128"/>
      <c r="F235" s="128"/>
      <c r="G235" s="128"/>
      <c r="H235" s="128"/>
      <c r="I235" s="126"/>
      <c r="J235" s="129"/>
      <c r="K235" s="129"/>
      <c r="L235" s="129"/>
      <c r="M235" s="129"/>
      <c r="N235" s="129"/>
      <c r="O235" s="129"/>
      <c r="P235" s="129"/>
      <c r="Q235" s="129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</row>
    <row r="236" spans="1:44" ht="12.75" customHeight="1" x14ac:dyDescent="0.25">
      <c r="A236" s="13"/>
      <c r="B236" s="13"/>
      <c r="C236" s="127"/>
      <c r="D236" s="128"/>
      <c r="E236" s="128"/>
      <c r="F236" s="128"/>
      <c r="G236" s="128"/>
      <c r="H236" s="128"/>
      <c r="I236" s="126"/>
      <c r="J236" s="129"/>
      <c r="K236" s="129"/>
      <c r="L236" s="129"/>
      <c r="M236" s="129"/>
      <c r="N236" s="129"/>
      <c r="O236" s="129"/>
      <c r="P236" s="129"/>
      <c r="Q236" s="129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</row>
    <row r="237" spans="1:44" ht="12.75" customHeight="1" x14ac:dyDescent="0.25">
      <c r="A237" s="13"/>
      <c r="B237" s="13"/>
      <c r="C237" s="127"/>
      <c r="D237" s="128"/>
      <c r="E237" s="128"/>
      <c r="F237" s="128"/>
      <c r="G237" s="128"/>
      <c r="H237" s="128"/>
      <c r="I237" s="126"/>
      <c r="J237" s="129"/>
      <c r="K237" s="129"/>
      <c r="L237" s="129"/>
      <c r="M237" s="129"/>
      <c r="N237" s="129"/>
      <c r="O237" s="129"/>
      <c r="P237" s="129"/>
      <c r="Q237" s="129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</row>
    <row r="238" spans="1:44" ht="12.75" customHeight="1" x14ac:dyDescent="0.25">
      <c r="A238" s="13"/>
      <c r="B238" s="13"/>
      <c r="C238" s="127"/>
      <c r="D238" s="128"/>
      <c r="E238" s="128"/>
      <c r="F238" s="128"/>
      <c r="G238" s="128"/>
      <c r="H238" s="128"/>
      <c r="I238" s="126"/>
      <c r="J238" s="129"/>
      <c r="K238" s="129"/>
      <c r="L238" s="129"/>
      <c r="M238" s="129"/>
      <c r="N238" s="129"/>
      <c r="O238" s="129"/>
      <c r="P238" s="129"/>
      <c r="Q238" s="129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</row>
    <row r="239" spans="1:44" ht="12.75" customHeight="1" x14ac:dyDescent="0.25">
      <c r="A239" s="13"/>
      <c r="B239" s="13"/>
      <c r="C239" s="127"/>
      <c r="D239" s="128"/>
      <c r="E239" s="128"/>
      <c r="F239" s="128"/>
      <c r="G239" s="128"/>
      <c r="H239" s="128"/>
      <c r="I239" s="126"/>
      <c r="J239" s="129"/>
      <c r="K239" s="129"/>
      <c r="L239" s="129"/>
      <c r="M239" s="129"/>
      <c r="N239" s="129"/>
      <c r="O239" s="129"/>
      <c r="P239" s="129"/>
      <c r="Q239" s="129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</row>
    <row r="240" spans="1:44" ht="12.75" customHeight="1" x14ac:dyDescent="0.25">
      <c r="A240" s="13"/>
      <c r="B240" s="13"/>
      <c r="C240" s="127"/>
      <c r="D240" s="128"/>
      <c r="E240" s="128"/>
      <c r="F240" s="128"/>
      <c r="G240" s="128"/>
      <c r="H240" s="128"/>
      <c r="I240" s="126"/>
      <c r="J240" s="129"/>
      <c r="K240" s="129"/>
      <c r="L240" s="129"/>
      <c r="M240" s="129"/>
      <c r="N240" s="129"/>
      <c r="O240" s="129"/>
      <c r="P240" s="129"/>
      <c r="Q240" s="129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</row>
    <row r="241" spans="1:44" ht="12.75" customHeight="1" x14ac:dyDescent="0.25">
      <c r="A241" s="13"/>
      <c r="B241" s="13"/>
      <c r="C241" s="127"/>
      <c r="D241" s="128"/>
      <c r="E241" s="128"/>
      <c r="F241" s="128"/>
      <c r="G241" s="128"/>
      <c r="H241" s="128"/>
      <c r="I241" s="126"/>
      <c r="J241" s="129"/>
      <c r="K241" s="129"/>
      <c r="L241" s="129"/>
      <c r="M241" s="129"/>
      <c r="N241" s="129"/>
      <c r="O241" s="129"/>
      <c r="P241" s="129"/>
      <c r="Q241" s="129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</row>
    <row r="242" spans="1:44" ht="12.75" customHeight="1" x14ac:dyDescent="0.25">
      <c r="A242" s="13"/>
      <c r="B242" s="13"/>
      <c r="C242" s="127"/>
      <c r="D242" s="128"/>
      <c r="E242" s="128"/>
      <c r="F242" s="128"/>
      <c r="G242" s="128"/>
      <c r="H242" s="128"/>
      <c r="I242" s="126"/>
      <c r="J242" s="129"/>
      <c r="K242" s="129"/>
      <c r="L242" s="129"/>
      <c r="M242" s="129"/>
      <c r="N242" s="129"/>
      <c r="O242" s="129"/>
      <c r="P242" s="129"/>
      <c r="Q242" s="129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</row>
    <row r="243" spans="1:44" ht="12.75" customHeight="1" x14ac:dyDescent="0.25">
      <c r="A243" s="13"/>
      <c r="B243" s="13"/>
      <c r="C243" s="127"/>
      <c r="D243" s="128"/>
      <c r="E243" s="128"/>
      <c r="F243" s="128"/>
      <c r="G243" s="128"/>
      <c r="H243" s="128"/>
      <c r="I243" s="126"/>
      <c r="J243" s="129"/>
      <c r="K243" s="129"/>
      <c r="L243" s="129"/>
      <c r="M243" s="129"/>
      <c r="N243" s="129"/>
      <c r="O243" s="129"/>
      <c r="P243" s="129"/>
      <c r="Q243" s="129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</row>
    <row r="244" spans="1:44" ht="12.75" customHeight="1" x14ac:dyDescent="0.25">
      <c r="A244" s="13"/>
      <c r="B244" s="13"/>
      <c r="C244" s="127"/>
      <c r="D244" s="128"/>
      <c r="E244" s="128"/>
      <c r="F244" s="128"/>
      <c r="G244" s="128"/>
      <c r="H244" s="128"/>
      <c r="I244" s="126"/>
      <c r="J244" s="129"/>
      <c r="K244" s="129"/>
      <c r="L244" s="129"/>
      <c r="M244" s="129"/>
      <c r="N244" s="129"/>
      <c r="O244" s="129"/>
      <c r="P244" s="129"/>
      <c r="Q244" s="129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</row>
    <row r="245" spans="1:44" ht="12.75" customHeight="1" x14ac:dyDescent="0.25">
      <c r="A245" s="13"/>
      <c r="B245" s="13"/>
      <c r="C245" s="127"/>
      <c r="D245" s="128"/>
      <c r="E245" s="128"/>
      <c r="F245" s="128"/>
      <c r="G245" s="128"/>
      <c r="H245" s="128"/>
      <c r="I245" s="126"/>
      <c r="J245" s="129"/>
      <c r="K245" s="129"/>
      <c r="L245" s="129"/>
      <c r="M245" s="129"/>
      <c r="N245" s="129"/>
      <c r="O245" s="129"/>
      <c r="P245" s="129"/>
      <c r="Q245" s="129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</row>
    <row r="246" spans="1:44" ht="12.75" customHeight="1" x14ac:dyDescent="0.25">
      <c r="A246" s="13"/>
      <c r="B246" s="13"/>
      <c r="C246" s="127"/>
      <c r="D246" s="128"/>
      <c r="E246" s="128"/>
      <c r="F246" s="128"/>
      <c r="G246" s="128"/>
      <c r="H246" s="128"/>
      <c r="I246" s="126"/>
      <c r="J246" s="129"/>
      <c r="K246" s="129"/>
      <c r="L246" s="129"/>
      <c r="M246" s="129"/>
      <c r="N246" s="129"/>
      <c r="O246" s="129"/>
      <c r="P246" s="129"/>
      <c r="Q246" s="129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</row>
    <row r="247" spans="1:44" ht="12.75" customHeight="1" x14ac:dyDescent="0.25">
      <c r="A247" s="13"/>
      <c r="B247" s="13"/>
      <c r="C247" s="127"/>
      <c r="D247" s="128"/>
      <c r="E247" s="128"/>
      <c r="F247" s="128"/>
      <c r="G247" s="128"/>
      <c r="H247" s="128"/>
      <c r="I247" s="126"/>
      <c r="J247" s="129"/>
      <c r="K247" s="129"/>
      <c r="L247" s="129"/>
      <c r="M247" s="129"/>
      <c r="N247" s="129"/>
      <c r="O247" s="129"/>
      <c r="P247" s="129"/>
      <c r="Q247" s="129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</row>
    <row r="248" spans="1:44" ht="12.75" customHeight="1" x14ac:dyDescent="0.25">
      <c r="A248" s="13"/>
      <c r="B248" s="13"/>
      <c r="C248" s="127"/>
      <c r="D248" s="128"/>
      <c r="E248" s="128"/>
      <c r="F248" s="128"/>
      <c r="G248" s="128"/>
      <c r="H248" s="128"/>
      <c r="I248" s="126"/>
      <c r="J248" s="129"/>
      <c r="K248" s="129"/>
      <c r="L248" s="129"/>
      <c r="M248" s="129"/>
      <c r="N248" s="129"/>
      <c r="O248" s="129"/>
      <c r="P248" s="129"/>
      <c r="Q248" s="129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</row>
    <row r="249" spans="1:44" ht="12.75" customHeight="1" x14ac:dyDescent="0.25">
      <c r="A249" s="13"/>
      <c r="B249" s="13"/>
      <c r="C249" s="127"/>
      <c r="D249" s="128"/>
      <c r="E249" s="128"/>
      <c r="F249" s="128"/>
      <c r="G249" s="128"/>
      <c r="H249" s="128"/>
      <c r="I249" s="126"/>
      <c r="J249" s="129"/>
      <c r="K249" s="129"/>
      <c r="L249" s="129"/>
      <c r="M249" s="129"/>
      <c r="N249" s="129"/>
      <c r="O249" s="129"/>
      <c r="P249" s="129"/>
      <c r="Q249" s="129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</row>
    <row r="250" spans="1:44" ht="12.75" customHeight="1" x14ac:dyDescent="0.25">
      <c r="A250" s="13"/>
      <c r="B250" s="13"/>
      <c r="C250" s="127"/>
      <c r="D250" s="128"/>
      <c r="E250" s="128"/>
      <c r="F250" s="128"/>
      <c r="G250" s="128"/>
      <c r="H250" s="128"/>
      <c r="I250" s="126"/>
      <c r="J250" s="129"/>
      <c r="K250" s="129"/>
      <c r="L250" s="129"/>
      <c r="M250" s="129"/>
      <c r="N250" s="129"/>
      <c r="O250" s="129"/>
      <c r="P250" s="129"/>
      <c r="Q250" s="129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</row>
    <row r="251" spans="1:44" ht="12.75" customHeight="1" x14ac:dyDescent="0.25">
      <c r="A251" s="13"/>
      <c r="B251" s="13"/>
      <c r="C251" s="127"/>
      <c r="D251" s="128"/>
      <c r="E251" s="128"/>
      <c r="F251" s="128"/>
      <c r="G251" s="128"/>
      <c r="H251" s="128"/>
      <c r="I251" s="126"/>
      <c r="J251" s="129"/>
      <c r="K251" s="129"/>
      <c r="L251" s="129"/>
      <c r="M251" s="129"/>
      <c r="N251" s="129"/>
      <c r="O251" s="129"/>
      <c r="P251" s="129"/>
      <c r="Q251" s="129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</row>
    <row r="252" spans="1:44" ht="12.75" customHeight="1" x14ac:dyDescent="0.25">
      <c r="A252" s="13"/>
      <c r="B252" s="13"/>
      <c r="C252" s="127"/>
      <c r="D252" s="128"/>
      <c r="E252" s="128"/>
      <c r="F252" s="128"/>
      <c r="G252" s="128"/>
      <c r="H252" s="128"/>
      <c r="I252" s="126"/>
      <c r="J252" s="129"/>
      <c r="K252" s="129"/>
      <c r="L252" s="129"/>
      <c r="M252" s="129"/>
      <c r="N252" s="129"/>
      <c r="O252" s="129"/>
      <c r="P252" s="129"/>
      <c r="Q252" s="129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</row>
    <row r="253" spans="1:44" ht="12.75" customHeight="1" x14ac:dyDescent="0.25">
      <c r="A253" s="13"/>
      <c r="B253" s="13"/>
      <c r="C253" s="127"/>
      <c r="D253" s="128"/>
      <c r="E253" s="128"/>
      <c r="F253" s="128"/>
      <c r="G253" s="128"/>
      <c r="H253" s="128"/>
      <c r="I253" s="126"/>
      <c r="J253" s="129"/>
      <c r="K253" s="129"/>
      <c r="L253" s="129"/>
      <c r="M253" s="129"/>
      <c r="N253" s="129"/>
      <c r="O253" s="129"/>
      <c r="P253" s="129"/>
      <c r="Q253" s="129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</row>
    <row r="254" spans="1:44" ht="12.75" customHeight="1" x14ac:dyDescent="0.25">
      <c r="A254" s="13"/>
      <c r="B254" s="13"/>
      <c r="C254" s="127"/>
      <c r="D254" s="128"/>
      <c r="E254" s="128"/>
      <c r="F254" s="128"/>
      <c r="G254" s="128"/>
      <c r="H254" s="128"/>
      <c r="I254" s="126"/>
      <c r="J254" s="129"/>
      <c r="K254" s="129"/>
      <c r="L254" s="129"/>
      <c r="M254" s="129"/>
      <c r="N254" s="129"/>
      <c r="O254" s="129"/>
      <c r="P254" s="129"/>
      <c r="Q254" s="129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</row>
    <row r="255" spans="1:44" ht="12.75" customHeight="1" x14ac:dyDescent="0.25">
      <c r="A255" s="13"/>
      <c r="B255" s="13"/>
      <c r="C255" s="127"/>
      <c r="D255" s="128"/>
      <c r="E255" s="128"/>
      <c r="F255" s="128"/>
      <c r="G255" s="128"/>
      <c r="H255" s="128"/>
      <c r="I255" s="126"/>
      <c r="J255" s="129"/>
      <c r="K255" s="129"/>
      <c r="L255" s="129"/>
      <c r="M255" s="129"/>
      <c r="N255" s="129"/>
      <c r="O255" s="129"/>
      <c r="P255" s="129"/>
      <c r="Q255" s="129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</row>
    <row r="256" spans="1:44" ht="12.75" customHeight="1" x14ac:dyDescent="0.25">
      <c r="A256" s="13"/>
      <c r="B256" s="13"/>
      <c r="C256" s="127"/>
      <c r="D256" s="128"/>
      <c r="E256" s="128"/>
      <c r="F256" s="128"/>
      <c r="G256" s="128"/>
      <c r="H256" s="128"/>
      <c r="I256" s="126"/>
      <c r="J256" s="129"/>
      <c r="K256" s="129"/>
      <c r="L256" s="129"/>
      <c r="M256" s="129"/>
      <c r="N256" s="129"/>
      <c r="O256" s="129"/>
      <c r="P256" s="129"/>
      <c r="Q256" s="129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</row>
    <row r="257" spans="1:44" ht="12.75" customHeight="1" x14ac:dyDescent="0.25">
      <c r="A257" s="13"/>
      <c r="B257" s="13"/>
      <c r="C257" s="127"/>
      <c r="D257" s="128"/>
      <c r="E257" s="128"/>
      <c r="F257" s="128"/>
      <c r="G257" s="128"/>
      <c r="H257" s="128"/>
      <c r="I257" s="126"/>
      <c r="J257" s="129"/>
      <c r="K257" s="129"/>
      <c r="L257" s="129"/>
      <c r="M257" s="129"/>
      <c r="N257" s="129"/>
      <c r="O257" s="129"/>
      <c r="P257" s="129"/>
      <c r="Q257" s="129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</row>
    <row r="258" spans="1:44" ht="12.75" customHeight="1" x14ac:dyDescent="0.25">
      <c r="A258" s="13"/>
      <c r="B258" s="13"/>
      <c r="C258" s="127"/>
      <c r="D258" s="128"/>
      <c r="E258" s="128"/>
      <c r="F258" s="128"/>
      <c r="G258" s="128"/>
      <c r="H258" s="128"/>
      <c r="I258" s="126"/>
      <c r="J258" s="129"/>
      <c r="K258" s="129"/>
      <c r="L258" s="129"/>
      <c r="M258" s="129"/>
      <c r="N258" s="129"/>
      <c r="O258" s="129"/>
      <c r="P258" s="129"/>
      <c r="Q258" s="129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</row>
    <row r="259" spans="1:44" ht="12.75" customHeight="1" x14ac:dyDescent="0.25">
      <c r="A259" s="13"/>
      <c r="B259" s="13"/>
      <c r="C259" s="127"/>
      <c r="D259" s="128"/>
      <c r="E259" s="128"/>
      <c r="F259" s="128"/>
      <c r="G259" s="128"/>
      <c r="H259" s="128"/>
      <c r="I259" s="126"/>
      <c r="J259" s="129"/>
      <c r="K259" s="129"/>
      <c r="L259" s="129"/>
      <c r="M259" s="129"/>
      <c r="N259" s="129"/>
      <c r="O259" s="129"/>
      <c r="P259" s="129"/>
      <c r="Q259" s="129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</row>
    <row r="260" spans="1:44" ht="12.75" customHeight="1" x14ac:dyDescent="0.25">
      <c r="A260" s="13"/>
      <c r="B260" s="13"/>
      <c r="C260" s="127"/>
      <c r="D260" s="128"/>
      <c r="E260" s="128"/>
      <c r="F260" s="128"/>
      <c r="G260" s="128"/>
      <c r="H260" s="128"/>
      <c r="I260" s="126"/>
      <c r="J260" s="129"/>
      <c r="K260" s="129"/>
      <c r="L260" s="129"/>
      <c r="M260" s="129"/>
      <c r="N260" s="129"/>
      <c r="O260" s="129"/>
      <c r="P260" s="129"/>
      <c r="Q260" s="129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</row>
    <row r="261" spans="1:44" ht="12.75" customHeight="1" x14ac:dyDescent="0.25">
      <c r="A261" s="13"/>
      <c r="B261" s="13"/>
      <c r="C261" s="127"/>
      <c r="D261" s="128"/>
      <c r="E261" s="128"/>
      <c r="F261" s="128"/>
      <c r="G261" s="128"/>
      <c r="H261" s="128"/>
      <c r="I261" s="126"/>
      <c r="J261" s="129"/>
      <c r="K261" s="129"/>
      <c r="L261" s="129"/>
      <c r="M261" s="129"/>
      <c r="N261" s="129"/>
      <c r="O261" s="129"/>
      <c r="P261" s="129"/>
      <c r="Q261" s="129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</row>
    <row r="262" spans="1:44" ht="12.75" customHeight="1" x14ac:dyDescent="0.25">
      <c r="A262" s="13"/>
      <c r="B262" s="13"/>
      <c r="C262" s="127"/>
      <c r="D262" s="128"/>
      <c r="E262" s="128"/>
      <c r="F262" s="128"/>
      <c r="G262" s="128"/>
      <c r="H262" s="128"/>
      <c r="I262" s="126"/>
      <c r="J262" s="129"/>
      <c r="K262" s="129"/>
      <c r="L262" s="129"/>
      <c r="M262" s="129"/>
      <c r="N262" s="129"/>
      <c r="O262" s="129"/>
      <c r="P262" s="129"/>
      <c r="Q262" s="129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</row>
    <row r="263" spans="1:44" ht="12.75" customHeight="1" x14ac:dyDescent="0.25">
      <c r="A263" s="13"/>
      <c r="B263" s="13"/>
      <c r="C263" s="127"/>
      <c r="D263" s="128"/>
      <c r="E263" s="128"/>
      <c r="F263" s="128"/>
      <c r="G263" s="128"/>
      <c r="H263" s="128"/>
      <c r="I263" s="126"/>
      <c r="J263" s="129"/>
      <c r="K263" s="129"/>
      <c r="L263" s="129"/>
      <c r="M263" s="129"/>
      <c r="N263" s="129"/>
      <c r="O263" s="129"/>
      <c r="P263" s="129"/>
      <c r="Q263" s="129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</row>
    <row r="264" spans="1:44" ht="12.75" customHeight="1" x14ac:dyDescent="0.25">
      <c r="A264" s="13"/>
      <c r="B264" s="13"/>
      <c r="C264" s="127"/>
      <c r="D264" s="128"/>
      <c r="E264" s="128"/>
      <c r="F264" s="128"/>
      <c r="G264" s="128"/>
      <c r="H264" s="128"/>
      <c r="I264" s="126"/>
      <c r="J264" s="129"/>
      <c r="K264" s="129"/>
      <c r="L264" s="129"/>
      <c r="M264" s="129"/>
      <c r="N264" s="129"/>
      <c r="O264" s="129"/>
      <c r="P264" s="129"/>
      <c r="Q264" s="129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</row>
    <row r="265" spans="1:44" ht="12.75" customHeight="1" x14ac:dyDescent="0.25">
      <c r="A265" s="13"/>
      <c r="B265" s="13"/>
      <c r="C265" s="127"/>
      <c r="D265" s="128"/>
      <c r="E265" s="128"/>
      <c r="F265" s="128"/>
      <c r="G265" s="128"/>
      <c r="H265" s="128"/>
      <c r="I265" s="126"/>
      <c r="J265" s="129"/>
      <c r="K265" s="129"/>
      <c r="L265" s="129"/>
      <c r="M265" s="129"/>
      <c r="N265" s="129"/>
      <c r="O265" s="129"/>
      <c r="P265" s="129"/>
      <c r="Q265" s="129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</row>
    <row r="266" spans="1:44" ht="12.75" customHeight="1" x14ac:dyDescent="0.25">
      <c r="A266" s="13"/>
      <c r="B266" s="13"/>
      <c r="C266" s="127"/>
      <c r="D266" s="128"/>
      <c r="E266" s="128"/>
      <c r="F266" s="128"/>
      <c r="G266" s="128"/>
      <c r="H266" s="128"/>
      <c r="I266" s="126"/>
      <c r="J266" s="129"/>
      <c r="K266" s="129"/>
      <c r="L266" s="129"/>
      <c r="M266" s="129"/>
      <c r="N266" s="129"/>
      <c r="O266" s="129"/>
      <c r="P266" s="129"/>
      <c r="Q266" s="129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</row>
    <row r="267" spans="1:44" ht="12.75" customHeight="1" x14ac:dyDescent="0.25">
      <c r="A267" s="13"/>
      <c r="B267" s="13"/>
      <c r="C267" s="127"/>
      <c r="D267" s="128"/>
      <c r="E267" s="128"/>
      <c r="F267" s="128"/>
      <c r="G267" s="128"/>
      <c r="H267" s="128"/>
      <c r="I267" s="126"/>
      <c r="J267" s="129"/>
      <c r="K267" s="129"/>
      <c r="L267" s="129"/>
      <c r="M267" s="129"/>
      <c r="N267" s="129"/>
      <c r="O267" s="129"/>
      <c r="P267" s="129"/>
      <c r="Q267" s="129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</row>
    <row r="268" spans="1:44" ht="12.75" customHeight="1" x14ac:dyDescent="0.25">
      <c r="A268" s="13"/>
      <c r="B268" s="13"/>
      <c r="C268" s="127"/>
      <c r="D268" s="128"/>
      <c r="E268" s="128"/>
      <c r="F268" s="128"/>
      <c r="G268" s="128"/>
      <c r="H268" s="128"/>
      <c r="I268" s="126"/>
      <c r="J268" s="129"/>
      <c r="K268" s="129"/>
      <c r="L268" s="129"/>
      <c r="M268" s="129"/>
      <c r="N268" s="129"/>
      <c r="O268" s="129"/>
      <c r="P268" s="129"/>
      <c r="Q268" s="129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</row>
    <row r="269" spans="1:44" ht="12.75" customHeight="1" x14ac:dyDescent="0.25">
      <c r="A269" s="13"/>
      <c r="B269" s="13"/>
      <c r="C269" s="127"/>
      <c r="D269" s="128"/>
      <c r="E269" s="128"/>
      <c r="F269" s="128"/>
      <c r="G269" s="128"/>
      <c r="H269" s="128"/>
      <c r="I269" s="126"/>
      <c r="J269" s="129"/>
      <c r="K269" s="129"/>
      <c r="L269" s="129"/>
      <c r="M269" s="129"/>
      <c r="N269" s="129"/>
      <c r="O269" s="129"/>
      <c r="P269" s="129"/>
      <c r="Q269" s="129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</row>
    <row r="270" spans="1:44" ht="12.75" customHeight="1" x14ac:dyDescent="0.25">
      <c r="A270" s="13"/>
      <c r="B270" s="13"/>
      <c r="C270" s="127"/>
      <c r="D270" s="128"/>
      <c r="E270" s="128"/>
      <c r="F270" s="128"/>
      <c r="G270" s="128"/>
      <c r="H270" s="128"/>
      <c r="I270" s="126"/>
      <c r="J270" s="129"/>
      <c r="K270" s="129"/>
      <c r="L270" s="129"/>
      <c r="M270" s="129"/>
      <c r="N270" s="129"/>
      <c r="O270" s="129"/>
      <c r="P270" s="129"/>
      <c r="Q270" s="129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</row>
    <row r="271" spans="1:44" ht="12.75" customHeight="1" x14ac:dyDescent="0.25">
      <c r="A271" s="13"/>
      <c r="B271" s="13"/>
      <c r="C271" s="127"/>
      <c r="D271" s="128"/>
      <c r="E271" s="128"/>
      <c r="F271" s="128"/>
      <c r="G271" s="128"/>
      <c r="H271" s="128"/>
      <c r="I271" s="126"/>
      <c r="J271" s="129"/>
      <c r="K271" s="129"/>
      <c r="L271" s="129"/>
      <c r="M271" s="129"/>
      <c r="N271" s="129"/>
      <c r="O271" s="129"/>
      <c r="P271" s="129"/>
      <c r="Q271" s="129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</row>
    <row r="272" spans="1:44" ht="12.75" customHeight="1" x14ac:dyDescent="0.25">
      <c r="A272" s="13"/>
      <c r="B272" s="13"/>
      <c r="C272" s="127"/>
      <c r="D272" s="128"/>
      <c r="E272" s="128"/>
      <c r="F272" s="128"/>
      <c r="G272" s="128"/>
      <c r="H272" s="128"/>
      <c r="I272" s="126"/>
      <c r="J272" s="129"/>
      <c r="K272" s="129"/>
      <c r="L272" s="129"/>
      <c r="M272" s="129"/>
      <c r="N272" s="129"/>
      <c r="O272" s="129"/>
      <c r="P272" s="129"/>
      <c r="Q272" s="129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</row>
    <row r="273" spans="1:44" ht="12.75" customHeight="1" x14ac:dyDescent="0.25">
      <c r="A273" s="13"/>
      <c r="B273" s="13"/>
      <c r="C273" s="127"/>
      <c r="D273" s="128"/>
      <c r="E273" s="128"/>
      <c r="F273" s="128"/>
      <c r="G273" s="128"/>
      <c r="H273" s="128"/>
      <c r="I273" s="126"/>
      <c r="J273" s="129"/>
      <c r="K273" s="129"/>
      <c r="L273" s="129"/>
      <c r="M273" s="129"/>
      <c r="N273" s="129"/>
      <c r="O273" s="129"/>
      <c r="P273" s="129"/>
      <c r="Q273" s="129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</row>
    <row r="274" spans="1:44" ht="12.75" customHeight="1" x14ac:dyDescent="0.25">
      <c r="A274" s="13"/>
      <c r="B274" s="13"/>
      <c r="C274" s="127"/>
      <c r="D274" s="128"/>
      <c r="E274" s="128"/>
      <c r="F274" s="128"/>
      <c r="G274" s="128"/>
      <c r="H274" s="128"/>
      <c r="I274" s="126"/>
      <c r="J274" s="129"/>
      <c r="K274" s="129"/>
      <c r="L274" s="129"/>
      <c r="M274" s="129"/>
      <c r="N274" s="129"/>
      <c r="O274" s="129"/>
      <c r="P274" s="129"/>
      <c r="Q274" s="129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</row>
    <row r="275" spans="1:44" ht="12.75" customHeight="1" x14ac:dyDescent="0.25">
      <c r="A275" s="13"/>
      <c r="B275" s="13"/>
      <c r="C275" s="127"/>
      <c r="D275" s="128"/>
      <c r="E275" s="128"/>
      <c r="F275" s="128"/>
      <c r="G275" s="128"/>
      <c r="H275" s="128"/>
      <c r="I275" s="126"/>
      <c r="J275" s="129"/>
      <c r="K275" s="129"/>
      <c r="L275" s="129"/>
      <c r="M275" s="129"/>
      <c r="N275" s="129"/>
      <c r="O275" s="129"/>
      <c r="P275" s="129"/>
      <c r="Q275" s="129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</row>
    <row r="276" spans="1:44" ht="12.75" customHeight="1" x14ac:dyDescent="0.25">
      <c r="A276" s="13"/>
      <c r="B276" s="13"/>
      <c r="C276" s="127"/>
      <c r="D276" s="128"/>
      <c r="E276" s="128"/>
      <c r="F276" s="128"/>
      <c r="G276" s="128"/>
      <c r="H276" s="128"/>
      <c r="I276" s="126"/>
      <c r="J276" s="129"/>
      <c r="K276" s="129"/>
      <c r="L276" s="129"/>
      <c r="M276" s="129"/>
      <c r="N276" s="129"/>
      <c r="O276" s="129"/>
      <c r="P276" s="129"/>
      <c r="Q276" s="129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</row>
    <row r="277" spans="1:44" ht="12.75" customHeight="1" x14ac:dyDescent="0.25">
      <c r="A277" s="13"/>
      <c r="B277" s="13"/>
      <c r="C277" s="127"/>
      <c r="D277" s="128"/>
      <c r="E277" s="128"/>
      <c r="F277" s="128"/>
      <c r="G277" s="128"/>
      <c r="H277" s="128"/>
      <c r="I277" s="126"/>
      <c r="J277" s="129"/>
      <c r="K277" s="129"/>
      <c r="L277" s="129"/>
      <c r="M277" s="129"/>
      <c r="N277" s="129"/>
      <c r="O277" s="129"/>
      <c r="P277" s="129"/>
      <c r="Q277" s="129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</row>
    <row r="278" spans="1:44" ht="12.75" customHeight="1" x14ac:dyDescent="0.25">
      <c r="A278" s="13"/>
      <c r="B278" s="13"/>
      <c r="C278" s="127"/>
      <c r="D278" s="128"/>
      <c r="E278" s="128"/>
      <c r="F278" s="128"/>
      <c r="G278" s="128"/>
      <c r="H278" s="128"/>
      <c r="I278" s="126"/>
      <c r="J278" s="129"/>
      <c r="K278" s="129"/>
      <c r="L278" s="129"/>
      <c r="M278" s="129"/>
      <c r="N278" s="129"/>
      <c r="O278" s="129"/>
      <c r="P278" s="129"/>
      <c r="Q278" s="129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</row>
    <row r="279" spans="1:44" ht="12.75" customHeight="1" x14ac:dyDescent="0.25">
      <c r="A279" s="13"/>
      <c r="B279" s="13"/>
      <c r="C279" s="127"/>
      <c r="D279" s="128"/>
      <c r="E279" s="128"/>
      <c r="F279" s="128"/>
      <c r="G279" s="128"/>
      <c r="H279" s="128"/>
      <c r="I279" s="126"/>
      <c r="J279" s="129"/>
      <c r="K279" s="129"/>
      <c r="L279" s="129"/>
      <c r="M279" s="129"/>
      <c r="N279" s="129"/>
      <c r="O279" s="129"/>
      <c r="P279" s="129"/>
      <c r="Q279" s="129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</row>
    <row r="280" spans="1:44" ht="12.75" customHeight="1" x14ac:dyDescent="0.25">
      <c r="A280" s="13"/>
      <c r="B280" s="13"/>
      <c r="C280" s="127"/>
      <c r="D280" s="128"/>
      <c r="E280" s="128"/>
      <c r="F280" s="128"/>
      <c r="G280" s="128"/>
      <c r="H280" s="128"/>
      <c r="I280" s="126"/>
      <c r="J280" s="129"/>
      <c r="K280" s="129"/>
      <c r="L280" s="129"/>
      <c r="M280" s="129"/>
      <c r="N280" s="129"/>
      <c r="O280" s="129"/>
      <c r="P280" s="129"/>
      <c r="Q280" s="129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</row>
    <row r="281" spans="1:44" ht="12.75" customHeight="1" x14ac:dyDescent="0.25">
      <c r="A281" s="13"/>
      <c r="B281" s="13"/>
      <c r="C281" s="127"/>
      <c r="D281" s="128"/>
      <c r="E281" s="128"/>
      <c r="F281" s="128"/>
      <c r="G281" s="128"/>
      <c r="H281" s="128"/>
      <c r="I281" s="126"/>
      <c r="J281" s="129"/>
      <c r="K281" s="129"/>
      <c r="L281" s="129"/>
      <c r="M281" s="129"/>
      <c r="N281" s="129"/>
      <c r="O281" s="129"/>
      <c r="P281" s="129"/>
      <c r="Q281" s="129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</row>
    <row r="282" spans="1:44" ht="12.75" customHeight="1" x14ac:dyDescent="0.25">
      <c r="A282" s="13"/>
      <c r="B282" s="13"/>
      <c r="C282" s="127"/>
      <c r="D282" s="128"/>
      <c r="E282" s="128"/>
      <c r="F282" s="128"/>
      <c r="G282" s="128"/>
      <c r="H282" s="128"/>
      <c r="I282" s="126"/>
      <c r="J282" s="129"/>
      <c r="K282" s="129"/>
      <c r="L282" s="129"/>
      <c r="M282" s="129"/>
      <c r="N282" s="129"/>
      <c r="O282" s="129"/>
      <c r="P282" s="129"/>
      <c r="Q282" s="129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</row>
    <row r="283" spans="1:44" ht="12.75" customHeight="1" x14ac:dyDescent="0.25">
      <c r="A283" s="13"/>
      <c r="B283" s="13"/>
      <c r="C283" s="127"/>
      <c r="D283" s="128"/>
      <c r="E283" s="128"/>
      <c r="F283" s="128"/>
      <c r="G283" s="128"/>
      <c r="H283" s="128"/>
      <c r="I283" s="126"/>
      <c r="J283" s="129"/>
      <c r="K283" s="129"/>
      <c r="L283" s="129"/>
      <c r="M283" s="129"/>
      <c r="N283" s="129"/>
      <c r="O283" s="129"/>
      <c r="P283" s="129"/>
      <c r="Q283" s="129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</row>
    <row r="284" spans="1:44" ht="12.75" customHeight="1" x14ac:dyDescent="0.25">
      <c r="A284" s="13"/>
      <c r="B284" s="13"/>
      <c r="C284" s="127"/>
      <c r="D284" s="128"/>
      <c r="E284" s="128"/>
      <c r="F284" s="128"/>
      <c r="G284" s="128"/>
      <c r="H284" s="128"/>
      <c r="I284" s="126"/>
      <c r="J284" s="129"/>
      <c r="K284" s="129"/>
      <c r="L284" s="129"/>
      <c r="M284" s="129"/>
      <c r="N284" s="129"/>
      <c r="O284" s="129"/>
      <c r="P284" s="129"/>
      <c r="Q284" s="129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</row>
    <row r="285" spans="1:44" ht="12.75" customHeight="1" x14ac:dyDescent="0.25">
      <c r="A285" s="13"/>
      <c r="B285" s="13"/>
      <c r="C285" s="127"/>
      <c r="D285" s="128"/>
      <c r="E285" s="128"/>
      <c r="F285" s="128"/>
      <c r="G285" s="128"/>
      <c r="H285" s="128"/>
      <c r="I285" s="126"/>
      <c r="J285" s="129"/>
      <c r="K285" s="129"/>
      <c r="L285" s="129"/>
      <c r="M285" s="129"/>
      <c r="N285" s="129"/>
      <c r="O285" s="129"/>
      <c r="P285" s="129"/>
      <c r="Q285" s="129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</row>
    <row r="286" spans="1:44" ht="12.75" customHeight="1" x14ac:dyDescent="0.25">
      <c r="A286" s="13"/>
      <c r="B286" s="13"/>
      <c r="C286" s="127"/>
      <c r="D286" s="128"/>
      <c r="E286" s="128"/>
      <c r="F286" s="128"/>
      <c r="G286" s="128"/>
      <c r="H286" s="128"/>
      <c r="I286" s="126"/>
      <c r="J286" s="129"/>
      <c r="K286" s="129"/>
      <c r="L286" s="129"/>
      <c r="M286" s="129"/>
      <c r="N286" s="129"/>
      <c r="O286" s="129"/>
      <c r="P286" s="129"/>
      <c r="Q286" s="129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</row>
    <row r="287" spans="1:44" ht="12.75" customHeight="1" x14ac:dyDescent="0.25">
      <c r="A287" s="13"/>
      <c r="B287" s="13"/>
      <c r="C287" s="127"/>
      <c r="D287" s="128"/>
      <c r="E287" s="128"/>
      <c r="F287" s="128"/>
      <c r="G287" s="128"/>
      <c r="H287" s="128"/>
      <c r="I287" s="126"/>
      <c r="J287" s="129"/>
      <c r="K287" s="129"/>
      <c r="L287" s="129"/>
      <c r="M287" s="129"/>
      <c r="N287" s="129"/>
      <c r="O287" s="129"/>
      <c r="P287" s="129"/>
      <c r="Q287" s="129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</row>
    <row r="288" spans="1:44" ht="12.75" customHeight="1" x14ac:dyDescent="0.25">
      <c r="A288" s="13"/>
      <c r="B288" s="13"/>
      <c r="C288" s="127"/>
      <c r="D288" s="128"/>
      <c r="E288" s="128"/>
      <c r="F288" s="128"/>
      <c r="G288" s="128"/>
      <c r="H288" s="128"/>
      <c r="I288" s="126"/>
      <c r="J288" s="129"/>
      <c r="K288" s="129"/>
      <c r="L288" s="129"/>
      <c r="M288" s="129"/>
      <c r="N288" s="129"/>
      <c r="O288" s="129"/>
      <c r="P288" s="129"/>
      <c r="Q288" s="129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</row>
    <row r="289" spans="1:44" ht="12.75" customHeight="1" x14ac:dyDescent="0.25">
      <c r="A289" s="13"/>
      <c r="B289" s="13"/>
      <c r="C289" s="127"/>
      <c r="D289" s="128"/>
      <c r="E289" s="128"/>
      <c r="F289" s="128"/>
      <c r="G289" s="128"/>
      <c r="H289" s="128"/>
      <c r="I289" s="126"/>
      <c r="J289" s="129"/>
      <c r="K289" s="129"/>
      <c r="L289" s="129"/>
      <c r="M289" s="129"/>
      <c r="N289" s="129"/>
      <c r="O289" s="129"/>
      <c r="P289" s="129"/>
      <c r="Q289" s="129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</row>
    <row r="290" spans="1:44" ht="12.75" customHeight="1" x14ac:dyDescent="0.25">
      <c r="A290" s="13"/>
      <c r="B290" s="13"/>
      <c r="C290" s="127"/>
      <c r="D290" s="128"/>
      <c r="E290" s="128"/>
      <c r="F290" s="128"/>
      <c r="G290" s="128"/>
      <c r="H290" s="128"/>
      <c r="I290" s="126"/>
      <c r="J290" s="129"/>
      <c r="K290" s="129"/>
      <c r="L290" s="129"/>
      <c r="M290" s="129"/>
      <c r="N290" s="129"/>
      <c r="O290" s="129"/>
      <c r="P290" s="129"/>
      <c r="Q290" s="129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</row>
    <row r="291" spans="1:44" ht="12.75" customHeight="1" x14ac:dyDescent="0.25">
      <c r="A291" s="13"/>
      <c r="B291" s="13"/>
      <c r="C291" s="127"/>
      <c r="D291" s="128"/>
      <c r="E291" s="128"/>
      <c r="F291" s="128"/>
      <c r="G291" s="128"/>
      <c r="H291" s="128"/>
      <c r="I291" s="126"/>
      <c r="J291" s="129"/>
      <c r="K291" s="129"/>
      <c r="L291" s="129"/>
      <c r="M291" s="129"/>
      <c r="N291" s="129"/>
      <c r="O291" s="129"/>
      <c r="P291" s="129"/>
      <c r="Q291" s="129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</row>
    <row r="292" spans="1:44" ht="12.75" customHeight="1" x14ac:dyDescent="0.25">
      <c r="A292" s="13"/>
      <c r="B292" s="13"/>
      <c r="C292" s="127"/>
      <c r="D292" s="128"/>
      <c r="E292" s="128"/>
      <c r="F292" s="128"/>
      <c r="G292" s="128"/>
      <c r="H292" s="128"/>
      <c r="I292" s="126"/>
      <c r="J292" s="129"/>
      <c r="K292" s="129"/>
      <c r="L292" s="129"/>
      <c r="M292" s="129"/>
      <c r="N292" s="129"/>
      <c r="O292" s="129"/>
      <c r="P292" s="129"/>
      <c r="Q292" s="129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</row>
    <row r="293" spans="1:44" ht="12.75" customHeight="1" x14ac:dyDescent="0.25">
      <c r="A293" s="13"/>
      <c r="B293" s="13"/>
      <c r="C293" s="127"/>
      <c r="D293" s="128"/>
      <c r="E293" s="128"/>
      <c r="F293" s="128"/>
      <c r="G293" s="128"/>
      <c r="H293" s="128"/>
      <c r="I293" s="126"/>
      <c r="J293" s="129"/>
      <c r="K293" s="129"/>
      <c r="L293" s="129"/>
      <c r="M293" s="129"/>
      <c r="N293" s="129"/>
      <c r="O293" s="129"/>
      <c r="P293" s="129"/>
      <c r="Q293" s="129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</row>
    <row r="294" spans="1:44" ht="12.75" customHeight="1" x14ac:dyDescent="0.25">
      <c r="A294" s="13"/>
      <c r="B294" s="13"/>
      <c r="C294" s="127"/>
      <c r="D294" s="128"/>
      <c r="E294" s="128"/>
      <c r="F294" s="128"/>
      <c r="G294" s="128"/>
      <c r="H294" s="128"/>
      <c r="I294" s="126"/>
      <c r="J294" s="129"/>
      <c r="K294" s="129"/>
      <c r="L294" s="129"/>
      <c r="M294" s="129"/>
      <c r="N294" s="129"/>
      <c r="O294" s="129"/>
      <c r="P294" s="129"/>
      <c r="Q294" s="129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</row>
    <row r="295" spans="1:44" ht="12.75" customHeight="1" x14ac:dyDescent="0.25">
      <c r="A295" s="13"/>
      <c r="B295" s="13"/>
      <c r="C295" s="127"/>
      <c r="D295" s="128"/>
      <c r="E295" s="128"/>
      <c r="F295" s="128"/>
      <c r="G295" s="128"/>
      <c r="H295" s="128"/>
      <c r="I295" s="126"/>
      <c r="J295" s="129"/>
      <c r="K295" s="129"/>
      <c r="L295" s="129"/>
      <c r="M295" s="129"/>
      <c r="N295" s="129"/>
      <c r="O295" s="129"/>
      <c r="P295" s="129"/>
      <c r="Q295" s="129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</row>
    <row r="296" spans="1:44" ht="12.75" customHeight="1" x14ac:dyDescent="0.25">
      <c r="A296" s="13"/>
      <c r="B296" s="13"/>
      <c r="C296" s="127"/>
      <c r="D296" s="128"/>
      <c r="E296" s="128"/>
      <c r="F296" s="128"/>
      <c r="G296" s="128"/>
      <c r="H296" s="128"/>
      <c r="I296" s="126"/>
      <c r="J296" s="129"/>
      <c r="K296" s="129"/>
      <c r="L296" s="129"/>
      <c r="M296" s="129"/>
      <c r="N296" s="129"/>
      <c r="O296" s="129"/>
      <c r="P296" s="129"/>
      <c r="Q296" s="129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</row>
    <row r="297" spans="1:44" ht="12.75" customHeight="1" x14ac:dyDescent="0.25">
      <c r="A297" s="13"/>
      <c r="B297" s="13"/>
      <c r="C297" s="127"/>
      <c r="D297" s="128"/>
      <c r="E297" s="128"/>
      <c r="F297" s="128"/>
      <c r="G297" s="128"/>
      <c r="H297" s="128"/>
      <c r="I297" s="126"/>
      <c r="J297" s="129"/>
      <c r="K297" s="129"/>
      <c r="L297" s="129"/>
      <c r="M297" s="129"/>
      <c r="N297" s="129"/>
      <c r="O297" s="129"/>
      <c r="P297" s="129"/>
      <c r="Q297" s="129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</row>
    <row r="298" spans="1:44" ht="12.75" customHeight="1" x14ac:dyDescent="0.25">
      <c r="A298" s="13"/>
      <c r="B298" s="13"/>
      <c r="C298" s="127"/>
      <c r="D298" s="128"/>
      <c r="E298" s="128"/>
      <c r="F298" s="128"/>
      <c r="G298" s="128"/>
      <c r="H298" s="128"/>
      <c r="I298" s="126"/>
      <c r="J298" s="129"/>
      <c r="K298" s="129"/>
      <c r="L298" s="129"/>
      <c r="M298" s="129"/>
      <c r="N298" s="129"/>
      <c r="O298" s="129"/>
      <c r="P298" s="129"/>
      <c r="Q298" s="129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</row>
    <row r="299" spans="1:44" ht="12.75" customHeight="1" x14ac:dyDescent="0.25">
      <c r="A299" s="13"/>
      <c r="B299" s="13"/>
      <c r="C299" s="127"/>
      <c r="D299" s="128"/>
      <c r="E299" s="128"/>
      <c r="F299" s="128"/>
      <c r="G299" s="128"/>
      <c r="H299" s="128"/>
      <c r="I299" s="126"/>
      <c r="J299" s="129"/>
      <c r="K299" s="129"/>
      <c r="L299" s="129"/>
      <c r="M299" s="129"/>
      <c r="N299" s="129"/>
      <c r="O299" s="129"/>
      <c r="P299" s="129"/>
      <c r="Q299" s="129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</row>
    <row r="300" spans="1:44" ht="12.75" customHeight="1" x14ac:dyDescent="0.25">
      <c r="A300" s="13"/>
      <c r="B300" s="13"/>
      <c r="C300" s="127"/>
      <c r="D300" s="128"/>
      <c r="E300" s="128"/>
      <c r="F300" s="128"/>
      <c r="G300" s="128"/>
      <c r="H300" s="128"/>
      <c r="I300" s="126"/>
      <c r="J300" s="129"/>
      <c r="K300" s="129"/>
      <c r="L300" s="129"/>
      <c r="M300" s="129"/>
      <c r="N300" s="129"/>
      <c r="O300" s="129"/>
      <c r="P300" s="129"/>
      <c r="Q300" s="129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</row>
    <row r="301" spans="1:44" ht="12.75" customHeight="1" x14ac:dyDescent="0.25">
      <c r="A301" s="13"/>
      <c r="B301" s="13"/>
      <c r="C301" s="127"/>
      <c r="D301" s="128"/>
      <c r="E301" s="128"/>
      <c r="F301" s="128"/>
      <c r="G301" s="128"/>
      <c r="H301" s="128"/>
      <c r="I301" s="126"/>
      <c r="J301" s="129"/>
      <c r="K301" s="129"/>
      <c r="L301" s="129"/>
      <c r="M301" s="129"/>
      <c r="N301" s="129"/>
      <c r="O301" s="129"/>
      <c r="P301" s="129"/>
      <c r="Q301" s="129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</row>
    <row r="302" spans="1:44" ht="12.75" customHeight="1" x14ac:dyDescent="0.25">
      <c r="A302" s="13"/>
      <c r="B302" s="13"/>
      <c r="C302" s="127"/>
      <c r="D302" s="128"/>
      <c r="E302" s="128"/>
      <c r="F302" s="128"/>
      <c r="G302" s="128"/>
      <c r="H302" s="128"/>
      <c r="I302" s="126"/>
      <c r="J302" s="129"/>
      <c r="K302" s="129"/>
      <c r="L302" s="129"/>
      <c r="M302" s="129"/>
      <c r="N302" s="129"/>
      <c r="O302" s="129"/>
      <c r="P302" s="129"/>
      <c r="Q302" s="129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</row>
    <row r="303" spans="1:44" ht="12.75" customHeight="1" x14ac:dyDescent="0.25">
      <c r="A303" s="13"/>
      <c r="B303" s="13"/>
      <c r="C303" s="127"/>
      <c r="D303" s="128"/>
      <c r="E303" s="128"/>
      <c r="F303" s="128"/>
      <c r="G303" s="128"/>
      <c r="H303" s="128"/>
      <c r="I303" s="126"/>
      <c r="J303" s="129"/>
      <c r="K303" s="129"/>
      <c r="L303" s="129"/>
      <c r="M303" s="129"/>
      <c r="N303" s="129"/>
      <c r="O303" s="129"/>
      <c r="P303" s="129"/>
      <c r="Q303" s="129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</row>
    <row r="304" spans="1:44" ht="12.75" customHeight="1" x14ac:dyDescent="0.25">
      <c r="A304" s="13"/>
      <c r="B304" s="13"/>
      <c r="C304" s="127"/>
      <c r="D304" s="128"/>
      <c r="E304" s="128"/>
      <c r="F304" s="128"/>
      <c r="G304" s="128"/>
      <c r="H304" s="128"/>
      <c r="I304" s="126"/>
      <c r="J304" s="129"/>
      <c r="K304" s="129"/>
      <c r="L304" s="129"/>
      <c r="M304" s="129"/>
      <c r="N304" s="129"/>
      <c r="O304" s="129"/>
      <c r="P304" s="129"/>
      <c r="Q304" s="129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</row>
    <row r="305" spans="1:44" ht="12.75" customHeight="1" x14ac:dyDescent="0.25">
      <c r="A305" s="13"/>
      <c r="B305" s="13"/>
      <c r="C305" s="127"/>
      <c r="D305" s="128"/>
      <c r="E305" s="128"/>
      <c r="F305" s="128"/>
      <c r="G305" s="128"/>
      <c r="H305" s="128"/>
      <c r="I305" s="126"/>
      <c r="J305" s="129"/>
      <c r="K305" s="129"/>
      <c r="L305" s="129"/>
      <c r="M305" s="129"/>
      <c r="N305" s="129"/>
      <c r="O305" s="129"/>
      <c r="P305" s="129"/>
      <c r="Q305" s="129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</row>
    <row r="306" spans="1:44" ht="12.75" customHeight="1" x14ac:dyDescent="0.25">
      <c r="A306" s="13"/>
      <c r="B306" s="13"/>
      <c r="C306" s="127"/>
      <c r="D306" s="128"/>
      <c r="E306" s="128"/>
      <c r="F306" s="128"/>
      <c r="G306" s="128"/>
      <c r="H306" s="128"/>
      <c r="I306" s="126"/>
      <c r="J306" s="129"/>
      <c r="K306" s="129"/>
      <c r="L306" s="129"/>
      <c r="M306" s="129"/>
      <c r="N306" s="129"/>
      <c r="O306" s="129"/>
      <c r="P306" s="129"/>
      <c r="Q306" s="129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</row>
    <row r="307" spans="1:44" ht="12.75" customHeight="1" x14ac:dyDescent="0.25">
      <c r="A307" s="13"/>
      <c r="B307" s="13"/>
      <c r="C307" s="127"/>
      <c r="D307" s="128"/>
      <c r="E307" s="128"/>
      <c r="F307" s="128"/>
      <c r="G307" s="128"/>
      <c r="H307" s="128"/>
      <c r="I307" s="126"/>
      <c r="J307" s="129"/>
      <c r="K307" s="129"/>
      <c r="L307" s="129"/>
      <c r="M307" s="129"/>
      <c r="N307" s="129"/>
      <c r="O307" s="129"/>
      <c r="P307" s="129"/>
      <c r="Q307" s="129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</row>
    <row r="308" spans="1:44" ht="12.75" customHeight="1" x14ac:dyDescent="0.25">
      <c r="A308" s="13"/>
      <c r="B308" s="13"/>
      <c r="C308" s="127"/>
      <c r="D308" s="128"/>
      <c r="E308" s="128"/>
      <c r="F308" s="128"/>
      <c r="G308" s="128"/>
      <c r="H308" s="128"/>
      <c r="I308" s="126"/>
      <c r="J308" s="129"/>
      <c r="K308" s="129"/>
      <c r="L308" s="129"/>
      <c r="M308" s="129"/>
      <c r="N308" s="129"/>
      <c r="O308" s="129"/>
      <c r="P308" s="129"/>
      <c r="Q308" s="129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</row>
    <row r="309" spans="1:44" ht="12.75" customHeight="1" x14ac:dyDescent="0.25">
      <c r="A309" s="13"/>
      <c r="B309" s="13"/>
      <c r="C309" s="127"/>
      <c r="D309" s="128"/>
      <c r="E309" s="128"/>
      <c r="F309" s="128"/>
      <c r="G309" s="128"/>
      <c r="H309" s="128"/>
      <c r="I309" s="126"/>
      <c r="J309" s="129"/>
      <c r="K309" s="129"/>
      <c r="L309" s="129"/>
      <c r="M309" s="129"/>
      <c r="N309" s="129"/>
      <c r="O309" s="129"/>
      <c r="P309" s="129"/>
      <c r="Q309" s="129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</row>
    <row r="310" spans="1:44" ht="12.75" customHeight="1" x14ac:dyDescent="0.25">
      <c r="A310" s="13"/>
      <c r="B310" s="13"/>
      <c r="C310" s="127"/>
      <c r="D310" s="128"/>
      <c r="E310" s="128"/>
      <c r="F310" s="128"/>
      <c r="G310" s="128"/>
      <c r="H310" s="128"/>
      <c r="I310" s="126"/>
      <c r="J310" s="129"/>
      <c r="K310" s="129"/>
      <c r="L310" s="129"/>
      <c r="M310" s="129"/>
      <c r="N310" s="129"/>
      <c r="O310" s="129"/>
      <c r="P310" s="129"/>
      <c r="Q310" s="129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</row>
    <row r="311" spans="1:44" ht="12.75" customHeight="1" x14ac:dyDescent="0.25">
      <c r="A311" s="13"/>
      <c r="B311" s="13"/>
      <c r="C311" s="127"/>
      <c r="D311" s="128"/>
      <c r="E311" s="128"/>
      <c r="F311" s="128"/>
      <c r="G311" s="128"/>
      <c r="H311" s="128"/>
      <c r="I311" s="126"/>
      <c r="J311" s="129"/>
      <c r="K311" s="129"/>
      <c r="L311" s="129"/>
      <c r="M311" s="129"/>
      <c r="N311" s="129"/>
      <c r="O311" s="129"/>
      <c r="P311" s="129"/>
      <c r="Q311" s="129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</row>
    <row r="312" spans="1:44" ht="12.75" customHeight="1" x14ac:dyDescent="0.25">
      <c r="A312" s="13"/>
      <c r="B312" s="13"/>
      <c r="C312" s="127"/>
      <c r="D312" s="128"/>
      <c r="E312" s="128"/>
      <c r="F312" s="128"/>
      <c r="G312" s="128"/>
      <c r="H312" s="128"/>
      <c r="I312" s="126"/>
      <c r="J312" s="129"/>
      <c r="K312" s="129"/>
      <c r="L312" s="129"/>
      <c r="M312" s="129"/>
      <c r="N312" s="129"/>
      <c r="O312" s="129"/>
      <c r="P312" s="129"/>
      <c r="Q312" s="129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</row>
    <row r="313" spans="1:44" ht="12.75" customHeight="1" x14ac:dyDescent="0.25">
      <c r="A313" s="13"/>
      <c r="B313" s="13"/>
      <c r="C313" s="127"/>
      <c r="D313" s="128"/>
      <c r="E313" s="128"/>
      <c r="F313" s="128"/>
      <c r="G313" s="128"/>
      <c r="H313" s="128"/>
      <c r="I313" s="126"/>
      <c r="J313" s="129"/>
      <c r="K313" s="129"/>
      <c r="L313" s="129"/>
      <c r="M313" s="129"/>
      <c r="N313" s="129"/>
      <c r="O313" s="129"/>
      <c r="P313" s="129"/>
      <c r="Q313" s="129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</row>
    <row r="314" spans="1:44" ht="12.75" customHeight="1" x14ac:dyDescent="0.25">
      <c r="A314" s="13"/>
      <c r="B314" s="13"/>
      <c r="C314" s="127"/>
      <c r="D314" s="128"/>
      <c r="E314" s="128"/>
      <c r="F314" s="128"/>
      <c r="G314" s="128"/>
      <c r="H314" s="128"/>
      <c r="I314" s="126"/>
      <c r="J314" s="129"/>
      <c r="K314" s="129"/>
      <c r="L314" s="129"/>
      <c r="M314" s="129"/>
      <c r="N314" s="129"/>
      <c r="O314" s="129"/>
      <c r="P314" s="129"/>
      <c r="Q314" s="129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</row>
    <row r="315" spans="1:44" ht="12.75" customHeight="1" x14ac:dyDescent="0.25">
      <c r="A315" s="13"/>
      <c r="B315" s="13"/>
      <c r="C315" s="127"/>
      <c r="D315" s="128"/>
      <c r="E315" s="128"/>
      <c r="F315" s="128"/>
      <c r="G315" s="128"/>
      <c r="H315" s="128"/>
      <c r="I315" s="126"/>
      <c r="J315" s="129"/>
      <c r="K315" s="129"/>
      <c r="L315" s="129"/>
      <c r="M315" s="129"/>
      <c r="N315" s="129"/>
      <c r="O315" s="129"/>
      <c r="P315" s="129"/>
      <c r="Q315" s="129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</row>
    <row r="316" spans="1:44" ht="12.75" customHeight="1" x14ac:dyDescent="0.25">
      <c r="A316" s="13"/>
      <c r="B316" s="13"/>
      <c r="C316" s="127"/>
      <c r="D316" s="128"/>
      <c r="E316" s="128"/>
      <c r="F316" s="128"/>
      <c r="G316" s="128"/>
      <c r="H316" s="128"/>
      <c r="I316" s="126"/>
      <c r="J316" s="129"/>
      <c r="K316" s="129"/>
      <c r="L316" s="129"/>
      <c r="M316" s="129"/>
      <c r="N316" s="129"/>
      <c r="O316" s="129"/>
      <c r="P316" s="129"/>
      <c r="Q316" s="129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</row>
    <row r="317" spans="1:44" ht="12.75" customHeight="1" x14ac:dyDescent="0.25">
      <c r="A317" s="13"/>
      <c r="B317" s="13"/>
      <c r="C317" s="127"/>
      <c r="D317" s="128"/>
      <c r="E317" s="128"/>
      <c r="F317" s="128"/>
      <c r="G317" s="128"/>
      <c r="H317" s="128"/>
      <c r="I317" s="126"/>
      <c r="J317" s="129"/>
      <c r="K317" s="129"/>
      <c r="L317" s="129"/>
      <c r="M317" s="129"/>
      <c r="N317" s="129"/>
      <c r="O317" s="129"/>
      <c r="P317" s="129"/>
      <c r="Q317" s="129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</row>
    <row r="318" spans="1:44" ht="12.75" customHeight="1" x14ac:dyDescent="0.25">
      <c r="A318" s="13"/>
      <c r="B318" s="13"/>
      <c r="C318" s="127"/>
      <c r="D318" s="128"/>
      <c r="E318" s="128"/>
      <c r="F318" s="128"/>
      <c r="G318" s="128"/>
      <c r="H318" s="128"/>
      <c r="I318" s="126"/>
      <c r="J318" s="129"/>
      <c r="K318" s="129"/>
      <c r="L318" s="129"/>
      <c r="M318" s="129"/>
      <c r="N318" s="129"/>
      <c r="O318" s="129"/>
      <c r="P318" s="129"/>
      <c r="Q318" s="129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</row>
    <row r="319" spans="1:44" ht="12.75" customHeight="1" x14ac:dyDescent="0.25">
      <c r="A319" s="13"/>
      <c r="B319" s="13"/>
      <c r="C319" s="127"/>
      <c r="D319" s="128"/>
      <c r="E319" s="128"/>
      <c r="F319" s="128"/>
      <c r="G319" s="128"/>
      <c r="H319" s="128"/>
      <c r="I319" s="126"/>
      <c r="J319" s="129"/>
      <c r="K319" s="129"/>
      <c r="L319" s="129"/>
      <c r="M319" s="129"/>
      <c r="N319" s="129"/>
      <c r="O319" s="129"/>
      <c r="P319" s="129"/>
      <c r="Q319" s="129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</row>
    <row r="320" spans="1:44" ht="12.75" customHeight="1" x14ac:dyDescent="0.25">
      <c r="A320" s="13"/>
      <c r="B320" s="13"/>
      <c r="C320" s="127"/>
      <c r="D320" s="128"/>
      <c r="E320" s="128"/>
      <c r="F320" s="128"/>
      <c r="G320" s="128"/>
      <c r="H320" s="128"/>
      <c r="I320" s="126"/>
      <c r="J320" s="129"/>
      <c r="K320" s="129"/>
      <c r="L320" s="129"/>
      <c r="M320" s="129"/>
      <c r="N320" s="129"/>
      <c r="O320" s="129"/>
      <c r="P320" s="129"/>
      <c r="Q320" s="129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</row>
    <row r="321" spans="1:44" ht="12.75" customHeight="1" x14ac:dyDescent="0.25">
      <c r="A321" s="13"/>
      <c r="B321" s="13"/>
      <c r="C321" s="127"/>
      <c r="D321" s="128"/>
      <c r="E321" s="128"/>
      <c r="F321" s="128"/>
      <c r="G321" s="128"/>
      <c r="H321" s="128"/>
      <c r="I321" s="126"/>
      <c r="J321" s="129"/>
      <c r="K321" s="129"/>
      <c r="L321" s="129"/>
      <c r="M321" s="129"/>
      <c r="N321" s="129"/>
      <c r="O321" s="129"/>
      <c r="P321" s="129"/>
      <c r="Q321" s="129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</row>
    <row r="322" spans="1:44" ht="12.75" customHeight="1" x14ac:dyDescent="0.25">
      <c r="A322" s="13"/>
      <c r="B322" s="13"/>
      <c r="C322" s="127"/>
      <c r="D322" s="128"/>
      <c r="E322" s="128"/>
      <c r="F322" s="128"/>
      <c r="G322" s="128"/>
      <c r="H322" s="128"/>
      <c r="I322" s="126"/>
      <c r="J322" s="129"/>
      <c r="K322" s="129"/>
      <c r="L322" s="129"/>
      <c r="M322" s="129"/>
      <c r="N322" s="129"/>
      <c r="O322" s="129"/>
      <c r="P322" s="129"/>
      <c r="Q322" s="129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</row>
    <row r="323" spans="1:44" ht="12.75" customHeight="1" x14ac:dyDescent="0.25">
      <c r="A323" s="13"/>
      <c r="B323" s="13"/>
      <c r="C323" s="127"/>
      <c r="D323" s="128"/>
      <c r="E323" s="128"/>
      <c r="F323" s="128"/>
      <c r="G323" s="128"/>
      <c r="H323" s="128"/>
      <c r="I323" s="126"/>
      <c r="J323" s="129"/>
      <c r="K323" s="129"/>
      <c r="L323" s="129"/>
      <c r="M323" s="129"/>
      <c r="N323" s="129"/>
      <c r="O323" s="129"/>
      <c r="P323" s="129"/>
      <c r="Q323" s="129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</row>
    <row r="324" spans="1:44" ht="12.75" customHeight="1" x14ac:dyDescent="0.25">
      <c r="A324" s="13"/>
      <c r="B324" s="13"/>
      <c r="C324" s="127"/>
      <c r="D324" s="128"/>
      <c r="E324" s="128"/>
      <c r="F324" s="128"/>
      <c r="G324" s="128"/>
      <c r="H324" s="128"/>
      <c r="I324" s="126"/>
      <c r="J324" s="129"/>
      <c r="K324" s="129"/>
      <c r="L324" s="129"/>
      <c r="M324" s="129"/>
      <c r="N324" s="129"/>
      <c r="O324" s="129"/>
      <c r="P324" s="129"/>
      <c r="Q324" s="129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</row>
    <row r="325" spans="1:44" ht="12.75" customHeight="1" x14ac:dyDescent="0.25">
      <c r="A325" s="13"/>
      <c r="B325" s="13"/>
      <c r="C325" s="127"/>
      <c r="D325" s="128"/>
      <c r="E325" s="128"/>
      <c r="F325" s="128"/>
      <c r="G325" s="128"/>
      <c r="H325" s="128"/>
      <c r="I325" s="126"/>
      <c r="J325" s="129"/>
      <c r="K325" s="129"/>
      <c r="L325" s="129"/>
      <c r="M325" s="129"/>
      <c r="N325" s="129"/>
      <c r="O325" s="129"/>
      <c r="P325" s="129"/>
      <c r="Q325" s="129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</row>
    <row r="326" spans="1:44" ht="12.75" customHeight="1" x14ac:dyDescent="0.25">
      <c r="A326" s="13"/>
      <c r="B326" s="13"/>
      <c r="C326" s="127"/>
      <c r="D326" s="128"/>
      <c r="E326" s="128"/>
      <c r="F326" s="128"/>
      <c r="G326" s="128"/>
      <c r="H326" s="128"/>
      <c r="I326" s="126"/>
      <c r="J326" s="129"/>
      <c r="K326" s="129"/>
      <c r="L326" s="129"/>
      <c r="M326" s="129"/>
      <c r="N326" s="129"/>
      <c r="O326" s="129"/>
      <c r="P326" s="129"/>
      <c r="Q326" s="129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</row>
    <row r="327" spans="1:44" ht="12.75" customHeight="1" x14ac:dyDescent="0.25">
      <c r="A327" s="13"/>
      <c r="B327" s="13"/>
      <c r="C327" s="127"/>
      <c r="D327" s="128"/>
      <c r="E327" s="128"/>
      <c r="F327" s="128"/>
      <c r="G327" s="128"/>
      <c r="H327" s="128"/>
      <c r="I327" s="126"/>
      <c r="J327" s="129"/>
      <c r="K327" s="129"/>
      <c r="L327" s="129"/>
      <c r="M327" s="129"/>
      <c r="N327" s="129"/>
      <c r="O327" s="129"/>
      <c r="P327" s="129"/>
      <c r="Q327" s="129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</row>
    <row r="328" spans="1:44" ht="12.75" customHeight="1" x14ac:dyDescent="0.25">
      <c r="A328" s="13"/>
      <c r="B328" s="13"/>
      <c r="C328" s="127"/>
      <c r="D328" s="128"/>
      <c r="E328" s="128"/>
      <c r="F328" s="128"/>
      <c r="G328" s="128"/>
      <c r="H328" s="128"/>
      <c r="I328" s="126"/>
      <c r="J328" s="129"/>
      <c r="K328" s="129"/>
      <c r="L328" s="129"/>
      <c r="M328" s="129"/>
      <c r="N328" s="129"/>
      <c r="O328" s="129"/>
      <c r="P328" s="129"/>
      <c r="Q328" s="129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</row>
    <row r="329" spans="1:44" ht="12.75" customHeight="1" x14ac:dyDescent="0.25">
      <c r="A329" s="13"/>
      <c r="B329" s="13"/>
      <c r="C329" s="127"/>
      <c r="D329" s="128"/>
      <c r="E329" s="128"/>
      <c r="F329" s="128"/>
      <c r="G329" s="128"/>
      <c r="H329" s="128"/>
      <c r="I329" s="126"/>
      <c r="J329" s="129"/>
      <c r="K329" s="129"/>
      <c r="L329" s="129"/>
      <c r="M329" s="129"/>
      <c r="N329" s="129"/>
      <c r="O329" s="129"/>
      <c r="P329" s="129"/>
      <c r="Q329" s="129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</row>
    <row r="330" spans="1:44" ht="12.75" customHeight="1" x14ac:dyDescent="0.25">
      <c r="A330" s="13"/>
      <c r="B330" s="13"/>
      <c r="C330" s="127"/>
      <c r="D330" s="128"/>
      <c r="E330" s="128"/>
      <c r="F330" s="128"/>
      <c r="G330" s="128"/>
      <c r="H330" s="128"/>
      <c r="I330" s="126"/>
      <c r="J330" s="129"/>
      <c r="K330" s="129"/>
      <c r="L330" s="129"/>
      <c r="M330" s="129"/>
      <c r="N330" s="129"/>
      <c r="O330" s="129"/>
      <c r="P330" s="129"/>
      <c r="Q330" s="129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</row>
    <row r="331" spans="1:44" ht="12.75" customHeight="1" x14ac:dyDescent="0.25">
      <c r="A331" s="13"/>
      <c r="B331" s="13"/>
      <c r="C331" s="127"/>
      <c r="D331" s="128"/>
      <c r="E331" s="128"/>
      <c r="F331" s="128"/>
      <c r="G331" s="128"/>
      <c r="H331" s="128"/>
      <c r="I331" s="126"/>
      <c r="J331" s="129"/>
      <c r="K331" s="129"/>
      <c r="L331" s="129"/>
      <c r="M331" s="129"/>
      <c r="N331" s="129"/>
      <c r="O331" s="129"/>
      <c r="P331" s="129"/>
      <c r="Q331" s="129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</row>
    <row r="332" spans="1:44" ht="12.75" customHeight="1" x14ac:dyDescent="0.25">
      <c r="A332" s="13"/>
      <c r="B332" s="13"/>
      <c r="C332" s="127"/>
      <c r="D332" s="128"/>
      <c r="E332" s="128"/>
      <c r="F332" s="128"/>
      <c r="G332" s="128"/>
      <c r="H332" s="128"/>
      <c r="I332" s="126"/>
      <c r="J332" s="129"/>
      <c r="K332" s="129"/>
      <c r="L332" s="129"/>
      <c r="M332" s="129"/>
      <c r="N332" s="129"/>
      <c r="O332" s="129"/>
      <c r="P332" s="129"/>
      <c r="Q332" s="129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</row>
    <row r="333" spans="1:44" ht="12.75" customHeight="1" x14ac:dyDescent="0.25">
      <c r="A333" s="13"/>
      <c r="B333" s="13"/>
      <c r="C333" s="127"/>
      <c r="D333" s="128"/>
      <c r="E333" s="128"/>
      <c r="F333" s="128"/>
      <c r="G333" s="128"/>
      <c r="H333" s="128"/>
      <c r="I333" s="126"/>
      <c r="J333" s="129"/>
      <c r="K333" s="129"/>
      <c r="L333" s="129"/>
      <c r="M333" s="129"/>
      <c r="N333" s="129"/>
      <c r="O333" s="129"/>
      <c r="P333" s="129"/>
      <c r="Q333" s="129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</row>
    <row r="334" spans="1:44" ht="12.75" customHeight="1" x14ac:dyDescent="0.25">
      <c r="A334" s="13"/>
      <c r="B334" s="13"/>
      <c r="C334" s="127"/>
      <c r="D334" s="128"/>
      <c r="E334" s="128"/>
      <c r="F334" s="128"/>
      <c r="G334" s="128"/>
      <c r="H334" s="128"/>
      <c r="I334" s="126"/>
      <c r="J334" s="129"/>
      <c r="K334" s="129"/>
      <c r="L334" s="129"/>
      <c r="M334" s="129"/>
      <c r="N334" s="129"/>
      <c r="O334" s="129"/>
      <c r="P334" s="129"/>
      <c r="Q334" s="129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</row>
    <row r="335" spans="1:44" ht="12.75" customHeight="1" x14ac:dyDescent="0.25">
      <c r="A335" s="13"/>
      <c r="B335" s="13"/>
      <c r="C335" s="127"/>
      <c r="D335" s="128"/>
      <c r="E335" s="128"/>
      <c r="F335" s="128"/>
      <c r="G335" s="128"/>
      <c r="H335" s="128"/>
      <c r="I335" s="126"/>
      <c r="J335" s="129"/>
      <c r="K335" s="129"/>
      <c r="L335" s="129"/>
      <c r="M335" s="129"/>
      <c r="N335" s="129"/>
      <c r="O335" s="129"/>
      <c r="P335" s="129"/>
      <c r="Q335" s="129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</row>
    <row r="336" spans="1:44" ht="12.75" customHeight="1" x14ac:dyDescent="0.25">
      <c r="A336" s="13"/>
      <c r="B336" s="13"/>
      <c r="C336" s="127"/>
      <c r="D336" s="128"/>
      <c r="E336" s="128"/>
      <c r="F336" s="128"/>
      <c r="G336" s="128"/>
      <c r="H336" s="128"/>
      <c r="I336" s="126"/>
      <c r="J336" s="129"/>
      <c r="K336" s="129"/>
      <c r="L336" s="129"/>
      <c r="M336" s="129"/>
      <c r="N336" s="129"/>
      <c r="O336" s="129"/>
      <c r="P336" s="129"/>
      <c r="Q336" s="129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</row>
    <row r="337" spans="1:44" ht="12.75" customHeight="1" x14ac:dyDescent="0.25">
      <c r="A337" s="13"/>
      <c r="B337" s="13"/>
      <c r="C337" s="127"/>
      <c r="D337" s="128"/>
      <c r="E337" s="128"/>
      <c r="F337" s="128"/>
      <c r="G337" s="128"/>
      <c r="H337" s="128"/>
      <c r="I337" s="126"/>
      <c r="J337" s="129"/>
      <c r="K337" s="129"/>
      <c r="L337" s="129"/>
      <c r="M337" s="129"/>
      <c r="N337" s="129"/>
      <c r="O337" s="129"/>
      <c r="P337" s="129"/>
      <c r="Q337" s="129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</row>
    <row r="338" spans="1:44" ht="12.75" customHeight="1" x14ac:dyDescent="0.25">
      <c r="A338" s="13"/>
      <c r="B338" s="13"/>
      <c r="C338" s="127"/>
      <c r="D338" s="128"/>
      <c r="E338" s="128"/>
      <c r="F338" s="128"/>
      <c r="G338" s="128"/>
      <c r="H338" s="128"/>
      <c r="I338" s="126"/>
      <c r="J338" s="129"/>
      <c r="K338" s="129"/>
      <c r="L338" s="129"/>
      <c r="M338" s="129"/>
      <c r="N338" s="129"/>
      <c r="O338" s="129"/>
      <c r="P338" s="129"/>
      <c r="Q338" s="129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</row>
    <row r="339" spans="1:44" ht="12.75" customHeight="1" x14ac:dyDescent="0.25">
      <c r="A339" s="13"/>
      <c r="B339" s="13"/>
      <c r="C339" s="127"/>
      <c r="D339" s="128"/>
      <c r="E339" s="128"/>
      <c r="F339" s="128"/>
      <c r="G339" s="128"/>
      <c r="H339" s="128"/>
      <c r="I339" s="126"/>
      <c r="J339" s="129"/>
      <c r="K339" s="129"/>
      <c r="L339" s="129"/>
      <c r="M339" s="129"/>
      <c r="N339" s="129"/>
      <c r="O339" s="129"/>
      <c r="P339" s="129"/>
      <c r="Q339" s="129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</row>
    <row r="340" spans="1:44" ht="12.75" customHeight="1" x14ac:dyDescent="0.25">
      <c r="A340" s="13"/>
      <c r="B340" s="13"/>
      <c r="C340" s="127"/>
      <c r="D340" s="128"/>
      <c r="E340" s="128"/>
      <c r="F340" s="128"/>
      <c r="G340" s="128"/>
      <c r="H340" s="128"/>
      <c r="I340" s="126"/>
      <c r="J340" s="129"/>
      <c r="K340" s="129"/>
      <c r="L340" s="129"/>
      <c r="M340" s="129"/>
      <c r="N340" s="129"/>
      <c r="O340" s="129"/>
      <c r="P340" s="129"/>
      <c r="Q340" s="129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</row>
    <row r="341" spans="1:44" ht="12.75" customHeight="1" x14ac:dyDescent="0.25">
      <c r="A341" s="13"/>
      <c r="B341" s="13"/>
      <c r="C341" s="127"/>
      <c r="D341" s="128"/>
      <c r="E341" s="128"/>
      <c r="F341" s="128"/>
      <c r="G341" s="128"/>
      <c r="H341" s="128"/>
      <c r="I341" s="126"/>
      <c r="J341" s="129"/>
      <c r="K341" s="129"/>
      <c r="L341" s="129"/>
      <c r="M341" s="129"/>
      <c r="N341" s="129"/>
      <c r="O341" s="129"/>
      <c r="P341" s="129"/>
      <c r="Q341" s="129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</row>
    <row r="342" spans="1:44" ht="12.75" customHeight="1" x14ac:dyDescent="0.25">
      <c r="A342" s="13"/>
      <c r="B342" s="13"/>
      <c r="C342" s="127"/>
      <c r="D342" s="128"/>
      <c r="E342" s="128"/>
      <c r="F342" s="128"/>
      <c r="G342" s="128"/>
      <c r="H342" s="128"/>
      <c r="I342" s="126"/>
      <c r="J342" s="129"/>
      <c r="K342" s="129"/>
      <c r="L342" s="129"/>
      <c r="M342" s="129"/>
      <c r="N342" s="129"/>
      <c r="O342" s="129"/>
      <c r="P342" s="129"/>
      <c r="Q342" s="129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</row>
    <row r="343" spans="1:44" ht="12.75" customHeight="1" x14ac:dyDescent="0.25">
      <c r="A343" s="13"/>
      <c r="B343" s="13"/>
      <c r="C343" s="127"/>
      <c r="D343" s="128"/>
      <c r="E343" s="128"/>
      <c r="F343" s="128"/>
      <c r="G343" s="128"/>
      <c r="H343" s="128"/>
      <c r="I343" s="126"/>
      <c r="J343" s="129"/>
      <c r="K343" s="129"/>
      <c r="L343" s="129"/>
      <c r="M343" s="129"/>
      <c r="N343" s="129"/>
      <c r="O343" s="129"/>
      <c r="P343" s="129"/>
      <c r="Q343" s="129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</row>
    <row r="344" spans="1:44" ht="12.75" customHeight="1" x14ac:dyDescent="0.25">
      <c r="A344" s="13"/>
      <c r="B344" s="13"/>
      <c r="C344" s="127"/>
      <c r="D344" s="128"/>
      <c r="E344" s="128"/>
      <c r="F344" s="128"/>
      <c r="G344" s="128"/>
      <c r="H344" s="128"/>
      <c r="I344" s="126"/>
      <c r="J344" s="129"/>
      <c r="K344" s="129"/>
      <c r="L344" s="129"/>
      <c r="M344" s="129"/>
      <c r="N344" s="129"/>
      <c r="O344" s="129"/>
      <c r="P344" s="129"/>
      <c r="Q344" s="129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</row>
    <row r="345" spans="1:44" ht="12.75" customHeight="1" x14ac:dyDescent="0.25">
      <c r="A345" s="13"/>
      <c r="B345" s="13"/>
      <c r="C345" s="127"/>
      <c r="D345" s="128"/>
      <c r="E345" s="128"/>
      <c r="F345" s="128"/>
      <c r="G345" s="128"/>
      <c r="H345" s="128"/>
      <c r="I345" s="126"/>
      <c r="J345" s="129"/>
      <c r="K345" s="129"/>
      <c r="L345" s="129"/>
      <c r="M345" s="129"/>
      <c r="N345" s="129"/>
      <c r="O345" s="129"/>
      <c r="P345" s="129"/>
      <c r="Q345" s="129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</row>
    <row r="346" spans="1:44" ht="12.75" customHeight="1" x14ac:dyDescent="0.25">
      <c r="A346" s="13"/>
      <c r="B346" s="13"/>
      <c r="C346" s="127"/>
      <c r="D346" s="128"/>
      <c r="E346" s="128"/>
      <c r="F346" s="128"/>
      <c r="G346" s="128"/>
      <c r="H346" s="128"/>
      <c r="I346" s="126"/>
      <c r="J346" s="129"/>
      <c r="K346" s="129"/>
      <c r="L346" s="129"/>
      <c r="M346" s="129"/>
      <c r="N346" s="129"/>
      <c r="O346" s="129"/>
      <c r="P346" s="129"/>
      <c r="Q346" s="129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</row>
    <row r="347" spans="1:44" ht="12.75" customHeight="1" x14ac:dyDescent="0.25">
      <c r="A347" s="13"/>
      <c r="B347" s="13"/>
      <c r="C347" s="127"/>
      <c r="D347" s="128"/>
      <c r="E347" s="128"/>
      <c r="F347" s="128"/>
      <c r="G347" s="128"/>
      <c r="H347" s="128"/>
      <c r="I347" s="126"/>
      <c r="J347" s="129"/>
      <c r="K347" s="129"/>
      <c r="L347" s="129"/>
      <c r="M347" s="129"/>
      <c r="N347" s="129"/>
      <c r="O347" s="129"/>
      <c r="P347" s="129"/>
      <c r="Q347" s="129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</row>
    <row r="348" spans="1:44" ht="12.75" customHeight="1" x14ac:dyDescent="0.25">
      <c r="A348" s="13"/>
      <c r="B348" s="13"/>
      <c r="C348" s="127"/>
      <c r="D348" s="128"/>
      <c r="E348" s="128"/>
      <c r="F348" s="128"/>
      <c r="G348" s="128"/>
      <c r="H348" s="128"/>
      <c r="I348" s="126"/>
      <c r="J348" s="129"/>
      <c r="K348" s="129"/>
      <c r="L348" s="129"/>
      <c r="M348" s="129"/>
      <c r="N348" s="129"/>
      <c r="O348" s="129"/>
      <c r="P348" s="129"/>
      <c r="Q348" s="129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</row>
    <row r="349" spans="1:44" ht="12.75" customHeight="1" x14ac:dyDescent="0.25">
      <c r="A349" s="13"/>
      <c r="B349" s="13"/>
      <c r="C349" s="127"/>
      <c r="D349" s="128"/>
      <c r="E349" s="128"/>
      <c r="F349" s="128"/>
      <c r="G349" s="128"/>
      <c r="H349" s="128"/>
      <c r="I349" s="126"/>
      <c r="J349" s="129"/>
      <c r="K349" s="129"/>
      <c r="L349" s="129"/>
      <c r="M349" s="129"/>
      <c r="N349" s="129"/>
      <c r="O349" s="129"/>
      <c r="P349" s="129"/>
      <c r="Q349" s="129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</row>
    <row r="350" spans="1:44" ht="12.75" customHeight="1" x14ac:dyDescent="0.25">
      <c r="A350" s="13"/>
      <c r="B350" s="13"/>
      <c r="C350" s="127"/>
      <c r="D350" s="128"/>
      <c r="E350" s="128"/>
      <c r="F350" s="128"/>
      <c r="G350" s="128"/>
      <c r="H350" s="128"/>
      <c r="I350" s="126"/>
      <c r="J350" s="129"/>
      <c r="K350" s="129"/>
      <c r="L350" s="129"/>
      <c r="M350" s="129"/>
      <c r="N350" s="129"/>
      <c r="O350" s="129"/>
      <c r="P350" s="129"/>
      <c r="Q350" s="129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</row>
    <row r="351" spans="1:44" ht="12.75" customHeight="1" x14ac:dyDescent="0.25">
      <c r="A351" s="13"/>
      <c r="B351" s="13"/>
      <c r="C351" s="127"/>
      <c r="D351" s="128"/>
      <c r="E351" s="128"/>
      <c r="F351" s="128"/>
      <c r="G351" s="128"/>
      <c r="H351" s="128"/>
      <c r="I351" s="126"/>
      <c r="J351" s="129"/>
      <c r="K351" s="129"/>
      <c r="L351" s="129"/>
      <c r="M351" s="129"/>
      <c r="N351" s="129"/>
      <c r="O351" s="129"/>
      <c r="P351" s="129"/>
      <c r="Q351" s="129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</row>
    <row r="352" spans="1:44" ht="12.75" customHeight="1" x14ac:dyDescent="0.25">
      <c r="A352" s="13"/>
      <c r="B352" s="13"/>
      <c r="C352" s="127"/>
      <c r="D352" s="128"/>
      <c r="E352" s="128"/>
      <c r="F352" s="128"/>
      <c r="G352" s="128"/>
      <c r="H352" s="128"/>
      <c r="I352" s="126"/>
      <c r="J352" s="129"/>
      <c r="K352" s="129"/>
      <c r="L352" s="129"/>
      <c r="M352" s="129"/>
      <c r="N352" s="129"/>
      <c r="O352" s="129"/>
      <c r="P352" s="129"/>
      <c r="Q352" s="129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</row>
    <row r="353" spans="1:44" ht="12.75" customHeight="1" x14ac:dyDescent="0.25">
      <c r="A353" s="13"/>
      <c r="B353" s="13"/>
      <c r="C353" s="127"/>
      <c r="D353" s="128"/>
      <c r="E353" s="128"/>
      <c r="F353" s="128"/>
      <c r="G353" s="128"/>
      <c r="H353" s="128"/>
      <c r="I353" s="126"/>
      <c r="J353" s="129"/>
      <c r="K353" s="129"/>
      <c r="L353" s="129"/>
      <c r="M353" s="129"/>
      <c r="N353" s="129"/>
      <c r="O353" s="129"/>
      <c r="P353" s="129"/>
      <c r="Q353" s="129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</row>
    <row r="354" spans="1:44" ht="12.75" customHeight="1" x14ac:dyDescent="0.25">
      <c r="A354" s="13"/>
      <c r="B354" s="13"/>
      <c r="C354" s="127"/>
      <c r="D354" s="128"/>
      <c r="E354" s="128"/>
      <c r="F354" s="128"/>
      <c r="G354" s="128"/>
      <c r="H354" s="128"/>
      <c r="I354" s="126"/>
      <c r="J354" s="129"/>
      <c r="K354" s="129"/>
      <c r="L354" s="129"/>
      <c r="M354" s="129"/>
      <c r="N354" s="129"/>
      <c r="O354" s="129"/>
      <c r="P354" s="129"/>
      <c r="Q354" s="129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</row>
    <row r="355" spans="1:44" ht="12.75" customHeight="1" x14ac:dyDescent="0.25">
      <c r="A355" s="13"/>
      <c r="B355" s="13"/>
      <c r="C355" s="127"/>
      <c r="D355" s="128"/>
      <c r="E355" s="128"/>
      <c r="F355" s="128"/>
      <c r="G355" s="128"/>
      <c r="H355" s="128"/>
      <c r="I355" s="126"/>
      <c r="J355" s="129"/>
      <c r="K355" s="129"/>
      <c r="L355" s="129"/>
      <c r="M355" s="129"/>
      <c r="N355" s="129"/>
      <c r="O355" s="129"/>
      <c r="P355" s="129"/>
      <c r="Q355" s="129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</row>
    <row r="356" spans="1:44" ht="12.75" customHeight="1" x14ac:dyDescent="0.25">
      <c r="A356" s="13"/>
      <c r="B356" s="13"/>
      <c r="C356" s="127"/>
      <c r="D356" s="128"/>
      <c r="E356" s="128"/>
      <c r="F356" s="128"/>
      <c r="G356" s="128"/>
      <c r="H356" s="128"/>
      <c r="I356" s="126"/>
      <c r="J356" s="129"/>
      <c r="K356" s="129"/>
      <c r="L356" s="129"/>
      <c r="M356" s="129"/>
      <c r="N356" s="129"/>
      <c r="O356" s="129"/>
      <c r="P356" s="129"/>
      <c r="Q356" s="129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</row>
    <row r="357" spans="1:44" ht="12.75" customHeight="1" x14ac:dyDescent="0.25">
      <c r="A357" s="13"/>
      <c r="B357" s="13"/>
      <c r="C357" s="127"/>
      <c r="D357" s="128"/>
      <c r="E357" s="128"/>
      <c r="F357" s="128"/>
      <c r="G357" s="128"/>
      <c r="H357" s="128"/>
      <c r="I357" s="126"/>
      <c r="J357" s="129"/>
      <c r="K357" s="129"/>
      <c r="L357" s="129"/>
      <c r="M357" s="129"/>
      <c r="N357" s="129"/>
      <c r="O357" s="129"/>
      <c r="P357" s="129"/>
      <c r="Q357" s="129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</row>
    <row r="358" spans="1:44" ht="12.75" customHeight="1" x14ac:dyDescent="0.25">
      <c r="A358" s="13"/>
      <c r="B358" s="13"/>
      <c r="C358" s="127"/>
      <c r="D358" s="128"/>
      <c r="E358" s="128"/>
      <c r="F358" s="128"/>
      <c r="G358" s="128"/>
      <c r="H358" s="128"/>
      <c r="I358" s="126"/>
      <c r="J358" s="129"/>
      <c r="K358" s="129"/>
      <c r="L358" s="129"/>
      <c r="M358" s="129"/>
      <c r="N358" s="129"/>
      <c r="O358" s="129"/>
      <c r="P358" s="129"/>
      <c r="Q358" s="129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</row>
    <row r="359" spans="1:44" ht="12.75" customHeight="1" x14ac:dyDescent="0.25">
      <c r="A359" s="13"/>
      <c r="B359" s="13"/>
      <c r="C359" s="127"/>
      <c r="D359" s="128"/>
      <c r="E359" s="128"/>
      <c r="F359" s="128"/>
      <c r="G359" s="128"/>
      <c r="H359" s="128"/>
      <c r="I359" s="126"/>
      <c r="J359" s="129"/>
      <c r="K359" s="129"/>
      <c r="L359" s="129"/>
      <c r="M359" s="129"/>
      <c r="N359" s="129"/>
      <c r="O359" s="129"/>
      <c r="P359" s="129"/>
      <c r="Q359" s="129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</row>
    <row r="360" spans="1:44" ht="12.75" customHeight="1" x14ac:dyDescent="0.25">
      <c r="A360" s="13"/>
      <c r="B360" s="13"/>
      <c r="C360" s="127"/>
      <c r="D360" s="128"/>
      <c r="E360" s="128"/>
      <c r="F360" s="128"/>
      <c r="G360" s="128"/>
      <c r="H360" s="128"/>
      <c r="I360" s="126"/>
      <c r="J360" s="129"/>
      <c r="K360" s="129"/>
      <c r="L360" s="129"/>
      <c r="M360" s="129"/>
      <c r="N360" s="129"/>
      <c r="O360" s="129"/>
      <c r="P360" s="129"/>
      <c r="Q360" s="129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</row>
    <row r="361" spans="1:44" ht="12.75" customHeight="1" x14ac:dyDescent="0.25">
      <c r="A361" s="13"/>
      <c r="B361" s="13"/>
      <c r="C361" s="127"/>
      <c r="D361" s="128"/>
      <c r="E361" s="128"/>
      <c r="F361" s="128"/>
      <c r="G361" s="128"/>
      <c r="H361" s="128"/>
      <c r="I361" s="126"/>
      <c r="J361" s="129"/>
      <c r="K361" s="129"/>
      <c r="L361" s="129"/>
      <c r="M361" s="129"/>
      <c r="N361" s="129"/>
      <c r="O361" s="129"/>
      <c r="P361" s="129"/>
      <c r="Q361" s="129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</row>
    <row r="362" spans="1:44" ht="12.75" customHeight="1" x14ac:dyDescent="0.25">
      <c r="A362" s="13"/>
      <c r="B362" s="13"/>
      <c r="C362" s="127"/>
      <c r="D362" s="128"/>
      <c r="E362" s="128"/>
      <c r="F362" s="128"/>
      <c r="G362" s="128"/>
      <c r="H362" s="128"/>
      <c r="I362" s="126"/>
      <c r="J362" s="129"/>
      <c r="K362" s="129"/>
      <c r="L362" s="129"/>
      <c r="M362" s="129"/>
      <c r="N362" s="129"/>
      <c r="O362" s="129"/>
      <c r="P362" s="129"/>
      <c r="Q362" s="129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</row>
    <row r="363" spans="1:44" ht="12.75" customHeight="1" x14ac:dyDescent="0.25">
      <c r="A363" s="13"/>
      <c r="B363" s="13"/>
      <c r="C363" s="127"/>
      <c r="D363" s="128"/>
      <c r="E363" s="128"/>
      <c r="F363" s="128"/>
      <c r="G363" s="128"/>
      <c r="H363" s="128"/>
      <c r="I363" s="126"/>
      <c r="J363" s="129"/>
      <c r="K363" s="129"/>
      <c r="L363" s="129"/>
      <c r="M363" s="129"/>
      <c r="N363" s="129"/>
      <c r="O363" s="129"/>
      <c r="P363" s="129"/>
      <c r="Q363" s="129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</row>
    <row r="364" spans="1:44" ht="12.75" customHeight="1" x14ac:dyDescent="0.25">
      <c r="A364" s="13"/>
      <c r="B364" s="13"/>
      <c r="C364" s="127"/>
      <c r="D364" s="128"/>
      <c r="E364" s="128"/>
      <c r="F364" s="128"/>
      <c r="G364" s="128"/>
      <c r="H364" s="128"/>
      <c r="I364" s="126"/>
      <c r="J364" s="129"/>
      <c r="K364" s="129"/>
      <c r="L364" s="129"/>
      <c r="M364" s="129"/>
      <c r="N364" s="129"/>
      <c r="O364" s="129"/>
      <c r="P364" s="129"/>
      <c r="Q364" s="129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</row>
    <row r="365" spans="1:44" ht="12.75" customHeight="1" x14ac:dyDescent="0.25">
      <c r="A365" s="13"/>
      <c r="B365" s="13"/>
      <c r="C365" s="127"/>
      <c r="D365" s="128"/>
      <c r="E365" s="128"/>
      <c r="F365" s="128"/>
      <c r="G365" s="128"/>
      <c r="H365" s="128"/>
      <c r="I365" s="126"/>
      <c r="J365" s="129"/>
      <c r="K365" s="129"/>
      <c r="L365" s="129"/>
      <c r="M365" s="129"/>
      <c r="N365" s="129"/>
      <c r="O365" s="129"/>
      <c r="P365" s="129"/>
      <c r="Q365" s="129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</row>
    <row r="366" spans="1:44" ht="12.75" customHeight="1" x14ac:dyDescent="0.25">
      <c r="A366" s="13"/>
      <c r="B366" s="13"/>
      <c r="C366" s="127"/>
      <c r="D366" s="128"/>
      <c r="E366" s="128"/>
      <c r="F366" s="128"/>
      <c r="G366" s="128"/>
      <c r="H366" s="128"/>
      <c r="I366" s="126"/>
      <c r="J366" s="129"/>
      <c r="K366" s="129"/>
      <c r="L366" s="129"/>
      <c r="M366" s="129"/>
      <c r="N366" s="129"/>
      <c r="O366" s="129"/>
      <c r="P366" s="129"/>
      <c r="Q366" s="129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</row>
    <row r="367" spans="1:44" ht="12.75" customHeight="1" x14ac:dyDescent="0.25">
      <c r="A367" s="13"/>
      <c r="B367" s="13"/>
      <c r="C367" s="127"/>
      <c r="D367" s="128"/>
      <c r="E367" s="128"/>
      <c r="F367" s="128"/>
      <c r="G367" s="128"/>
      <c r="H367" s="128"/>
      <c r="I367" s="126"/>
      <c r="J367" s="129"/>
      <c r="K367" s="129"/>
      <c r="L367" s="129"/>
      <c r="M367" s="129"/>
      <c r="N367" s="129"/>
      <c r="O367" s="129"/>
      <c r="P367" s="129"/>
      <c r="Q367" s="129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</row>
    <row r="368" spans="1:44" ht="12.75" customHeight="1" x14ac:dyDescent="0.25">
      <c r="A368" s="13"/>
      <c r="B368" s="13"/>
      <c r="C368" s="127"/>
      <c r="D368" s="128"/>
      <c r="E368" s="128"/>
      <c r="F368" s="128"/>
      <c r="G368" s="128"/>
      <c r="H368" s="128"/>
      <c r="I368" s="126"/>
      <c r="J368" s="129"/>
      <c r="K368" s="129"/>
      <c r="L368" s="129"/>
      <c r="M368" s="129"/>
      <c r="N368" s="129"/>
      <c r="O368" s="129"/>
      <c r="P368" s="129"/>
      <c r="Q368" s="129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</row>
    <row r="369" spans="1:44" ht="12.75" customHeight="1" x14ac:dyDescent="0.25">
      <c r="A369" s="13"/>
      <c r="B369" s="13"/>
      <c r="C369" s="127"/>
      <c r="D369" s="128"/>
      <c r="E369" s="128"/>
      <c r="F369" s="128"/>
      <c r="G369" s="128"/>
      <c r="H369" s="128"/>
      <c r="I369" s="126"/>
      <c r="J369" s="129"/>
      <c r="K369" s="129"/>
      <c r="L369" s="129"/>
      <c r="M369" s="129"/>
      <c r="N369" s="129"/>
      <c r="O369" s="129"/>
      <c r="P369" s="129"/>
      <c r="Q369" s="129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</row>
    <row r="370" spans="1:44" ht="12.75" customHeight="1" x14ac:dyDescent="0.25">
      <c r="A370" s="13"/>
      <c r="B370" s="13"/>
      <c r="C370" s="127"/>
      <c r="D370" s="128"/>
      <c r="E370" s="128"/>
      <c r="F370" s="128"/>
      <c r="G370" s="128"/>
      <c r="H370" s="128"/>
      <c r="I370" s="126"/>
      <c r="J370" s="129"/>
      <c r="K370" s="129"/>
      <c r="L370" s="129"/>
      <c r="M370" s="129"/>
      <c r="N370" s="129"/>
      <c r="O370" s="129"/>
      <c r="P370" s="129"/>
      <c r="Q370" s="129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</row>
    <row r="371" spans="1:44" ht="12.75" customHeight="1" x14ac:dyDescent="0.25">
      <c r="A371" s="13"/>
      <c r="B371" s="13"/>
      <c r="C371" s="127"/>
      <c r="D371" s="128"/>
      <c r="E371" s="128"/>
      <c r="F371" s="128"/>
      <c r="G371" s="128"/>
      <c r="H371" s="128"/>
      <c r="I371" s="126"/>
      <c r="J371" s="129"/>
      <c r="K371" s="129"/>
      <c r="L371" s="129"/>
      <c r="M371" s="129"/>
      <c r="N371" s="129"/>
      <c r="O371" s="129"/>
      <c r="P371" s="129"/>
      <c r="Q371" s="129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</row>
    <row r="372" spans="1:44" ht="12.75" customHeight="1" x14ac:dyDescent="0.25">
      <c r="A372" s="13"/>
      <c r="B372" s="13"/>
      <c r="C372" s="127"/>
      <c r="D372" s="128"/>
      <c r="E372" s="128"/>
      <c r="F372" s="128"/>
      <c r="G372" s="128"/>
      <c r="H372" s="128"/>
      <c r="I372" s="126"/>
      <c r="J372" s="129"/>
      <c r="K372" s="129"/>
      <c r="L372" s="129"/>
      <c r="M372" s="129"/>
      <c r="N372" s="129"/>
      <c r="O372" s="129"/>
      <c r="P372" s="129"/>
      <c r="Q372" s="129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</row>
    <row r="373" spans="1:44" ht="12.75" customHeight="1" x14ac:dyDescent="0.25">
      <c r="A373" s="13"/>
      <c r="B373" s="13"/>
      <c r="C373" s="127"/>
      <c r="D373" s="128"/>
      <c r="E373" s="128"/>
      <c r="F373" s="128"/>
      <c r="G373" s="128"/>
      <c r="H373" s="128"/>
      <c r="I373" s="126"/>
      <c r="J373" s="129"/>
      <c r="K373" s="129"/>
      <c r="L373" s="129"/>
      <c r="M373" s="129"/>
      <c r="N373" s="129"/>
      <c r="O373" s="129"/>
      <c r="P373" s="129"/>
      <c r="Q373" s="129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</row>
    <row r="374" spans="1:44" ht="12.75" customHeight="1" x14ac:dyDescent="0.25">
      <c r="A374" s="13"/>
      <c r="B374" s="13"/>
      <c r="C374" s="127"/>
      <c r="D374" s="128"/>
      <c r="E374" s="128"/>
      <c r="F374" s="128"/>
      <c r="G374" s="128"/>
      <c r="H374" s="128"/>
      <c r="I374" s="126"/>
      <c r="J374" s="129"/>
      <c r="K374" s="129"/>
      <c r="L374" s="129"/>
      <c r="M374" s="129"/>
      <c r="N374" s="129"/>
      <c r="O374" s="129"/>
      <c r="P374" s="129"/>
      <c r="Q374" s="129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</row>
    <row r="375" spans="1:44" ht="12.75" customHeight="1" x14ac:dyDescent="0.25">
      <c r="A375" s="13"/>
      <c r="B375" s="13"/>
      <c r="C375" s="127"/>
      <c r="D375" s="128"/>
      <c r="E375" s="128"/>
      <c r="F375" s="128"/>
      <c r="G375" s="128"/>
      <c r="H375" s="128"/>
      <c r="I375" s="126"/>
      <c r="J375" s="129"/>
      <c r="K375" s="129"/>
      <c r="L375" s="129"/>
      <c r="M375" s="129"/>
      <c r="N375" s="129"/>
      <c r="O375" s="129"/>
      <c r="P375" s="129"/>
      <c r="Q375" s="129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</row>
    <row r="376" spans="1:44" ht="12.75" customHeight="1" x14ac:dyDescent="0.25">
      <c r="A376" s="13"/>
      <c r="B376" s="13"/>
      <c r="C376" s="127"/>
      <c r="D376" s="128"/>
      <c r="E376" s="128"/>
      <c r="F376" s="128"/>
      <c r="G376" s="128"/>
      <c r="H376" s="128"/>
      <c r="I376" s="126"/>
      <c r="J376" s="129"/>
      <c r="K376" s="129"/>
      <c r="L376" s="129"/>
      <c r="M376" s="129"/>
      <c r="N376" s="129"/>
      <c r="O376" s="129"/>
      <c r="P376" s="129"/>
      <c r="Q376" s="129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</row>
    <row r="377" spans="1:44" ht="12.75" customHeight="1" x14ac:dyDescent="0.25">
      <c r="A377" s="13"/>
      <c r="B377" s="13"/>
      <c r="C377" s="127"/>
      <c r="D377" s="128"/>
      <c r="E377" s="128"/>
      <c r="F377" s="128"/>
      <c r="G377" s="128"/>
      <c r="H377" s="128"/>
      <c r="I377" s="126"/>
      <c r="J377" s="129"/>
      <c r="K377" s="129"/>
      <c r="L377" s="129"/>
      <c r="M377" s="129"/>
      <c r="N377" s="129"/>
      <c r="O377" s="129"/>
      <c r="P377" s="129"/>
      <c r="Q377" s="129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</row>
    <row r="378" spans="1:44" ht="12.75" customHeight="1" x14ac:dyDescent="0.25">
      <c r="A378" s="13"/>
      <c r="B378" s="13"/>
      <c r="C378" s="127"/>
      <c r="D378" s="128"/>
      <c r="E378" s="128"/>
      <c r="F378" s="128"/>
      <c r="G378" s="128"/>
      <c r="H378" s="128"/>
      <c r="I378" s="126"/>
      <c r="J378" s="129"/>
      <c r="K378" s="129"/>
      <c r="L378" s="129"/>
      <c r="M378" s="129"/>
      <c r="N378" s="129"/>
      <c r="O378" s="129"/>
      <c r="P378" s="129"/>
      <c r="Q378" s="129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</row>
    <row r="379" spans="1:44" ht="12.75" customHeight="1" x14ac:dyDescent="0.25">
      <c r="A379" s="13"/>
      <c r="B379" s="13"/>
      <c r="C379" s="127"/>
      <c r="D379" s="128"/>
      <c r="E379" s="128"/>
      <c r="F379" s="128"/>
      <c r="G379" s="128"/>
      <c r="H379" s="128"/>
      <c r="I379" s="126"/>
      <c r="J379" s="129"/>
      <c r="K379" s="129"/>
      <c r="L379" s="129"/>
      <c r="M379" s="129"/>
      <c r="N379" s="129"/>
      <c r="O379" s="129"/>
      <c r="P379" s="129"/>
      <c r="Q379" s="129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</row>
    <row r="380" spans="1:44" ht="12.75" customHeight="1" x14ac:dyDescent="0.25">
      <c r="A380" s="13"/>
      <c r="B380" s="13"/>
      <c r="C380" s="127"/>
      <c r="D380" s="128"/>
      <c r="E380" s="128"/>
      <c r="F380" s="128"/>
      <c r="G380" s="128"/>
      <c r="H380" s="128"/>
      <c r="I380" s="126"/>
      <c r="J380" s="129"/>
      <c r="K380" s="129"/>
      <c r="L380" s="129"/>
      <c r="M380" s="129"/>
      <c r="N380" s="129"/>
      <c r="O380" s="129"/>
      <c r="P380" s="129"/>
      <c r="Q380" s="129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</row>
    <row r="381" spans="1:44" ht="12.75" customHeight="1" x14ac:dyDescent="0.25">
      <c r="A381" s="13"/>
      <c r="B381" s="13"/>
      <c r="C381" s="127"/>
      <c r="D381" s="128"/>
      <c r="E381" s="128"/>
      <c r="F381" s="128"/>
      <c r="G381" s="128"/>
      <c r="H381" s="128"/>
      <c r="I381" s="126"/>
      <c r="J381" s="129"/>
      <c r="K381" s="129"/>
      <c r="L381" s="129"/>
      <c r="M381" s="129"/>
      <c r="N381" s="129"/>
      <c r="O381" s="129"/>
      <c r="P381" s="129"/>
      <c r="Q381" s="129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</row>
    <row r="382" spans="1:44" ht="12.75" customHeight="1" x14ac:dyDescent="0.25">
      <c r="A382" s="13"/>
      <c r="B382" s="13"/>
      <c r="C382" s="127"/>
      <c r="D382" s="128"/>
      <c r="E382" s="128"/>
      <c r="F382" s="128"/>
      <c r="G382" s="128"/>
      <c r="H382" s="128"/>
      <c r="I382" s="126"/>
      <c r="J382" s="129"/>
      <c r="K382" s="129"/>
      <c r="L382" s="129"/>
      <c r="M382" s="129"/>
      <c r="N382" s="129"/>
      <c r="O382" s="129"/>
      <c r="P382" s="129"/>
      <c r="Q382" s="129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</row>
    <row r="383" spans="1:44" ht="12.75" customHeight="1" x14ac:dyDescent="0.25">
      <c r="A383" s="13"/>
      <c r="B383" s="13"/>
      <c r="C383" s="127"/>
      <c r="D383" s="128"/>
      <c r="E383" s="128"/>
      <c r="F383" s="128"/>
      <c r="G383" s="128"/>
      <c r="H383" s="128"/>
      <c r="I383" s="126"/>
      <c r="J383" s="129"/>
      <c r="K383" s="129"/>
      <c r="L383" s="129"/>
      <c r="M383" s="129"/>
      <c r="N383" s="129"/>
      <c r="O383" s="129"/>
      <c r="P383" s="129"/>
      <c r="Q383" s="129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</row>
    <row r="384" spans="1:44" ht="12.75" customHeight="1" x14ac:dyDescent="0.25">
      <c r="A384" s="13"/>
      <c r="B384" s="13"/>
      <c r="C384" s="127"/>
      <c r="D384" s="128"/>
      <c r="E384" s="128"/>
      <c r="F384" s="128"/>
      <c r="G384" s="128"/>
      <c r="H384" s="128"/>
      <c r="I384" s="126"/>
      <c r="J384" s="129"/>
      <c r="K384" s="129"/>
      <c r="L384" s="129"/>
      <c r="M384" s="129"/>
      <c r="N384" s="129"/>
      <c r="O384" s="129"/>
      <c r="P384" s="129"/>
      <c r="Q384" s="129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</row>
    <row r="385" spans="1:44" ht="12.75" customHeight="1" x14ac:dyDescent="0.25">
      <c r="A385" s="13"/>
      <c r="B385" s="13"/>
      <c r="C385" s="127"/>
      <c r="D385" s="128"/>
      <c r="E385" s="128"/>
      <c r="F385" s="128"/>
      <c r="G385" s="128"/>
      <c r="H385" s="128"/>
      <c r="I385" s="126"/>
      <c r="J385" s="129"/>
      <c r="K385" s="129"/>
      <c r="L385" s="129"/>
      <c r="M385" s="129"/>
      <c r="N385" s="129"/>
      <c r="O385" s="129"/>
      <c r="P385" s="129"/>
      <c r="Q385" s="129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</row>
    <row r="386" spans="1:44" ht="12.75" customHeight="1" x14ac:dyDescent="0.25">
      <c r="A386" s="13"/>
      <c r="B386" s="13"/>
      <c r="C386" s="127"/>
      <c r="D386" s="128"/>
      <c r="E386" s="128"/>
      <c r="F386" s="128"/>
      <c r="G386" s="128"/>
      <c r="H386" s="128"/>
      <c r="I386" s="126"/>
      <c r="J386" s="129"/>
      <c r="K386" s="129"/>
      <c r="L386" s="129"/>
      <c r="M386" s="129"/>
      <c r="N386" s="129"/>
      <c r="O386" s="129"/>
      <c r="P386" s="129"/>
      <c r="Q386" s="129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</row>
    <row r="387" spans="1:44" ht="12.75" customHeight="1" x14ac:dyDescent="0.25">
      <c r="A387" s="13"/>
      <c r="B387" s="13"/>
      <c r="C387" s="127"/>
      <c r="D387" s="128"/>
      <c r="E387" s="128"/>
      <c r="F387" s="128"/>
      <c r="G387" s="128"/>
      <c r="H387" s="128"/>
      <c r="I387" s="126"/>
      <c r="J387" s="129"/>
      <c r="K387" s="129"/>
      <c r="L387" s="129"/>
      <c r="M387" s="129"/>
      <c r="N387" s="129"/>
      <c r="O387" s="129"/>
      <c r="P387" s="129"/>
      <c r="Q387" s="129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</row>
    <row r="388" spans="1:44" ht="12.75" customHeight="1" x14ac:dyDescent="0.25">
      <c r="A388" s="13"/>
      <c r="B388" s="13"/>
      <c r="C388" s="127"/>
      <c r="D388" s="128"/>
      <c r="E388" s="128"/>
      <c r="F388" s="128"/>
      <c r="G388" s="128"/>
      <c r="H388" s="128"/>
      <c r="I388" s="126"/>
      <c r="J388" s="129"/>
      <c r="K388" s="129"/>
      <c r="L388" s="129"/>
      <c r="M388" s="129"/>
      <c r="N388" s="129"/>
      <c r="O388" s="129"/>
      <c r="P388" s="129"/>
      <c r="Q388" s="129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</row>
    <row r="389" spans="1:44" ht="12.75" customHeight="1" x14ac:dyDescent="0.25">
      <c r="A389" s="13"/>
      <c r="B389" s="13"/>
      <c r="C389" s="127"/>
      <c r="D389" s="128"/>
      <c r="E389" s="128"/>
      <c r="F389" s="128"/>
      <c r="G389" s="128"/>
      <c r="H389" s="128"/>
      <c r="I389" s="126"/>
      <c r="J389" s="129"/>
      <c r="K389" s="129"/>
      <c r="L389" s="129"/>
      <c r="M389" s="129"/>
      <c r="N389" s="129"/>
      <c r="O389" s="129"/>
      <c r="P389" s="129"/>
      <c r="Q389" s="129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</row>
    <row r="390" spans="1:44" ht="12.75" customHeight="1" x14ac:dyDescent="0.25">
      <c r="A390" s="13"/>
      <c r="B390" s="13"/>
      <c r="C390" s="127"/>
      <c r="D390" s="128"/>
      <c r="E390" s="128"/>
      <c r="F390" s="128"/>
      <c r="G390" s="128"/>
      <c r="H390" s="128"/>
      <c r="I390" s="126"/>
      <c r="J390" s="129"/>
      <c r="K390" s="129"/>
      <c r="L390" s="129"/>
      <c r="M390" s="129"/>
      <c r="N390" s="129"/>
      <c r="O390" s="129"/>
      <c r="P390" s="129"/>
      <c r="Q390" s="129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</row>
    <row r="391" spans="1:44" ht="12.75" customHeight="1" x14ac:dyDescent="0.25">
      <c r="A391" s="13"/>
      <c r="B391" s="13"/>
      <c r="C391" s="127"/>
      <c r="D391" s="128"/>
      <c r="E391" s="128"/>
      <c r="F391" s="128"/>
      <c r="G391" s="128"/>
      <c r="H391" s="128"/>
      <c r="I391" s="126"/>
      <c r="J391" s="129"/>
      <c r="K391" s="129"/>
      <c r="L391" s="129"/>
      <c r="M391" s="129"/>
      <c r="N391" s="129"/>
      <c r="O391" s="129"/>
      <c r="P391" s="129"/>
      <c r="Q391" s="129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</row>
    <row r="392" spans="1:44" ht="12.75" customHeight="1" x14ac:dyDescent="0.25">
      <c r="A392" s="13"/>
      <c r="B392" s="13"/>
      <c r="C392" s="127"/>
      <c r="D392" s="128"/>
      <c r="E392" s="128"/>
      <c r="F392" s="128"/>
      <c r="G392" s="128"/>
      <c r="H392" s="128"/>
      <c r="I392" s="126"/>
      <c r="J392" s="129"/>
      <c r="K392" s="129"/>
      <c r="L392" s="129"/>
      <c r="M392" s="129"/>
      <c r="N392" s="129"/>
      <c r="O392" s="129"/>
      <c r="P392" s="129"/>
      <c r="Q392" s="129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</row>
    <row r="393" spans="1:44" ht="12.75" customHeight="1" x14ac:dyDescent="0.25">
      <c r="A393" s="13"/>
      <c r="B393" s="13"/>
      <c r="C393" s="127"/>
      <c r="D393" s="128"/>
      <c r="E393" s="128"/>
      <c r="F393" s="128"/>
      <c r="G393" s="128"/>
      <c r="H393" s="128"/>
      <c r="I393" s="126"/>
      <c r="J393" s="129"/>
      <c r="K393" s="129"/>
      <c r="L393" s="129"/>
      <c r="M393" s="129"/>
      <c r="N393" s="129"/>
      <c r="O393" s="129"/>
      <c r="P393" s="129"/>
      <c r="Q393" s="129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</row>
    <row r="394" spans="1:44" ht="12.75" customHeight="1" x14ac:dyDescent="0.25">
      <c r="A394" s="13"/>
      <c r="B394" s="13"/>
      <c r="C394" s="127"/>
      <c r="D394" s="128"/>
      <c r="E394" s="128"/>
      <c r="F394" s="128"/>
      <c r="G394" s="128"/>
      <c r="H394" s="128"/>
      <c r="I394" s="126"/>
      <c r="J394" s="129"/>
      <c r="K394" s="129"/>
      <c r="L394" s="129"/>
      <c r="M394" s="129"/>
      <c r="N394" s="129"/>
      <c r="O394" s="129"/>
      <c r="P394" s="129"/>
      <c r="Q394" s="129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</row>
    <row r="395" spans="1:44" ht="12.75" customHeight="1" x14ac:dyDescent="0.25">
      <c r="A395" s="13"/>
      <c r="B395" s="13"/>
      <c r="C395" s="127"/>
      <c r="D395" s="128"/>
      <c r="E395" s="128"/>
      <c r="F395" s="128"/>
      <c r="G395" s="128"/>
      <c r="H395" s="128"/>
      <c r="I395" s="126"/>
      <c r="J395" s="129"/>
      <c r="K395" s="129"/>
      <c r="L395" s="129"/>
      <c r="M395" s="129"/>
      <c r="N395" s="129"/>
      <c r="O395" s="129"/>
      <c r="P395" s="129"/>
      <c r="Q395" s="129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</row>
    <row r="396" spans="1:44" ht="12.75" customHeight="1" x14ac:dyDescent="0.25">
      <c r="A396" s="13"/>
      <c r="B396" s="13"/>
      <c r="C396" s="127"/>
      <c r="D396" s="128"/>
      <c r="E396" s="128"/>
      <c r="F396" s="128"/>
      <c r="G396" s="128"/>
      <c r="H396" s="128"/>
      <c r="I396" s="126"/>
      <c r="J396" s="129"/>
      <c r="K396" s="129"/>
      <c r="L396" s="129"/>
      <c r="M396" s="129"/>
      <c r="N396" s="129"/>
      <c r="O396" s="129"/>
      <c r="P396" s="129"/>
      <c r="Q396" s="129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</row>
    <row r="397" spans="1:44" ht="12.75" customHeight="1" x14ac:dyDescent="0.25">
      <c r="A397" s="13"/>
      <c r="B397" s="13"/>
      <c r="C397" s="127"/>
      <c r="D397" s="128"/>
      <c r="E397" s="128"/>
      <c r="F397" s="128"/>
      <c r="G397" s="128"/>
      <c r="H397" s="128"/>
      <c r="I397" s="126"/>
      <c r="J397" s="129"/>
      <c r="K397" s="129"/>
      <c r="L397" s="129"/>
      <c r="M397" s="129"/>
      <c r="N397" s="129"/>
      <c r="O397" s="129"/>
      <c r="P397" s="129"/>
      <c r="Q397" s="129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</row>
    <row r="398" spans="1:44" ht="12.75" customHeight="1" x14ac:dyDescent="0.25">
      <c r="A398" s="13"/>
      <c r="B398" s="13"/>
      <c r="C398" s="127"/>
      <c r="D398" s="128"/>
      <c r="E398" s="128"/>
      <c r="F398" s="128"/>
      <c r="G398" s="128"/>
      <c r="H398" s="128"/>
      <c r="I398" s="126"/>
      <c r="J398" s="129"/>
      <c r="K398" s="129"/>
      <c r="L398" s="129"/>
      <c r="M398" s="129"/>
      <c r="N398" s="129"/>
      <c r="O398" s="129"/>
      <c r="P398" s="129"/>
      <c r="Q398" s="129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</row>
    <row r="399" spans="1:44" ht="12.75" customHeight="1" x14ac:dyDescent="0.25">
      <c r="A399" s="13"/>
      <c r="B399" s="13"/>
      <c r="C399" s="127"/>
      <c r="D399" s="128"/>
      <c r="E399" s="128"/>
      <c r="F399" s="128"/>
      <c r="G399" s="128"/>
      <c r="H399" s="128"/>
      <c r="I399" s="126"/>
      <c r="J399" s="129"/>
      <c r="K399" s="129"/>
      <c r="L399" s="129"/>
      <c r="M399" s="129"/>
      <c r="N399" s="129"/>
      <c r="O399" s="129"/>
      <c r="P399" s="129"/>
      <c r="Q399" s="129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</row>
    <row r="400" spans="1:44" ht="12.75" customHeight="1" x14ac:dyDescent="0.25">
      <c r="A400" s="13"/>
      <c r="B400" s="13"/>
      <c r="C400" s="127"/>
      <c r="D400" s="128"/>
      <c r="E400" s="128"/>
      <c r="F400" s="128"/>
      <c r="G400" s="128"/>
      <c r="H400" s="128"/>
      <c r="I400" s="126"/>
      <c r="J400" s="129"/>
      <c r="K400" s="129"/>
      <c r="L400" s="129"/>
      <c r="M400" s="129"/>
      <c r="N400" s="129"/>
      <c r="O400" s="129"/>
      <c r="P400" s="129"/>
      <c r="Q400" s="129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</row>
    <row r="401" spans="1:44" ht="12.75" customHeight="1" x14ac:dyDescent="0.25">
      <c r="A401" s="13"/>
      <c r="B401" s="13"/>
      <c r="C401" s="127"/>
      <c r="D401" s="128"/>
      <c r="E401" s="128"/>
      <c r="F401" s="128"/>
      <c r="G401" s="128"/>
      <c r="H401" s="128"/>
      <c r="I401" s="126"/>
      <c r="J401" s="129"/>
      <c r="K401" s="129"/>
      <c r="L401" s="129"/>
      <c r="M401" s="129"/>
      <c r="N401" s="129"/>
      <c r="O401" s="129"/>
      <c r="P401" s="129"/>
      <c r="Q401" s="129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</row>
    <row r="402" spans="1:44" ht="12.75" customHeight="1" x14ac:dyDescent="0.25">
      <c r="A402" s="13"/>
      <c r="B402" s="13"/>
      <c r="C402" s="127"/>
      <c r="D402" s="128"/>
      <c r="E402" s="128"/>
      <c r="F402" s="128"/>
      <c r="G402" s="128"/>
      <c r="H402" s="128"/>
      <c r="I402" s="126"/>
      <c r="J402" s="129"/>
      <c r="K402" s="129"/>
      <c r="L402" s="129"/>
      <c r="M402" s="129"/>
      <c r="N402" s="129"/>
      <c r="O402" s="129"/>
      <c r="P402" s="129"/>
      <c r="Q402" s="129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</row>
    <row r="403" spans="1:44" ht="12.75" customHeight="1" x14ac:dyDescent="0.25">
      <c r="A403" s="13"/>
      <c r="B403" s="13"/>
      <c r="C403" s="127"/>
      <c r="D403" s="128"/>
      <c r="E403" s="128"/>
      <c r="F403" s="128"/>
      <c r="G403" s="128"/>
      <c r="H403" s="128"/>
      <c r="I403" s="126"/>
      <c r="J403" s="129"/>
      <c r="K403" s="129"/>
      <c r="L403" s="129"/>
      <c r="M403" s="129"/>
      <c r="N403" s="129"/>
      <c r="O403" s="129"/>
      <c r="P403" s="129"/>
      <c r="Q403" s="129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</row>
    <row r="404" spans="1:44" ht="12.75" customHeight="1" x14ac:dyDescent="0.25">
      <c r="A404" s="13"/>
      <c r="B404" s="13"/>
      <c r="C404" s="127"/>
      <c r="D404" s="128"/>
      <c r="E404" s="128"/>
      <c r="F404" s="128"/>
      <c r="G404" s="128"/>
      <c r="H404" s="128"/>
      <c r="I404" s="126"/>
      <c r="J404" s="129"/>
      <c r="K404" s="129"/>
      <c r="L404" s="129"/>
      <c r="M404" s="129"/>
      <c r="N404" s="129"/>
      <c r="O404" s="129"/>
      <c r="P404" s="129"/>
      <c r="Q404" s="129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</row>
    <row r="405" spans="1:44" ht="12.75" customHeight="1" x14ac:dyDescent="0.25">
      <c r="A405" s="13"/>
      <c r="B405" s="13"/>
      <c r="C405" s="127"/>
      <c r="D405" s="128"/>
      <c r="E405" s="128"/>
      <c r="F405" s="128"/>
      <c r="G405" s="128"/>
      <c r="H405" s="128"/>
      <c r="I405" s="126"/>
      <c r="J405" s="129"/>
      <c r="K405" s="129"/>
      <c r="L405" s="129"/>
      <c r="M405" s="129"/>
      <c r="N405" s="129"/>
      <c r="O405" s="129"/>
      <c r="P405" s="129"/>
      <c r="Q405" s="129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</row>
    <row r="406" spans="1:44" ht="12.75" customHeight="1" x14ac:dyDescent="0.25">
      <c r="A406" s="13"/>
      <c r="B406" s="13"/>
      <c r="C406" s="127"/>
      <c r="D406" s="128"/>
      <c r="E406" s="128"/>
      <c r="F406" s="128"/>
      <c r="G406" s="128"/>
      <c r="H406" s="128"/>
      <c r="I406" s="126"/>
      <c r="J406" s="129"/>
      <c r="K406" s="129"/>
      <c r="L406" s="129"/>
      <c r="M406" s="129"/>
      <c r="N406" s="129"/>
      <c r="O406" s="129"/>
      <c r="P406" s="129"/>
      <c r="Q406" s="129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</row>
    <row r="407" spans="1:44" ht="12.75" customHeight="1" x14ac:dyDescent="0.25">
      <c r="A407" s="13"/>
      <c r="B407" s="13"/>
      <c r="C407" s="127"/>
      <c r="D407" s="128"/>
      <c r="E407" s="128"/>
      <c r="F407" s="128"/>
      <c r="G407" s="128"/>
      <c r="H407" s="128"/>
      <c r="I407" s="126"/>
      <c r="J407" s="129"/>
      <c r="K407" s="129"/>
      <c r="L407" s="129"/>
      <c r="M407" s="129"/>
      <c r="N407" s="129"/>
      <c r="O407" s="129"/>
      <c r="P407" s="129"/>
      <c r="Q407" s="129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</row>
    <row r="408" spans="1:44" ht="12.75" customHeight="1" x14ac:dyDescent="0.25">
      <c r="A408" s="13"/>
      <c r="B408" s="13"/>
      <c r="C408" s="127"/>
      <c r="D408" s="128"/>
      <c r="E408" s="128"/>
      <c r="F408" s="128"/>
      <c r="G408" s="128"/>
      <c r="H408" s="128"/>
      <c r="I408" s="126"/>
      <c r="J408" s="129"/>
      <c r="K408" s="129"/>
      <c r="L408" s="129"/>
      <c r="M408" s="129"/>
      <c r="N408" s="129"/>
      <c r="O408" s="129"/>
      <c r="P408" s="129"/>
      <c r="Q408" s="129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</row>
    <row r="409" spans="1:44" ht="12.75" customHeight="1" x14ac:dyDescent="0.25">
      <c r="A409" s="13"/>
      <c r="B409" s="13"/>
      <c r="C409" s="127"/>
      <c r="D409" s="128"/>
      <c r="E409" s="128"/>
      <c r="F409" s="128"/>
      <c r="G409" s="128"/>
      <c r="H409" s="128"/>
      <c r="I409" s="126"/>
      <c r="J409" s="129"/>
      <c r="K409" s="129"/>
      <c r="L409" s="129"/>
      <c r="M409" s="129"/>
      <c r="N409" s="129"/>
      <c r="O409" s="129"/>
      <c r="P409" s="129"/>
      <c r="Q409" s="129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</row>
    <row r="410" spans="1:44" ht="12.75" customHeight="1" x14ac:dyDescent="0.25">
      <c r="A410" s="13"/>
      <c r="B410" s="13"/>
      <c r="C410" s="127"/>
      <c r="D410" s="128"/>
      <c r="E410" s="128"/>
      <c r="F410" s="128"/>
      <c r="G410" s="128"/>
      <c r="H410" s="128"/>
      <c r="I410" s="126"/>
      <c r="J410" s="129"/>
      <c r="K410" s="129"/>
      <c r="L410" s="129"/>
      <c r="M410" s="129"/>
      <c r="N410" s="129"/>
      <c r="O410" s="129"/>
      <c r="P410" s="129"/>
      <c r="Q410" s="129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</row>
    <row r="411" spans="1:44" ht="12.75" customHeight="1" x14ac:dyDescent="0.25">
      <c r="A411" s="13"/>
      <c r="B411" s="13"/>
      <c r="C411" s="127"/>
      <c r="D411" s="128"/>
      <c r="E411" s="128"/>
      <c r="F411" s="128"/>
      <c r="G411" s="128"/>
      <c r="H411" s="128"/>
      <c r="I411" s="126"/>
      <c r="J411" s="129"/>
      <c r="K411" s="129"/>
      <c r="L411" s="129"/>
      <c r="M411" s="129"/>
      <c r="N411" s="129"/>
      <c r="O411" s="129"/>
      <c r="P411" s="129"/>
      <c r="Q411" s="129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</row>
    <row r="412" spans="1:44" ht="12.75" customHeight="1" x14ac:dyDescent="0.25">
      <c r="A412" s="13"/>
      <c r="B412" s="13"/>
      <c r="C412" s="127"/>
      <c r="D412" s="128"/>
      <c r="E412" s="128"/>
      <c r="F412" s="128"/>
      <c r="G412" s="128"/>
      <c r="H412" s="128"/>
      <c r="I412" s="126"/>
      <c r="J412" s="129"/>
      <c r="K412" s="129"/>
      <c r="L412" s="129"/>
      <c r="M412" s="129"/>
      <c r="N412" s="129"/>
      <c r="O412" s="129"/>
      <c r="P412" s="129"/>
      <c r="Q412" s="129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</row>
    <row r="413" spans="1:44" ht="12.75" customHeight="1" x14ac:dyDescent="0.25">
      <c r="A413" s="13"/>
      <c r="B413" s="13"/>
      <c r="C413" s="127"/>
      <c r="D413" s="128"/>
      <c r="E413" s="128"/>
      <c r="F413" s="128"/>
      <c r="G413" s="128"/>
      <c r="H413" s="128"/>
      <c r="I413" s="126"/>
      <c r="J413" s="129"/>
      <c r="K413" s="129"/>
      <c r="L413" s="129"/>
      <c r="M413" s="129"/>
      <c r="N413" s="129"/>
      <c r="O413" s="129"/>
      <c r="P413" s="129"/>
      <c r="Q413" s="129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</row>
    <row r="414" spans="1:44" ht="12.75" customHeight="1" x14ac:dyDescent="0.25">
      <c r="A414" s="13"/>
      <c r="B414" s="13"/>
      <c r="C414" s="127"/>
      <c r="D414" s="128"/>
      <c r="E414" s="128"/>
      <c r="F414" s="128"/>
      <c r="G414" s="128"/>
      <c r="H414" s="128"/>
      <c r="I414" s="126"/>
      <c r="J414" s="129"/>
      <c r="K414" s="129"/>
      <c r="L414" s="129"/>
      <c r="M414" s="129"/>
      <c r="N414" s="129"/>
      <c r="O414" s="129"/>
      <c r="P414" s="129"/>
      <c r="Q414" s="129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</row>
    <row r="415" spans="1:44" ht="12.75" customHeight="1" x14ac:dyDescent="0.25">
      <c r="A415" s="13"/>
      <c r="B415" s="13"/>
      <c r="C415" s="127"/>
      <c r="D415" s="128"/>
      <c r="E415" s="128"/>
      <c r="F415" s="128"/>
      <c r="G415" s="128"/>
      <c r="H415" s="128"/>
      <c r="I415" s="126"/>
      <c r="J415" s="129"/>
      <c r="K415" s="129"/>
      <c r="L415" s="129"/>
      <c r="M415" s="129"/>
      <c r="N415" s="129"/>
      <c r="O415" s="129"/>
      <c r="P415" s="129"/>
      <c r="Q415" s="129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</row>
    <row r="416" spans="1:44" ht="12.75" customHeight="1" x14ac:dyDescent="0.25">
      <c r="A416" s="13"/>
      <c r="B416" s="13"/>
      <c r="C416" s="127"/>
      <c r="D416" s="128"/>
      <c r="E416" s="128"/>
      <c r="F416" s="128"/>
      <c r="G416" s="128"/>
      <c r="H416" s="128"/>
      <c r="I416" s="126"/>
      <c r="J416" s="129"/>
      <c r="K416" s="129"/>
      <c r="L416" s="129"/>
      <c r="M416" s="129"/>
      <c r="N416" s="129"/>
      <c r="O416" s="129"/>
      <c r="P416" s="129"/>
      <c r="Q416" s="129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</row>
    <row r="417" spans="1:44" ht="12.75" customHeight="1" x14ac:dyDescent="0.25">
      <c r="A417" s="13"/>
      <c r="B417" s="13"/>
      <c r="C417" s="127"/>
      <c r="D417" s="128"/>
      <c r="E417" s="128"/>
      <c r="F417" s="128"/>
      <c r="G417" s="128"/>
      <c r="H417" s="128"/>
      <c r="I417" s="126"/>
      <c r="J417" s="129"/>
      <c r="K417" s="129"/>
      <c r="L417" s="129"/>
      <c r="M417" s="129"/>
      <c r="N417" s="129"/>
      <c r="O417" s="129"/>
      <c r="P417" s="129"/>
      <c r="Q417" s="129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</row>
    <row r="418" spans="1:44" ht="12.75" customHeight="1" x14ac:dyDescent="0.25">
      <c r="A418" s="13"/>
      <c r="B418" s="13"/>
      <c r="C418" s="127"/>
      <c r="D418" s="128"/>
      <c r="E418" s="128"/>
      <c r="F418" s="128"/>
      <c r="G418" s="128"/>
      <c r="H418" s="128"/>
      <c r="I418" s="126"/>
      <c r="J418" s="129"/>
      <c r="K418" s="129"/>
      <c r="L418" s="129"/>
      <c r="M418" s="129"/>
      <c r="N418" s="129"/>
      <c r="O418" s="129"/>
      <c r="P418" s="129"/>
      <c r="Q418" s="129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</row>
    <row r="419" spans="1:44" ht="12.75" customHeight="1" x14ac:dyDescent="0.25">
      <c r="A419" s="13"/>
      <c r="B419" s="13"/>
      <c r="C419" s="127"/>
      <c r="D419" s="128"/>
      <c r="E419" s="128"/>
      <c r="F419" s="128"/>
      <c r="G419" s="128"/>
      <c r="H419" s="128"/>
      <c r="I419" s="126"/>
      <c r="J419" s="129"/>
      <c r="K419" s="129"/>
      <c r="L419" s="129"/>
      <c r="M419" s="129"/>
      <c r="N419" s="129"/>
      <c r="O419" s="129"/>
      <c r="P419" s="129"/>
      <c r="Q419" s="129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</row>
    <row r="420" spans="1:44" ht="12.75" customHeight="1" x14ac:dyDescent="0.25">
      <c r="A420" s="13"/>
      <c r="B420" s="13"/>
      <c r="C420" s="127"/>
      <c r="D420" s="128"/>
      <c r="E420" s="128"/>
      <c r="F420" s="128"/>
      <c r="G420" s="128"/>
      <c r="H420" s="128"/>
      <c r="I420" s="126"/>
      <c r="J420" s="129"/>
      <c r="K420" s="129"/>
      <c r="L420" s="129"/>
      <c r="M420" s="129"/>
      <c r="N420" s="129"/>
      <c r="O420" s="129"/>
      <c r="P420" s="129"/>
      <c r="Q420" s="129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</row>
    <row r="421" spans="1:44" ht="12.75" customHeight="1" x14ac:dyDescent="0.25">
      <c r="A421" s="13"/>
      <c r="B421" s="13"/>
      <c r="C421" s="127"/>
      <c r="D421" s="128"/>
      <c r="E421" s="128"/>
      <c r="F421" s="128"/>
      <c r="G421" s="128"/>
      <c r="H421" s="128"/>
      <c r="I421" s="126"/>
      <c r="J421" s="129"/>
      <c r="K421" s="129"/>
      <c r="L421" s="129"/>
      <c r="M421" s="129"/>
      <c r="N421" s="129"/>
      <c r="O421" s="129"/>
      <c r="P421" s="129"/>
      <c r="Q421" s="129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</row>
    <row r="422" spans="1:44" ht="12.75" customHeight="1" x14ac:dyDescent="0.25">
      <c r="A422" s="13"/>
      <c r="B422" s="13"/>
      <c r="C422" s="127"/>
      <c r="D422" s="128"/>
      <c r="E422" s="128"/>
      <c r="F422" s="128"/>
      <c r="G422" s="128"/>
      <c r="H422" s="128"/>
      <c r="I422" s="126"/>
      <c r="J422" s="129"/>
      <c r="K422" s="129"/>
      <c r="L422" s="129"/>
      <c r="M422" s="129"/>
      <c r="N422" s="129"/>
      <c r="O422" s="129"/>
      <c r="P422" s="129"/>
      <c r="Q422" s="129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</row>
    <row r="423" spans="1:44" ht="12.75" customHeight="1" x14ac:dyDescent="0.25">
      <c r="A423" s="13"/>
      <c r="B423" s="13"/>
      <c r="C423" s="127"/>
      <c r="D423" s="128"/>
      <c r="E423" s="128"/>
      <c r="F423" s="128"/>
      <c r="G423" s="128"/>
      <c r="H423" s="128"/>
      <c r="I423" s="126"/>
      <c r="J423" s="129"/>
      <c r="K423" s="129"/>
      <c r="L423" s="129"/>
      <c r="M423" s="129"/>
      <c r="N423" s="129"/>
      <c r="O423" s="129"/>
      <c r="P423" s="129"/>
      <c r="Q423" s="129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</row>
    <row r="424" spans="1:44" ht="12.75" customHeight="1" x14ac:dyDescent="0.25">
      <c r="A424" s="13"/>
      <c r="B424" s="13"/>
      <c r="C424" s="127"/>
      <c r="D424" s="128"/>
      <c r="E424" s="128"/>
      <c r="F424" s="128"/>
      <c r="G424" s="128"/>
      <c r="H424" s="128"/>
      <c r="I424" s="126"/>
      <c r="J424" s="129"/>
      <c r="K424" s="129"/>
      <c r="L424" s="129"/>
      <c r="M424" s="129"/>
      <c r="N424" s="129"/>
      <c r="O424" s="129"/>
      <c r="P424" s="129"/>
      <c r="Q424" s="129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</row>
    <row r="425" spans="1:44" ht="12.75" customHeight="1" x14ac:dyDescent="0.25">
      <c r="A425" s="13"/>
      <c r="B425" s="13"/>
      <c r="C425" s="127"/>
      <c r="D425" s="128"/>
      <c r="E425" s="128"/>
      <c r="F425" s="128"/>
      <c r="G425" s="128"/>
      <c r="H425" s="128"/>
      <c r="I425" s="126"/>
      <c r="J425" s="129"/>
      <c r="K425" s="129"/>
      <c r="L425" s="129"/>
      <c r="M425" s="129"/>
      <c r="N425" s="129"/>
      <c r="O425" s="129"/>
      <c r="P425" s="129"/>
      <c r="Q425" s="129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</row>
    <row r="426" spans="1:44" ht="12.75" customHeight="1" x14ac:dyDescent="0.25">
      <c r="A426" s="13"/>
      <c r="B426" s="13"/>
      <c r="C426" s="127"/>
      <c r="D426" s="128"/>
      <c r="E426" s="128"/>
      <c r="F426" s="128"/>
      <c r="G426" s="128"/>
      <c r="H426" s="128"/>
      <c r="I426" s="126"/>
      <c r="J426" s="129"/>
      <c r="K426" s="129"/>
      <c r="L426" s="129"/>
      <c r="M426" s="129"/>
      <c r="N426" s="129"/>
      <c r="O426" s="129"/>
      <c r="P426" s="129"/>
      <c r="Q426" s="129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</row>
    <row r="427" spans="1:44" ht="12.75" customHeight="1" x14ac:dyDescent="0.25">
      <c r="A427" s="13"/>
      <c r="B427" s="13"/>
      <c r="C427" s="127"/>
      <c r="D427" s="128"/>
      <c r="E427" s="128"/>
      <c r="F427" s="128"/>
      <c r="G427" s="128"/>
      <c r="H427" s="128"/>
      <c r="I427" s="126"/>
      <c r="J427" s="129"/>
      <c r="K427" s="129"/>
      <c r="L427" s="129"/>
      <c r="M427" s="129"/>
      <c r="N427" s="129"/>
      <c r="O427" s="129"/>
      <c r="P427" s="129"/>
      <c r="Q427" s="129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</row>
    <row r="428" spans="1:44" ht="12.75" customHeight="1" x14ac:dyDescent="0.25">
      <c r="A428" s="13"/>
      <c r="B428" s="13"/>
      <c r="C428" s="127"/>
      <c r="D428" s="128"/>
      <c r="E428" s="128"/>
      <c r="F428" s="128"/>
      <c r="G428" s="128"/>
      <c r="H428" s="128"/>
      <c r="I428" s="126"/>
      <c r="J428" s="129"/>
      <c r="K428" s="129"/>
      <c r="L428" s="129"/>
      <c r="M428" s="129"/>
      <c r="N428" s="129"/>
      <c r="O428" s="129"/>
      <c r="P428" s="129"/>
      <c r="Q428" s="129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</row>
    <row r="429" spans="1:44" ht="12.75" customHeight="1" x14ac:dyDescent="0.25">
      <c r="A429" s="13"/>
      <c r="B429" s="13"/>
      <c r="C429" s="127"/>
      <c r="D429" s="128"/>
      <c r="E429" s="128"/>
      <c r="F429" s="128"/>
      <c r="G429" s="128"/>
      <c r="H429" s="128"/>
      <c r="I429" s="126"/>
      <c r="J429" s="129"/>
      <c r="K429" s="129"/>
      <c r="L429" s="129"/>
      <c r="M429" s="129"/>
      <c r="N429" s="129"/>
      <c r="O429" s="129"/>
      <c r="P429" s="129"/>
      <c r="Q429" s="129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</row>
    <row r="430" spans="1:44" ht="12.75" customHeight="1" x14ac:dyDescent="0.25">
      <c r="A430" s="13"/>
      <c r="B430" s="13"/>
      <c r="C430" s="127"/>
      <c r="D430" s="128"/>
      <c r="E430" s="128"/>
      <c r="F430" s="128"/>
      <c r="G430" s="128"/>
      <c r="H430" s="128"/>
      <c r="I430" s="126"/>
      <c r="J430" s="129"/>
      <c r="K430" s="129"/>
      <c r="L430" s="129"/>
      <c r="M430" s="129"/>
      <c r="N430" s="129"/>
      <c r="O430" s="129"/>
      <c r="P430" s="129"/>
      <c r="Q430" s="129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</row>
    <row r="431" spans="1:44" ht="12.75" customHeight="1" x14ac:dyDescent="0.25">
      <c r="A431" s="13"/>
      <c r="B431" s="13"/>
      <c r="C431" s="127"/>
      <c r="D431" s="128"/>
      <c r="E431" s="128"/>
      <c r="F431" s="128"/>
      <c r="G431" s="128"/>
      <c r="H431" s="128"/>
      <c r="I431" s="126"/>
      <c r="J431" s="129"/>
      <c r="K431" s="129"/>
      <c r="L431" s="129"/>
      <c r="M431" s="129"/>
      <c r="N431" s="129"/>
      <c r="O431" s="129"/>
      <c r="P431" s="129"/>
      <c r="Q431" s="129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</row>
    <row r="432" spans="1:44" ht="12.75" customHeight="1" x14ac:dyDescent="0.25">
      <c r="A432" s="13"/>
      <c r="B432" s="13"/>
      <c r="C432" s="127"/>
      <c r="D432" s="128"/>
      <c r="E432" s="128"/>
      <c r="F432" s="128"/>
      <c r="G432" s="128"/>
      <c r="H432" s="128"/>
      <c r="I432" s="126"/>
      <c r="J432" s="129"/>
      <c r="K432" s="129"/>
      <c r="L432" s="129"/>
      <c r="M432" s="129"/>
      <c r="N432" s="129"/>
      <c r="O432" s="129"/>
      <c r="P432" s="129"/>
      <c r="Q432" s="129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</row>
    <row r="433" spans="1:44" ht="12.75" customHeight="1" x14ac:dyDescent="0.25">
      <c r="A433" s="13"/>
      <c r="B433" s="13"/>
      <c r="C433" s="127"/>
      <c r="D433" s="128"/>
      <c r="E433" s="128"/>
      <c r="F433" s="128"/>
      <c r="G433" s="128"/>
      <c r="H433" s="128"/>
      <c r="I433" s="126"/>
      <c r="J433" s="129"/>
      <c r="K433" s="129"/>
      <c r="L433" s="129"/>
      <c r="M433" s="129"/>
      <c r="N433" s="129"/>
      <c r="O433" s="129"/>
      <c r="P433" s="129"/>
      <c r="Q433" s="129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</row>
    <row r="434" spans="1:44" ht="12.75" customHeight="1" x14ac:dyDescent="0.25">
      <c r="A434" s="13"/>
      <c r="B434" s="13"/>
      <c r="C434" s="127"/>
      <c r="D434" s="128"/>
      <c r="E434" s="128"/>
      <c r="F434" s="128"/>
      <c r="G434" s="128"/>
      <c r="H434" s="128"/>
      <c r="I434" s="126"/>
      <c r="J434" s="129"/>
      <c r="K434" s="129"/>
      <c r="L434" s="129"/>
      <c r="M434" s="129"/>
      <c r="N434" s="129"/>
      <c r="O434" s="129"/>
      <c r="P434" s="129"/>
      <c r="Q434" s="129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</row>
    <row r="435" spans="1:44" ht="12.75" customHeight="1" x14ac:dyDescent="0.25">
      <c r="A435" s="13"/>
      <c r="B435" s="13"/>
      <c r="C435" s="127"/>
      <c r="D435" s="128"/>
      <c r="E435" s="128"/>
      <c r="F435" s="128"/>
      <c r="G435" s="128"/>
      <c r="H435" s="128"/>
      <c r="I435" s="126"/>
      <c r="J435" s="129"/>
      <c r="K435" s="129"/>
      <c r="L435" s="129"/>
      <c r="M435" s="129"/>
      <c r="N435" s="129"/>
      <c r="O435" s="129"/>
      <c r="P435" s="129"/>
      <c r="Q435" s="129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</row>
    <row r="436" spans="1:44" ht="12.75" customHeight="1" x14ac:dyDescent="0.25">
      <c r="A436" s="13"/>
      <c r="B436" s="13"/>
      <c r="C436" s="127"/>
      <c r="D436" s="128"/>
      <c r="E436" s="128"/>
      <c r="F436" s="128"/>
      <c r="G436" s="128"/>
      <c r="H436" s="128"/>
      <c r="I436" s="126"/>
      <c r="J436" s="129"/>
      <c r="K436" s="129"/>
      <c r="L436" s="129"/>
      <c r="M436" s="129"/>
      <c r="N436" s="129"/>
      <c r="O436" s="129"/>
      <c r="P436" s="129"/>
      <c r="Q436" s="129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</row>
    <row r="437" spans="1:44" ht="12.75" customHeight="1" x14ac:dyDescent="0.25">
      <c r="A437" s="13"/>
      <c r="B437" s="13"/>
      <c r="C437" s="127"/>
      <c r="D437" s="128"/>
      <c r="E437" s="128"/>
      <c r="F437" s="128"/>
      <c r="G437" s="128"/>
      <c r="H437" s="128"/>
      <c r="I437" s="126"/>
      <c r="J437" s="129"/>
      <c r="K437" s="129"/>
      <c r="L437" s="129"/>
      <c r="M437" s="129"/>
      <c r="N437" s="129"/>
      <c r="O437" s="129"/>
      <c r="P437" s="129"/>
      <c r="Q437" s="129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</row>
    <row r="438" spans="1:44" ht="12.75" customHeight="1" x14ac:dyDescent="0.25">
      <c r="A438" s="13"/>
      <c r="B438" s="13"/>
      <c r="C438" s="127"/>
      <c r="D438" s="128"/>
      <c r="E438" s="128"/>
      <c r="F438" s="128"/>
      <c r="G438" s="128"/>
      <c r="H438" s="128"/>
      <c r="I438" s="126"/>
      <c r="J438" s="129"/>
      <c r="K438" s="129"/>
      <c r="L438" s="129"/>
      <c r="M438" s="129"/>
      <c r="N438" s="129"/>
      <c r="O438" s="129"/>
      <c r="P438" s="129"/>
      <c r="Q438" s="129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</row>
    <row r="439" spans="1:44" ht="12.75" customHeight="1" x14ac:dyDescent="0.25">
      <c r="A439" s="13"/>
      <c r="B439" s="13"/>
      <c r="C439" s="127"/>
      <c r="D439" s="128"/>
      <c r="E439" s="128"/>
      <c r="F439" s="128"/>
      <c r="G439" s="128"/>
      <c r="H439" s="128"/>
      <c r="I439" s="126"/>
      <c r="J439" s="129"/>
      <c r="K439" s="129"/>
      <c r="L439" s="129"/>
      <c r="M439" s="129"/>
      <c r="N439" s="129"/>
      <c r="O439" s="129"/>
      <c r="P439" s="129"/>
      <c r="Q439" s="129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</row>
    <row r="440" spans="1:44" ht="12.75" customHeight="1" x14ac:dyDescent="0.25">
      <c r="A440" s="13"/>
      <c r="B440" s="13"/>
      <c r="C440" s="127"/>
      <c r="D440" s="128"/>
      <c r="E440" s="128"/>
      <c r="F440" s="128"/>
      <c r="G440" s="128"/>
      <c r="H440" s="128"/>
      <c r="I440" s="126"/>
      <c r="J440" s="129"/>
      <c r="K440" s="129"/>
      <c r="L440" s="129"/>
      <c r="M440" s="129"/>
      <c r="N440" s="129"/>
      <c r="O440" s="129"/>
      <c r="P440" s="129"/>
      <c r="Q440" s="129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</row>
    <row r="441" spans="1:44" ht="12.75" customHeight="1" x14ac:dyDescent="0.25">
      <c r="A441" s="13"/>
      <c r="B441" s="13"/>
      <c r="C441" s="127"/>
      <c r="D441" s="128"/>
      <c r="E441" s="128"/>
      <c r="F441" s="128"/>
      <c r="G441" s="128"/>
      <c r="H441" s="128"/>
      <c r="I441" s="126"/>
      <c r="J441" s="129"/>
      <c r="K441" s="129"/>
      <c r="L441" s="129"/>
      <c r="M441" s="129"/>
      <c r="N441" s="129"/>
      <c r="O441" s="129"/>
      <c r="P441" s="129"/>
      <c r="Q441" s="129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</row>
    <row r="442" spans="1:44" ht="12.75" customHeight="1" x14ac:dyDescent="0.25">
      <c r="A442" s="13"/>
      <c r="B442" s="13"/>
      <c r="C442" s="127"/>
      <c r="D442" s="128"/>
      <c r="E442" s="128"/>
      <c r="F442" s="128"/>
      <c r="G442" s="128"/>
      <c r="H442" s="128"/>
      <c r="I442" s="126"/>
      <c r="J442" s="129"/>
      <c r="K442" s="129"/>
      <c r="L442" s="129"/>
      <c r="M442" s="129"/>
      <c r="N442" s="129"/>
      <c r="O442" s="129"/>
      <c r="P442" s="129"/>
      <c r="Q442" s="129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</row>
    <row r="443" spans="1:44" ht="12.75" customHeight="1" x14ac:dyDescent="0.25">
      <c r="A443" s="13"/>
      <c r="B443" s="13"/>
      <c r="C443" s="127"/>
      <c r="D443" s="128"/>
      <c r="E443" s="128"/>
      <c r="F443" s="128"/>
      <c r="G443" s="128"/>
      <c r="H443" s="128"/>
      <c r="I443" s="126"/>
      <c r="J443" s="129"/>
      <c r="K443" s="129"/>
      <c r="L443" s="129"/>
      <c r="M443" s="129"/>
      <c r="N443" s="129"/>
      <c r="O443" s="129"/>
      <c r="P443" s="129"/>
      <c r="Q443" s="129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</row>
    <row r="444" spans="1:44" ht="12.75" customHeight="1" x14ac:dyDescent="0.25">
      <c r="A444" s="13"/>
      <c r="B444" s="13"/>
      <c r="C444" s="127"/>
      <c r="D444" s="128"/>
      <c r="E444" s="128"/>
      <c r="F444" s="128"/>
      <c r="G444" s="128"/>
      <c r="H444" s="128"/>
      <c r="I444" s="126"/>
      <c r="J444" s="129"/>
      <c r="K444" s="129"/>
      <c r="L444" s="129"/>
      <c r="M444" s="129"/>
      <c r="N444" s="129"/>
      <c r="O444" s="129"/>
      <c r="P444" s="129"/>
      <c r="Q444" s="129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</row>
    <row r="445" spans="1:44" ht="12.75" customHeight="1" x14ac:dyDescent="0.25">
      <c r="A445" s="13"/>
      <c r="B445" s="13"/>
      <c r="C445" s="127"/>
      <c r="D445" s="128"/>
      <c r="E445" s="128"/>
      <c r="F445" s="128"/>
      <c r="G445" s="128"/>
      <c r="H445" s="128"/>
      <c r="I445" s="126"/>
      <c r="J445" s="129"/>
      <c r="K445" s="129"/>
      <c r="L445" s="129"/>
      <c r="M445" s="129"/>
      <c r="N445" s="129"/>
      <c r="O445" s="129"/>
      <c r="P445" s="129"/>
      <c r="Q445" s="129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</row>
    <row r="446" spans="1:44" ht="12.75" customHeight="1" x14ac:dyDescent="0.25">
      <c r="A446" s="13"/>
      <c r="B446" s="13"/>
      <c r="C446" s="127"/>
      <c r="D446" s="128"/>
      <c r="E446" s="128"/>
      <c r="F446" s="128"/>
      <c r="G446" s="128"/>
      <c r="H446" s="128"/>
      <c r="I446" s="126"/>
      <c r="J446" s="129"/>
      <c r="K446" s="129"/>
      <c r="L446" s="129"/>
      <c r="M446" s="129"/>
      <c r="N446" s="129"/>
      <c r="O446" s="129"/>
      <c r="P446" s="129"/>
      <c r="Q446" s="129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</row>
    <row r="447" spans="1:44" ht="12.75" customHeight="1" x14ac:dyDescent="0.25">
      <c r="A447" s="13"/>
      <c r="B447" s="13"/>
      <c r="C447" s="127"/>
      <c r="D447" s="128"/>
      <c r="E447" s="128"/>
      <c r="F447" s="128"/>
      <c r="G447" s="128"/>
      <c r="H447" s="128"/>
      <c r="I447" s="126"/>
      <c r="J447" s="129"/>
      <c r="K447" s="129"/>
      <c r="L447" s="129"/>
      <c r="M447" s="129"/>
      <c r="N447" s="129"/>
      <c r="O447" s="129"/>
      <c r="P447" s="129"/>
      <c r="Q447" s="129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</row>
    <row r="448" spans="1:44" ht="12.75" customHeight="1" x14ac:dyDescent="0.25">
      <c r="A448" s="13"/>
      <c r="B448" s="13"/>
      <c r="C448" s="127"/>
      <c r="D448" s="128"/>
      <c r="E448" s="128"/>
      <c r="F448" s="128"/>
      <c r="G448" s="128"/>
      <c r="H448" s="128"/>
      <c r="I448" s="126"/>
      <c r="J448" s="129"/>
      <c r="K448" s="129"/>
      <c r="L448" s="129"/>
      <c r="M448" s="129"/>
      <c r="N448" s="129"/>
      <c r="O448" s="129"/>
      <c r="P448" s="129"/>
      <c r="Q448" s="129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</row>
    <row r="449" spans="1:44" ht="12.75" customHeight="1" x14ac:dyDescent="0.25">
      <c r="A449" s="13"/>
      <c r="B449" s="13"/>
      <c r="C449" s="127"/>
      <c r="D449" s="128"/>
      <c r="E449" s="128"/>
      <c r="F449" s="128"/>
      <c r="G449" s="128"/>
      <c r="H449" s="128"/>
      <c r="I449" s="126"/>
      <c r="J449" s="129"/>
      <c r="K449" s="129"/>
      <c r="L449" s="129"/>
      <c r="M449" s="129"/>
      <c r="N449" s="129"/>
      <c r="O449" s="129"/>
      <c r="P449" s="129"/>
      <c r="Q449" s="129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</row>
    <row r="450" spans="1:44" ht="12.75" customHeight="1" x14ac:dyDescent="0.25">
      <c r="A450" s="13"/>
      <c r="B450" s="13"/>
      <c r="C450" s="127"/>
      <c r="D450" s="128"/>
      <c r="E450" s="128"/>
      <c r="F450" s="128"/>
      <c r="G450" s="128"/>
      <c r="H450" s="128"/>
      <c r="I450" s="126"/>
      <c r="J450" s="129"/>
      <c r="K450" s="129"/>
      <c r="L450" s="129"/>
      <c r="M450" s="129"/>
      <c r="N450" s="129"/>
      <c r="O450" s="129"/>
      <c r="P450" s="129"/>
      <c r="Q450" s="129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</row>
    <row r="451" spans="1:44" ht="12.75" customHeight="1" x14ac:dyDescent="0.25">
      <c r="A451" s="13"/>
      <c r="B451" s="13"/>
      <c r="C451" s="127"/>
      <c r="D451" s="128"/>
      <c r="E451" s="128"/>
      <c r="F451" s="128"/>
      <c r="G451" s="128"/>
      <c r="H451" s="128"/>
      <c r="I451" s="126"/>
      <c r="J451" s="129"/>
      <c r="K451" s="129"/>
      <c r="L451" s="129"/>
      <c r="M451" s="129"/>
      <c r="N451" s="129"/>
      <c r="O451" s="129"/>
      <c r="P451" s="129"/>
      <c r="Q451" s="129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</row>
    <row r="452" spans="1:44" ht="12.75" customHeight="1" x14ac:dyDescent="0.25">
      <c r="A452" s="13"/>
      <c r="B452" s="13"/>
      <c r="C452" s="127"/>
      <c r="D452" s="128"/>
      <c r="E452" s="128"/>
      <c r="F452" s="128"/>
      <c r="G452" s="128"/>
      <c r="H452" s="128"/>
      <c r="I452" s="126"/>
      <c r="J452" s="129"/>
      <c r="K452" s="129"/>
      <c r="L452" s="129"/>
      <c r="M452" s="129"/>
      <c r="N452" s="129"/>
      <c r="O452" s="129"/>
      <c r="P452" s="129"/>
      <c r="Q452" s="129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</row>
    <row r="453" spans="1:44" ht="12.75" customHeight="1" x14ac:dyDescent="0.25">
      <c r="A453" s="13"/>
      <c r="B453" s="13"/>
      <c r="C453" s="127"/>
      <c r="D453" s="128"/>
      <c r="E453" s="128"/>
      <c r="F453" s="128"/>
      <c r="G453" s="128"/>
      <c r="H453" s="128"/>
      <c r="I453" s="126"/>
      <c r="J453" s="129"/>
      <c r="K453" s="129"/>
      <c r="L453" s="129"/>
      <c r="M453" s="129"/>
      <c r="N453" s="129"/>
      <c r="O453" s="129"/>
      <c r="P453" s="129"/>
      <c r="Q453" s="129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</row>
    <row r="454" spans="1:44" ht="12.75" customHeight="1" x14ac:dyDescent="0.25">
      <c r="A454" s="13"/>
      <c r="B454" s="13"/>
      <c r="C454" s="127"/>
      <c r="D454" s="128"/>
      <c r="E454" s="128"/>
      <c r="F454" s="128"/>
      <c r="G454" s="128"/>
      <c r="H454" s="128"/>
      <c r="I454" s="126"/>
      <c r="J454" s="129"/>
      <c r="K454" s="129"/>
      <c r="L454" s="129"/>
      <c r="M454" s="129"/>
      <c r="N454" s="129"/>
      <c r="O454" s="129"/>
      <c r="P454" s="129"/>
      <c r="Q454" s="129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</row>
    <row r="455" spans="1:44" ht="12.75" customHeight="1" x14ac:dyDescent="0.25">
      <c r="A455" s="13"/>
      <c r="B455" s="13"/>
      <c r="C455" s="127"/>
      <c r="D455" s="128"/>
      <c r="E455" s="128"/>
      <c r="F455" s="128"/>
      <c r="G455" s="128"/>
      <c r="H455" s="128"/>
      <c r="I455" s="126"/>
      <c r="J455" s="129"/>
      <c r="K455" s="129"/>
      <c r="L455" s="129"/>
      <c r="M455" s="129"/>
      <c r="N455" s="129"/>
      <c r="O455" s="129"/>
      <c r="P455" s="129"/>
      <c r="Q455" s="129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</row>
    <row r="456" spans="1:44" ht="12.75" customHeight="1" x14ac:dyDescent="0.25">
      <c r="A456" s="13"/>
      <c r="B456" s="13"/>
      <c r="C456" s="127"/>
      <c r="D456" s="128"/>
      <c r="E456" s="128"/>
      <c r="F456" s="128"/>
      <c r="G456" s="128"/>
      <c r="H456" s="128"/>
      <c r="I456" s="126"/>
      <c r="J456" s="129"/>
      <c r="K456" s="129"/>
      <c r="L456" s="129"/>
      <c r="M456" s="129"/>
      <c r="N456" s="129"/>
      <c r="O456" s="129"/>
      <c r="P456" s="129"/>
      <c r="Q456" s="129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</row>
    <row r="457" spans="1:44" ht="12.75" customHeight="1" x14ac:dyDescent="0.25">
      <c r="A457" s="13"/>
      <c r="B457" s="13"/>
      <c r="C457" s="127"/>
      <c r="D457" s="128"/>
      <c r="E457" s="128"/>
      <c r="F457" s="128"/>
      <c r="G457" s="128"/>
      <c r="H457" s="128"/>
      <c r="I457" s="126"/>
      <c r="J457" s="129"/>
      <c r="K457" s="129"/>
      <c r="L457" s="129"/>
      <c r="M457" s="129"/>
      <c r="N457" s="129"/>
      <c r="O457" s="129"/>
      <c r="P457" s="129"/>
      <c r="Q457" s="129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</row>
    <row r="458" spans="1:44" ht="12.75" customHeight="1" x14ac:dyDescent="0.25">
      <c r="A458" s="13"/>
      <c r="B458" s="13"/>
      <c r="C458" s="127"/>
      <c r="D458" s="128"/>
      <c r="E458" s="128"/>
      <c r="F458" s="128"/>
      <c r="G458" s="128"/>
      <c r="H458" s="128"/>
      <c r="I458" s="126"/>
      <c r="J458" s="129"/>
      <c r="K458" s="129"/>
      <c r="L458" s="129"/>
      <c r="M458" s="129"/>
      <c r="N458" s="129"/>
      <c r="O458" s="129"/>
      <c r="P458" s="129"/>
      <c r="Q458" s="129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</row>
    <row r="459" spans="1:44" ht="12.75" customHeight="1" x14ac:dyDescent="0.25">
      <c r="A459" s="13"/>
      <c r="B459" s="13"/>
      <c r="C459" s="127"/>
      <c r="D459" s="128"/>
      <c r="E459" s="128"/>
      <c r="F459" s="128"/>
      <c r="G459" s="128"/>
      <c r="H459" s="128"/>
      <c r="I459" s="126"/>
      <c r="J459" s="129"/>
      <c r="K459" s="129"/>
      <c r="L459" s="129"/>
      <c r="M459" s="129"/>
      <c r="N459" s="129"/>
      <c r="O459" s="129"/>
      <c r="P459" s="129"/>
      <c r="Q459" s="129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</row>
    <row r="460" spans="1:44" ht="12.75" customHeight="1" x14ac:dyDescent="0.25">
      <c r="A460" s="13"/>
      <c r="B460" s="13"/>
      <c r="C460" s="127"/>
      <c r="D460" s="128"/>
      <c r="E460" s="128"/>
      <c r="F460" s="128"/>
      <c r="G460" s="128"/>
      <c r="H460" s="128"/>
      <c r="I460" s="126"/>
      <c r="J460" s="129"/>
      <c r="K460" s="129"/>
      <c r="L460" s="129"/>
      <c r="M460" s="129"/>
      <c r="N460" s="129"/>
      <c r="O460" s="129"/>
      <c r="P460" s="129"/>
      <c r="Q460" s="129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</row>
    <row r="461" spans="1:44" ht="12.75" customHeight="1" x14ac:dyDescent="0.25">
      <c r="A461" s="13"/>
      <c r="B461" s="13"/>
      <c r="C461" s="127"/>
      <c r="D461" s="128"/>
      <c r="E461" s="128"/>
      <c r="F461" s="128"/>
      <c r="G461" s="128"/>
      <c r="H461" s="128"/>
      <c r="I461" s="126"/>
      <c r="J461" s="129"/>
      <c r="K461" s="129"/>
      <c r="L461" s="129"/>
      <c r="M461" s="129"/>
      <c r="N461" s="129"/>
      <c r="O461" s="129"/>
      <c r="P461" s="129"/>
      <c r="Q461" s="129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</row>
    <row r="462" spans="1:44" ht="12.75" customHeight="1" x14ac:dyDescent="0.25">
      <c r="A462" s="13"/>
      <c r="B462" s="13"/>
      <c r="C462" s="127"/>
      <c r="D462" s="128"/>
      <c r="E462" s="128"/>
      <c r="F462" s="128"/>
      <c r="G462" s="128"/>
      <c r="H462" s="128"/>
      <c r="I462" s="126"/>
      <c r="J462" s="129"/>
      <c r="K462" s="129"/>
      <c r="L462" s="129"/>
      <c r="M462" s="129"/>
      <c r="N462" s="129"/>
      <c r="O462" s="129"/>
      <c r="P462" s="129"/>
      <c r="Q462" s="129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</row>
    <row r="463" spans="1:44" ht="12.75" customHeight="1" x14ac:dyDescent="0.25">
      <c r="A463" s="13"/>
      <c r="B463" s="13"/>
      <c r="C463" s="127"/>
      <c r="D463" s="128"/>
      <c r="E463" s="128"/>
      <c r="F463" s="128"/>
      <c r="G463" s="128"/>
      <c r="H463" s="128"/>
      <c r="I463" s="126"/>
      <c r="J463" s="129"/>
      <c r="K463" s="129"/>
      <c r="L463" s="129"/>
      <c r="M463" s="129"/>
      <c r="N463" s="129"/>
      <c r="O463" s="129"/>
      <c r="P463" s="129"/>
      <c r="Q463" s="129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</row>
    <row r="464" spans="1:44" ht="15" customHeight="1" x14ac:dyDescent="0.25">
      <c r="J464" s="131"/>
      <c r="K464" s="131"/>
      <c r="L464" s="131"/>
      <c r="M464" s="131"/>
      <c r="N464" s="131"/>
      <c r="O464" s="131"/>
      <c r="P464" s="131"/>
      <c r="Q464" s="131"/>
    </row>
    <row r="465" spans="10:17" ht="15" customHeight="1" x14ac:dyDescent="0.25">
      <c r="J465" s="131"/>
      <c r="K465" s="131"/>
      <c r="L465" s="131"/>
      <c r="M465" s="131"/>
      <c r="N465" s="131"/>
      <c r="O465" s="131"/>
      <c r="P465" s="131"/>
      <c r="Q465" s="131"/>
    </row>
    <row r="466" spans="10:17" ht="15" customHeight="1" x14ac:dyDescent="0.25">
      <c r="J466" s="131"/>
      <c r="K466" s="131"/>
      <c r="L466" s="131"/>
      <c r="M466" s="131"/>
      <c r="N466" s="131"/>
      <c r="O466" s="131"/>
      <c r="P466" s="131"/>
      <c r="Q466" s="131"/>
    </row>
    <row r="467" spans="10:17" ht="15" customHeight="1" x14ac:dyDescent="0.25">
      <c r="J467" s="131"/>
      <c r="K467" s="131"/>
      <c r="L467" s="131"/>
      <c r="M467" s="131"/>
      <c r="N467" s="131"/>
      <c r="O467" s="131"/>
      <c r="P467" s="131"/>
      <c r="Q467" s="131"/>
    </row>
    <row r="468" spans="10:17" ht="15" customHeight="1" x14ac:dyDescent="0.25">
      <c r="J468" s="131"/>
      <c r="K468" s="131"/>
      <c r="L468" s="131"/>
      <c r="M468" s="131"/>
      <c r="N468" s="131"/>
      <c r="O468" s="131"/>
      <c r="P468" s="131"/>
      <c r="Q468" s="131"/>
    </row>
    <row r="469" spans="10:17" ht="15" customHeight="1" x14ac:dyDescent="0.25">
      <c r="J469" s="131"/>
      <c r="K469" s="131"/>
      <c r="L469" s="131"/>
      <c r="M469" s="131"/>
      <c r="N469" s="131"/>
      <c r="O469" s="131"/>
      <c r="P469" s="131"/>
      <c r="Q469" s="131"/>
    </row>
    <row r="470" spans="10:17" ht="15" customHeight="1" x14ac:dyDescent="0.25">
      <c r="J470" s="131"/>
      <c r="K470" s="131"/>
      <c r="L470" s="131"/>
      <c r="M470" s="131"/>
      <c r="N470" s="131"/>
      <c r="O470" s="131"/>
      <c r="P470" s="131"/>
      <c r="Q470" s="131"/>
    </row>
    <row r="471" spans="10:17" ht="15" customHeight="1" x14ac:dyDescent="0.25">
      <c r="J471" s="131"/>
      <c r="K471" s="131"/>
      <c r="L471" s="131"/>
      <c r="M471" s="131"/>
      <c r="N471" s="131"/>
      <c r="O471" s="131"/>
      <c r="P471" s="131"/>
      <c r="Q471" s="131"/>
    </row>
    <row r="472" spans="10:17" ht="15" customHeight="1" x14ac:dyDescent="0.25">
      <c r="J472" s="131"/>
      <c r="K472" s="131"/>
      <c r="L472" s="131"/>
      <c r="M472" s="131"/>
      <c r="N472" s="131"/>
      <c r="O472" s="131"/>
      <c r="P472" s="131"/>
      <c r="Q472" s="131"/>
    </row>
    <row r="473" spans="10:17" ht="15" customHeight="1" x14ac:dyDescent="0.25">
      <c r="J473" s="131"/>
      <c r="K473" s="131"/>
      <c r="L473" s="131"/>
      <c r="M473" s="131"/>
      <c r="N473" s="131"/>
      <c r="O473" s="131"/>
      <c r="P473" s="131"/>
      <c r="Q473" s="131"/>
    </row>
    <row r="474" spans="10:17" ht="15" customHeight="1" x14ac:dyDescent="0.25">
      <c r="J474" s="131"/>
      <c r="K474" s="131"/>
      <c r="L474" s="131"/>
      <c r="M474" s="131"/>
      <c r="N474" s="131"/>
      <c r="O474" s="131"/>
      <c r="P474" s="131"/>
      <c r="Q474" s="131"/>
    </row>
    <row r="475" spans="10:17" ht="15" customHeight="1" x14ac:dyDescent="0.25">
      <c r="J475" s="131"/>
      <c r="K475" s="131"/>
      <c r="L475" s="131"/>
      <c r="M475" s="131"/>
      <c r="N475" s="131"/>
      <c r="O475" s="131"/>
      <c r="P475" s="131"/>
      <c r="Q475" s="131"/>
    </row>
    <row r="476" spans="10:17" ht="15" customHeight="1" x14ac:dyDescent="0.25">
      <c r="J476" s="131"/>
      <c r="K476" s="131"/>
      <c r="L476" s="131"/>
      <c r="M476" s="131"/>
      <c r="N476" s="131"/>
      <c r="O476" s="131"/>
      <c r="P476" s="131"/>
      <c r="Q476" s="131"/>
    </row>
    <row r="477" spans="10:17" ht="15" customHeight="1" x14ac:dyDescent="0.25">
      <c r="J477" s="131"/>
      <c r="K477" s="131"/>
      <c r="L477" s="131"/>
      <c r="M477" s="131"/>
      <c r="N477" s="131"/>
      <c r="O477" s="131"/>
      <c r="P477" s="131"/>
      <c r="Q477" s="131"/>
    </row>
    <row r="478" spans="10:17" ht="15" customHeight="1" x14ac:dyDescent="0.25">
      <c r="J478" s="131"/>
      <c r="K478" s="131"/>
      <c r="L478" s="131"/>
      <c r="M478" s="131"/>
      <c r="N478" s="131"/>
      <c r="O478" s="131"/>
      <c r="P478" s="131"/>
      <c r="Q478" s="131"/>
    </row>
    <row r="479" spans="10:17" ht="15" customHeight="1" x14ac:dyDescent="0.25">
      <c r="J479" s="131"/>
      <c r="K479" s="131"/>
      <c r="L479" s="131"/>
      <c r="M479" s="131"/>
      <c r="N479" s="131"/>
      <c r="O479" s="131"/>
      <c r="P479" s="131"/>
      <c r="Q479" s="131"/>
    </row>
    <row r="480" spans="10:17" ht="15" customHeight="1" x14ac:dyDescent="0.25">
      <c r="J480" s="131"/>
      <c r="K480" s="131"/>
      <c r="L480" s="131"/>
      <c r="M480" s="131"/>
      <c r="N480" s="131"/>
      <c r="O480" s="131"/>
      <c r="P480" s="131"/>
      <c r="Q480" s="131"/>
    </row>
    <row r="481" spans="10:17" ht="15" customHeight="1" x14ac:dyDescent="0.25">
      <c r="J481" s="131"/>
      <c r="K481" s="131"/>
      <c r="L481" s="131"/>
      <c r="M481" s="131"/>
      <c r="N481" s="131"/>
      <c r="O481" s="131"/>
      <c r="P481" s="131"/>
      <c r="Q481" s="131"/>
    </row>
    <row r="482" spans="10:17" ht="15" customHeight="1" x14ac:dyDescent="0.25">
      <c r="J482" s="131"/>
      <c r="K482" s="131"/>
      <c r="L482" s="131"/>
      <c r="M482" s="131"/>
      <c r="N482" s="131"/>
      <c r="O482" s="131"/>
      <c r="P482" s="131"/>
      <c r="Q482" s="131"/>
    </row>
    <row r="483" spans="10:17" ht="15" customHeight="1" x14ac:dyDescent="0.25">
      <c r="J483" s="131"/>
      <c r="K483" s="131"/>
      <c r="L483" s="131"/>
      <c r="M483" s="131"/>
      <c r="N483" s="131"/>
      <c r="O483" s="131"/>
      <c r="P483" s="131"/>
      <c r="Q483" s="131"/>
    </row>
    <row r="484" spans="10:17" ht="15" customHeight="1" x14ac:dyDescent="0.25">
      <c r="J484" s="131"/>
      <c r="K484" s="131"/>
      <c r="L484" s="131"/>
      <c r="M484" s="131"/>
      <c r="N484" s="131"/>
      <c r="O484" s="131"/>
      <c r="P484" s="131"/>
      <c r="Q484" s="131"/>
    </row>
    <row r="485" spans="10:17" ht="15" customHeight="1" x14ac:dyDescent="0.25">
      <c r="J485" s="131"/>
      <c r="K485" s="131"/>
      <c r="L485" s="131"/>
      <c r="M485" s="131"/>
      <c r="N485" s="131"/>
      <c r="O485" s="131"/>
      <c r="P485" s="131"/>
      <c r="Q485" s="131"/>
    </row>
    <row r="486" spans="10:17" ht="15" customHeight="1" x14ac:dyDescent="0.25">
      <c r="J486" s="131"/>
      <c r="K486" s="131"/>
      <c r="L486" s="131"/>
      <c r="M486" s="131"/>
      <c r="N486" s="131"/>
      <c r="O486" s="131"/>
      <c r="P486" s="131"/>
      <c r="Q486" s="131"/>
    </row>
    <row r="487" spans="10:17" ht="15" customHeight="1" x14ac:dyDescent="0.25">
      <c r="J487" s="131"/>
      <c r="K487" s="131"/>
      <c r="L487" s="131"/>
      <c r="M487" s="131"/>
      <c r="N487" s="131"/>
      <c r="O487" s="131"/>
      <c r="P487" s="131"/>
      <c r="Q487" s="131"/>
    </row>
    <row r="488" spans="10:17" ht="15" customHeight="1" x14ac:dyDescent="0.25">
      <c r="J488" s="131"/>
      <c r="K488" s="131"/>
      <c r="L488" s="131"/>
      <c r="M488" s="131"/>
      <c r="N488" s="131"/>
      <c r="O488" s="131"/>
      <c r="P488" s="131"/>
      <c r="Q488" s="131"/>
    </row>
    <row r="489" spans="10:17" ht="15" customHeight="1" x14ac:dyDescent="0.25">
      <c r="J489" s="131"/>
      <c r="K489" s="131"/>
      <c r="L489" s="131"/>
      <c r="M489" s="131"/>
      <c r="N489" s="131"/>
      <c r="O489" s="131"/>
      <c r="P489" s="131"/>
      <c r="Q489" s="131"/>
    </row>
    <row r="490" spans="10:17" ht="15" customHeight="1" x14ac:dyDescent="0.25">
      <c r="J490" s="131"/>
      <c r="K490" s="131"/>
      <c r="L490" s="131"/>
      <c r="M490" s="131"/>
      <c r="N490" s="131"/>
      <c r="O490" s="131"/>
      <c r="P490" s="131"/>
      <c r="Q490" s="131"/>
    </row>
    <row r="491" spans="10:17" ht="15" customHeight="1" x14ac:dyDescent="0.25">
      <c r="J491" s="131"/>
      <c r="K491" s="131"/>
      <c r="L491" s="131"/>
      <c r="M491" s="131"/>
      <c r="N491" s="131"/>
      <c r="O491" s="131"/>
      <c r="P491" s="131"/>
      <c r="Q491" s="131"/>
    </row>
    <row r="492" spans="10:17" ht="15" customHeight="1" x14ac:dyDescent="0.25">
      <c r="J492" s="131"/>
      <c r="K492" s="131"/>
      <c r="L492" s="131"/>
      <c r="M492" s="131"/>
      <c r="N492" s="131"/>
      <c r="O492" s="131"/>
      <c r="P492" s="131"/>
      <c r="Q492" s="131"/>
    </row>
    <row r="493" spans="10:17" ht="15" customHeight="1" x14ac:dyDescent="0.25">
      <c r="J493" s="131"/>
      <c r="K493" s="131"/>
      <c r="L493" s="131"/>
      <c r="M493" s="131"/>
      <c r="N493" s="131"/>
      <c r="O493" s="131"/>
      <c r="P493" s="131"/>
      <c r="Q493" s="131"/>
    </row>
    <row r="494" spans="10:17" ht="15" customHeight="1" x14ac:dyDescent="0.25">
      <c r="J494" s="131"/>
      <c r="K494" s="131"/>
      <c r="L494" s="131"/>
      <c r="M494" s="131"/>
      <c r="N494" s="131"/>
      <c r="O494" s="131"/>
      <c r="P494" s="131"/>
      <c r="Q494" s="131"/>
    </row>
    <row r="495" spans="10:17" ht="15" customHeight="1" x14ac:dyDescent="0.25">
      <c r="J495" s="131"/>
      <c r="K495" s="131"/>
      <c r="L495" s="131"/>
      <c r="M495" s="131"/>
      <c r="N495" s="131"/>
      <c r="O495" s="131"/>
      <c r="P495" s="131"/>
      <c r="Q495" s="131"/>
    </row>
    <row r="496" spans="10:17" ht="15" customHeight="1" x14ac:dyDescent="0.25">
      <c r="J496" s="131"/>
      <c r="K496" s="131"/>
      <c r="L496" s="131"/>
      <c r="M496" s="131"/>
      <c r="N496" s="131"/>
      <c r="O496" s="131"/>
      <c r="P496" s="131"/>
      <c r="Q496" s="131"/>
    </row>
    <row r="497" spans="10:17" ht="15" customHeight="1" x14ac:dyDescent="0.25">
      <c r="J497" s="131"/>
      <c r="K497" s="131"/>
      <c r="L497" s="131"/>
      <c r="M497" s="131"/>
      <c r="N497" s="131"/>
      <c r="O497" s="131"/>
      <c r="P497" s="131"/>
      <c r="Q497" s="131"/>
    </row>
    <row r="498" spans="10:17" ht="15" customHeight="1" x14ac:dyDescent="0.25">
      <c r="J498" s="131"/>
      <c r="K498" s="131"/>
      <c r="L498" s="131"/>
      <c r="M498" s="131"/>
      <c r="N498" s="131"/>
      <c r="O498" s="131"/>
      <c r="P498" s="131"/>
      <c r="Q498" s="131"/>
    </row>
    <row r="499" spans="10:17" ht="15" customHeight="1" x14ac:dyDescent="0.25">
      <c r="J499" s="131"/>
      <c r="K499" s="131"/>
      <c r="L499" s="131"/>
      <c r="M499" s="131"/>
      <c r="N499" s="131"/>
      <c r="O499" s="131"/>
      <c r="P499" s="131"/>
      <c r="Q499" s="131"/>
    </row>
    <row r="500" spans="10:17" ht="15" customHeight="1" x14ac:dyDescent="0.25">
      <c r="J500" s="131"/>
      <c r="K500" s="131"/>
      <c r="L500" s="131"/>
      <c r="M500" s="131"/>
      <c r="N500" s="131"/>
      <c r="O500" s="131"/>
      <c r="P500" s="131"/>
      <c r="Q500" s="131"/>
    </row>
    <row r="501" spans="10:17" ht="15" customHeight="1" x14ac:dyDescent="0.25">
      <c r="J501" s="131"/>
      <c r="K501" s="131"/>
      <c r="L501" s="131"/>
      <c r="M501" s="131"/>
      <c r="N501" s="131"/>
      <c r="O501" s="131"/>
      <c r="P501" s="131"/>
      <c r="Q501" s="131"/>
    </row>
    <row r="502" spans="10:17" ht="15" customHeight="1" x14ac:dyDescent="0.25">
      <c r="J502" s="131"/>
      <c r="K502" s="131"/>
      <c r="L502" s="131"/>
      <c r="M502" s="131"/>
      <c r="N502" s="131"/>
      <c r="O502" s="131"/>
      <c r="P502" s="131"/>
      <c r="Q502" s="131"/>
    </row>
    <row r="503" spans="10:17" ht="15" customHeight="1" x14ac:dyDescent="0.25">
      <c r="J503" s="131"/>
      <c r="K503" s="131"/>
      <c r="L503" s="131"/>
      <c r="M503" s="131"/>
      <c r="N503" s="131"/>
      <c r="O503" s="131"/>
      <c r="P503" s="131"/>
      <c r="Q503" s="131"/>
    </row>
    <row r="504" spans="10:17" ht="15" customHeight="1" x14ac:dyDescent="0.25">
      <c r="J504" s="131"/>
      <c r="K504" s="131"/>
      <c r="L504" s="131"/>
      <c r="M504" s="131"/>
      <c r="N504" s="131"/>
      <c r="O504" s="131"/>
      <c r="P504" s="131"/>
      <c r="Q504" s="131"/>
    </row>
    <row r="505" spans="10:17" ht="15" customHeight="1" x14ac:dyDescent="0.25">
      <c r="J505" s="131"/>
      <c r="K505" s="131"/>
      <c r="L505" s="131"/>
      <c r="M505" s="131"/>
      <c r="N505" s="131"/>
      <c r="O505" s="131"/>
      <c r="P505" s="131"/>
      <c r="Q505" s="131"/>
    </row>
    <row r="506" spans="10:17" ht="15" customHeight="1" x14ac:dyDescent="0.25">
      <c r="J506" s="131"/>
      <c r="K506" s="131"/>
      <c r="L506" s="131"/>
      <c r="M506" s="131"/>
      <c r="N506" s="131"/>
      <c r="O506" s="131"/>
      <c r="P506" s="131"/>
      <c r="Q506" s="131"/>
    </row>
    <row r="507" spans="10:17" ht="15" customHeight="1" x14ac:dyDescent="0.25">
      <c r="J507" s="131"/>
      <c r="K507" s="131"/>
      <c r="L507" s="131"/>
      <c r="M507" s="131"/>
      <c r="N507" s="131"/>
      <c r="O507" s="131"/>
      <c r="P507" s="131"/>
      <c r="Q507" s="131"/>
    </row>
    <row r="508" spans="10:17" ht="15" customHeight="1" x14ac:dyDescent="0.25">
      <c r="J508" s="131"/>
      <c r="K508" s="131"/>
      <c r="L508" s="131"/>
      <c r="M508" s="131"/>
      <c r="N508" s="131"/>
      <c r="O508" s="131"/>
      <c r="P508" s="131"/>
      <c r="Q508" s="131"/>
    </row>
    <row r="509" spans="10:17" ht="15" customHeight="1" x14ac:dyDescent="0.25">
      <c r="J509" s="131"/>
      <c r="K509" s="131"/>
      <c r="L509" s="131"/>
      <c r="M509" s="131"/>
      <c r="N509" s="131"/>
      <c r="O509" s="131"/>
      <c r="P509" s="131"/>
      <c r="Q509" s="131"/>
    </row>
    <row r="510" spans="10:17" ht="15" customHeight="1" x14ac:dyDescent="0.25">
      <c r="J510" s="131"/>
      <c r="K510" s="131"/>
      <c r="L510" s="131"/>
      <c r="M510" s="131"/>
      <c r="N510" s="131"/>
      <c r="O510" s="131"/>
      <c r="P510" s="131"/>
      <c r="Q510" s="131"/>
    </row>
    <row r="511" spans="10:17" ht="15" customHeight="1" x14ac:dyDescent="0.25">
      <c r="J511" s="131"/>
      <c r="K511" s="131"/>
      <c r="L511" s="131"/>
      <c r="M511" s="131"/>
      <c r="N511" s="131"/>
      <c r="O511" s="131"/>
      <c r="P511" s="131"/>
      <c r="Q511" s="131"/>
    </row>
    <row r="512" spans="10:17" ht="15" customHeight="1" x14ac:dyDescent="0.25">
      <c r="J512" s="131"/>
      <c r="K512" s="131"/>
      <c r="L512" s="131"/>
      <c r="M512" s="131"/>
      <c r="N512" s="131"/>
      <c r="O512" s="131"/>
      <c r="P512" s="131"/>
      <c r="Q512" s="131"/>
    </row>
    <row r="513" spans="10:17" ht="15" customHeight="1" x14ac:dyDescent="0.25">
      <c r="J513" s="131"/>
      <c r="K513" s="131"/>
      <c r="L513" s="131"/>
      <c r="M513" s="131"/>
      <c r="N513" s="131"/>
      <c r="O513" s="131"/>
      <c r="P513" s="131"/>
      <c r="Q513" s="131"/>
    </row>
    <row r="514" spans="10:17" ht="15" customHeight="1" x14ac:dyDescent="0.25">
      <c r="J514" s="131"/>
      <c r="K514" s="131"/>
      <c r="L514" s="131"/>
      <c r="M514" s="131"/>
      <c r="N514" s="131"/>
      <c r="O514" s="131"/>
      <c r="P514" s="131"/>
      <c r="Q514" s="131"/>
    </row>
    <row r="515" spans="10:17" ht="15" customHeight="1" x14ac:dyDescent="0.25">
      <c r="J515" s="131"/>
      <c r="K515" s="131"/>
      <c r="L515" s="131"/>
      <c r="M515" s="131"/>
      <c r="N515" s="131"/>
      <c r="O515" s="131"/>
      <c r="P515" s="131"/>
      <c r="Q515" s="131"/>
    </row>
    <row r="516" spans="10:17" ht="15" customHeight="1" x14ac:dyDescent="0.25">
      <c r="J516" s="131"/>
      <c r="K516" s="131"/>
      <c r="L516" s="131"/>
      <c r="M516" s="131"/>
      <c r="N516" s="131"/>
      <c r="O516" s="131"/>
      <c r="P516" s="131"/>
      <c r="Q516" s="131"/>
    </row>
    <row r="517" spans="10:17" ht="15" customHeight="1" x14ac:dyDescent="0.25">
      <c r="J517" s="131"/>
      <c r="K517" s="131"/>
      <c r="L517" s="131"/>
      <c r="M517" s="131"/>
      <c r="N517" s="131"/>
      <c r="O517" s="131"/>
      <c r="P517" s="131"/>
      <c r="Q517" s="131"/>
    </row>
    <row r="518" spans="10:17" ht="15" customHeight="1" x14ac:dyDescent="0.25">
      <c r="J518" s="131"/>
      <c r="K518" s="131"/>
      <c r="L518" s="131"/>
      <c r="M518" s="131"/>
      <c r="N518" s="131"/>
      <c r="O518" s="131"/>
      <c r="P518" s="131"/>
      <c r="Q518" s="131"/>
    </row>
    <row r="519" spans="10:17" ht="15" customHeight="1" x14ac:dyDescent="0.25">
      <c r="J519" s="131"/>
      <c r="K519" s="131"/>
      <c r="L519" s="131"/>
      <c r="M519" s="131"/>
      <c r="N519" s="131"/>
      <c r="O519" s="131"/>
      <c r="P519" s="131"/>
      <c r="Q519" s="131"/>
    </row>
    <row r="520" spans="10:17" ht="15" customHeight="1" x14ac:dyDescent="0.25">
      <c r="J520" s="131"/>
      <c r="K520" s="131"/>
      <c r="L520" s="131"/>
      <c r="M520" s="131"/>
      <c r="N520" s="131"/>
      <c r="O520" s="131"/>
      <c r="P520" s="131"/>
      <c r="Q520" s="131"/>
    </row>
    <row r="521" spans="10:17" ht="15" customHeight="1" x14ac:dyDescent="0.25">
      <c r="J521" s="131"/>
      <c r="K521" s="131"/>
      <c r="L521" s="131"/>
      <c r="M521" s="131"/>
      <c r="N521" s="131"/>
      <c r="O521" s="131"/>
      <c r="P521" s="131"/>
      <c r="Q521" s="131"/>
    </row>
    <row r="522" spans="10:17" ht="15" customHeight="1" x14ac:dyDescent="0.25">
      <c r="J522" s="131"/>
      <c r="K522" s="131"/>
      <c r="L522" s="131"/>
      <c r="M522" s="131"/>
      <c r="N522" s="131"/>
      <c r="O522" s="131"/>
      <c r="P522" s="131"/>
      <c r="Q522" s="131"/>
    </row>
    <row r="523" spans="10:17" ht="15" customHeight="1" x14ac:dyDescent="0.25">
      <c r="J523" s="131"/>
      <c r="K523" s="131"/>
      <c r="L523" s="131"/>
      <c r="M523" s="131"/>
      <c r="N523" s="131"/>
      <c r="O523" s="131"/>
      <c r="P523" s="131"/>
      <c r="Q523" s="131"/>
    </row>
    <row r="524" spans="10:17" ht="15" customHeight="1" x14ac:dyDescent="0.25">
      <c r="J524" s="131"/>
      <c r="K524" s="131"/>
      <c r="L524" s="131"/>
      <c r="M524" s="131"/>
      <c r="N524" s="131"/>
      <c r="O524" s="131"/>
      <c r="P524" s="131"/>
      <c r="Q524" s="131"/>
    </row>
    <row r="525" spans="10:17" ht="15" customHeight="1" x14ac:dyDescent="0.25">
      <c r="J525" s="131"/>
      <c r="K525" s="131"/>
      <c r="L525" s="131"/>
      <c r="M525" s="131"/>
      <c r="N525" s="131"/>
      <c r="O525" s="131"/>
      <c r="P525" s="131"/>
      <c r="Q525" s="131"/>
    </row>
    <row r="526" spans="10:17" ht="15" customHeight="1" x14ac:dyDescent="0.25">
      <c r="J526" s="131"/>
      <c r="K526" s="131"/>
      <c r="L526" s="131"/>
      <c r="M526" s="131"/>
      <c r="N526" s="131"/>
      <c r="O526" s="131"/>
      <c r="P526" s="131"/>
      <c r="Q526" s="131"/>
    </row>
    <row r="527" spans="10:17" ht="15" customHeight="1" x14ac:dyDescent="0.25">
      <c r="J527" s="131"/>
      <c r="K527" s="131"/>
      <c r="L527" s="131"/>
      <c r="M527" s="131"/>
      <c r="N527" s="131"/>
      <c r="O527" s="131"/>
      <c r="P527" s="131"/>
      <c r="Q527" s="131"/>
    </row>
    <row r="528" spans="10:17" ht="15" customHeight="1" x14ac:dyDescent="0.25">
      <c r="J528" s="131"/>
      <c r="K528" s="131"/>
      <c r="L528" s="131"/>
      <c r="M528" s="131"/>
      <c r="N528" s="131"/>
      <c r="O528" s="131"/>
      <c r="P528" s="131"/>
      <c r="Q528" s="131"/>
    </row>
    <row r="529" spans="10:17" ht="15" customHeight="1" x14ac:dyDescent="0.25">
      <c r="J529" s="131"/>
      <c r="K529" s="131"/>
      <c r="L529" s="131"/>
      <c r="M529" s="131"/>
      <c r="N529" s="131"/>
      <c r="O529" s="131"/>
      <c r="P529" s="131"/>
      <c r="Q529" s="131"/>
    </row>
    <row r="530" spans="10:17" ht="15" customHeight="1" x14ac:dyDescent="0.25">
      <c r="J530" s="131"/>
      <c r="K530" s="131"/>
      <c r="L530" s="131"/>
      <c r="M530" s="131"/>
      <c r="N530" s="131"/>
      <c r="O530" s="131"/>
      <c r="P530" s="131"/>
      <c r="Q530" s="131"/>
    </row>
    <row r="531" spans="10:17" ht="15" customHeight="1" x14ac:dyDescent="0.25">
      <c r="J531" s="131"/>
      <c r="K531" s="131"/>
      <c r="L531" s="131"/>
      <c r="M531" s="131"/>
      <c r="N531" s="131"/>
      <c r="O531" s="131"/>
      <c r="P531" s="131"/>
      <c r="Q531" s="131"/>
    </row>
    <row r="532" spans="10:17" ht="15" customHeight="1" x14ac:dyDescent="0.25">
      <c r="J532" s="131"/>
      <c r="K532" s="131"/>
      <c r="L532" s="131"/>
      <c r="M532" s="131"/>
      <c r="N532" s="131"/>
      <c r="O532" s="131"/>
      <c r="P532" s="131"/>
      <c r="Q532" s="131"/>
    </row>
    <row r="533" spans="10:17" ht="15" customHeight="1" x14ac:dyDescent="0.25">
      <c r="J533" s="131"/>
      <c r="K533" s="131"/>
      <c r="L533" s="131"/>
      <c r="M533" s="131"/>
      <c r="N533" s="131"/>
      <c r="O533" s="131"/>
      <c r="P533" s="131"/>
      <c r="Q533" s="131"/>
    </row>
    <row r="534" spans="10:17" ht="15" customHeight="1" x14ac:dyDescent="0.25">
      <c r="J534" s="131"/>
      <c r="K534" s="131"/>
      <c r="L534" s="131"/>
      <c r="M534" s="131"/>
      <c r="N534" s="131"/>
      <c r="O534" s="131"/>
      <c r="P534" s="131"/>
      <c r="Q534" s="131"/>
    </row>
    <row r="535" spans="10:17" ht="15" customHeight="1" x14ac:dyDescent="0.25">
      <c r="J535" s="131"/>
      <c r="K535" s="131"/>
      <c r="L535" s="131"/>
      <c r="M535" s="131"/>
      <c r="N535" s="131"/>
      <c r="O535" s="131"/>
      <c r="P535" s="131"/>
      <c r="Q535" s="131"/>
    </row>
    <row r="536" spans="10:17" ht="15" customHeight="1" x14ac:dyDescent="0.25">
      <c r="J536" s="131"/>
      <c r="K536" s="131"/>
      <c r="L536" s="131"/>
      <c r="M536" s="131"/>
      <c r="N536" s="131"/>
      <c r="O536" s="131"/>
      <c r="P536" s="131"/>
      <c r="Q536" s="131"/>
    </row>
    <row r="537" spans="10:17" ht="15" customHeight="1" x14ac:dyDescent="0.25">
      <c r="J537" s="131"/>
      <c r="K537" s="131"/>
      <c r="L537" s="131"/>
      <c r="M537" s="131"/>
      <c r="N537" s="131"/>
      <c r="O537" s="131"/>
      <c r="P537" s="131"/>
      <c r="Q537" s="131"/>
    </row>
    <row r="538" spans="10:17" ht="15" customHeight="1" x14ac:dyDescent="0.25">
      <c r="J538" s="131"/>
      <c r="K538" s="131"/>
      <c r="L538" s="131"/>
      <c r="M538" s="131"/>
      <c r="N538" s="131"/>
      <c r="O538" s="131"/>
      <c r="P538" s="131"/>
      <c r="Q538" s="131"/>
    </row>
    <row r="539" spans="10:17" ht="15" customHeight="1" x14ac:dyDescent="0.25">
      <c r="J539" s="131"/>
      <c r="K539" s="131"/>
      <c r="L539" s="131"/>
      <c r="M539" s="131"/>
      <c r="N539" s="131"/>
      <c r="O539" s="131"/>
      <c r="P539" s="131"/>
      <c r="Q539" s="131"/>
    </row>
    <row r="540" spans="10:17" ht="15" customHeight="1" x14ac:dyDescent="0.25">
      <c r="J540" s="131"/>
      <c r="K540" s="131"/>
      <c r="L540" s="131"/>
      <c r="M540" s="131"/>
      <c r="N540" s="131"/>
      <c r="O540" s="131"/>
      <c r="P540" s="131"/>
      <c r="Q540" s="131"/>
    </row>
    <row r="541" spans="10:17" ht="15" customHeight="1" x14ac:dyDescent="0.25">
      <c r="J541" s="131"/>
      <c r="K541" s="131"/>
      <c r="L541" s="131"/>
      <c r="M541" s="131"/>
      <c r="N541" s="131"/>
      <c r="O541" s="131"/>
      <c r="P541" s="131"/>
      <c r="Q541" s="131"/>
    </row>
    <row r="542" spans="10:17" ht="15" customHeight="1" x14ac:dyDescent="0.25">
      <c r="J542" s="131"/>
      <c r="K542" s="131"/>
      <c r="L542" s="131"/>
      <c r="M542" s="131"/>
      <c r="N542" s="131"/>
      <c r="O542" s="131"/>
      <c r="P542" s="131"/>
      <c r="Q542" s="131"/>
    </row>
    <row r="543" spans="10:17" ht="15" customHeight="1" x14ac:dyDescent="0.25">
      <c r="J543" s="131"/>
      <c r="K543" s="131"/>
      <c r="L543" s="131"/>
      <c r="M543" s="131"/>
      <c r="N543" s="131"/>
      <c r="O543" s="131"/>
      <c r="P543" s="131"/>
      <c r="Q543" s="131"/>
    </row>
    <row r="544" spans="10:17" ht="15" customHeight="1" x14ac:dyDescent="0.25">
      <c r="J544" s="131"/>
      <c r="K544" s="131"/>
      <c r="L544" s="131"/>
      <c r="M544" s="131"/>
      <c r="N544" s="131"/>
      <c r="O544" s="131"/>
      <c r="P544" s="131"/>
      <c r="Q544" s="131"/>
    </row>
    <row r="545" spans="10:17" ht="15" customHeight="1" x14ac:dyDescent="0.25">
      <c r="J545" s="131"/>
      <c r="K545" s="131"/>
      <c r="L545" s="131"/>
      <c r="M545" s="131"/>
      <c r="N545" s="131"/>
      <c r="O545" s="131"/>
      <c r="P545" s="131"/>
      <c r="Q545" s="131"/>
    </row>
    <row r="546" spans="10:17" ht="15" customHeight="1" x14ac:dyDescent="0.25">
      <c r="J546" s="131"/>
      <c r="K546" s="131"/>
      <c r="L546" s="131"/>
      <c r="M546" s="131"/>
      <c r="N546" s="131"/>
      <c r="O546" s="131"/>
      <c r="P546" s="131"/>
      <c r="Q546" s="131"/>
    </row>
    <row r="547" spans="10:17" ht="15" customHeight="1" x14ac:dyDescent="0.25">
      <c r="J547" s="131"/>
      <c r="K547" s="131"/>
      <c r="L547" s="131"/>
      <c r="M547" s="131"/>
      <c r="N547" s="131"/>
      <c r="O547" s="131"/>
      <c r="P547" s="131"/>
      <c r="Q547" s="131"/>
    </row>
    <row r="548" spans="10:17" ht="15" customHeight="1" x14ac:dyDescent="0.25">
      <c r="J548" s="131"/>
      <c r="K548" s="131"/>
      <c r="L548" s="131"/>
      <c r="M548" s="131"/>
      <c r="N548" s="131"/>
      <c r="O548" s="131"/>
      <c r="P548" s="131"/>
      <c r="Q548" s="131"/>
    </row>
    <row r="549" spans="10:17" ht="15" customHeight="1" x14ac:dyDescent="0.25">
      <c r="J549" s="131"/>
      <c r="K549" s="131"/>
      <c r="L549" s="131"/>
      <c r="M549" s="131"/>
      <c r="N549" s="131"/>
      <c r="O549" s="131"/>
      <c r="P549" s="131"/>
      <c r="Q549" s="131"/>
    </row>
    <row r="550" spans="10:17" ht="15" customHeight="1" x14ac:dyDescent="0.25">
      <c r="J550" s="131"/>
      <c r="K550" s="131"/>
      <c r="L550" s="131"/>
      <c r="M550" s="131"/>
      <c r="N550" s="131"/>
      <c r="O550" s="131"/>
      <c r="P550" s="131"/>
      <c r="Q550" s="131"/>
    </row>
    <row r="551" spans="10:17" ht="15" customHeight="1" x14ac:dyDescent="0.25">
      <c r="J551" s="131"/>
      <c r="K551" s="131"/>
      <c r="L551" s="131"/>
      <c r="M551" s="131"/>
      <c r="N551" s="131"/>
      <c r="O551" s="131"/>
      <c r="P551" s="131"/>
      <c r="Q551" s="131"/>
    </row>
    <row r="552" spans="10:17" ht="15" customHeight="1" x14ac:dyDescent="0.25">
      <c r="J552" s="131"/>
      <c r="K552" s="131"/>
      <c r="L552" s="131"/>
      <c r="M552" s="131"/>
      <c r="N552" s="131"/>
      <c r="O552" s="131"/>
      <c r="P552" s="131"/>
      <c r="Q552" s="131"/>
    </row>
    <row r="553" spans="10:17" ht="15" customHeight="1" x14ac:dyDescent="0.25">
      <c r="J553" s="131"/>
      <c r="K553" s="131"/>
      <c r="L553" s="131"/>
      <c r="M553" s="131"/>
      <c r="N553" s="131"/>
      <c r="O553" s="131"/>
      <c r="P553" s="131"/>
      <c r="Q553" s="131"/>
    </row>
    <row r="554" spans="10:17" ht="15" customHeight="1" x14ac:dyDescent="0.25">
      <c r="J554" s="131"/>
      <c r="K554" s="131"/>
      <c r="L554" s="131"/>
      <c r="M554" s="131"/>
      <c r="N554" s="131"/>
      <c r="O554" s="131"/>
      <c r="P554" s="131"/>
      <c r="Q554" s="131"/>
    </row>
    <row r="555" spans="10:17" ht="15" customHeight="1" x14ac:dyDescent="0.25">
      <c r="J555" s="131"/>
      <c r="K555" s="131"/>
      <c r="L555" s="131"/>
      <c r="M555" s="131"/>
      <c r="N555" s="131"/>
      <c r="O555" s="131"/>
      <c r="P555" s="131"/>
      <c r="Q555" s="131"/>
    </row>
    <row r="556" spans="10:17" ht="15" customHeight="1" x14ac:dyDescent="0.25">
      <c r="J556" s="131"/>
      <c r="K556" s="131"/>
      <c r="L556" s="131"/>
      <c r="M556" s="131"/>
      <c r="N556" s="131"/>
      <c r="O556" s="131"/>
      <c r="P556" s="131"/>
      <c r="Q556" s="131"/>
    </row>
    <row r="557" spans="10:17" ht="15" customHeight="1" x14ac:dyDescent="0.25">
      <c r="J557" s="131"/>
      <c r="K557" s="131"/>
      <c r="L557" s="131"/>
      <c r="M557" s="131"/>
      <c r="N557" s="131"/>
      <c r="O557" s="131"/>
      <c r="P557" s="131"/>
      <c r="Q557" s="131"/>
    </row>
    <row r="558" spans="10:17" ht="15" customHeight="1" x14ac:dyDescent="0.25">
      <c r="J558" s="131"/>
      <c r="K558" s="131"/>
      <c r="L558" s="131"/>
      <c r="M558" s="131"/>
      <c r="N558" s="131"/>
      <c r="O558" s="131"/>
      <c r="P558" s="131"/>
      <c r="Q558" s="131"/>
    </row>
    <row r="559" spans="10:17" ht="15" customHeight="1" x14ac:dyDescent="0.25">
      <c r="J559" s="131"/>
      <c r="K559" s="131"/>
      <c r="L559" s="131"/>
      <c r="M559" s="131"/>
      <c r="N559" s="131"/>
      <c r="O559" s="131"/>
      <c r="P559" s="131"/>
      <c r="Q559" s="131"/>
    </row>
    <row r="560" spans="10:17" ht="15" customHeight="1" x14ac:dyDescent="0.25">
      <c r="J560" s="131"/>
      <c r="K560" s="131"/>
      <c r="L560" s="131"/>
      <c r="M560" s="131"/>
      <c r="N560" s="131"/>
      <c r="O560" s="131"/>
      <c r="P560" s="131"/>
      <c r="Q560" s="131"/>
    </row>
    <row r="561" spans="10:17" ht="15" customHeight="1" x14ac:dyDescent="0.25">
      <c r="J561" s="131"/>
      <c r="K561" s="131"/>
      <c r="L561" s="131"/>
      <c r="M561" s="131"/>
      <c r="N561" s="131"/>
      <c r="O561" s="131"/>
      <c r="P561" s="131"/>
      <c r="Q561" s="131"/>
    </row>
    <row r="562" spans="10:17" ht="15" customHeight="1" x14ac:dyDescent="0.25">
      <c r="J562" s="131"/>
      <c r="K562" s="131"/>
      <c r="L562" s="131"/>
      <c r="M562" s="131"/>
      <c r="N562" s="131"/>
      <c r="O562" s="131"/>
      <c r="P562" s="131"/>
      <c r="Q562" s="131"/>
    </row>
    <row r="563" spans="10:17" ht="15" customHeight="1" x14ac:dyDescent="0.25">
      <c r="J563" s="131"/>
      <c r="K563" s="131"/>
      <c r="L563" s="131"/>
      <c r="M563" s="131"/>
      <c r="N563" s="131"/>
      <c r="O563" s="131"/>
      <c r="P563" s="131"/>
      <c r="Q563" s="131"/>
    </row>
    <row r="564" spans="10:17" ht="15" customHeight="1" x14ac:dyDescent="0.25">
      <c r="J564" s="131"/>
      <c r="K564" s="131"/>
      <c r="L564" s="131"/>
      <c r="M564" s="131"/>
      <c r="N564" s="131"/>
      <c r="O564" s="131"/>
      <c r="P564" s="131"/>
      <c r="Q564" s="131"/>
    </row>
    <row r="565" spans="10:17" ht="15" customHeight="1" x14ac:dyDescent="0.25">
      <c r="J565" s="131"/>
      <c r="K565" s="131"/>
      <c r="L565" s="131"/>
      <c r="M565" s="131"/>
      <c r="N565" s="131"/>
      <c r="O565" s="131"/>
      <c r="P565" s="131"/>
      <c r="Q565" s="131"/>
    </row>
    <row r="566" spans="10:17" ht="15" customHeight="1" x14ac:dyDescent="0.25">
      <c r="J566" s="131"/>
      <c r="K566" s="131"/>
      <c r="L566" s="131"/>
      <c r="M566" s="131"/>
      <c r="N566" s="131"/>
      <c r="O566" s="131"/>
      <c r="P566" s="131"/>
      <c r="Q566" s="131"/>
    </row>
    <row r="567" spans="10:17" ht="15" customHeight="1" x14ac:dyDescent="0.25">
      <c r="J567" s="131"/>
      <c r="K567" s="131"/>
      <c r="L567" s="131"/>
      <c r="M567" s="131"/>
      <c r="N567" s="131"/>
      <c r="O567" s="131"/>
      <c r="P567" s="131"/>
      <c r="Q567" s="131"/>
    </row>
    <row r="568" spans="10:17" ht="15" customHeight="1" x14ac:dyDescent="0.25">
      <c r="J568" s="131"/>
      <c r="K568" s="131"/>
      <c r="L568" s="131"/>
      <c r="M568" s="131"/>
      <c r="N568" s="131"/>
      <c r="O568" s="131"/>
      <c r="P568" s="131"/>
      <c r="Q568" s="131"/>
    </row>
    <row r="569" spans="10:17" ht="15" customHeight="1" x14ac:dyDescent="0.25">
      <c r="J569" s="131"/>
      <c r="K569" s="131"/>
      <c r="L569" s="131"/>
      <c r="M569" s="131"/>
      <c r="N569" s="131"/>
      <c r="O569" s="131"/>
      <c r="P569" s="131"/>
      <c r="Q569" s="131"/>
    </row>
    <row r="570" spans="10:17" ht="15" customHeight="1" x14ac:dyDescent="0.25">
      <c r="J570" s="131"/>
      <c r="K570" s="131"/>
      <c r="L570" s="131"/>
      <c r="M570" s="131"/>
      <c r="N570" s="131"/>
      <c r="O570" s="131"/>
      <c r="P570" s="131"/>
      <c r="Q570" s="131"/>
    </row>
    <row r="571" spans="10:17" ht="15" customHeight="1" x14ac:dyDescent="0.25">
      <c r="J571" s="131"/>
      <c r="K571" s="131"/>
      <c r="L571" s="131"/>
      <c r="M571" s="131"/>
      <c r="N571" s="131"/>
      <c r="O571" s="131"/>
      <c r="P571" s="131"/>
      <c r="Q571" s="131"/>
    </row>
    <row r="572" spans="10:17" ht="15" customHeight="1" x14ac:dyDescent="0.25">
      <c r="J572" s="131"/>
      <c r="K572" s="131"/>
      <c r="L572" s="131"/>
      <c r="M572" s="131"/>
      <c r="N572" s="131"/>
      <c r="O572" s="131"/>
      <c r="P572" s="131"/>
      <c r="Q572" s="131"/>
    </row>
    <row r="573" spans="10:17" ht="15" customHeight="1" x14ac:dyDescent="0.25">
      <c r="J573" s="131"/>
      <c r="K573" s="131"/>
      <c r="L573" s="131"/>
      <c r="M573" s="131"/>
      <c r="N573" s="131"/>
      <c r="O573" s="131"/>
      <c r="P573" s="131"/>
      <c r="Q573" s="131"/>
    </row>
    <row r="574" spans="10:17" ht="15" customHeight="1" x14ac:dyDescent="0.25">
      <c r="J574" s="131"/>
      <c r="K574" s="131"/>
      <c r="L574" s="131"/>
      <c r="M574" s="131"/>
      <c r="N574" s="131"/>
      <c r="O574" s="131"/>
      <c r="P574" s="131"/>
      <c r="Q574" s="131"/>
    </row>
    <row r="575" spans="10:17" ht="15" customHeight="1" x14ac:dyDescent="0.25">
      <c r="J575" s="131"/>
      <c r="K575" s="131"/>
      <c r="L575" s="131"/>
      <c r="M575" s="131"/>
      <c r="N575" s="131"/>
      <c r="O575" s="131"/>
      <c r="P575" s="131"/>
      <c r="Q575" s="131"/>
    </row>
    <row r="576" spans="10:17" ht="15" customHeight="1" x14ac:dyDescent="0.25">
      <c r="J576" s="131"/>
      <c r="K576" s="131"/>
      <c r="L576" s="131"/>
      <c r="M576" s="131"/>
      <c r="N576" s="131"/>
      <c r="O576" s="131"/>
      <c r="P576" s="131"/>
      <c r="Q576" s="131"/>
    </row>
    <row r="577" spans="10:17" ht="15" customHeight="1" x14ac:dyDescent="0.25">
      <c r="J577" s="131"/>
      <c r="K577" s="131"/>
      <c r="L577" s="131"/>
      <c r="M577" s="131"/>
      <c r="N577" s="131"/>
      <c r="O577" s="131"/>
      <c r="P577" s="131"/>
      <c r="Q577" s="131"/>
    </row>
    <row r="578" spans="10:17" ht="15" customHeight="1" x14ac:dyDescent="0.25">
      <c r="J578" s="131"/>
      <c r="K578" s="131"/>
      <c r="L578" s="131"/>
      <c r="M578" s="131"/>
      <c r="N578" s="131"/>
      <c r="O578" s="131"/>
      <c r="P578" s="131"/>
      <c r="Q578" s="131"/>
    </row>
    <row r="579" spans="10:17" ht="15" customHeight="1" x14ac:dyDescent="0.25">
      <c r="J579" s="131"/>
      <c r="K579" s="131"/>
      <c r="L579" s="131"/>
      <c r="M579" s="131"/>
      <c r="N579" s="131"/>
      <c r="O579" s="131"/>
      <c r="P579" s="131"/>
      <c r="Q579" s="131"/>
    </row>
    <row r="580" spans="10:17" ht="15" customHeight="1" x14ac:dyDescent="0.25">
      <c r="J580" s="131"/>
      <c r="K580" s="131"/>
      <c r="L580" s="131"/>
      <c r="M580" s="131"/>
      <c r="N580" s="131"/>
      <c r="O580" s="131"/>
      <c r="P580" s="131"/>
      <c r="Q580" s="131"/>
    </row>
    <row r="581" spans="10:17" ht="15" customHeight="1" x14ac:dyDescent="0.25">
      <c r="J581" s="131"/>
      <c r="K581" s="131"/>
      <c r="L581" s="131"/>
      <c r="M581" s="131"/>
      <c r="N581" s="131"/>
      <c r="O581" s="131"/>
      <c r="P581" s="131"/>
      <c r="Q581" s="131"/>
    </row>
    <row r="582" spans="10:17" ht="15" customHeight="1" x14ac:dyDescent="0.25">
      <c r="J582" s="131"/>
      <c r="K582" s="131"/>
      <c r="L582" s="131"/>
      <c r="M582" s="131"/>
      <c r="N582" s="131"/>
      <c r="O582" s="131"/>
      <c r="P582" s="131"/>
      <c r="Q582" s="131"/>
    </row>
    <row r="583" spans="10:17" ht="15" customHeight="1" x14ac:dyDescent="0.25">
      <c r="J583" s="131"/>
      <c r="K583" s="131"/>
      <c r="L583" s="131"/>
      <c r="M583" s="131"/>
      <c r="N583" s="131"/>
      <c r="O583" s="131"/>
      <c r="P583" s="131"/>
      <c r="Q583" s="131"/>
    </row>
    <row r="584" spans="10:17" ht="15" customHeight="1" x14ac:dyDescent="0.25">
      <c r="J584" s="131"/>
      <c r="K584" s="131"/>
      <c r="L584" s="131"/>
      <c r="M584" s="131"/>
      <c r="N584" s="131"/>
      <c r="O584" s="131"/>
      <c r="P584" s="131"/>
      <c r="Q584" s="131"/>
    </row>
    <row r="585" spans="10:17" ht="15" customHeight="1" x14ac:dyDescent="0.25">
      <c r="J585" s="131"/>
      <c r="K585" s="131"/>
      <c r="L585" s="131"/>
      <c r="M585" s="131"/>
      <c r="N585" s="131"/>
      <c r="O585" s="131"/>
      <c r="P585" s="131"/>
      <c r="Q585" s="131"/>
    </row>
    <row r="586" spans="10:17" ht="15" customHeight="1" x14ac:dyDescent="0.25">
      <c r="J586" s="131"/>
      <c r="K586" s="131"/>
      <c r="L586" s="131"/>
      <c r="M586" s="131"/>
      <c r="N586" s="131"/>
      <c r="O586" s="131"/>
      <c r="P586" s="131"/>
      <c r="Q586" s="131"/>
    </row>
    <row r="587" spans="10:17" ht="15" customHeight="1" x14ac:dyDescent="0.25">
      <c r="J587" s="131"/>
      <c r="K587" s="131"/>
      <c r="L587" s="131"/>
      <c r="M587" s="131"/>
      <c r="N587" s="131"/>
      <c r="O587" s="131"/>
      <c r="P587" s="131"/>
      <c r="Q587" s="131"/>
    </row>
    <row r="588" spans="10:17" ht="15" customHeight="1" x14ac:dyDescent="0.25">
      <c r="J588" s="131"/>
      <c r="K588" s="131"/>
      <c r="L588" s="131"/>
      <c r="M588" s="131"/>
      <c r="N588" s="131"/>
      <c r="O588" s="131"/>
      <c r="P588" s="131"/>
      <c r="Q588" s="131"/>
    </row>
    <row r="589" spans="10:17" ht="15" customHeight="1" x14ac:dyDescent="0.25">
      <c r="J589" s="131"/>
      <c r="K589" s="131"/>
      <c r="L589" s="131"/>
      <c r="M589" s="131"/>
      <c r="N589" s="131"/>
      <c r="O589" s="131"/>
      <c r="P589" s="131"/>
      <c r="Q589" s="131"/>
    </row>
    <row r="590" spans="10:17" ht="15" customHeight="1" x14ac:dyDescent="0.25">
      <c r="J590" s="131"/>
      <c r="K590" s="131"/>
      <c r="L590" s="131"/>
      <c r="M590" s="131"/>
      <c r="N590" s="131"/>
      <c r="O590" s="131"/>
      <c r="P590" s="131"/>
      <c r="Q590" s="131"/>
    </row>
    <row r="591" spans="10:17" ht="15" customHeight="1" x14ac:dyDescent="0.25">
      <c r="J591" s="131"/>
      <c r="K591" s="131"/>
      <c r="L591" s="131"/>
      <c r="M591" s="131"/>
      <c r="N591" s="131"/>
      <c r="O591" s="131"/>
      <c r="P591" s="131"/>
      <c r="Q591" s="131"/>
    </row>
    <row r="592" spans="10:17" ht="15" customHeight="1" x14ac:dyDescent="0.25">
      <c r="J592" s="131"/>
      <c r="K592" s="131"/>
      <c r="L592" s="131"/>
      <c r="M592" s="131"/>
      <c r="N592" s="131"/>
      <c r="O592" s="131"/>
      <c r="P592" s="131"/>
      <c r="Q592" s="131"/>
    </row>
    <row r="593" spans="10:17" ht="15" customHeight="1" x14ac:dyDescent="0.25">
      <c r="J593" s="131"/>
      <c r="K593" s="131"/>
      <c r="L593" s="131"/>
      <c r="M593" s="131"/>
      <c r="N593" s="131"/>
      <c r="O593" s="131"/>
      <c r="P593" s="131"/>
      <c r="Q593" s="131"/>
    </row>
    <row r="594" spans="10:17" ht="15" customHeight="1" x14ac:dyDescent="0.25">
      <c r="J594" s="131"/>
      <c r="K594" s="131"/>
      <c r="L594" s="131"/>
      <c r="M594" s="131"/>
      <c r="N594" s="131"/>
      <c r="O594" s="131"/>
      <c r="P594" s="131"/>
      <c r="Q594" s="131"/>
    </row>
    <row r="595" spans="10:17" ht="15" customHeight="1" x14ac:dyDescent="0.25">
      <c r="J595" s="131"/>
      <c r="K595" s="131"/>
      <c r="L595" s="131"/>
      <c r="M595" s="131"/>
      <c r="N595" s="131"/>
      <c r="O595" s="131"/>
      <c r="P595" s="131"/>
      <c r="Q595" s="131"/>
    </row>
    <row r="596" spans="10:17" ht="15" customHeight="1" x14ac:dyDescent="0.25">
      <c r="J596" s="131"/>
      <c r="K596" s="131"/>
      <c r="L596" s="131"/>
      <c r="M596" s="131"/>
      <c r="N596" s="131"/>
      <c r="O596" s="131"/>
      <c r="P596" s="131"/>
      <c r="Q596" s="131"/>
    </row>
    <row r="597" spans="10:17" ht="15" customHeight="1" x14ac:dyDescent="0.25">
      <c r="J597" s="131"/>
      <c r="K597" s="131"/>
      <c r="L597" s="131"/>
      <c r="M597" s="131"/>
      <c r="N597" s="131"/>
      <c r="O597" s="131"/>
      <c r="P597" s="131"/>
      <c r="Q597" s="131"/>
    </row>
    <row r="598" spans="10:17" ht="15" customHeight="1" x14ac:dyDescent="0.25">
      <c r="J598" s="131"/>
      <c r="K598" s="131"/>
      <c r="L598" s="131"/>
      <c r="M598" s="131"/>
      <c r="N598" s="131"/>
      <c r="O598" s="131"/>
      <c r="P598" s="131"/>
      <c r="Q598" s="131"/>
    </row>
    <row r="599" spans="10:17" ht="15" customHeight="1" x14ac:dyDescent="0.25">
      <c r="J599" s="131"/>
      <c r="K599" s="131"/>
      <c r="L599" s="131"/>
      <c r="M599" s="131"/>
      <c r="N599" s="131"/>
      <c r="O599" s="131"/>
      <c r="P599" s="131"/>
      <c r="Q599" s="131"/>
    </row>
    <row r="600" spans="10:17" ht="15" customHeight="1" x14ac:dyDescent="0.25">
      <c r="J600" s="131"/>
      <c r="K600" s="131"/>
      <c r="L600" s="131"/>
      <c r="M600" s="131"/>
      <c r="N600" s="131"/>
      <c r="O600" s="131"/>
      <c r="P600" s="131"/>
      <c r="Q600" s="131"/>
    </row>
    <row r="601" spans="10:17" ht="15" customHeight="1" x14ac:dyDescent="0.25">
      <c r="J601" s="131"/>
      <c r="K601" s="131"/>
      <c r="L601" s="131"/>
      <c r="M601" s="131"/>
      <c r="N601" s="131"/>
      <c r="O601" s="131"/>
      <c r="P601" s="131"/>
      <c r="Q601" s="131"/>
    </row>
    <row r="602" spans="10:17" ht="15" customHeight="1" x14ac:dyDescent="0.25">
      <c r="J602" s="131"/>
      <c r="K602" s="131"/>
      <c r="L602" s="131"/>
      <c r="M602" s="131"/>
      <c r="N602" s="131"/>
      <c r="O602" s="131"/>
      <c r="P602" s="131"/>
      <c r="Q602" s="131"/>
    </row>
    <row r="603" spans="10:17" ht="15" customHeight="1" x14ac:dyDescent="0.25">
      <c r="J603" s="131"/>
      <c r="K603" s="131"/>
      <c r="L603" s="131"/>
      <c r="M603" s="131"/>
      <c r="N603" s="131"/>
      <c r="O603" s="131"/>
      <c r="P603" s="131"/>
      <c r="Q603" s="131"/>
    </row>
    <row r="604" spans="10:17" ht="15" customHeight="1" x14ac:dyDescent="0.25">
      <c r="J604" s="131"/>
      <c r="K604" s="131"/>
      <c r="L604" s="131"/>
      <c r="M604" s="131"/>
      <c r="N604" s="131"/>
      <c r="O604" s="131"/>
      <c r="P604" s="131"/>
      <c r="Q604" s="131"/>
    </row>
    <row r="605" spans="10:17" ht="15" customHeight="1" x14ac:dyDescent="0.25">
      <c r="J605" s="131"/>
      <c r="K605" s="131"/>
      <c r="L605" s="131"/>
      <c r="M605" s="131"/>
      <c r="N605" s="131"/>
      <c r="O605" s="131"/>
      <c r="P605" s="131"/>
      <c r="Q605" s="131"/>
    </row>
    <row r="606" spans="10:17" ht="15" customHeight="1" x14ac:dyDescent="0.25">
      <c r="J606" s="131"/>
      <c r="K606" s="131"/>
      <c r="L606" s="131"/>
      <c r="M606" s="131"/>
      <c r="N606" s="131"/>
      <c r="O606" s="131"/>
      <c r="P606" s="131"/>
      <c r="Q606" s="131"/>
    </row>
    <row r="607" spans="10:17" ht="15" customHeight="1" x14ac:dyDescent="0.25">
      <c r="J607" s="131"/>
      <c r="K607" s="131"/>
      <c r="L607" s="131"/>
      <c r="M607" s="131"/>
      <c r="N607" s="131"/>
      <c r="O607" s="131"/>
      <c r="P607" s="131"/>
      <c r="Q607" s="131"/>
    </row>
    <row r="608" spans="10:17" ht="15" customHeight="1" x14ac:dyDescent="0.25">
      <c r="J608" s="131"/>
      <c r="K608" s="131"/>
      <c r="L608" s="131"/>
      <c r="M608" s="131"/>
      <c r="N608" s="131"/>
      <c r="O608" s="131"/>
      <c r="P608" s="131"/>
      <c r="Q608" s="131"/>
    </row>
    <row r="609" spans="10:17" ht="15" customHeight="1" x14ac:dyDescent="0.25">
      <c r="J609" s="131"/>
      <c r="K609" s="131"/>
      <c r="L609" s="131"/>
      <c r="M609" s="131"/>
      <c r="N609" s="131"/>
      <c r="O609" s="131"/>
      <c r="P609" s="131"/>
      <c r="Q609" s="131"/>
    </row>
    <row r="610" spans="10:17" ht="15" customHeight="1" x14ac:dyDescent="0.25">
      <c r="J610" s="131"/>
      <c r="K610" s="131"/>
      <c r="L610" s="131"/>
      <c r="M610" s="131"/>
      <c r="N610" s="131"/>
      <c r="O610" s="131"/>
      <c r="P610" s="131"/>
      <c r="Q610" s="131"/>
    </row>
    <row r="611" spans="10:17" ht="15" customHeight="1" x14ac:dyDescent="0.25">
      <c r="J611" s="131"/>
      <c r="K611" s="131"/>
      <c r="L611" s="131"/>
      <c r="M611" s="131"/>
      <c r="N611" s="131"/>
      <c r="O611" s="131"/>
      <c r="P611" s="131"/>
      <c r="Q611" s="131"/>
    </row>
    <row r="612" spans="10:17" ht="15" customHeight="1" x14ac:dyDescent="0.25">
      <c r="J612" s="131"/>
      <c r="K612" s="131"/>
      <c r="L612" s="131"/>
      <c r="M612" s="131"/>
      <c r="N612" s="131"/>
      <c r="O612" s="131"/>
      <c r="P612" s="131"/>
      <c r="Q612" s="131"/>
    </row>
    <row r="613" spans="10:17" ht="15" customHeight="1" x14ac:dyDescent="0.25">
      <c r="J613" s="131"/>
      <c r="K613" s="131"/>
      <c r="L613" s="131"/>
      <c r="M613" s="131"/>
      <c r="N613" s="131"/>
      <c r="O613" s="131"/>
      <c r="P613" s="131"/>
      <c r="Q613" s="131"/>
    </row>
    <row r="614" spans="10:17" ht="15" customHeight="1" x14ac:dyDescent="0.25">
      <c r="J614" s="131"/>
      <c r="K614" s="131"/>
      <c r="L614" s="131"/>
      <c r="M614" s="131"/>
      <c r="N614" s="131"/>
      <c r="O614" s="131"/>
      <c r="P614" s="131"/>
      <c r="Q614" s="131"/>
    </row>
    <row r="615" spans="10:17" ht="15" customHeight="1" x14ac:dyDescent="0.25">
      <c r="J615" s="131"/>
      <c r="K615" s="131"/>
      <c r="L615" s="131"/>
      <c r="M615" s="131"/>
      <c r="N615" s="131"/>
      <c r="O615" s="131"/>
      <c r="P615" s="131"/>
      <c r="Q615" s="131"/>
    </row>
    <row r="616" spans="10:17" ht="15" customHeight="1" x14ac:dyDescent="0.25">
      <c r="J616" s="131"/>
      <c r="K616" s="131"/>
      <c r="L616" s="131"/>
      <c r="M616" s="131"/>
      <c r="N616" s="131"/>
      <c r="O616" s="131"/>
      <c r="P616" s="131"/>
      <c r="Q616" s="131"/>
    </row>
    <row r="617" spans="10:17" ht="15" customHeight="1" x14ac:dyDescent="0.25">
      <c r="J617" s="131"/>
      <c r="K617" s="131"/>
      <c r="L617" s="131"/>
      <c r="M617" s="131"/>
      <c r="N617" s="131"/>
      <c r="O617" s="131"/>
      <c r="P617" s="131"/>
      <c r="Q617" s="131"/>
    </row>
    <row r="618" spans="10:17" ht="15" customHeight="1" x14ac:dyDescent="0.25">
      <c r="J618" s="131"/>
      <c r="K618" s="131"/>
      <c r="L618" s="131"/>
      <c r="M618" s="131"/>
      <c r="N618" s="131"/>
      <c r="O618" s="131"/>
      <c r="P618" s="131"/>
      <c r="Q618" s="131"/>
    </row>
    <row r="619" spans="10:17" ht="15" customHeight="1" x14ac:dyDescent="0.25">
      <c r="J619" s="131"/>
      <c r="K619" s="131"/>
      <c r="L619" s="131"/>
      <c r="M619" s="131"/>
      <c r="N619" s="131"/>
      <c r="O619" s="131"/>
      <c r="P619" s="131"/>
      <c r="Q619" s="131"/>
    </row>
    <row r="620" spans="10:17" ht="15" customHeight="1" x14ac:dyDescent="0.25">
      <c r="J620" s="131"/>
      <c r="K620" s="131"/>
      <c r="L620" s="131"/>
      <c r="M620" s="131"/>
      <c r="N620" s="131"/>
      <c r="O620" s="131"/>
      <c r="P620" s="131"/>
      <c r="Q620" s="131"/>
    </row>
    <row r="621" spans="10:17" ht="15" customHeight="1" x14ac:dyDescent="0.25">
      <c r="J621" s="131"/>
      <c r="K621" s="131"/>
      <c r="L621" s="131"/>
      <c r="M621" s="131"/>
      <c r="N621" s="131"/>
      <c r="O621" s="131"/>
      <c r="P621" s="131"/>
      <c r="Q621" s="131"/>
    </row>
    <row r="622" spans="10:17" ht="15" customHeight="1" x14ac:dyDescent="0.25">
      <c r="J622" s="131"/>
      <c r="K622" s="131"/>
      <c r="L622" s="131"/>
      <c r="M622" s="131"/>
      <c r="N622" s="131"/>
      <c r="O622" s="131"/>
      <c r="P622" s="131"/>
      <c r="Q622" s="131"/>
    </row>
    <row r="623" spans="10:17" ht="15" customHeight="1" x14ac:dyDescent="0.25">
      <c r="J623" s="131"/>
      <c r="K623" s="131"/>
      <c r="L623" s="131"/>
      <c r="M623" s="131"/>
      <c r="N623" s="131"/>
      <c r="O623" s="131"/>
      <c r="P623" s="131"/>
      <c r="Q623" s="131"/>
    </row>
    <row r="624" spans="10:17" ht="15" customHeight="1" x14ac:dyDescent="0.25">
      <c r="J624" s="131"/>
      <c r="K624" s="131"/>
      <c r="L624" s="131"/>
      <c r="M624" s="131"/>
      <c r="N624" s="131"/>
      <c r="O624" s="131"/>
      <c r="P624" s="131"/>
      <c r="Q624" s="131"/>
    </row>
    <row r="625" spans="10:17" ht="15" customHeight="1" x14ac:dyDescent="0.25">
      <c r="J625" s="131"/>
      <c r="K625" s="131"/>
      <c r="L625" s="131"/>
      <c r="M625" s="131"/>
      <c r="N625" s="131"/>
      <c r="O625" s="131"/>
      <c r="P625" s="131"/>
      <c r="Q625" s="131"/>
    </row>
    <row r="626" spans="10:17" ht="15" customHeight="1" x14ac:dyDescent="0.25">
      <c r="J626" s="131"/>
      <c r="K626" s="131"/>
      <c r="L626" s="131"/>
      <c r="M626" s="131"/>
      <c r="N626" s="131"/>
      <c r="O626" s="131"/>
      <c r="P626" s="131"/>
      <c r="Q626" s="131"/>
    </row>
    <row r="627" spans="10:17" ht="15" customHeight="1" x14ac:dyDescent="0.25">
      <c r="J627" s="131"/>
      <c r="K627" s="131"/>
      <c r="L627" s="131"/>
      <c r="M627" s="131"/>
      <c r="N627" s="131"/>
      <c r="O627" s="131"/>
      <c r="P627" s="131"/>
      <c r="Q627" s="131"/>
    </row>
    <row r="628" spans="10:17" ht="15" customHeight="1" x14ac:dyDescent="0.25">
      <c r="J628" s="131"/>
      <c r="K628" s="131"/>
      <c r="L628" s="131"/>
      <c r="M628" s="131"/>
      <c r="N628" s="131"/>
      <c r="O628" s="131"/>
      <c r="P628" s="131"/>
      <c r="Q628" s="131"/>
    </row>
    <row r="629" spans="10:17" ht="15" customHeight="1" x14ac:dyDescent="0.25">
      <c r="J629" s="131"/>
      <c r="K629" s="131"/>
      <c r="L629" s="131"/>
      <c r="M629" s="131"/>
      <c r="N629" s="131"/>
      <c r="O629" s="131"/>
      <c r="P629" s="131"/>
      <c r="Q629" s="131"/>
    </row>
    <row r="630" spans="10:17" ht="15" customHeight="1" x14ac:dyDescent="0.25">
      <c r="J630" s="131"/>
      <c r="K630" s="131"/>
      <c r="L630" s="131"/>
      <c r="M630" s="131"/>
      <c r="N630" s="131"/>
      <c r="O630" s="131"/>
      <c r="P630" s="131"/>
      <c r="Q630" s="131"/>
    </row>
    <row r="631" spans="10:17" ht="15" customHeight="1" x14ac:dyDescent="0.25">
      <c r="J631" s="131"/>
      <c r="K631" s="131"/>
      <c r="L631" s="131"/>
      <c r="M631" s="131"/>
      <c r="N631" s="131"/>
      <c r="O631" s="131"/>
      <c r="P631" s="131"/>
      <c r="Q631" s="131"/>
    </row>
    <row r="632" spans="10:17" ht="15" customHeight="1" x14ac:dyDescent="0.25">
      <c r="J632" s="131"/>
      <c r="K632" s="131"/>
      <c r="L632" s="131"/>
      <c r="M632" s="131"/>
      <c r="N632" s="131"/>
      <c r="O632" s="131"/>
      <c r="P632" s="131"/>
      <c r="Q632" s="131"/>
    </row>
    <row r="633" spans="10:17" ht="15" customHeight="1" x14ac:dyDescent="0.25">
      <c r="J633" s="131"/>
      <c r="K633" s="131"/>
      <c r="L633" s="131"/>
      <c r="M633" s="131"/>
      <c r="N633" s="131"/>
      <c r="O633" s="131"/>
      <c r="P633" s="131"/>
      <c r="Q633" s="131"/>
    </row>
    <row r="634" spans="10:17" ht="15" customHeight="1" x14ac:dyDescent="0.25">
      <c r="J634" s="131"/>
      <c r="K634" s="131"/>
      <c r="L634" s="131"/>
      <c r="M634" s="131"/>
      <c r="N634" s="131"/>
      <c r="O634" s="131"/>
      <c r="P634" s="131"/>
      <c r="Q634" s="131"/>
    </row>
    <row r="635" spans="10:17" ht="15" customHeight="1" x14ac:dyDescent="0.25">
      <c r="J635" s="131"/>
      <c r="K635" s="131"/>
      <c r="L635" s="131"/>
      <c r="M635" s="131"/>
      <c r="N635" s="131"/>
      <c r="O635" s="131"/>
      <c r="P635" s="131"/>
      <c r="Q635" s="131"/>
    </row>
    <row r="636" spans="10:17" ht="15" customHeight="1" x14ac:dyDescent="0.25">
      <c r="J636" s="131"/>
      <c r="K636" s="131"/>
      <c r="L636" s="131"/>
      <c r="M636" s="131"/>
      <c r="N636" s="131"/>
      <c r="O636" s="131"/>
      <c r="P636" s="131"/>
      <c r="Q636" s="131"/>
    </row>
    <row r="637" spans="10:17" ht="15" customHeight="1" x14ac:dyDescent="0.25">
      <c r="J637" s="131"/>
      <c r="K637" s="131"/>
      <c r="L637" s="131"/>
      <c r="M637" s="131"/>
      <c r="N637" s="131"/>
      <c r="O637" s="131"/>
      <c r="P637" s="131"/>
      <c r="Q637" s="131"/>
    </row>
    <row r="638" spans="10:17" ht="15" customHeight="1" x14ac:dyDescent="0.25">
      <c r="J638" s="131"/>
      <c r="K638" s="131"/>
      <c r="L638" s="131"/>
      <c r="M638" s="131"/>
      <c r="N638" s="131"/>
      <c r="O638" s="131"/>
      <c r="P638" s="131"/>
      <c r="Q638" s="131"/>
    </row>
    <row r="639" spans="10:17" ht="15" customHeight="1" x14ac:dyDescent="0.25">
      <c r="J639" s="131"/>
      <c r="K639" s="131"/>
      <c r="L639" s="131"/>
      <c r="M639" s="131"/>
      <c r="N639" s="131"/>
      <c r="O639" s="131"/>
      <c r="P639" s="131"/>
      <c r="Q639" s="131"/>
    </row>
    <row r="640" spans="10:17" ht="15" customHeight="1" x14ac:dyDescent="0.25">
      <c r="J640" s="131"/>
      <c r="K640" s="131"/>
      <c r="L640" s="131"/>
      <c r="M640" s="131"/>
      <c r="N640" s="131"/>
      <c r="O640" s="131"/>
      <c r="P640" s="131"/>
      <c r="Q640" s="131"/>
    </row>
    <row r="641" spans="10:17" ht="15" customHeight="1" x14ac:dyDescent="0.25">
      <c r="J641" s="131"/>
      <c r="K641" s="131"/>
      <c r="L641" s="131"/>
      <c r="M641" s="131"/>
      <c r="N641" s="131"/>
      <c r="O641" s="131"/>
      <c r="P641" s="131"/>
      <c r="Q641" s="131"/>
    </row>
    <row r="642" spans="10:17" ht="15" customHeight="1" x14ac:dyDescent="0.25">
      <c r="J642" s="131"/>
      <c r="K642" s="131"/>
      <c r="L642" s="131"/>
      <c r="M642" s="131"/>
      <c r="N642" s="131"/>
      <c r="O642" s="131"/>
      <c r="P642" s="131"/>
      <c r="Q642" s="131"/>
    </row>
    <row r="643" spans="10:17" ht="15" customHeight="1" x14ac:dyDescent="0.25">
      <c r="J643" s="131"/>
      <c r="K643" s="131"/>
      <c r="L643" s="131"/>
      <c r="M643" s="131"/>
      <c r="N643" s="131"/>
      <c r="O643" s="131"/>
      <c r="P643" s="131"/>
      <c r="Q643" s="131"/>
    </row>
    <row r="644" spans="10:17" ht="15" customHeight="1" x14ac:dyDescent="0.25">
      <c r="J644" s="131"/>
      <c r="K644" s="131"/>
      <c r="L644" s="131"/>
      <c r="M644" s="131"/>
      <c r="N644" s="131"/>
      <c r="O644" s="131"/>
      <c r="P644" s="131"/>
      <c r="Q644" s="131"/>
    </row>
    <row r="645" spans="10:17" ht="15" customHeight="1" x14ac:dyDescent="0.25">
      <c r="J645" s="131"/>
      <c r="K645" s="131"/>
      <c r="L645" s="131"/>
      <c r="M645" s="131"/>
      <c r="N645" s="131"/>
      <c r="O645" s="131"/>
      <c r="P645" s="131"/>
      <c r="Q645" s="131"/>
    </row>
    <row r="646" spans="10:17" ht="15" customHeight="1" x14ac:dyDescent="0.25">
      <c r="J646" s="131"/>
      <c r="K646" s="131"/>
      <c r="L646" s="131"/>
      <c r="M646" s="131"/>
      <c r="N646" s="131"/>
      <c r="O646" s="131"/>
      <c r="P646" s="131"/>
      <c r="Q646" s="131"/>
    </row>
    <row r="647" spans="10:17" ht="15" customHeight="1" x14ac:dyDescent="0.25">
      <c r="J647" s="131"/>
      <c r="K647" s="131"/>
      <c r="L647" s="131"/>
      <c r="M647" s="131"/>
      <c r="N647" s="131"/>
      <c r="O647" s="131"/>
      <c r="P647" s="131"/>
      <c r="Q647" s="131"/>
    </row>
    <row r="648" spans="10:17" ht="15" customHeight="1" x14ac:dyDescent="0.25">
      <c r="J648" s="131"/>
      <c r="K648" s="131"/>
      <c r="L648" s="131"/>
      <c r="M648" s="131"/>
      <c r="N648" s="131"/>
      <c r="O648" s="131"/>
      <c r="P648" s="131"/>
      <c r="Q648" s="131"/>
    </row>
    <row r="649" spans="10:17" ht="15" customHeight="1" x14ac:dyDescent="0.25">
      <c r="J649" s="131"/>
      <c r="K649" s="131"/>
      <c r="L649" s="131"/>
      <c r="M649" s="131"/>
      <c r="N649" s="131"/>
      <c r="O649" s="131"/>
      <c r="P649" s="131"/>
      <c r="Q649" s="131"/>
    </row>
    <row r="650" spans="10:17" ht="15" customHeight="1" x14ac:dyDescent="0.25">
      <c r="J650" s="131"/>
      <c r="K650" s="131"/>
      <c r="L650" s="131"/>
      <c r="M650" s="131"/>
      <c r="N650" s="131"/>
      <c r="O650" s="131"/>
      <c r="P650" s="131"/>
      <c r="Q650" s="131"/>
    </row>
    <row r="651" spans="10:17" ht="15" customHeight="1" x14ac:dyDescent="0.25">
      <c r="J651" s="131"/>
      <c r="K651" s="131"/>
      <c r="L651" s="131"/>
      <c r="M651" s="131"/>
      <c r="N651" s="131"/>
      <c r="O651" s="131"/>
      <c r="P651" s="131"/>
      <c r="Q651" s="131"/>
    </row>
    <row r="652" spans="10:17" ht="15" customHeight="1" x14ac:dyDescent="0.25">
      <c r="J652" s="131"/>
      <c r="K652" s="131"/>
      <c r="L652" s="131"/>
      <c r="M652" s="131"/>
      <c r="N652" s="131"/>
      <c r="O652" s="131"/>
      <c r="P652" s="131"/>
      <c r="Q652" s="131"/>
    </row>
    <row r="653" spans="10:17" ht="15" customHeight="1" x14ac:dyDescent="0.25">
      <c r="J653" s="131"/>
      <c r="K653" s="131"/>
      <c r="L653" s="131"/>
      <c r="M653" s="131"/>
      <c r="N653" s="131"/>
      <c r="O653" s="131"/>
      <c r="P653" s="131"/>
      <c r="Q653" s="131"/>
    </row>
    <row r="654" spans="10:17" ht="15" customHeight="1" x14ac:dyDescent="0.25">
      <c r="J654" s="131"/>
      <c r="K654" s="131"/>
      <c r="L654" s="131"/>
      <c r="M654" s="131"/>
      <c r="N654" s="131"/>
      <c r="O654" s="131"/>
      <c r="P654" s="131"/>
      <c r="Q654" s="131"/>
    </row>
    <row r="655" spans="10:17" ht="15" customHeight="1" x14ac:dyDescent="0.25">
      <c r="J655" s="131"/>
      <c r="K655" s="131"/>
      <c r="L655" s="131"/>
      <c r="M655" s="131"/>
      <c r="N655" s="131"/>
      <c r="O655" s="131"/>
      <c r="P655" s="131"/>
      <c r="Q655" s="131"/>
    </row>
    <row r="656" spans="10:17" ht="15" customHeight="1" x14ac:dyDescent="0.25">
      <c r="J656" s="131"/>
      <c r="K656" s="131"/>
      <c r="L656" s="131"/>
      <c r="M656" s="131"/>
      <c r="N656" s="131"/>
      <c r="O656" s="131"/>
      <c r="P656" s="131"/>
      <c r="Q656" s="131"/>
    </row>
    <row r="657" spans="10:17" ht="15" customHeight="1" x14ac:dyDescent="0.25">
      <c r="J657" s="131"/>
      <c r="K657" s="131"/>
      <c r="L657" s="131"/>
      <c r="M657" s="131"/>
      <c r="N657" s="131"/>
      <c r="O657" s="131"/>
      <c r="P657" s="131"/>
      <c r="Q657" s="131"/>
    </row>
    <row r="658" spans="10:17" ht="15" customHeight="1" x14ac:dyDescent="0.25">
      <c r="J658" s="131"/>
      <c r="K658" s="131"/>
      <c r="L658" s="131"/>
      <c r="M658" s="131"/>
      <c r="N658" s="131"/>
      <c r="O658" s="131"/>
      <c r="P658" s="131"/>
      <c r="Q658" s="131"/>
    </row>
    <row r="659" spans="10:17" ht="15" customHeight="1" x14ac:dyDescent="0.25">
      <c r="J659" s="131"/>
      <c r="K659" s="131"/>
      <c r="L659" s="131"/>
      <c r="M659" s="131"/>
      <c r="N659" s="131"/>
      <c r="O659" s="131"/>
      <c r="P659" s="131"/>
      <c r="Q659" s="131"/>
    </row>
    <row r="660" spans="10:17" ht="15" customHeight="1" x14ac:dyDescent="0.25">
      <c r="J660" s="131"/>
      <c r="K660" s="131"/>
      <c r="L660" s="131"/>
      <c r="M660" s="131"/>
      <c r="N660" s="131"/>
      <c r="O660" s="131"/>
      <c r="P660" s="131"/>
      <c r="Q660" s="131"/>
    </row>
    <row r="661" spans="10:17" ht="15" customHeight="1" x14ac:dyDescent="0.25">
      <c r="J661" s="131"/>
      <c r="K661" s="131"/>
      <c r="L661" s="131"/>
      <c r="M661" s="131"/>
      <c r="N661" s="131"/>
      <c r="O661" s="131"/>
      <c r="P661" s="131"/>
      <c r="Q661" s="131"/>
    </row>
    <row r="662" spans="10:17" ht="15" customHeight="1" x14ac:dyDescent="0.25">
      <c r="J662" s="131"/>
      <c r="K662" s="131"/>
      <c r="L662" s="131"/>
      <c r="M662" s="131"/>
      <c r="N662" s="131"/>
      <c r="O662" s="131"/>
      <c r="P662" s="131"/>
      <c r="Q662" s="131"/>
    </row>
    <row r="663" spans="10:17" ht="15" customHeight="1" x14ac:dyDescent="0.25">
      <c r="J663" s="131"/>
      <c r="K663" s="131"/>
      <c r="L663" s="131"/>
      <c r="M663" s="131"/>
      <c r="N663" s="131"/>
      <c r="O663" s="131"/>
      <c r="P663" s="131"/>
      <c r="Q663" s="131"/>
    </row>
    <row r="664" spans="10:17" ht="15" customHeight="1" x14ac:dyDescent="0.25">
      <c r="J664" s="131"/>
      <c r="K664" s="131"/>
      <c r="L664" s="131"/>
      <c r="M664" s="131"/>
      <c r="N664" s="131"/>
      <c r="O664" s="131"/>
      <c r="P664" s="131"/>
      <c r="Q664" s="131"/>
    </row>
    <row r="665" spans="10:17" ht="15" customHeight="1" x14ac:dyDescent="0.25">
      <c r="J665" s="131"/>
      <c r="K665" s="131"/>
      <c r="L665" s="131"/>
      <c r="M665" s="131"/>
      <c r="N665" s="131"/>
      <c r="O665" s="131"/>
      <c r="P665" s="131"/>
      <c r="Q665" s="131"/>
    </row>
    <row r="666" spans="10:17" ht="15" customHeight="1" x14ac:dyDescent="0.25">
      <c r="J666" s="131"/>
      <c r="K666" s="131"/>
      <c r="L666" s="131"/>
      <c r="M666" s="131"/>
      <c r="N666" s="131"/>
      <c r="O666" s="131"/>
      <c r="P666" s="131"/>
      <c r="Q666" s="131"/>
    </row>
    <row r="667" spans="10:17" ht="15" customHeight="1" x14ac:dyDescent="0.25">
      <c r="J667" s="131"/>
      <c r="K667" s="131"/>
      <c r="L667" s="131"/>
      <c r="M667" s="131"/>
      <c r="N667" s="131"/>
      <c r="O667" s="131"/>
      <c r="P667" s="131"/>
      <c r="Q667" s="131"/>
    </row>
    <row r="668" spans="10:17" ht="15" customHeight="1" x14ac:dyDescent="0.25">
      <c r="J668" s="131"/>
      <c r="K668" s="131"/>
      <c r="L668" s="131"/>
      <c r="M668" s="131"/>
      <c r="N668" s="131"/>
      <c r="O668" s="131"/>
      <c r="P668" s="131"/>
      <c r="Q668" s="131"/>
    </row>
    <row r="669" spans="10:17" ht="15" customHeight="1" x14ac:dyDescent="0.25">
      <c r="J669" s="131"/>
      <c r="K669" s="131"/>
      <c r="L669" s="131"/>
      <c r="M669" s="131"/>
      <c r="N669" s="131"/>
      <c r="O669" s="131"/>
      <c r="P669" s="131"/>
      <c r="Q669" s="131"/>
    </row>
    <row r="670" spans="10:17" ht="15" customHeight="1" x14ac:dyDescent="0.25">
      <c r="J670" s="131"/>
      <c r="K670" s="131"/>
      <c r="L670" s="131"/>
      <c r="M670" s="131"/>
      <c r="N670" s="131"/>
      <c r="O670" s="131"/>
      <c r="P670" s="131"/>
      <c r="Q670" s="131"/>
    </row>
    <row r="671" spans="10:17" ht="15" customHeight="1" x14ac:dyDescent="0.25">
      <c r="J671" s="131"/>
      <c r="K671" s="131"/>
      <c r="L671" s="131"/>
      <c r="M671" s="131"/>
      <c r="N671" s="131"/>
      <c r="O671" s="131"/>
      <c r="P671" s="131"/>
      <c r="Q671" s="131"/>
    </row>
    <row r="672" spans="10:17" ht="15" customHeight="1" x14ac:dyDescent="0.25">
      <c r="J672" s="131"/>
      <c r="K672" s="131"/>
      <c r="L672" s="131"/>
      <c r="M672" s="131"/>
      <c r="N672" s="131"/>
      <c r="O672" s="131"/>
      <c r="P672" s="131"/>
      <c r="Q672" s="131"/>
    </row>
    <row r="673" spans="10:17" ht="15" customHeight="1" x14ac:dyDescent="0.25">
      <c r="J673" s="131"/>
      <c r="K673" s="131"/>
      <c r="L673" s="131"/>
      <c r="M673" s="131"/>
      <c r="N673" s="131"/>
      <c r="O673" s="131"/>
      <c r="P673" s="131"/>
      <c r="Q673" s="131"/>
    </row>
    <row r="674" spans="10:17" ht="15" customHeight="1" x14ac:dyDescent="0.25">
      <c r="J674" s="131"/>
      <c r="K674" s="131"/>
      <c r="L674" s="131"/>
      <c r="M674" s="131"/>
      <c r="N674" s="131"/>
      <c r="O674" s="131"/>
      <c r="P674" s="131"/>
      <c r="Q674" s="131"/>
    </row>
    <row r="675" spans="10:17" ht="15" customHeight="1" x14ac:dyDescent="0.25">
      <c r="J675" s="131"/>
      <c r="K675" s="131"/>
      <c r="L675" s="131"/>
      <c r="M675" s="131"/>
      <c r="N675" s="131"/>
      <c r="O675" s="131"/>
      <c r="P675" s="131"/>
      <c r="Q675" s="131"/>
    </row>
    <row r="676" spans="10:17" ht="15" customHeight="1" x14ac:dyDescent="0.25">
      <c r="J676" s="131"/>
      <c r="K676" s="131"/>
      <c r="L676" s="131"/>
      <c r="M676" s="131"/>
      <c r="N676" s="131"/>
      <c r="O676" s="131"/>
      <c r="P676" s="131"/>
      <c r="Q676" s="131"/>
    </row>
    <row r="677" spans="10:17" ht="15" customHeight="1" x14ac:dyDescent="0.25">
      <c r="J677" s="131"/>
      <c r="K677" s="131"/>
      <c r="L677" s="131"/>
      <c r="M677" s="131"/>
      <c r="N677" s="131"/>
      <c r="O677" s="131"/>
      <c r="P677" s="131"/>
      <c r="Q677" s="131"/>
    </row>
    <row r="678" spans="10:17" ht="15" customHeight="1" x14ac:dyDescent="0.25">
      <c r="J678" s="131"/>
      <c r="K678" s="131"/>
      <c r="L678" s="131"/>
      <c r="M678" s="131"/>
      <c r="N678" s="131"/>
      <c r="O678" s="131"/>
      <c r="P678" s="131"/>
      <c r="Q678" s="131"/>
    </row>
    <row r="679" spans="10:17" ht="15" customHeight="1" x14ac:dyDescent="0.25">
      <c r="J679" s="131"/>
      <c r="K679" s="131"/>
      <c r="L679" s="131"/>
      <c r="M679" s="131"/>
      <c r="N679" s="131"/>
      <c r="O679" s="131"/>
      <c r="P679" s="131"/>
      <c r="Q679" s="131"/>
    </row>
    <row r="680" spans="10:17" ht="15" customHeight="1" x14ac:dyDescent="0.25">
      <c r="J680" s="131"/>
      <c r="K680" s="131"/>
      <c r="L680" s="131"/>
      <c r="M680" s="131"/>
      <c r="N680" s="131"/>
      <c r="O680" s="131"/>
      <c r="P680" s="131"/>
      <c r="Q680" s="131"/>
    </row>
    <row r="681" spans="10:17" ht="15" customHeight="1" x14ac:dyDescent="0.25">
      <c r="J681" s="131"/>
      <c r="K681" s="131"/>
      <c r="L681" s="131"/>
      <c r="M681" s="131"/>
      <c r="N681" s="131"/>
      <c r="O681" s="131"/>
      <c r="P681" s="131"/>
      <c r="Q681" s="131"/>
    </row>
    <row r="682" spans="10:17" ht="15" customHeight="1" x14ac:dyDescent="0.25">
      <c r="J682" s="131"/>
      <c r="K682" s="131"/>
      <c r="L682" s="131"/>
      <c r="M682" s="131"/>
      <c r="N682" s="131"/>
      <c r="O682" s="131"/>
      <c r="P682" s="131"/>
      <c r="Q682" s="131"/>
    </row>
    <row r="683" spans="10:17" ht="15" customHeight="1" x14ac:dyDescent="0.25">
      <c r="J683" s="131"/>
      <c r="K683" s="131"/>
      <c r="L683" s="131"/>
      <c r="M683" s="131"/>
      <c r="N683" s="131"/>
      <c r="O683" s="131"/>
      <c r="P683" s="131"/>
      <c r="Q683" s="131"/>
    </row>
    <row r="684" spans="10:17" ht="15" customHeight="1" x14ac:dyDescent="0.25">
      <c r="J684" s="131"/>
      <c r="K684" s="131"/>
      <c r="L684" s="131"/>
      <c r="M684" s="131"/>
      <c r="N684" s="131"/>
      <c r="O684" s="131"/>
      <c r="P684" s="131"/>
      <c r="Q684" s="131"/>
    </row>
    <row r="685" spans="10:17" ht="15" customHeight="1" x14ac:dyDescent="0.25">
      <c r="J685" s="131"/>
      <c r="K685" s="131"/>
      <c r="L685" s="131"/>
      <c r="M685" s="131"/>
      <c r="N685" s="131"/>
      <c r="O685" s="131"/>
      <c r="P685" s="131"/>
      <c r="Q685" s="131"/>
    </row>
    <row r="686" spans="10:17" ht="15" customHeight="1" x14ac:dyDescent="0.25">
      <c r="J686" s="131"/>
      <c r="K686" s="131"/>
      <c r="L686" s="131"/>
      <c r="M686" s="131"/>
      <c r="N686" s="131"/>
      <c r="O686" s="131"/>
      <c r="P686" s="131"/>
      <c r="Q686" s="131"/>
    </row>
    <row r="687" spans="10:17" ht="15" customHeight="1" x14ac:dyDescent="0.25">
      <c r="J687" s="131"/>
      <c r="K687" s="131"/>
      <c r="L687" s="131"/>
      <c r="M687" s="131"/>
      <c r="N687" s="131"/>
      <c r="O687" s="131"/>
      <c r="P687" s="131"/>
      <c r="Q687" s="131"/>
    </row>
    <row r="688" spans="10:17" ht="15" customHeight="1" x14ac:dyDescent="0.25">
      <c r="J688" s="131"/>
      <c r="K688" s="131"/>
      <c r="L688" s="131"/>
      <c r="M688" s="131"/>
      <c r="N688" s="131"/>
      <c r="O688" s="131"/>
      <c r="P688" s="131"/>
      <c r="Q688" s="131"/>
    </row>
    <row r="689" spans="10:17" ht="15" customHeight="1" x14ac:dyDescent="0.25">
      <c r="J689" s="131"/>
      <c r="K689" s="131"/>
      <c r="L689" s="131"/>
      <c r="M689" s="131"/>
      <c r="N689" s="131"/>
      <c r="O689" s="131"/>
      <c r="P689" s="131"/>
      <c r="Q689" s="131"/>
    </row>
    <row r="690" spans="10:17" ht="15" customHeight="1" x14ac:dyDescent="0.25">
      <c r="J690" s="131"/>
      <c r="K690" s="131"/>
      <c r="L690" s="131"/>
      <c r="M690" s="131"/>
      <c r="N690" s="131"/>
      <c r="O690" s="131"/>
      <c r="P690" s="131"/>
      <c r="Q690" s="131"/>
    </row>
    <row r="691" spans="10:17" ht="15" customHeight="1" x14ac:dyDescent="0.25">
      <c r="J691" s="131"/>
      <c r="K691" s="131"/>
      <c r="L691" s="131"/>
      <c r="M691" s="131"/>
      <c r="N691" s="131"/>
      <c r="O691" s="131"/>
      <c r="P691" s="131"/>
      <c r="Q691" s="131"/>
    </row>
    <row r="692" spans="10:17" ht="15" customHeight="1" x14ac:dyDescent="0.25">
      <c r="J692" s="131"/>
      <c r="K692" s="131"/>
      <c r="L692" s="131"/>
      <c r="M692" s="131"/>
      <c r="N692" s="131"/>
      <c r="O692" s="131"/>
      <c r="P692" s="131"/>
      <c r="Q692" s="131"/>
    </row>
    <row r="693" spans="10:17" ht="15" customHeight="1" x14ac:dyDescent="0.25">
      <c r="J693" s="131"/>
      <c r="K693" s="131"/>
      <c r="L693" s="131"/>
      <c r="M693" s="131"/>
      <c r="N693" s="131"/>
      <c r="O693" s="131"/>
      <c r="P693" s="131"/>
      <c r="Q693" s="131"/>
    </row>
    <row r="694" spans="10:17" ht="15" customHeight="1" x14ac:dyDescent="0.25">
      <c r="J694" s="131"/>
      <c r="K694" s="131"/>
      <c r="L694" s="131"/>
      <c r="M694" s="131"/>
      <c r="N694" s="131"/>
      <c r="O694" s="131"/>
      <c r="P694" s="131"/>
      <c r="Q694" s="131"/>
    </row>
    <row r="695" spans="10:17" ht="15" customHeight="1" x14ac:dyDescent="0.25">
      <c r="J695" s="131"/>
      <c r="K695" s="131"/>
      <c r="L695" s="131"/>
      <c r="M695" s="131"/>
      <c r="N695" s="131"/>
      <c r="O695" s="131"/>
      <c r="P695" s="131"/>
      <c r="Q695" s="131"/>
    </row>
    <row r="696" spans="10:17" ht="15" customHeight="1" x14ac:dyDescent="0.25">
      <c r="J696" s="131"/>
      <c r="K696" s="131"/>
      <c r="L696" s="131"/>
      <c r="M696" s="131"/>
      <c r="N696" s="131"/>
      <c r="O696" s="131"/>
      <c r="P696" s="131"/>
      <c r="Q696" s="131"/>
    </row>
    <row r="697" spans="10:17" ht="15" customHeight="1" x14ac:dyDescent="0.25">
      <c r="J697" s="131"/>
      <c r="K697" s="131"/>
      <c r="L697" s="131"/>
      <c r="M697" s="131"/>
      <c r="N697" s="131"/>
      <c r="O697" s="131"/>
      <c r="P697" s="131"/>
      <c r="Q697" s="131"/>
    </row>
    <row r="698" spans="10:17" ht="15" customHeight="1" x14ac:dyDescent="0.25">
      <c r="J698" s="131"/>
      <c r="K698" s="131"/>
      <c r="L698" s="131"/>
      <c r="M698" s="131"/>
      <c r="N698" s="131"/>
      <c r="O698" s="131"/>
      <c r="P698" s="131"/>
      <c r="Q698" s="131"/>
    </row>
    <row r="699" spans="10:17" ht="15" customHeight="1" x14ac:dyDescent="0.25">
      <c r="J699" s="131"/>
      <c r="K699" s="131"/>
      <c r="L699" s="131"/>
      <c r="M699" s="131"/>
      <c r="N699" s="131"/>
      <c r="O699" s="131"/>
      <c r="P699" s="131"/>
      <c r="Q699" s="131"/>
    </row>
    <row r="700" spans="10:17" ht="15" customHeight="1" x14ac:dyDescent="0.25">
      <c r="J700" s="131"/>
      <c r="K700" s="131"/>
      <c r="L700" s="131"/>
      <c r="M700" s="131"/>
      <c r="N700" s="131"/>
      <c r="O700" s="131"/>
      <c r="P700" s="131"/>
      <c r="Q700" s="131"/>
    </row>
    <row r="701" spans="10:17" ht="15" customHeight="1" x14ac:dyDescent="0.25">
      <c r="J701" s="131"/>
      <c r="K701" s="131"/>
      <c r="L701" s="131"/>
      <c r="M701" s="131"/>
      <c r="N701" s="131"/>
      <c r="O701" s="131"/>
      <c r="P701" s="131"/>
      <c r="Q701" s="131"/>
    </row>
    <row r="702" spans="10:17" ht="15" customHeight="1" x14ac:dyDescent="0.25">
      <c r="J702" s="131"/>
      <c r="K702" s="131"/>
      <c r="L702" s="131"/>
      <c r="M702" s="131"/>
      <c r="N702" s="131"/>
      <c r="O702" s="131"/>
      <c r="P702" s="131"/>
      <c r="Q702" s="131"/>
    </row>
    <row r="703" spans="10:17" ht="15" customHeight="1" x14ac:dyDescent="0.25">
      <c r="J703" s="131"/>
      <c r="K703" s="131"/>
      <c r="L703" s="131"/>
      <c r="M703" s="131"/>
      <c r="N703" s="131"/>
      <c r="O703" s="131"/>
      <c r="P703" s="131"/>
      <c r="Q703" s="131"/>
    </row>
    <row r="704" spans="10:17" ht="15" customHeight="1" x14ac:dyDescent="0.25">
      <c r="J704" s="131"/>
      <c r="K704" s="131"/>
      <c r="L704" s="131"/>
      <c r="M704" s="131"/>
      <c r="N704" s="131"/>
      <c r="O704" s="131"/>
      <c r="P704" s="131"/>
      <c r="Q704" s="131"/>
    </row>
    <row r="705" spans="10:17" ht="15" customHeight="1" x14ac:dyDescent="0.25">
      <c r="J705" s="131"/>
      <c r="K705" s="131"/>
      <c r="L705" s="131"/>
      <c r="M705" s="131"/>
      <c r="N705" s="131"/>
      <c r="O705" s="131"/>
      <c r="P705" s="131"/>
      <c r="Q705" s="131"/>
    </row>
    <row r="706" spans="10:17" ht="15" customHeight="1" x14ac:dyDescent="0.25">
      <c r="J706" s="131"/>
      <c r="K706" s="131"/>
      <c r="L706" s="131"/>
      <c r="M706" s="131"/>
      <c r="N706" s="131"/>
      <c r="O706" s="131"/>
      <c r="P706" s="131"/>
      <c r="Q706" s="131"/>
    </row>
    <row r="707" spans="10:17" ht="15" customHeight="1" x14ac:dyDescent="0.25">
      <c r="J707" s="131"/>
      <c r="K707" s="131"/>
      <c r="L707" s="131"/>
      <c r="M707" s="131"/>
      <c r="N707" s="131"/>
      <c r="O707" s="131"/>
      <c r="P707" s="131"/>
      <c r="Q707" s="131"/>
    </row>
    <row r="708" spans="10:17" ht="15" customHeight="1" x14ac:dyDescent="0.25">
      <c r="J708" s="131"/>
      <c r="K708" s="131"/>
      <c r="L708" s="131"/>
      <c r="M708" s="131"/>
      <c r="N708" s="131"/>
      <c r="O708" s="131"/>
      <c r="P708" s="131"/>
      <c r="Q708" s="131"/>
    </row>
    <row r="709" spans="10:17" ht="15" customHeight="1" x14ac:dyDescent="0.25">
      <c r="J709" s="131"/>
      <c r="K709" s="131"/>
      <c r="L709" s="131"/>
      <c r="M709" s="131"/>
      <c r="N709" s="131"/>
      <c r="O709" s="131"/>
      <c r="P709" s="131"/>
      <c r="Q709" s="131"/>
    </row>
    <row r="710" spans="10:17" ht="15" customHeight="1" x14ac:dyDescent="0.25">
      <c r="J710" s="131"/>
      <c r="K710" s="131"/>
      <c r="L710" s="131"/>
      <c r="M710" s="131"/>
      <c r="N710" s="131"/>
      <c r="O710" s="131"/>
      <c r="P710" s="131"/>
      <c r="Q710" s="131"/>
    </row>
    <row r="711" spans="10:17" ht="15" customHeight="1" x14ac:dyDescent="0.25">
      <c r="J711" s="131"/>
      <c r="K711" s="131"/>
      <c r="L711" s="131"/>
      <c r="M711" s="131"/>
      <c r="N711" s="131"/>
      <c r="O711" s="131"/>
      <c r="P711" s="131"/>
      <c r="Q711" s="131"/>
    </row>
    <row r="712" spans="10:17" ht="15" customHeight="1" x14ac:dyDescent="0.25">
      <c r="J712" s="131"/>
      <c r="K712" s="131"/>
      <c r="L712" s="131"/>
      <c r="M712" s="131"/>
      <c r="N712" s="131"/>
      <c r="O712" s="131"/>
      <c r="P712" s="131"/>
      <c r="Q712" s="131"/>
    </row>
    <row r="713" spans="10:17" ht="15" customHeight="1" x14ac:dyDescent="0.25">
      <c r="J713" s="131"/>
      <c r="K713" s="131"/>
      <c r="L713" s="131"/>
      <c r="M713" s="131"/>
      <c r="N713" s="131"/>
      <c r="O713" s="131"/>
      <c r="P713" s="131"/>
      <c r="Q713" s="131"/>
    </row>
    <row r="714" spans="10:17" ht="15" customHeight="1" x14ac:dyDescent="0.25">
      <c r="J714" s="131"/>
      <c r="K714" s="131"/>
      <c r="L714" s="131"/>
      <c r="M714" s="131"/>
      <c r="N714" s="131"/>
      <c r="O714" s="131"/>
      <c r="P714" s="131"/>
      <c r="Q714" s="131"/>
    </row>
    <row r="715" spans="10:17" ht="15" customHeight="1" x14ac:dyDescent="0.25">
      <c r="J715" s="131"/>
      <c r="K715" s="131"/>
      <c r="L715" s="131"/>
      <c r="M715" s="131"/>
      <c r="N715" s="131"/>
      <c r="O715" s="131"/>
      <c r="P715" s="131"/>
      <c r="Q715" s="131"/>
    </row>
    <row r="716" spans="10:17" ht="15" customHeight="1" x14ac:dyDescent="0.25">
      <c r="J716" s="131"/>
      <c r="K716" s="131"/>
      <c r="L716" s="131"/>
      <c r="M716" s="131"/>
      <c r="N716" s="131"/>
      <c r="O716" s="131"/>
      <c r="P716" s="131"/>
      <c r="Q716" s="131"/>
    </row>
    <row r="717" spans="10:17" ht="15" customHeight="1" x14ac:dyDescent="0.25">
      <c r="J717" s="131"/>
      <c r="K717" s="131"/>
      <c r="L717" s="131"/>
      <c r="M717" s="131"/>
      <c r="N717" s="131"/>
      <c r="O717" s="131"/>
      <c r="P717" s="131"/>
      <c r="Q717" s="131"/>
    </row>
    <row r="718" spans="10:17" ht="15" customHeight="1" x14ac:dyDescent="0.25">
      <c r="J718" s="131"/>
      <c r="K718" s="131"/>
      <c r="L718" s="131"/>
      <c r="M718" s="131"/>
      <c r="N718" s="131"/>
      <c r="O718" s="131"/>
      <c r="P718" s="131"/>
      <c r="Q718" s="131"/>
    </row>
    <row r="719" spans="10:17" ht="15" customHeight="1" x14ac:dyDescent="0.25">
      <c r="J719" s="131"/>
      <c r="K719" s="131"/>
      <c r="L719" s="131"/>
      <c r="M719" s="131"/>
      <c r="N719" s="131"/>
      <c r="O719" s="131"/>
      <c r="P719" s="131"/>
      <c r="Q719" s="131"/>
    </row>
    <row r="720" spans="10:17" ht="15" customHeight="1" x14ac:dyDescent="0.25">
      <c r="J720" s="131"/>
      <c r="K720" s="131"/>
      <c r="L720" s="131"/>
      <c r="M720" s="131"/>
      <c r="N720" s="131"/>
      <c r="O720" s="131"/>
      <c r="P720" s="131"/>
      <c r="Q720" s="131"/>
    </row>
    <row r="721" spans="10:17" ht="15" customHeight="1" x14ac:dyDescent="0.25">
      <c r="J721" s="131"/>
      <c r="K721" s="131"/>
      <c r="L721" s="131"/>
      <c r="M721" s="131"/>
      <c r="N721" s="131"/>
      <c r="O721" s="131"/>
      <c r="P721" s="131"/>
      <c r="Q721" s="131"/>
    </row>
    <row r="722" spans="10:17" ht="15" customHeight="1" x14ac:dyDescent="0.25">
      <c r="J722" s="131"/>
      <c r="K722" s="131"/>
      <c r="L722" s="131"/>
      <c r="M722" s="131"/>
      <c r="N722" s="131"/>
      <c r="O722" s="131"/>
      <c r="P722" s="131"/>
      <c r="Q722" s="131"/>
    </row>
    <row r="723" spans="10:17" ht="15" customHeight="1" x14ac:dyDescent="0.25">
      <c r="J723" s="131"/>
      <c r="K723" s="131"/>
      <c r="L723" s="131"/>
      <c r="M723" s="131"/>
      <c r="N723" s="131"/>
      <c r="O723" s="131"/>
      <c r="P723" s="131"/>
      <c r="Q723" s="131"/>
    </row>
    <row r="724" spans="10:17" ht="15" customHeight="1" x14ac:dyDescent="0.25">
      <c r="J724" s="131"/>
      <c r="K724" s="131"/>
      <c r="L724" s="131"/>
      <c r="M724" s="131"/>
      <c r="N724" s="131"/>
      <c r="O724" s="131"/>
      <c r="P724" s="131"/>
      <c r="Q724" s="131"/>
    </row>
    <row r="725" spans="10:17" ht="15" customHeight="1" x14ac:dyDescent="0.25">
      <c r="J725" s="131"/>
      <c r="K725" s="131"/>
      <c r="L725" s="131"/>
      <c r="M725" s="131"/>
      <c r="N725" s="131"/>
      <c r="O725" s="131"/>
      <c r="P725" s="131"/>
      <c r="Q725" s="131"/>
    </row>
    <row r="726" spans="10:17" ht="15" customHeight="1" x14ac:dyDescent="0.25">
      <c r="J726" s="131"/>
      <c r="K726" s="131"/>
      <c r="L726" s="131"/>
      <c r="M726" s="131"/>
      <c r="N726" s="131"/>
      <c r="O726" s="131"/>
      <c r="P726" s="131"/>
      <c r="Q726" s="131"/>
    </row>
    <row r="727" spans="10:17" ht="15" customHeight="1" x14ac:dyDescent="0.25">
      <c r="J727" s="131"/>
      <c r="K727" s="131"/>
      <c r="L727" s="131"/>
      <c r="M727" s="131"/>
      <c r="N727" s="131"/>
      <c r="O727" s="131"/>
      <c r="P727" s="131"/>
      <c r="Q727" s="131"/>
    </row>
    <row r="728" spans="10:17" ht="15" customHeight="1" x14ac:dyDescent="0.25">
      <c r="J728" s="131"/>
      <c r="K728" s="131"/>
      <c r="L728" s="131"/>
      <c r="M728" s="131"/>
      <c r="N728" s="131"/>
      <c r="O728" s="131"/>
      <c r="P728" s="131"/>
      <c r="Q728" s="131"/>
    </row>
    <row r="729" spans="10:17" ht="15" customHeight="1" x14ac:dyDescent="0.25">
      <c r="J729" s="131"/>
      <c r="K729" s="131"/>
      <c r="L729" s="131"/>
      <c r="M729" s="131"/>
      <c r="N729" s="131"/>
      <c r="O729" s="131"/>
      <c r="P729" s="131"/>
      <c r="Q729" s="131"/>
    </row>
    <row r="730" spans="10:17" ht="15" customHeight="1" x14ac:dyDescent="0.25">
      <c r="J730" s="131"/>
      <c r="K730" s="131"/>
      <c r="L730" s="131"/>
      <c r="M730" s="131"/>
      <c r="N730" s="131"/>
      <c r="O730" s="131"/>
      <c r="P730" s="131"/>
      <c r="Q730" s="131"/>
    </row>
    <row r="731" spans="10:17" ht="15" customHeight="1" x14ac:dyDescent="0.25">
      <c r="J731" s="131"/>
      <c r="K731" s="131"/>
      <c r="L731" s="131"/>
      <c r="M731" s="131"/>
      <c r="N731" s="131"/>
      <c r="O731" s="131"/>
      <c r="P731" s="131"/>
      <c r="Q731" s="131"/>
    </row>
    <row r="732" spans="10:17" ht="15" customHeight="1" x14ac:dyDescent="0.25">
      <c r="J732" s="131"/>
      <c r="K732" s="131"/>
      <c r="L732" s="131"/>
      <c r="M732" s="131"/>
      <c r="N732" s="131"/>
      <c r="O732" s="131"/>
      <c r="P732" s="131"/>
      <c r="Q732" s="131"/>
    </row>
    <row r="733" spans="10:17" ht="15" customHeight="1" x14ac:dyDescent="0.25">
      <c r="J733" s="131"/>
      <c r="K733" s="131"/>
      <c r="L733" s="131"/>
      <c r="M733" s="131"/>
      <c r="N733" s="131"/>
      <c r="O733" s="131"/>
      <c r="P733" s="131"/>
      <c r="Q733" s="131"/>
    </row>
    <row r="734" spans="10:17" ht="15" customHeight="1" x14ac:dyDescent="0.25">
      <c r="J734" s="131"/>
      <c r="K734" s="131"/>
      <c r="L734" s="131"/>
      <c r="M734" s="131"/>
      <c r="N734" s="131"/>
      <c r="O734" s="131"/>
      <c r="P734" s="131"/>
      <c r="Q734" s="131"/>
    </row>
    <row r="735" spans="10:17" ht="15" customHeight="1" x14ac:dyDescent="0.25">
      <c r="J735" s="131"/>
      <c r="K735" s="131"/>
      <c r="L735" s="131"/>
      <c r="M735" s="131"/>
      <c r="N735" s="131"/>
      <c r="O735" s="131"/>
      <c r="P735" s="131"/>
      <c r="Q735" s="131"/>
    </row>
    <row r="736" spans="10:17" ht="15" customHeight="1" x14ac:dyDescent="0.25">
      <c r="J736" s="131"/>
      <c r="K736" s="131"/>
      <c r="L736" s="131"/>
      <c r="M736" s="131"/>
      <c r="N736" s="131"/>
      <c r="O736" s="131"/>
      <c r="P736" s="131"/>
      <c r="Q736" s="131"/>
    </row>
    <row r="737" spans="10:17" ht="15" customHeight="1" x14ac:dyDescent="0.25">
      <c r="J737" s="131"/>
      <c r="K737" s="131"/>
      <c r="L737" s="131"/>
      <c r="M737" s="131"/>
      <c r="N737" s="131"/>
      <c r="O737" s="131"/>
      <c r="P737" s="131"/>
      <c r="Q737" s="131"/>
    </row>
    <row r="738" spans="10:17" ht="15" customHeight="1" x14ac:dyDescent="0.25">
      <c r="J738" s="131"/>
      <c r="K738" s="131"/>
      <c r="L738" s="131"/>
      <c r="M738" s="131"/>
      <c r="N738" s="131"/>
      <c r="O738" s="131"/>
      <c r="P738" s="131"/>
      <c r="Q738" s="131"/>
    </row>
    <row r="739" spans="10:17" ht="15" customHeight="1" x14ac:dyDescent="0.25">
      <c r="J739" s="131"/>
      <c r="K739" s="131"/>
      <c r="L739" s="131"/>
      <c r="M739" s="131"/>
      <c r="N739" s="131"/>
      <c r="O739" s="131"/>
      <c r="P739" s="131"/>
      <c r="Q739" s="131"/>
    </row>
    <row r="740" spans="10:17" ht="15" customHeight="1" x14ac:dyDescent="0.25">
      <c r="J740" s="131"/>
      <c r="K740" s="131"/>
      <c r="L740" s="131"/>
      <c r="M740" s="131"/>
      <c r="N740" s="131"/>
      <c r="O740" s="131"/>
      <c r="P740" s="131"/>
      <c r="Q740" s="131"/>
    </row>
    <row r="741" spans="10:17" ht="15" customHeight="1" x14ac:dyDescent="0.25">
      <c r="J741" s="131"/>
      <c r="K741" s="131"/>
      <c r="L741" s="131"/>
      <c r="M741" s="131"/>
      <c r="N741" s="131"/>
      <c r="O741" s="131"/>
      <c r="P741" s="131"/>
      <c r="Q741" s="131"/>
    </row>
    <row r="742" spans="10:17" ht="15" customHeight="1" x14ac:dyDescent="0.25">
      <c r="J742" s="131"/>
      <c r="K742" s="131"/>
      <c r="L742" s="131"/>
      <c r="M742" s="131"/>
      <c r="N742" s="131"/>
      <c r="O742" s="131"/>
      <c r="P742" s="131"/>
      <c r="Q742" s="131"/>
    </row>
    <row r="743" spans="10:17" ht="15" customHeight="1" x14ac:dyDescent="0.25">
      <c r="J743" s="131"/>
      <c r="K743" s="131"/>
      <c r="L743" s="131"/>
      <c r="M743" s="131"/>
      <c r="N743" s="131"/>
      <c r="O743" s="131"/>
      <c r="P743" s="131"/>
      <c r="Q743" s="131"/>
    </row>
    <row r="744" spans="10:17" ht="15" customHeight="1" x14ac:dyDescent="0.25">
      <c r="J744" s="131"/>
      <c r="K744" s="131"/>
      <c r="L744" s="131"/>
      <c r="M744" s="131"/>
      <c r="N744" s="131"/>
      <c r="O744" s="131"/>
      <c r="P744" s="131"/>
      <c r="Q744" s="131"/>
    </row>
    <row r="745" spans="10:17" ht="15" customHeight="1" x14ac:dyDescent="0.25">
      <c r="J745" s="131"/>
      <c r="K745" s="131"/>
      <c r="L745" s="131"/>
      <c r="M745" s="131"/>
      <c r="N745" s="131"/>
      <c r="O745" s="131"/>
      <c r="P745" s="131"/>
      <c r="Q745" s="131"/>
    </row>
    <row r="746" spans="10:17" ht="15" customHeight="1" x14ac:dyDescent="0.25">
      <c r="J746" s="131"/>
      <c r="K746" s="131"/>
      <c r="L746" s="131"/>
      <c r="M746" s="131"/>
      <c r="N746" s="131"/>
      <c r="O746" s="131"/>
      <c r="P746" s="131"/>
      <c r="Q746" s="131"/>
    </row>
    <row r="747" spans="10:17" ht="15" customHeight="1" x14ac:dyDescent="0.25">
      <c r="J747" s="131"/>
      <c r="K747" s="131"/>
      <c r="L747" s="131"/>
      <c r="M747" s="131"/>
      <c r="N747" s="131"/>
      <c r="O747" s="131"/>
      <c r="P747" s="131"/>
      <c r="Q747" s="131"/>
    </row>
    <row r="748" spans="10:17" ht="15" customHeight="1" x14ac:dyDescent="0.25">
      <c r="J748" s="131"/>
      <c r="K748" s="131"/>
      <c r="L748" s="131"/>
      <c r="M748" s="131"/>
      <c r="N748" s="131"/>
      <c r="O748" s="131"/>
      <c r="P748" s="131"/>
      <c r="Q748" s="131"/>
    </row>
    <row r="749" spans="10:17" ht="15" customHeight="1" x14ac:dyDescent="0.25">
      <c r="J749" s="131"/>
      <c r="K749" s="131"/>
      <c r="L749" s="131"/>
      <c r="M749" s="131"/>
      <c r="N749" s="131"/>
      <c r="O749" s="131"/>
      <c r="P749" s="131"/>
      <c r="Q749" s="131"/>
    </row>
    <row r="750" spans="10:17" ht="15" customHeight="1" x14ac:dyDescent="0.25">
      <c r="J750" s="131"/>
      <c r="K750" s="131"/>
      <c r="L750" s="131"/>
      <c r="M750" s="131"/>
      <c r="N750" s="131"/>
      <c r="O750" s="131"/>
      <c r="P750" s="131"/>
      <c r="Q750" s="131"/>
    </row>
    <row r="751" spans="10:17" ht="15" customHeight="1" x14ac:dyDescent="0.25">
      <c r="J751" s="131"/>
      <c r="K751" s="131"/>
      <c r="L751" s="131"/>
      <c r="M751" s="131"/>
      <c r="N751" s="131"/>
      <c r="O751" s="131"/>
      <c r="P751" s="131"/>
      <c r="Q751" s="131"/>
    </row>
    <row r="752" spans="10:17" ht="15" customHeight="1" x14ac:dyDescent="0.25">
      <c r="J752" s="131"/>
      <c r="K752" s="131"/>
      <c r="L752" s="131"/>
      <c r="M752" s="131"/>
      <c r="N752" s="131"/>
      <c r="O752" s="131"/>
      <c r="P752" s="131"/>
      <c r="Q752" s="131"/>
    </row>
    <row r="753" spans="10:17" ht="15" customHeight="1" x14ac:dyDescent="0.25">
      <c r="J753" s="131"/>
      <c r="K753" s="131"/>
      <c r="L753" s="131"/>
      <c r="M753" s="131"/>
      <c r="N753" s="131"/>
      <c r="O753" s="131"/>
      <c r="P753" s="131"/>
      <c r="Q753" s="131"/>
    </row>
    <row r="754" spans="10:17" ht="15" customHeight="1" x14ac:dyDescent="0.25">
      <c r="J754" s="131"/>
      <c r="K754" s="131"/>
      <c r="L754" s="131"/>
      <c r="M754" s="131"/>
      <c r="N754" s="131"/>
      <c r="O754" s="131"/>
      <c r="P754" s="131"/>
      <c r="Q754" s="131"/>
    </row>
    <row r="755" spans="10:17" ht="15" customHeight="1" x14ac:dyDescent="0.25">
      <c r="J755" s="131"/>
      <c r="K755" s="131"/>
      <c r="L755" s="131"/>
      <c r="M755" s="131"/>
      <c r="N755" s="131"/>
      <c r="O755" s="131"/>
      <c r="P755" s="131"/>
      <c r="Q755" s="131"/>
    </row>
    <row r="756" spans="10:17" ht="15" customHeight="1" x14ac:dyDescent="0.25">
      <c r="J756" s="131"/>
      <c r="K756" s="131"/>
      <c r="L756" s="131"/>
      <c r="M756" s="131"/>
      <c r="N756" s="131"/>
      <c r="O756" s="131"/>
      <c r="P756" s="131"/>
      <c r="Q756" s="131"/>
    </row>
    <row r="757" spans="10:17" ht="15" customHeight="1" x14ac:dyDescent="0.25">
      <c r="J757" s="131"/>
      <c r="K757" s="131"/>
      <c r="L757" s="131"/>
      <c r="M757" s="131"/>
      <c r="N757" s="131"/>
      <c r="O757" s="131"/>
      <c r="P757" s="131"/>
      <c r="Q757" s="131"/>
    </row>
    <row r="758" spans="10:17" ht="15" customHeight="1" x14ac:dyDescent="0.25">
      <c r="J758" s="131"/>
      <c r="K758" s="131"/>
      <c r="L758" s="131"/>
      <c r="M758" s="131"/>
      <c r="N758" s="131"/>
      <c r="O758" s="131"/>
      <c r="P758" s="131"/>
      <c r="Q758" s="131"/>
    </row>
    <row r="759" spans="10:17" ht="15" customHeight="1" x14ac:dyDescent="0.25">
      <c r="J759" s="131"/>
      <c r="K759" s="131"/>
      <c r="L759" s="131"/>
      <c r="M759" s="131"/>
      <c r="N759" s="131"/>
      <c r="O759" s="131"/>
      <c r="P759" s="131"/>
      <c r="Q759" s="131"/>
    </row>
    <row r="760" spans="10:17" ht="15" customHeight="1" x14ac:dyDescent="0.25">
      <c r="J760" s="131"/>
      <c r="K760" s="131"/>
      <c r="L760" s="131"/>
      <c r="M760" s="131"/>
      <c r="N760" s="131"/>
      <c r="O760" s="131"/>
      <c r="P760" s="131"/>
      <c r="Q760" s="131"/>
    </row>
    <row r="761" spans="10:17" ht="15" customHeight="1" x14ac:dyDescent="0.25">
      <c r="J761" s="131"/>
      <c r="K761" s="131"/>
      <c r="L761" s="131"/>
      <c r="M761" s="131"/>
      <c r="N761" s="131"/>
      <c r="O761" s="131"/>
      <c r="P761" s="131"/>
      <c r="Q761" s="131"/>
    </row>
    <row r="762" spans="10:17" ht="15" customHeight="1" x14ac:dyDescent="0.25">
      <c r="J762" s="131"/>
      <c r="K762" s="131"/>
      <c r="L762" s="131"/>
      <c r="M762" s="131"/>
      <c r="N762" s="131"/>
      <c r="O762" s="131"/>
      <c r="P762" s="131"/>
      <c r="Q762" s="131"/>
    </row>
    <row r="763" spans="10:17" ht="15" customHeight="1" x14ac:dyDescent="0.25">
      <c r="J763" s="131"/>
      <c r="K763" s="131"/>
      <c r="L763" s="131"/>
      <c r="M763" s="131"/>
      <c r="N763" s="131"/>
      <c r="O763" s="131"/>
      <c r="P763" s="131"/>
      <c r="Q763" s="131"/>
    </row>
    <row r="764" spans="10:17" ht="15" customHeight="1" x14ac:dyDescent="0.25">
      <c r="J764" s="131"/>
      <c r="K764" s="131"/>
      <c r="L764" s="131"/>
      <c r="M764" s="131"/>
      <c r="N764" s="131"/>
      <c r="O764" s="131"/>
      <c r="P764" s="131"/>
      <c r="Q764" s="131"/>
    </row>
    <row r="765" spans="10:17" ht="15" customHeight="1" x14ac:dyDescent="0.25">
      <c r="J765" s="131"/>
      <c r="K765" s="131"/>
      <c r="L765" s="131"/>
      <c r="M765" s="131"/>
      <c r="N765" s="131"/>
      <c r="O765" s="131"/>
      <c r="P765" s="131"/>
      <c r="Q765" s="131"/>
    </row>
    <row r="766" spans="10:17" ht="15" customHeight="1" x14ac:dyDescent="0.25">
      <c r="J766" s="131"/>
      <c r="K766" s="131"/>
      <c r="L766" s="131"/>
      <c r="M766" s="131"/>
      <c r="N766" s="131"/>
      <c r="O766" s="131"/>
      <c r="P766" s="131"/>
      <c r="Q766" s="131"/>
    </row>
    <row r="767" spans="10:17" ht="15" customHeight="1" x14ac:dyDescent="0.25">
      <c r="J767" s="131"/>
      <c r="K767" s="131"/>
      <c r="L767" s="131"/>
      <c r="M767" s="131"/>
      <c r="N767" s="131"/>
      <c r="O767" s="131"/>
      <c r="P767" s="131"/>
      <c r="Q767" s="131"/>
    </row>
    <row r="768" spans="10:17" ht="15" customHeight="1" x14ac:dyDescent="0.25">
      <c r="J768" s="131"/>
      <c r="K768" s="131"/>
      <c r="L768" s="131"/>
      <c r="M768" s="131"/>
      <c r="N768" s="131"/>
      <c r="O768" s="131"/>
      <c r="P768" s="131"/>
      <c r="Q768" s="131"/>
    </row>
    <row r="769" spans="10:17" ht="15" customHeight="1" x14ac:dyDescent="0.25">
      <c r="J769" s="131"/>
      <c r="K769" s="131"/>
      <c r="L769" s="131"/>
      <c r="M769" s="131"/>
      <c r="N769" s="131"/>
      <c r="O769" s="131"/>
      <c r="P769" s="131"/>
      <c r="Q769" s="131"/>
    </row>
    <row r="770" spans="10:17" ht="15" customHeight="1" x14ac:dyDescent="0.25">
      <c r="J770" s="131"/>
      <c r="K770" s="131"/>
      <c r="L770" s="131"/>
      <c r="M770" s="131"/>
      <c r="N770" s="131"/>
      <c r="O770" s="131"/>
      <c r="P770" s="131"/>
      <c r="Q770" s="131"/>
    </row>
    <row r="771" spans="10:17" ht="15" customHeight="1" x14ac:dyDescent="0.25">
      <c r="J771" s="131"/>
      <c r="K771" s="131"/>
      <c r="L771" s="131"/>
      <c r="M771" s="131"/>
      <c r="N771" s="131"/>
      <c r="O771" s="131"/>
      <c r="P771" s="131"/>
      <c r="Q771" s="131"/>
    </row>
    <row r="772" spans="10:17" ht="15" customHeight="1" x14ac:dyDescent="0.25">
      <c r="J772" s="131"/>
      <c r="K772" s="131"/>
      <c r="L772" s="131"/>
      <c r="M772" s="131"/>
      <c r="N772" s="131"/>
      <c r="O772" s="131"/>
      <c r="P772" s="131"/>
      <c r="Q772" s="131"/>
    </row>
    <row r="773" spans="10:17" ht="15" customHeight="1" x14ac:dyDescent="0.25">
      <c r="J773" s="131"/>
      <c r="K773" s="131"/>
      <c r="L773" s="131"/>
      <c r="M773" s="131"/>
      <c r="N773" s="131"/>
      <c r="O773" s="131"/>
      <c r="P773" s="131"/>
      <c r="Q773" s="131"/>
    </row>
    <row r="774" spans="10:17" ht="15" customHeight="1" x14ac:dyDescent="0.25">
      <c r="J774" s="131"/>
      <c r="K774" s="131"/>
      <c r="L774" s="131"/>
      <c r="M774" s="131"/>
      <c r="N774" s="131"/>
      <c r="O774" s="131"/>
      <c r="P774" s="131"/>
      <c r="Q774" s="131"/>
    </row>
    <row r="775" spans="10:17" ht="15" customHeight="1" x14ac:dyDescent="0.25">
      <c r="J775" s="131"/>
      <c r="K775" s="131"/>
      <c r="L775" s="131"/>
      <c r="M775" s="131"/>
      <c r="N775" s="131"/>
      <c r="O775" s="131"/>
      <c r="P775" s="131"/>
      <c r="Q775" s="131"/>
    </row>
    <row r="776" spans="10:17" ht="15" customHeight="1" x14ac:dyDescent="0.25">
      <c r="J776" s="131"/>
      <c r="K776" s="131"/>
      <c r="L776" s="131"/>
      <c r="M776" s="131"/>
      <c r="N776" s="131"/>
      <c r="O776" s="131"/>
      <c r="P776" s="131"/>
      <c r="Q776" s="131"/>
    </row>
    <row r="777" spans="10:17" ht="15" customHeight="1" x14ac:dyDescent="0.25">
      <c r="J777" s="131"/>
      <c r="K777" s="131"/>
      <c r="L777" s="131"/>
      <c r="M777" s="131"/>
      <c r="N777" s="131"/>
      <c r="O777" s="131"/>
      <c r="P777" s="131"/>
      <c r="Q777" s="131"/>
    </row>
    <row r="778" spans="10:17" ht="15" customHeight="1" x14ac:dyDescent="0.25">
      <c r="J778" s="131"/>
      <c r="K778" s="131"/>
      <c r="L778" s="131"/>
      <c r="M778" s="131"/>
      <c r="N778" s="131"/>
      <c r="O778" s="131"/>
      <c r="P778" s="131"/>
      <c r="Q778" s="131"/>
    </row>
    <row r="779" spans="10:17" ht="15" customHeight="1" x14ac:dyDescent="0.25">
      <c r="J779" s="131"/>
      <c r="K779" s="131"/>
      <c r="L779" s="131"/>
      <c r="M779" s="131"/>
      <c r="N779" s="131"/>
      <c r="O779" s="131"/>
      <c r="P779" s="131"/>
      <c r="Q779" s="131"/>
    </row>
    <row r="780" spans="10:17" ht="15" customHeight="1" x14ac:dyDescent="0.25">
      <c r="J780" s="131"/>
      <c r="K780" s="131"/>
      <c r="L780" s="131"/>
      <c r="M780" s="131"/>
      <c r="N780" s="131"/>
      <c r="O780" s="131"/>
      <c r="P780" s="131"/>
      <c r="Q780" s="131"/>
    </row>
    <row r="781" spans="10:17" ht="15" customHeight="1" x14ac:dyDescent="0.25">
      <c r="J781" s="131"/>
      <c r="K781" s="131"/>
      <c r="L781" s="131"/>
      <c r="M781" s="131"/>
      <c r="N781" s="131"/>
      <c r="O781" s="131"/>
      <c r="P781" s="131"/>
      <c r="Q781" s="131"/>
    </row>
    <row r="782" spans="10:17" ht="15" customHeight="1" x14ac:dyDescent="0.25">
      <c r="J782" s="131"/>
      <c r="K782" s="131"/>
      <c r="L782" s="131"/>
      <c r="M782" s="131"/>
      <c r="N782" s="131"/>
      <c r="O782" s="131"/>
      <c r="P782" s="131"/>
      <c r="Q782" s="131"/>
    </row>
    <row r="783" spans="10:17" ht="15" customHeight="1" x14ac:dyDescent="0.25">
      <c r="J783" s="131"/>
      <c r="K783" s="131"/>
      <c r="L783" s="131"/>
      <c r="M783" s="131"/>
      <c r="N783" s="131"/>
      <c r="O783" s="131"/>
      <c r="P783" s="131"/>
      <c r="Q783" s="131"/>
    </row>
    <row r="784" spans="10:17" ht="15" customHeight="1" x14ac:dyDescent="0.25">
      <c r="J784" s="131"/>
      <c r="K784" s="131"/>
      <c r="L784" s="131"/>
      <c r="M784" s="131"/>
      <c r="N784" s="131"/>
      <c r="O784" s="131"/>
      <c r="P784" s="131"/>
      <c r="Q784" s="131"/>
    </row>
    <row r="785" spans="10:17" ht="15" customHeight="1" x14ac:dyDescent="0.25">
      <c r="J785" s="131"/>
      <c r="K785" s="131"/>
      <c r="L785" s="131"/>
      <c r="M785" s="131"/>
      <c r="N785" s="131"/>
      <c r="O785" s="131"/>
      <c r="P785" s="131"/>
      <c r="Q785" s="131"/>
    </row>
    <row r="786" spans="10:17" ht="15" customHeight="1" x14ac:dyDescent="0.25">
      <c r="J786" s="131"/>
      <c r="K786" s="131"/>
      <c r="L786" s="131"/>
      <c r="M786" s="131"/>
      <c r="N786" s="131"/>
      <c r="O786" s="131"/>
      <c r="P786" s="131"/>
      <c r="Q786" s="131"/>
    </row>
    <row r="787" spans="10:17" ht="15" customHeight="1" x14ac:dyDescent="0.25">
      <c r="J787" s="131"/>
      <c r="K787" s="131"/>
      <c r="L787" s="131"/>
      <c r="M787" s="131"/>
      <c r="N787" s="131"/>
      <c r="O787" s="131"/>
      <c r="P787" s="131"/>
      <c r="Q787" s="131"/>
    </row>
    <row r="788" spans="10:17" ht="15" customHeight="1" x14ac:dyDescent="0.25">
      <c r="J788" s="131"/>
      <c r="K788" s="131"/>
      <c r="L788" s="131"/>
      <c r="M788" s="131"/>
      <c r="N788" s="131"/>
      <c r="O788" s="131"/>
      <c r="P788" s="131"/>
      <c r="Q788" s="131"/>
    </row>
    <row r="789" spans="10:17" ht="15" customHeight="1" x14ac:dyDescent="0.25">
      <c r="J789" s="131"/>
      <c r="K789" s="131"/>
      <c r="L789" s="131"/>
      <c r="M789" s="131"/>
      <c r="N789" s="131"/>
      <c r="O789" s="131"/>
      <c r="P789" s="131"/>
      <c r="Q789" s="131"/>
    </row>
    <row r="790" spans="10:17" ht="15" customHeight="1" x14ac:dyDescent="0.25">
      <c r="J790" s="131"/>
      <c r="K790" s="131"/>
      <c r="L790" s="131"/>
      <c r="M790" s="131"/>
      <c r="N790" s="131"/>
      <c r="O790" s="131"/>
      <c r="P790" s="131"/>
      <c r="Q790" s="131"/>
    </row>
    <row r="791" spans="10:17" ht="15" customHeight="1" x14ac:dyDescent="0.25">
      <c r="J791" s="131"/>
      <c r="K791" s="131"/>
      <c r="L791" s="131"/>
      <c r="M791" s="131"/>
      <c r="N791" s="131"/>
      <c r="O791" s="131"/>
      <c r="P791" s="131"/>
      <c r="Q791" s="131"/>
    </row>
    <row r="792" spans="10:17" ht="15" customHeight="1" x14ac:dyDescent="0.25">
      <c r="J792" s="131"/>
      <c r="K792" s="131"/>
      <c r="L792" s="131"/>
      <c r="M792" s="131"/>
      <c r="N792" s="131"/>
      <c r="O792" s="131"/>
      <c r="P792" s="131"/>
      <c r="Q792" s="131"/>
    </row>
    <row r="793" spans="10:17" ht="15" customHeight="1" x14ac:dyDescent="0.25">
      <c r="J793" s="131"/>
      <c r="K793" s="131"/>
      <c r="L793" s="131"/>
      <c r="M793" s="131"/>
      <c r="N793" s="131"/>
      <c r="O793" s="131"/>
      <c r="P793" s="131"/>
      <c r="Q793" s="131"/>
    </row>
    <row r="794" spans="10:17" ht="15" customHeight="1" x14ac:dyDescent="0.25">
      <c r="J794" s="131"/>
      <c r="K794" s="131"/>
      <c r="L794" s="131"/>
      <c r="M794" s="131"/>
      <c r="N794" s="131"/>
      <c r="O794" s="131"/>
      <c r="P794" s="131"/>
      <c r="Q794" s="131"/>
    </row>
    <row r="795" spans="10:17" ht="15" customHeight="1" x14ac:dyDescent="0.25">
      <c r="J795" s="131"/>
      <c r="K795" s="131"/>
      <c r="L795" s="131"/>
      <c r="M795" s="131"/>
      <c r="N795" s="131"/>
      <c r="O795" s="131"/>
      <c r="P795" s="131"/>
      <c r="Q795" s="131"/>
    </row>
    <row r="796" spans="10:17" ht="15" customHeight="1" x14ac:dyDescent="0.25">
      <c r="J796" s="131"/>
      <c r="K796" s="131"/>
      <c r="L796" s="131"/>
      <c r="M796" s="131"/>
      <c r="N796" s="131"/>
      <c r="O796" s="131"/>
      <c r="P796" s="131"/>
      <c r="Q796" s="131"/>
    </row>
    <row r="797" spans="10:17" ht="15" customHeight="1" x14ac:dyDescent="0.25">
      <c r="J797" s="131"/>
      <c r="K797" s="131"/>
      <c r="L797" s="131"/>
      <c r="M797" s="131"/>
      <c r="N797" s="131"/>
      <c r="O797" s="131"/>
      <c r="P797" s="131"/>
      <c r="Q797" s="131"/>
    </row>
    <row r="798" spans="10:17" ht="15" customHeight="1" x14ac:dyDescent="0.25">
      <c r="J798" s="131"/>
      <c r="K798" s="131"/>
      <c r="L798" s="131"/>
      <c r="M798" s="131"/>
      <c r="N798" s="131"/>
      <c r="O798" s="131"/>
      <c r="P798" s="131"/>
      <c r="Q798" s="131"/>
    </row>
    <row r="799" spans="10:17" ht="15" customHeight="1" x14ac:dyDescent="0.25">
      <c r="J799" s="131"/>
      <c r="K799" s="131"/>
      <c r="L799" s="131"/>
      <c r="M799" s="131"/>
      <c r="N799" s="131"/>
      <c r="O799" s="131"/>
      <c r="P799" s="131"/>
      <c r="Q799" s="131"/>
    </row>
    <row r="800" spans="10:17" ht="15" customHeight="1" x14ac:dyDescent="0.25">
      <c r="J800" s="131"/>
      <c r="K800" s="131"/>
      <c r="L800" s="131"/>
      <c r="M800" s="131"/>
      <c r="N800" s="131"/>
      <c r="O800" s="131"/>
      <c r="P800" s="131"/>
      <c r="Q800" s="131"/>
    </row>
    <row r="801" spans="10:17" ht="15" customHeight="1" x14ac:dyDescent="0.25">
      <c r="J801" s="131"/>
      <c r="K801" s="131"/>
      <c r="L801" s="131"/>
      <c r="M801" s="131"/>
      <c r="N801" s="131"/>
      <c r="O801" s="131"/>
      <c r="P801" s="131"/>
      <c r="Q801" s="131"/>
    </row>
    <row r="802" spans="10:17" ht="15" customHeight="1" x14ac:dyDescent="0.25">
      <c r="J802" s="131"/>
      <c r="K802" s="131"/>
      <c r="L802" s="131"/>
      <c r="M802" s="131"/>
      <c r="N802" s="131"/>
      <c r="O802" s="131"/>
      <c r="P802" s="131"/>
      <c r="Q802" s="131"/>
    </row>
    <row r="803" spans="10:17" ht="15" customHeight="1" x14ac:dyDescent="0.25">
      <c r="J803" s="131"/>
      <c r="K803" s="131"/>
      <c r="L803" s="131"/>
      <c r="M803" s="131"/>
      <c r="N803" s="131"/>
      <c r="O803" s="131"/>
      <c r="P803" s="131"/>
      <c r="Q803" s="131"/>
    </row>
    <row r="804" spans="10:17" ht="15" customHeight="1" x14ac:dyDescent="0.25">
      <c r="J804" s="131"/>
      <c r="K804" s="131"/>
      <c r="L804" s="131"/>
      <c r="M804" s="131"/>
      <c r="N804" s="131"/>
      <c r="O804" s="131"/>
      <c r="P804" s="131"/>
      <c r="Q804" s="131"/>
    </row>
    <row r="805" spans="10:17" ht="15" customHeight="1" x14ac:dyDescent="0.25">
      <c r="J805" s="131"/>
      <c r="K805" s="131"/>
      <c r="L805" s="131"/>
      <c r="M805" s="131"/>
      <c r="N805" s="131"/>
      <c r="O805" s="131"/>
      <c r="P805" s="131"/>
      <c r="Q805" s="131"/>
    </row>
    <row r="806" spans="10:17" ht="15" customHeight="1" x14ac:dyDescent="0.25">
      <c r="J806" s="131"/>
      <c r="K806" s="131"/>
      <c r="L806" s="131"/>
      <c r="M806" s="131"/>
      <c r="N806" s="131"/>
      <c r="O806" s="131"/>
      <c r="P806" s="131"/>
      <c r="Q806" s="131"/>
    </row>
    <row r="807" spans="10:17" ht="15" customHeight="1" x14ac:dyDescent="0.25">
      <c r="J807" s="131"/>
      <c r="K807" s="131"/>
      <c r="L807" s="131"/>
      <c r="M807" s="131"/>
      <c r="N807" s="131"/>
      <c r="O807" s="131"/>
      <c r="P807" s="131"/>
      <c r="Q807" s="131"/>
    </row>
    <row r="808" spans="10:17" ht="15" customHeight="1" x14ac:dyDescent="0.25">
      <c r="J808" s="131"/>
      <c r="K808" s="131"/>
      <c r="L808" s="131"/>
      <c r="M808" s="131"/>
      <c r="N808" s="131"/>
      <c r="O808" s="131"/>
      <c r="P808" s="131"/>
      <c r="Q808" s="131"/>
    </row>
    <row r="809" spans="10:17" ht="15" customHeight="1" x14ac:dyDescent="0.25">
      <c r="J809" s="131"/>
      <c r="K809" s="131"/>
      <c r="L809" s="131"/>
      <c r="M809" s="131"/>
      <c r="N809" s="131"/>
      <c r="O809" s="131"/>
      <c r="P809" s="131"/>
      <c r="Q809" s="131"/>
    </row>
    <row r="810" spans="10:17" ht="15" customHeight="1" x14ac:dyDescent="0.25">
      <c r="J810" s="131"/>
      <c r="K810" s="131"/>
      <c r="L810" s="131"/>
      <c r="M810" s="131"/>
      <c r="N810" s="131"/>
      <c r="O810" s="131"/>
      <c r="P810" s="131"/>
      <c r="Q810" s="131"/>
    </row>
    <row r="811" spans="10:17" ht="15" customHeight="1" x14ac:dyDescent="0.25">
      <c r="J811" s="131"/>
      <c r="K811" s="131"/>
      <c r="L811" s="131"/>
      <c r="M811" s="131"/>
      <c r="N811" s="131"/>
      <c r="O811" s="131"/>
      <c r="P811" s="131"/>
      <c r="Q811" s="131"/>
    </row>
    <row r="812" spans="10:17" ht="15" customHeight="1" x14ac:dyDescent="0.25">
      <c r="J812" s="131"/>
      <c r="K812" s="131"/>
      <c r="L812" s="131"/>
      <c r="M812" s="131"/>
      <c r="N812" s="131"/>
      <c r="O812" s="131"/>
      <c r="P812" s="131"/>
      <c r="Q812" s="131"/>
    </row>
    <row r="813" spans="10:17" ht="15" customHeight="1" x14ac:dyDescent="0.25">
      <c r="J813" s="131"/>
      <c r="K813" s="131"/>
      <c r="L813" s="131"/>
      <c r="M813" s="131"/>
      <c r="N813" s="131"/>
      <c r="O813" s="131"/>
      <c r="P813" s="131"/>
      <c r="Q813" s="131"/>
    </row>
    <row r="814" spans="10:17" ht="15" customHeight="1" x14ac:dyDescent="0.25">
      <c r="J814" s="131"/>
      <c r="K814" s="131"/>
      <c r="L814" s="131"/>
      <c r="M814" s="131"/>
      <c r="N814" s="131"/>
      <c r="O814" s="131"/>
      <c r="P814" s="131"/>
      <c r="Q814" s="131"/>
    </row>
    <row r="815" spans="10:17" ht="15" customHeight="1" x14ac:dyDescent="0.25">
      <c r="J815" s="131"/>
      <c r="K815" s="131"/>
      <c r="L815" s="131"/>
      <c r="M815" s="131"/>
      <c r="N815" s="131"/>
      <c r="O815" s="131"/>
      <c r="P815" s="131"/>
      <c r="Q815" s="131"/>
    </row>
    <row r="816" spans="10:17" ht="15" customHeight="1" x14ac:dyDescent="0.25">
      <c r="J816" s="131"/>
      <c r="K816" s="131"/>
      <c r="L816" s="131"/>
      <c r="M816" s="131"/>
      <c r="N816" s="131"/>
      <c r="O816" s="131"/>
      <c r="P816" s="131"/>
      <c r="Q816" s="131"/>
    </row>
    <row r="817" spans="10:17" ht="15" customHeight="1" x14ac:dyDescent="0.25">
      <c r="J817" s="131"/>
      <c r="K817" s="131"/>
      <c r="L817" s="131"/>
      <c r="M817" s="131"/>
      <c r="N817" s="131"/>
      <c r="O817" s="131"/>
      <c r="P817" s="131"/>
      <c r="Q817" s="131"/>
    </row>
    <row r="818" spans="10:17" ht="15" customHeight="1" x14ac:dyDescent="0.25">
      <c r="J818" s="131"/>
      <c r="K818" s="131"/>
      <c r="L818" s="131"/>
      <c r="M818" s="131"/>
      <c r="N818" s="131"/>
      <c r="O818" s="131"/>
      <c r="P818" s="131"/>
      <c r="Q818" s="131"/>
    </row>
    <row r="819" spans="10:17" ht="15" customHeight="1" x14ac:dyDescent="0.25">
      <c r="J819" s="131"/>
      <c r="K819" s="131"/>
      <c r="L819" s="131"/>
      <c r="M819" s="131"/>
      <c r="N819" s="131"/>
      <c r="O819" s="131"/>
      <c r="P819" s="131"/>
      <c r="Q819" s="131"/>
    </row>
    <row r="820" spans="10:17" ht="15" customHeight="1" x14ac:dyDescent="0.25">
      <c r="J820" s="131"/>
      <c r="K820" s="131"/>
      <c r="L820" s="131"/>
      <c r="M820" s="131"/>
      <c r="N820" s="131"/>
      <c r="O820" s="131"/>
      <c r="P820" s="131"/>
      <c r="Q820" s="131"/>
    </row>
    <row r="821" spans="10:17" ht="15" customHeight="1" x14ac:dyDescent="0.25">
      <c r="J821" s="131"/>
      <c r="K821" s="131"/>
      <c r="L821" s="131"/>
      <c r="M821" s="131"/>
      <c r="N821" s="131"/>
      <c r="O821" s="131"/>
      <c r="P821" s="131"/>
      <c r="Q821" s="131"/>
    </row>
    <row r="822" spans="10:17" ht="15" customHeight="1" x14ac:dyDescent="0.25">
      <c r="J822" s="131"/>
      <c r="K822" s="131"/>
      <c r="L822" s="131"/>
      <c r="M822" s="131"/>
      <c r="N822" s="131"/>
      <c r="O822" s="131"/>
      <c r="P822" s="131"/>
      <c r="Q822" s="131"/>
    </row>
    <row r="823" spans="10:17" ht="15" customHeight="1" x14ac:dyDescent="0.25">
      <c r="J823" s="131"/>
      <c r="K823" s="131"/>
      <c r="L823" s="131"/>
      <c r="M823" s="131"/>
      <c r="N823" s="131"/>
      <c r="O823" s="131"/>
      <c r="P823" s="131"/>
      <c r="Q823" s="131"/>
    </row>
    <row r="824" spans="10:17" ht="15" customHeight="1" x14ac:dyDescent="0.25">
      <c r="J824" s="131"/>
      <c r="K824" s="131"/>
      <c r="L824" s="131"/>
      <c r="M824" s="131"/>
      <c r="N824" s="131"/>
      <c r="O824" s="131"/>
      <c r="P824" s="131"/>
      <c r="Q824" s="131"/>
    </row>
    <row r="825" spans="10:17" ht="15" customHeight="1" x14ac:dyDescent="0.25">
      <c r="J825" s="131"/>
      <c r="K825" s="131"/>
      <c r="L825" s="131"/>
      <c r="M825" s="131"/>
      <c r="N825" s="131"/>
      <c r="O825" s="131"/>
      <c r="P825" s="131"/>
      <c r="Q825" s="131"/>
    </row>
    <row r="826" spans="10:17" ht="15" customHeight="1" x14ac:dyDescent="0.25">
      <c r="J826" s="131"/>
      <c r="K826" s="131"/>
      <c r="L826" s="131"/>
      <c r="M826" s="131"/>
      <c r="N826" s="131"/>
      <c r="O826" s="131"/>
      <c r="P826" s="131"/>
      <c r="Q826" s="131"/>
    </row>
    <row r="827" spans="10:17" ht="15" customHeight="1" x14ac:dyDescent="0.25">
      <c r="J827" s="131"/>
      <c r="K827" s="131"/>
      <c r="L827" s="131"/>
      <c r="M827" s="131"/>
      <c r="N827" s="131"/>
      <c r="O827" s="131"/>
      <c r="P827" s="131"/>
      <c r="Q827" s="131"/>
    </row>
    <row r="828" spans="10:17" ht="15" customHeight="1" x14ac:dyDescent="0.25">
      <c r="J828" s="131"/>
      <c r="K828" s="131"/>
      <c r="L828" s="131"/>
      <c r="M828" s="131"/>
      <c r="N828" s="131"/>
      <c r="O828" s="131"/>
      <c r="P828" s="131"/>
      <c r="Q828" s="131"/>
    </row>
    <row r="829" spans="10:17" ht="15" customHeight="1" x14ac:dyDescent="0.25">
      <c r="J829" s="131"/>
      <c r="K829" s="131"/>
      <c r="L829" s="131"/>
      <c r="M829" s="131"/>
      <c r="N829" s="131"/>
      <c r="O829" s="131"/>
      <c r="P829" s="131"/>
      <c r="Q829" s="131"/>
    </row>
    <row r="830" spans="10:17" ht="15" customHeight="1" x14ac:dyDescent="0.25">
      <c r="J830" s="131"/>
      <c r="K830" s="131"/>
      <c r="L830" s="131"/>
      <c r="M830" s="131"/>
      <c r="N830" s="131"/>
      <c r="O830" s="131"/>
      <c r="P830" s="131"/>
      <c r="Q830" s="131"/>
    </row>
    <row r="831" spans="10:17" ht="15" customHeight="1" x14ac:dyDescent="0.25">
      <c r="J831" s="131"/>
      <c r="K831" s="131"/>
      <c r="L831" s="131"/>
      <c r="M831" s="131"/>
      <c r="N831" s="131"/>
      <c r="O831" s="131"/>
      <c r="P831" s="131"/>
      <c r="Q831" s="131"/>
    </row>
    <row r="832" spans="10:17" ht="15" customHeight="1" x14ac:dyDescent="0.25">
      <c r="J832" s="131"/>
      <c r="K832" s="131"/>
      <c r="L832" s="131"/>
      <c r="M832" s="131"/>
      <c r="N832" s="131"/>
      <c r="O832" s="131"/>
      <c r="P832" s="131"/>
      <c r="Q832" s="131"/>
    </row>
    <row r="833" spans="10:17" ht="15" customHeight="1" x14ac:dyDescent="0.25">
      <c r="J833" s="131"/>
      <c r="K833" s="131"/>
      <c r="L833" s="131"/>
      <c r="M833" s="131"/>
      <c r="N833" s="131"/>
      <c r="O833" s="131"/>
      <c r="P833" s="131"/>
      <c r="Q833" s="131"/>
    </row>
    <row r="834" spans="10:17" ht="15" customHeight="1" x14ac:dyDescent="0.25">
      <c r="J834" s="131"/>
      <c r="K834" s="131"/>
      <c r="L834" s="131"/>
      <c r="M834" s="131"/>
      <c r="N834" s="131"/>
      <c r="O834" s="131"/>
      <c r="P834" s="131"/>
      <c r="Q834" s="131"/>
    </row>
    <row r="835" spans="10:17" ht="15" customHeight="1" x14ac:dyDescent="0.25">
      <c r="J835" s="131"/>
      <c r="K835" s="131"/>
      <c r="L835" s="131"/>
      <c r="M835" s="131"/>
      <c r="N835" s="131"/>
      <c r="O835" s="131"/>
      <c r="P835" s="131"/>
      <c r="Q835" s="131"/>
    </row>
    <row r="836" spans="10:17" ht="15" customHeight="1" x14ac:dyDescent="0.25">
      <c r="J836" s="131"/>
      <c r="K836" s="131"/>
      <c r="L836" s="131"/>
      <c r="M836" s="131"/>
      <c r="N836" s="131"/>
      <c r="O836" s="131"/>
      <c r="P836" s="131"/>
      <c r="Q836" s="131"/>
    </row>
    <row r="837" spans="10:17" ht="15" customHeight="1" x14ac:dyDescent="0.25">
      <c r="J837" s="131"/>
      <c r="K837" s="131"/>
      <c r="L837" s="131"/>
      <c r="M837" s="131"/>
      <c r="N837" s="131"/>
      <c r="O837" s="131"/>
      <c r="P837" s="131"/>
      <c r="Q837" s="131"/>
    </row>
    <row r="838" spans="10:17" ht="15" customHeight="1" x14ac:dyDescent="0.25">
      <c r="J838" s="131"/>
      <c r="K838" s="131"/>
      <c r="L838" s="131"/>
      <c r="M838" s="131"/>
      <c r="N838" s="131"/>
      <c r="O838" s="131"/>
      <c r="P838" s="131"/>
      <c r="Q838" s="131"/>
    </row>
    <row r="839" spans="10:17" ht="15" customHeight="1" x14ac:dyDescent="0.25">
      <c r="J839" s="131"/>
      <c r="K839" s="131"/>
      <c r="L839" s="131"/>
      <c r="M839" s="131"/>
      <c r="N839" s="131"/>
      <c r="O839" s="131"/>
      <c r="P839" s="131"/>
      <c r="Q839" s="131"/>
    </row>
    <row r="840" spans="10:17" ht="15" customHeight="1" x14ac:dyDescent="0.25">
      <c r="J840" s="131"/>
      <c r="K840" s="131"/>
      <c r="L840" s="131"/>
      <c r="M840" s="131"/>
      <c r="N840" s="131"/>
      <c r="O840" s="131"/>
      <c r="P840" s="131"/>
      <c r="Q840" s="131"/>
    </row>
    <row r="841" spans="10:17" ht="15" customHeight="1" x14ac:dyDescent="0.25">
      <c r="J841" s="131"/>
      <c r="K841" s="131"/>
      <c r="L841" s="131"/>
      <c r="M841" s="131"/>
      <c r="N841" s="131"/>
      <c r="O841" s="131"/>
      <c r="P841" s="131"/>
      <c r="Q841" s="131"/>
    </row>
    <row r="842" spans="10:17" ht="15" customHeight="1" x14ac:dyDescent="0.25">
      <c r="J842" s="131"/>
      <c r="K842" s="131"/>
      <c r="L842" s="131"/>
      <c r="M842" s="131"/>
      <c r="N842" s="131"/>
      <c r="O842" s="131"/>
      <c r="P842" s="131"/>
      <c r="Q842" s="131"/>
    </row>
    <row r="843" spans="10:17" ht="15" customHeight="1" x14ac:dyDescent="0.25">
      <c r="J843" s="131"/>
      <c r="K843" s="131"/>
      <c r="L843" s="131"/>
      <c r="M843" s="131"/>
      <c r="N843" s="131"/>
      <c r="O843" s="131"/>
      <c r="P843" s="131"/>
      <c r="Q843" s="131"/>
    </row>
    <row r="844" spans="10:17" ht="15" customHeight="1" x14ac:dyDescent="0.25">
      <c r="J844" s="131"/>
      <c r="K844" s="131"/>
      <c r="L844" s="131"/>
      <c r="M844" s="131"/>
      <c r="N844" s="131"/>
      <c r="O844" s="131"/>
      <c r="P844" s="131"/>
      <c r="Q844" s="131"/>
    </row>
    <row r="845" spans="10:17" ht="15" customHeight="1" x14ac:dyDescent="0.25">
      <c r="J845" s="131"/>
      <c r="K845" s="131"/>
      <c r="L845" s="131"/>
      <c r="M845" s="131"/>
      <c r="N845" s="131"/>
      <c r="O845" s="131"/>
      <c r="P845" s="131"/>
      <c r="Q845" s="131"/>
    </row>
    <row r="846" spans="10:17" ht="15" customHeight="1" x14ac:dyDescent="0.25">
      <c r="J846" s="131"/>
      <c r="K846" s="131"/>
      <c r="L846" s="131"/>
      <c r="M846" s="131"/>
      <c r="N846" s="131"/>
      <c r="O846" s="131"/>
      <c r="P846" s="131"/>
      <c r="Q846" s="131"/>
    </row>
    <row r="847" spans="10:17" ht="15" customHeight="1" x14ac:dyDescent="0.25">
      <c r="J847" s="131"/>
      <c r="K847" s="131"/>
      <c r="L847" s="131"/>
      <c r="M847" s="131"/>
      <c r="N847" s="131"/>
      <c r="O847" s="131"/>
      <c r="P847" s="131"/>
      <c r="Q847" s="131"/>
    </row>
    <row r="848" spans="10:17" ht="15" customHeight="1" x14ac:dyDescent="0.25">
      <c r="J848" s="131"/>
      <c r="K848" s="131"/>
      <c r="L848" s="131"/>
      <c r="M848" s="131"/>
      <c r="N848" s="131"/>
      <c r="O848" s="131"/>
      <c r="P848" s="131"/>
      <c r="Q848" s="131"/>
    </row>
    <row r="849" spans="10:17" ht="15" customHeight="1" x14ac:dyDescent="0.25">
      <c r="J849" s="131"/>
      <c r="K849" s="131"/>
      <c r="L849" s="131"/>
      <c r="M849" s="131"/>
      <c r="N849" s="131"/>
      <c r="O849" s="131"/>
      <c r="P849" s="131"/>
      <c r="Q849" s="131"/>
    </row>
    <row r="850" spans="10:17" ht="15" customHeight="1" x14ac:dyDescent="0.25">
      <c r="J850" s="131"/>
      <c r="K850" s="131"/>
      <c r="L850" s="131"/>
      <c r="M850" s="131"/>
      <c r="N850" s="131"/>
      <c r="O850" s="131"/>
      <c r="P850" s="131"/>
      <c r="Q850" s="131"/>
    </row>
    <row r="851" spans="10:17" ht="15" customHeight="1" x14ac:dyDescent="0.25">
      <c r="J851" s="131"/>
      <c r="K851" s="131"/>
      <c r="L851" s="131"/>
      <c r="M851" s="131"/>
      <c r="N851" s="131"/>
      <c r="O851" s="131"/>
      <c r="P851" s="131"/>
      <c r="Q851" s="131"/>
    </row>
    <row r="852" spans="10:17" ht="15" customHeight="1" x14ac:dyDescent="0.25">
      <c r="J852" s="131"/>
      <c r="K852" s="131"/>
      <c r="L852" s="131"/>
      <c r="M852" s="131"/>
      <c r="N852" s="131"/>
      <c r="O852" s="131"/>
      <c r="P852" s="131"/>
      <c r="Q852" s="131"/>
    </row>
    <row r="853" spans="10:17" ht="15" customHeight="1" x14ac:dyDescent="0.25">
      <c r="J853" s="131"/>
      <c r="K853" s="131"/>
      <c r="L853" s="131"/>
      <c r="M853" s="131"/>
      <c r="N853" s="131"/>
      <c r="O853" s="131"/>
      <c r="P853" s="131"/>
      <c r="Q853" s="131"/>
    </row>
    <row r="854" spans="10:17" ht="15" customHeight="1" x14ac:dyDescent="0.25">
      <c r="J854" s="131"/>
      <c r="K854" s="131"/>
      <c r="L854" s="131"/>
      <c r="M854" s="131"/>
      <c r="N854" s="131"/>
      <c r="O854" s="131"/>
      <c r="P854" s="131"/>
      <c r="Q854" s="131"/>
    </row>
    <row r="855" spans="10:17" ht="15" customHeight="1" x14ac:dyDescent="0.25">
      <c r="J855" s="131"/>
      <c r="K855" s="131"/>
      <c r="L855" s="131"/>
      <c r="M855" s="131"/>
      <c r="N855" s="131"/>
      <c r="O855" s="131"/>
      <c r="P855" s="131"/>
      <c r="Q855" s="131"/>
    </row>
    <row r="856" spans="10:17" ht="15" customHeight="1" x14ac:dyDescent="0.25">
      <c r="J856" s="131"/>
      <c r="K856" s="131"/>
      <c r="L856" s="131"/>
      <c r="M856" s="131"/>
      <c r="N856" s="131"/>
      <c r="O856" s="131"/>
      <c r="P856" s="131"/>
      <c r="Q856" s="131"/>
    </row>
    <row r="857" spans="10:17" ht="15" customHeight="1" x14ac:dyDescent="0.25">
      <c r="J857" s="131"/>
      <c r="K857" s="131"/>
      <c r="L857" s="131"/>
      <c r="M857" s="131"/>
      <c r="N857" s="131"/>
      <c r="O857" s="131"/>
      <c r="P857" s="131"/>
      <c r="Q857" s="131"/>
    </row>
    <row r="858" spans="10:17" ht="15" customHeight="1" x14ac:dyDescent="0.25">
      <c r="J858" s="131"/>
      <c r="K858" s="131"/>
      <c r="L858" s="131"/>
      <c r="M858" s="131"/>
      <c r="N858" s="131"/>
      <c r="O858" s="131"/>
      <c r="P858" s="131"/>
      <c r="Q858" s="131"/>
    </row>
    <row r="859" spans="10:17" ht="15" customHeight="1" x14ac:dyDescent="0.25">
      <c r="J859" s="131"/>
      <c r="K859" s="131"/>
      <c r="L859" s="131"/>
      <c r="M859" s="131"/>
      <c r="N859" s="131"/>
      <c r="O859" s="131"/>
      <c r="P859" s="131"/>
      <c r="Q859" s="131"/>
    </row>
    <row r="860" spans="10:17" ht="15" customHeight="1" x14ac:dyDescent="0.25">
      <c r="J860" s="131"/>
      <c r="K860" s="131"/>
      <c r="L860" s="131"/>
      <c r="M860" s="131"/>
      <c r="N860" s="131"/>
      <c r="O860" s="131"/>
      <c r="P860" s="131"/>
      <c r="Q860" s="131"/>
    </row>
    <row r="861" spans="10:17" ht="15" customHeight="1" x14ac:dyDescent="0.25">
      <c r="J861" s="131"/>
      <c r="K861" s="131"/>
      <c r="L861" s="131"/>
      <c r="M861" s="131"/>
      <c r="N861" s="131"/>
      <c r="O861" s="131"/>
      <c r="P861" s="131"/>
      <c r="Q861" s="131"/>
    </row>
    <row r="862" spans="10:17" ht="15" customHeight="1" x14ac:dyDescent="0.25">
      <c r="J862" s="131"/>
      <c r="K862" s="131"/>
      <c r="L862" s="131"/>
      <c r="M862" s="131"/>
      <c r="N862" s="131"/>
      <c r="O862" s="131"/>
      <c r="P862" s="131"/>
      <c r="Q862" s="131"/>
    </row>
    <row r="863" spans="10:17" ht="15" customHeight="1" x14ac:dyDescent="0.25">
      <c r="J863" s="131"/>
      <c r="K863" s="131"/>
      <c r="L863" s="131"/>
      <c r="M863" s="131"/>
      <c r="N863" s="131"/>
      <c r="O863" s="131"/>
      <c r="P863" s="131"/>
      <c r="Q863" s="131"/>
    </row>
    <row r="864" spans="10:17" ht="15" customHeight="1" x14ac:dyDescent="0.25">
      <c r="J864" s="131"/>
      <c r="K864" s="131"/>
      <c r="L864" s="131"/>
      <c r="M864" s="131"/>
      <c r="N864" s="131"/>
      <c r="O864" s="131"/>
      <c r="P864" s="131"/>
      <c r="Q864" s="131"/>
    </row>
    <row r="865" spans="10:17" ht="15" customHeight="1" x14ac:dyDescent="0.25">
      <c r="J865" s="131"/>
      <c r="K865" s="131"/>
      <c r="L865" s="131"/>
      <c r="M865" s="131"/>
      <c r="N865" s="131"/>
      <c r="O865" s="131"/>
      <c r="P865" s="131"/>
      <c r="Q865" s="131"/>
    </row>
    <row r="866" spans="10:17" ht="15" customHeight="1" x14ac:dyDescent="0.25">
      <c r="J866" s="131"/>
      <c r="K866" s="131"/>
      <c r="L866" s="131"/>
      <c r="M866" s="131"/>
      <c r="N866" s="131"/>
      <c r="O866" s="131"/>
      <c r="P866" s="131"/>
      <c r="Q866" s="131"/>
    </row>
    <row r="867" spans="10:17" ht="15" customHeight="1" x14ac:dyDescent="0.25">
      <c r="J867" s="131"/>
      <c r="K867" s="131"/>
      <c r="L867" s="131"/>
      <c r="M867" s="131"/>
      <c r="N867" s="131"/>
      <c r="O867" s="131"/>
      <c r="P867" s="131"/>
      <c r="Q867" s="131"/>
    </row>
    <row r="868" spans="10:17" ht="15" customHeight="1" x14ac:dyDescent="0.25">
      <c r="J868" s="131"/>
      <c r="K868" s="131"/>
      <c r="L868" s="131"/>
      <c r="M868" s="131"/>
      <c r="N868" s="131"/>
      <c r="O868" s="131"/>
      <c r="P868" s="131"/>
      <c r="Q868" s="131"/>
    </row>
    <row r="869" spans="10:17" ht="15" customHeight="1" x14ac:dyDescent="0.25">
      <c r="J869" s="131"/>
      <c r="K869" s="131"/>
      <c r="L869" s="131"/>
      <c r="M869" s="131"/>
      <c r="N869" s="131"/>
      <c r="O869" s="131"/>
      <c r="P869" s="131"/>
      <c r="Q869" s="131"/>
    </row>
    <row r="870" spans="10:17" ht="15" customHeight="1" x14ac:dyDescent="0.25">
      <c r="J870" s="131"/>
      <c r="K870" s="131"/>
      <c r="L870" s="131"/>
      <c r="M870" s="131"/>
      <c r="N870" s="131"/>
      <c r="O870" s="131"/>
      <c r="P870" s="131"/>
      <c r="Q870" s="131"/>
    </row>
    <row r="871" spans="10:17" ht="15" customHeight="1" x14ac:dyDescent="0.25">
      <c r="J871" s="131"/>
      <c r="K871" s="131"/>
      <c r="L871" s="131"/>
      <c r="M871" s="131"/>
      <c r="N871" s="131"/>
      <c r="O871" s="131"/>
      <c r="P871" s="131"/>
      <c r="Q871" s="131"/>
    </row>
    <row r="872" spans="10:17" ht="15" customHeight="1" x14ac:dyDescent="0.25">
      <c r="J872" s="131"/>
      <c r="K872" s="131"/>
      <c r="L872" s="131"/>
      <c r="M872" s="131"/>
      <c r="N872" s="131"/>
      <c r="O872" s="131"/>
      <c r="P872" s="131"/>
      <c r="Q872" s="131"/>
    </row>
    <row r="873" spans="10:17" ht="15" customHeight="1" x14ac:dyDescent="0.25">
      <c r="J873" s="131"/>
      <c r="K873" s="131"/>
      <c r="L873" s="131"/>
      <c r="M873" s="131"/>
      <c r="N873" s="131"/>
      <c r="O873" s="131"/>
      <c r="P873" s="131"/>
      <c r="Q873" s="131"/>
    </row>
    <row r="874" spans="10:17" ht="15" customHeight="1" x14ac:dyDescent="0.25">
      <c r="J874" s="131"/>
      <c r="K874" s="131"/>
      <c r="L874" s="131"/>
      <c r="M874" s="131"/>
      <c r="N874" s="131"/>
      <c r="O874" s="131"/>
      <c r="P874" s="131"/>
      <c r="Q874" s="131"/>
    </row>
    <row r="875" spans="10:17" ht="15" customHeight="1" x14ac:dyDescent="0.25">
      <c r="J875" s="131"/>
      <c r="K875" s="131"/>
      <c r="L875" s="131"/>
      <c r="M875" s="131"/>
      <c r="N875" s="131"/>
      <c r="O875" s="131"/>
      <c r="P875" s="131"/>
      <c r="Q875" s="131"/>
    </row>
    <row r="876" spans="10:17" ht="15" customHeight="1" x14ac:dyDescent="0.25">
      <c r="J876" s="131"/>
      <c r="K876" s="131"/>
      <c r="L876" s="131"/>
      <c r="M876" s="131"/>
      <c r="N876" s="131"/>
      <c r="O876" s="131"/>
      <c r="P876" s="131"/>
      <c r="Q876" s="131"/>
    </row>
    <row r="877" spans="10:17" ht="15" customHeight="1" x14ac:dyDescent="0.25">
      <c r="J877" s="131"/>
      <c r="K877" s="131"/>
      <c r="L877" s="131"/>
      <c r="M877" s="131"/>
      <c r="N877" s="131"/>
      <c r="O877" s="131"/>
      <c r="P877" s="131"/>
      <c r="Q877" s="131"/>
    </row>
    <row r="878" spans="10:17" ht="15" customHeight="1" x14ac:dyDescent="0.25">
      <c r="J878" s="131"/>
      <c r="K878" s="131"/>
      <c r="L878" s="131"/>
      <c r="M878" s="131"/>
      <c r="N878" s="131"/>
      <c r="O878" s="131"/>
      <c r="P878" s="131"/>
      <c r="Q878" s="131"/>
    </row>
    <row r="879" spans="10:17" ht="15" customHeight="1" x14ac:dyDescent="0.25">
      <c r="J879" s="131"/>
      <c r="K879" s="131"/>
      <c r="L879" s="131"/>
      <c r="M879" s="131"/>
      <c r="N879" s="131"/>
      <c r="O879" s="131"/>
      <c r="P879" s="131"/>
      <c r="Q879" s="131"/>
    </row>
    <row r="880" spans="10:17" ht="15" customHeight="1" x14ac:dyDescent="0.25">
      <c r="J880" s="131"/>
      <c r="K880" s="131"/>
      <c r="L880" s="131"/>
      <c r="M880" s="131"/>
      <c r="N880" s="131"/>
      <c r="O880" s="131"/>
      <c r="P880" s="131"/>
      <c r="Q880" s="131"/>
    </row>
    <row r="881" spans="10:17" ht="15" customHeight="1" x14ac:dyDescent="0.25">
      <c r="J881" s="131"/>
      <c r="K881" s="131"/>
      <c r="L881" s="131"/>
      <c r="M881" s="131"/>
      <c r="N881" s="131"/>
      <c r="O881" s="131"/>
      <c r="P881" s="131"/>
      <c r="Q881" s="131"/>
    </row>
    <row r="882" spans="10:17" ht="15" customHeight="1" x14ac:dyDescent="0.25">
      <c r="J882" s="131"/>
      <c r="K882" s="131"/>
      <c r="L882" s="131"/>
      <c r="M882" s="131"/>
      <c r="N882" s="131"/>
      <c r="O882" s="131"/>
      <c r="P882" s="131"/>
      <c r="Q882" s="131"/>
    </row>
    <row r="883" spans="10:17" ht="15" customHeight="1" x14ac:dyDescent="0.25">
      <c r="J883" s="131"/>
      <c r="K883" s="131"/>
      <c r="L883" s="131"/>
      <c r="M883" s="131"/>
      <c r="N883" s="131"/>
      <c r="O883" s="131"/>
      <c r="P883" s="131"/>
      <c r="Q883" s="131"/>
    </row>
    <row r="884" spans="10:17" ht="15" customHeight="1" x14ac:dyDescent="0.25">
      <c r="J884" s="131"/>
      <c r="K884" s="131"/>
      <c r="L884" s="131"/>
      <c r="M884" s="131"/>
      <c r="N884" s="131"/>
      <c r="O884" s="131"/>
      <c r="P884" s="131"/>
      <c r="Q884" s="131"/>
    </row>
    <row r="885" spans="10:17" ht="15" customHeight="1" x14ac:dyDescent="0.25">
      <c r="J885" s="131"/>
      <c r="K885" s="131"/>
      <c r="L885" s="131"/>
      <c r="M885" s="131"/>
      <c r="N885" s="131"/>
      <c r="O885" s="131"/>
      <c r="P885" s="131"/>
      <c r="Q885" s="131"/>
    </row>
    <row r="886" spans="10:17" ht="15" customHeight="1" x14ac:dyDescent="0.25">
      <c r="J886" s="131"/>
      <c r="K886" s="131"/>
      <c r="L886" s="131"/>
      <c r="M886" s="131"/>
      <c r="N886" s="131"/>
      <c r="O886" s="131"/>
      <c r="P886" s="131"/>
      <c r="Q886" s="131"/>
    </row>
    <row r="887" spans="10:17" ht="15" customHeight="1" x14ac:dyDescent="0.25">
      <c r="J887" s="131"/>
      <c r="K887" s="131"/>
      <c r="L887" s="131"/>
      <c r="M887" s="131"/>
      <c r="N887" s="131"/>
      <c r="O887" s="131"/>
      <c r="P887" s="131"/>
      <c r="Q887" s="131"/>
    </row>
    <row r="888" spans="10:17" ht="15" customHeight="1" x14ac:dyDescent="0.25">
      <c r="J888" s="131"/>
      <c r="K888" s="131"/>
      <c r="L888" s="131"/>
      <c r="M888" s="131"/>
      <c r="N888" s="131"/>
      <c r="O888" s="131"/>
      <c r="P888" s="131"/>
      <c r="Q888" s="131"/>
    </row>
    <row r="889" spans="10:17" ht="15" customHeight="1" x14ac:dyDescent="0.25">
      <c r="J889" s="131"/>
      <c r="K889" s="131"/>
      <c r="L889" s="131"/>
      <c r="M889" s="131"/>
      <c r="N889" s="131"/>
      <c r="O889" s="131"/>
      <c r="P889" s="131"/>
      <c r="Q889" s="131"/>
    </row>
    <row r="890" spans="10:17" ht="15" customHeight="1" x14ac:dyDescent="0.25">
      <c r="J890" s="131"/>
      <c r="K890" s="131"/>
      <c r="L890" s="131"/>
      <c r="M890" s="131"/>
      <c r="N890" s="131"/>
      <c r="O890" s="131"/>
      <c r="P890" s="131"/>
      <c r="Q890" s="131"/>
    </row>
    <row r="891" spans="10:17" ht="15" customHeight="1" x14ac:dyDescent="0.25">
      <c r="J891" s="131"/>
      <c r="K891" s="131"/>
      <c r="L891" s="131"/>
      <c r="M891" s="131"/>
      <c r="N891" s="131"/>
      <c r="O891" s="131"/>
      <c r="P891" s="131"/>
      <c r="Q891" s="131"/>
    </row>
    <row r="892" spans="10:17" ht="15" customHeight="1" x14ac:dyDescent="0.25">
      <c r="J892" s="131"/>
      <c r="K892" s="131"/>
      <c r="L892" s="131"/>
      <c r="M892" s="131"/>
      <c r="N892" s="131"/>
      <c r="O892" s="131"/>
      <c r="P892" s="131"/>
      <c r="Q892" s="131"/>
    </row>
    <row r="893" spans="10:17" ht="15" customHeight="1" x14ac:dyDescent="0.25">
      <c r="J893" s="131"/>
      <c r="K893" s="131"/>
      <c r="L893" s="131"/>
      <c r="M893" s="131"/>
      <c r="N893" s="131"/>
      <c r="O893" s="131"/>
      <c r="P893" s="131"/>
      <c r="Q893" s="131"/>
    </row>
    <row r="894" spans="10:17" ht="15" customHeight="1" x14ac:dyDescent="0.25">
      <c r="J894" s="131"/>
      <c r="K894" s="131"/>
      <c r="L894" s="131"/>
      <c r="M894" s="131"/>
      <c r="N894" s="131"/>
      <c r="O894" s="131"/>
      <c r="P894" s="131"/>
      <c r="Q894" s="131"/>
    </row>
    <row r="895" spans="10:17" ht="15" customHeight="1" x14ac:dyDescent="0.25">
      <c r="J895" s="131"/>
      <c r="K895" s="131"/>
      <c r="L895" s="131"/>
      <c r="M895" s="131"/>
      <c r="N895" s="131"/>
      <c r="O895" s="131"/>
      <c r="P895" s="131"/>
      <c r="Q895" s="131"/>
    </row>
    <row r="896" spans="10:17" ht="15" customHeight="1" x14ac:dyDescent="0.25">
      <c r="J896" s="131"/>
      <c r="K896" s="131"/>
      <c r="L896" s="131"/>
      <c r="M896" s="131"/>
      <c r="N896" s="131"/>
      <c r="O896" s="131"/>
      <c r="P896" s="131"/>
      <c r="Q896" s="131"/>
    </row>
    <row r="897" spans="10:17" ht="15" customHeight="1" x14ac:dyDescent="0.25">
      <c r="J897" s="131"/>
      <c r="K897" s="131"/>
      <c r="L897" s="131"/>
      <c r="M897" s="131"/>
      <c r="N897" s="131"/>
      <c r="O897" s="131"/>
      <c r="P897" s="131"/>
      <c r="Q897" s="131"/>
    </row>
    <row r="898" spans="10:17" ht="15" customHeight="1" x14ac:dyDescent="0.25">
      <c r="J898" s="131"/>
      <c r="K898" s="131"/>
      <c r="L898" s="131"/>
      <c r="M898" s="131"/>
      <c r="N898" s="131"/>
      <c r="O898" s="131"/>
      <c r="P898" s="131"/>
      <c r="Q898" s="131"/>
    </row>
    <row r="899" spans="10:17" ht="15" customHeight="1" x14ac:dyDescent="0.25">
      <c r="J899" s="131"/>
      <c r="K899" s="131"/>
      <c r="L899" s="131"/>
      <c r="M899" s="131"/>
      <c r="N899" s="131"/>
      <c r="O899" s="131"/>
      <c r="P899" s="131"/>
      <c r="Q899" s="131"/>
    </row>
    <row r="900" spans="10:17" ht="15" customHeight="1" x14ac:dyDescent="0.25">
      <c r="J900" s="131"/>
      <c r="K900" s="131"/>
      <c r="L900" s="131"/>
      <c r="M900" s="131"/>
      <c r="N900" s="131"/>
      <c r="O900" s="131"/>
      <c r="P900" s="131"/>
      <c r="Q900" s="131"/>
    </row>
    <row r="901" spans="10:17" ht="15" customHeight="1" x14ac:dyDescent="0.25">
      <c r="J901" s="131"/>
      <c r="K901" s="131"/>
      <c r="L901" s="131"/>
      <c r="M901" s="131"/>
      <c r="N901" s="131"/>
      <c r="O901" s="131"/>
      <c r="P901" s="131"/>
      <c r="Q901" s="131"/>
    </row>
    <row r="902" spans="10:17" ht="15" customHeight="1" x14ac:dyDescent="0.25">
      <c r="J902" s="131"/>
      <c r="K902" s="131"/>
      <c r="L902" s="131"/>
      <c r="M902" s="131"/>
      <c r="N902" s="131"/>
      <c r="O902" s="131"/>
      <c r="P902" s="131"/>
      <c r="Q902" s="131"/>
    </row>
    <row r="903" spans="10:17" ht="15" customHeight="1" x14ac:dyDescent="0.25">
      <c r="J903" s="131"/>
      <c r="K903" s="131"/>
      <c r="L903" s="131"/>
      <c r="M903" s="131"/>
      <c r="N903" s="131"/>
      <c r="O903" s="131"/>
      <c r="P903" s="131"/>
      <c r="Q903" s="131"/>
    </row>
    <row r="904" spans="10:17" ht="15" customHeight="1" x14ac:dyDescent="0.25">
      <c r="J904" s="131"/>
      <c r="K904" s="131"/>
      <c r="L904" s="131"/>
      <c r="M904" s="131"/>
      <c r="N904" s="131"/>
      <c r="O904" s="131"/>
      <c r="P904" s="131"/>
      <c r="Q904" s="131"/>
    </row>
    <row r="905" spans="10:17" ht="15" customHeight="1" x14ac:dyDescent="0.25">
      <c r="J905" s="131"/>
      <c r="K905" s="131"/>
      <c r="L905" s="131"/>
      <c r="M905" s="131"/>
      <c r="N905" s="131"/>
      <c r="O905" s="131"/>
      <c r="P905" s="131"/>
      <c r="Q905" s="131"/>
    </row>
    <row r="906" spans="10:17" ht="15" customHeight="1" x14ac:dyDescent="0.25">
      <c r="J906" s="131"/>
      <c r="K906" s="131"/>
      <c r="L906" s="131"/>
      <c r="M906" s="131"/>
      <c r="N906" s="131"/>
      <c r="O906" s="131"/>
      <c r="P906" s="131"/>
      <c r="Q906" s="131"/>
    </row>
    <row r="907" spans="10:17" ht="15" customHeight="1" x14ac:dyDescent="0.25">
      <c r="J907" s="131"/>
      <c r="K907" s="131"/>
      <c r="L907" s="131"/>
      <c r="M907" s="131"/>
      <c r="N907" s="131"/>
      <c r="O907" s="131"/>
      <c r="P907" s="131"/>
      <c r="Q907" s="131"/>
    </row>
    <row r="908" spans="10:17" ht="15" customHeight="1" x14ac:dyDescent="0.25">
      <c r="J908" s="131"/>
      <c r="K908" s="131"/>
      <c r="L908" s="131"/>
      <c r="M908" s="131"/>
      <c r="N908" s="131"/>
      <c r="O908" s="131"/>
      <c r="P908" s="131"/>
      <c r="Q908" s="131"/>
    </row>
    <row r="909" spans="10:17" ht="15" customHeight="1" x14ac:dyDescent="0.25">
      <c r="J909" s="131"/>
      <c r="K909" s="131"/>
      <c r="L909" s="131"/>
      <c r="M909" s="131"/>
      <c r="N909" s="131"/>
      <c r="O909" s="131"/>
      <c r="P909" s="131"/>
      <c r="Q909" s="131"/>
    </row>
    <row r="910" spans="10:17" ht="15" customHeight="1" x14ac:dyDescent="0.25">
      <c r="J910" s="131"/>
      <c r="K910" s="131"/>
      <c r="L910" s="131"/>
      <c r="M910" s="131"/>
      <c r="N910" s="131"/>
      <c r="O910" s="131"/>
      <c r="P910" s="131"/>
      <c r="Q910" s="131"/>
    </row>
    <row r="911" spans="10:17" ht="15" customHeight="1" x14ac:dyDescent="0.25">
      <c r="J911" s="131"/>
      <c r="K911" s="131"/>
      <c r="L911" s="131"/>
      <c r="M911" s="131"/>
      <c r="N911" s="131"/>
      <c r="O911" s="131"/>
      <c r="P911" s="131"/>
      <c r="Q911" s="131"/>
    </row>
    <row r="912" spans="10:17" ht="15" customHeight="1" x14ac:dyDescent="0.25">
      <c r="J912" s="131"/>
      <c r="K912" s="131"/>
      <c r="L912" s="131"/>
      <c r="M912" s="131"/>
      <c r="N912" s="131"/>
      <c r="O912" s="131"/>
      <c r="P912" s="131"/>
      <c r="Q912" s="131"/>
    </row>
    <row r="913" spans="10:17" ht="15" customHeight="1" x14ac:dyDescent="0.25">
      <c r="J913" s="131"/>
      <c r="K913" s="131"/>
      <c r="L913" s="131"/>
      <c r="M913" s="131"/>
      <c r="N913" s="131"/>
      <c r="O913" s="131"/>
      <c r="P913" s="131"/>
      <c r="Q913" s="131"/>
    </row>
    <row r="914" spans="10:17" ht="15" customHeight="1" x14ac:dyDescent="0.25">
      <c r="J914" s="131"/>
      <c r="K914" s="131"/>
      <c r="L914" s="131"/>
      <c r="M914" s="131"/>
      <c r="N914" s="131"/>
      <c r="O914" s="131"/>
      <c r="P914" s="131"/>
      <c r="Q914" s="131"/>
    </row>
    <row r="915" spans="10:17" ht="15" customHeight="1" x14ac:dyDescent="0.25">
      <c r="J915" s="131"/>
      <c r="K915" s="131"/>
      <c r="L915" s="131"/>
      <c r="M915" s="131"/>
      <c r="N915" s="131"/>
      <c r="O915" s="131"/>
      <c r="P915" s="131"/>
      <c r="Q915" s="131"/>
    </row>
    <row r="916" spans="10:17" ht="15" customHeight="1" x14ac:dyDescent="0.25">
      <c r="J916" s="131"/>
      <c r="K916" s="131"/>
      <c r="L916" s="131"/>
      <c r="M916" s="131"/>
      <c r="N916" s="131"/>
      <c r="O916" s="131"/>
      <c r="P916" s="131"/>
      <c r="Q916" s="131"/>
    </row>
    <row r="917" spans="10:17" ht="15" customHeight="1" x14ac:dyDescent="0.25">
      <c r="J917" s="131"/>
      <c r="K917" s="131"/>
      <c r="L917" s="131"/>
      <c r="M917" s="131"/>
      <c r="N917" s="131"/>
      <c r="O917" s="131"/>
      <c r="P917" s="131"/>
      <c r="Q917" s="131"/>
    </row>
    <row r="918" spans="10:17" ht="15" customHeight="1" x14ac:dyDescent="0.25">
      <c r="J918" s="131"/>
      <c r="K918" s="131"/>
      <c r="L918" s="131"/>
      <c r="M918" s="131"/>
      <c r="N918" s="131"/>
      <c r="O918" s="131"/>
      <c r="P918" s="131"/>
      <c r="Q918" s="131"/>
    </row>
    <row r="919" spans="10:17" ht="15" customHeight="1" x14ac:dyDescent="0.25">
      <c r="J919" s="131"/>
      <c r="K919" s="131"/>
      <c r="L919" s="131"/>
      <c r="M919" s="131"/>
      <c r="N919" s="131"/>
      <c r="O919" s="131"/>
      <c r="P919" s="131"/>
      <c r="Q919" s="131"/>
    </row>
    <row r="920" spans="10:17" ht="15" customHeight="1" x14ac:dyDescent="0.25">
      <c r="J920" s="131"/>
      <c r="K920" s="131"/>
      <c r="L920" s="131"/>
      <c r="M920" s="131"/>
      <c r="N920" s="131"/>
      <c r="O920" s="131"/>
      <c r="P920" s="131"/>
      <c r="Q920" s="131"/>
    </row>
    <row r="921" spans="10:17" ht="15" customHeight="1" x14ac:dyDescent="0.25">
      <c r="J921" s="131"/>
      <c r="K921" s="131"/>
      <c r="L921" s="131"/>
      <c r="M921" s="131"/>
      <c r="N921" s="131"/>
      <c r="O921" s="131"/>
      <c r="P921" s="131"/>
      <c r="Q921" s="131"/>
    </row>
    <row r="922" spans="10:17" ht="15" customHeight="1" x14ac:dyDescent="0.25">
      <c r="J922" s="131"/>
      <c r="K922" s="131"/>
      <c r="L922" s="131"/>
      <c r="M922" s="131"/>
      <c r="N922" s="131"/>
      <c r="O922" s="131"/>
      <c r="P922" s="131"/>
      <c r="Q922" s="131"/>
    </row>
    <row r="923" spans="10:17" ht="15" customHeight="1" x14ac:dyDescent="0.25">
      <c r="J923" s="131"/>
      <c r="K923" s="131"/>
      <c r="L923" s="131"/>
      <c r="M923" s="131"/>
      <c r="N923" s="131"/>
      <c r="O923" s="131"/>
      <c r="P923" s="131"/>
      <c r="Q923" s="131"/>
    </row>
    <row r="924" spans="10:17" ht="15" customHeight="1" x14ac:dyDescent="0.25">
      <c r="J924" s="131"/>
      <c r="K924" s="131"/>
      <c r="L924" s="131"/>
      <c r="M924" s="131"/>
      <c r="N924" s="131"/>
      <c r="O924" s="131"/>
      <c r="P924" s="131"/>
      <c r="Q924" s="131"/>
    </row>
    <row r="925" spans="10:17" ht="15" customHeight="1" x14ac:dyDescent="0.25">
      <c r="J925" s="131"/>
      <c r="K925" s="131"/>
      <c r="L925" s="131"/>
      <c r="M925" s="131"/>
      <c r="N925" s="131"/>
      <c r="O925" s="131"/>
      <c r="P925" s="131"/>
      <c r="Q925" s="131"/>
    </row>
    <row r="926" spans="10:17" ht="15" customHeight="1" x14ac:dyDescent="0.25">
      <c r="J926" s="131"/>
      <c r="K926" s="131"/>
      <c r="L926" s="131"/>
      <c r="M926" s="131"/>
      <c r="N926" s="131"/>
      <c r="O926" s="131"/>
      <c r="P926" s="131"/>
      <c r="Q926" s="131"/>
    </row>
    <row r="927" spans="10:17" ht="15" customHeight="1" x14ac:dyDescent="0.25">
      <c r="J927" s="131"/>
      <c r="K927" s="131"/>
      <c r="L927" s="131"/>
      <c r="M927" s="131"/>
      <c r="N927" s="131"/>
      <c r="O927" s="131"/>
      <c r="P927" s="131"/>
      <c r="Q927" s="131"/>
    </row>
    <row r="928" spans="10:17" ht="15" customHeight="1" x14ac:dyDescent="0.25">
      <c r="J928" s="131"/>
      <c r="K928" s="131"/>
      <c r="L928" s="131"/>
      <c r="M928" s="131"/>
      <c r="N928" s="131"/>
      <c r="O928" s="131"/>
      <c r="P928" s="131"/>
      <c r="Q928" s="131"/>
    </row>
    <row r="929" spans="10:17" ht="15" customHeight="1" x14ac:dyDescent="0.25">
      <c r="J929" s="131"/>
      <c r="K929" s="131"/>
      <c r="L929" s="131"/>
      <c r="M929" s="131"/>
      <c r="N929" s="131"/>
      <c r="O929" s="131"/>
      <c r="P929" s="131"/>
      <c r="Q929" s="131"/>
    </row>
    <row r="930" spans="10:17" ht="15" customHeight="1" x14ac:dyDescent="0.25">
      <c r="J930" s="131"/>
      <c r="K930" s="131"/>
      <c r="L930" s="131"/>
      <c r="M930" s="131"/>
      <c r="N930" s="131"/>
      <c r="O930" s="131"/>
      <c r="P930" s="131"/>
      <c r="Q930" s="131"/>
    </row>
    <row r="931" spans="10:17" ht="15" customHeight="1" x14ac:dyDescent="0.25">
      <c r="J931" s="131"/>
      <c r="K931" s="131"/>
      <c r="L931" s="131"/>
      <c r="M931" s="131"/>
      <c r="N931" s="131"/>
      <c r="O931" s="131"/>
      <c r="P931" s="131"/>
      <c r="Q931" s="131"/>
    </row>
    <row r="932" spans="10:17" ht="15" customHeight="1" x14ac:dyDescent="0.25">
      <c r="J932" s="131"/>
      <c r="K932" s="131"/>
      <c r="L932" s="131"/>
      <c r="M932" s="131"/>
      <c r="N932" s="131"/>
      <c r="O932" s="131"/>
      <c r="P932" s="131"/>
      <c r="Q932" s="131"/>
    </row>
    <row r="933" spans="10:17" ht="15" customHeight="1" x14ac:dyDescent="0.25">
      <c r="J933" s="131"/>
      <c r="K933" s="131"/>
      <c r="L933" s="131"/>
      <c r="M933" s="131"/>
      <c r="N933" s="131"/>
      <c r="O933" s="131"/>
      <c r="P933" s="131"/>
      <c r="Q933" s="131"/>
    </row>
    <row r="934" spans="10:17" ht="15" customHeight="1" x14ac:dyDescent="0.25">
      <c r="J934" s="131"/>
      <c r="K934" s="131"/>
      <c r="L934" s="131"/>
      <c r="M934" s="131"/>
      <c r="N934" s="131"/>
      <c r="O934" s="131"/>
      <c r="P934" s="131"/>
      <c r="Q934" s="131"/>
    </row>
    <row r="935" spans="10:17" ht="15" customHeight="1" x14ac:dyDescent="0.25">
      <c r="J935" s="131"/>
      <c r="K935" s="131"/>
      <c r="L935" s="131"/>
      <c r="M935" s="131"/>
      <c r="N935" s="131"/>
      <c r="O935" s="131"/>
      <c r="P935" s="131"/>
      <c r="Q935" s="131"/>
    </row>
    <row r="936" spans="10:17" ht="15" customHeight="1" x14ac:dyDescent="0.25">
      <c r="J936" s="131"/>
      <c r="K936" s="131"/>
      <c r="L936" s="131"/>
      <c r="M936" s="131"/>
      <c r="N936" s="131"/>
      <c r="O936" s="131"/>
      <c r="P936" s="131"/>
      <c r="Q936" s="131"/>
    </row>
    <row r="937" spans="10:17" ht="15" customHeight="1" x14ac:dyDescent="0.25">
      <c r="J937" s="131"/>
      <c r="K937" s="131"/>
      <c r="L937" s="131"/>
      <c r="M937" s="131"/>
      <c r="N937" s="131"/>
      <c r="O937" s="131"/>
      <c r="P937" s="131"/>
      <c r="Q937" s="131"/>
    </row>
    <row r="938" spans="10:17" ht="15" customHeight="1" x14ac:dyDescent="0.25">
      <c r="J938" s="131"/>
      <c r="K938" s="131"/>
      <c r="L938" s="131"/>
      <c r="M938" s="131"/>
      <c r="N938" s="131"/>
      <c r="O938" s="131"/>
      <c r="P938" s="131"/>
      <c r="Q938" s="131"/>
    </row>
    <row r="939" spans="10:17" ht="15" customHeight="1" x14ac:dyDescent="0.25">
      <c r="J939" s="131"/>
      <c r="K939" s="131"/>
      <c r="L939" s="131"/>
      <c r="M939" s="131"/>
      <c r="N939" s="131"/>
      <c r="O939" s="131"/>
      <c r="P939" s="131"/>
      <c r="Q939" s="131"/>
    </row>
    <row r="940" spans="10:17" ht="15" customHeight="1" x14ac:dyDescent="0.25">
      <c r="J940" s="131"/>
      <c r="K940" s="131"/>
      <c r="L940" s="131"/>
      <c r="M940" s="131"/>
      <c r="N940" s="131"/>
      <c r="O940" s="131"/>
      <c r="P940" s="131"/>
      <c r="Q940" s="131"/>
    </row>
    <row r="941" spans="10:17" ht="15" customHeight="1" x14ac:dyDescent="0.25">
      <c r="J941" s="131"/>
      <c r="K941" s="131"/>
      <c r="L941" s="131"/>
      <c r="M941" s="131"/>
      <c r="N941" s="131"/>
      <c r="O941" s="131"/>
      <c r="P941" s="131"/>
      <c r="Q941" s="131"/>
    </row>
    <row r="942" spans="10:17" ht="15" customHeight="1" x14ac:dyDescent="0.25">
      <c r="J942" s="131"/>
      <c r="K942" s="131"/>
      <c r="L942" s="131"/>
      <c r="M942" s="131"/>
      <c r="N942" s="131"/>
      <c r="O942" s="131"/>
      <c r="P942" s="131"/>
      <c r="Q942" s="131"/>
    </row>
    <row r="943" spans="10:17" ht="15" customHeight="1" x14ac:dyDescent="0.25">
      <c r="J943" s="131"/>
      <c r="K943" s="131"/>
      <c r="L943" s="131"/>
      <c r="M943" s="131"/>
      <c r="N943" s="131"/>
      <c r="O943" s="131"/>
      <c r="P943" s="131"/>
      <c r="Q943" s="131"/>
    </row>
    <row r="944" spans="10:17" ht="15" customHeight="1" x14ac:dyDescent="0.25">
      <c r="J944" s="131"/>
      <c r="K944" s="131"/>
      <c r="L944" s="131"/>
      <c r="M944" s="131"/>
      <c r="N944" s="131"/>
      <c r="O944" s="131"/>
      <c r="P944" s="131"/>
      <c r="Q944" s="131"/>
    </row>
    <row r="945" spans="10:17" ht="15" customHeight="1" x14ac:dyDescent="0.25">
      <c r="J945" s="131"/>
      <c r="K945" s="131"/>
      <c r="L945" s="131"/>
      <c r="M945" s="131"/>
      <c r="N945" s="131"/>
      <c r="O945" s="131"/>
      <c r="P945" s="131"/>
      <c r="Q945" s="131"/>
    </row>
    <row r="946" spans="10:17" ht="15" customHeight="1" x14ac:dyDescent="0.25">
      <c r="J946" s="131"/>
      <c r="K946" s="131"/>
      <c r="L946" s="131"/>
      <c r="M946" s="131"/>
      <c r="N946" s="131"/>
      <c r="O946" s="131"/>
      <c r="P946" s="131"/>
      <c r="Q946" s="131"/>
    </row>
    <row r="947" spans="10:17" ht="15" customHeight="1" x14ac:dyDescent="0.25">
      <c r="J947" s="131"/>
      <c r="K947" s="131"/>
      <c r="L947" s="131"/>
      <c r="M947" s="131"/>
      <c r="N947" s="131"/>
      <c r="O947" s="131"/>
      <c r="P947" s="131"/>
      <c r="Q947" s="131"/>
    </row>
    <row r="948" spans="10:17" ht="15" customHeight="1" x14ac:dyDescent="0.25">
      <c r="J948" s="131"/>
      <c r="K948" s="131"/>
      <c r="L948" s="131"/>
      <c r="M948" s="131"/>
      <c r="N948" s="131"/>
      <c r="O948" s="131"/>
      <c r="P948" s="131"/>
      <c r="Q948" s="131"/>
    </row>
    <row r="949" spans="10:17" ht="15" customHeight="1" x14ac:dyDescent="0.25">
      <c r="J949" s="131"/>
      <c r="K949" s="131"/>
      <c r="L949" s="131"/>
      <c r="M949" s="131"/>
      <c r="N949" s="131"/>
      <c r="O949" s="131"/>
      <c r="P949" s="131"/>
      <c r="Q949" s="131"/>
    </row>
    <row r="950" spans="10:17" ht="15" customHeight="1" x14ac:dyDescent="0.25">
      <c r="J950" s="131"/>
      <c r="K950" s="131"/>
      <c r="L950" s="131"/>
      <c r="M950" s="131"/>
      <c r="N950" s="131"/>
      <c r="O950" s="131"/>
      <c r="P950" s="131"/>
      <c r="Q950" s="131"/>
    </row>
    <row r="951" spans="10:17" ht="15" customHeight="1" x14ac:dyDescent="0.25">
      <c r="J951" s="131"/>
      <c r="K951" s="131"/>
      <c r="L951" s="131"/>
      <c r="M951" s="131"/>
      <c r="N951" s="131"/>
      <c r="O951" s="131"/>
      <c r="P951" s="131"/>
      <c r="Q951" s="131"/>
    </row>
    <row r="952" spans="10:17" ht="15" customHeight="1" x14ac:dyDescent="0.25">
      <c r="J952" s="131"/>
      <c r="K952" s="131"/>
      <c r="L952" s="131"/>
      <c r="M952" s="131"/>
      <c r="N952" s="131"/>
      <c r="O952" s="131"/>
      <c r="P952" s="131"/>
      <c r="Q952" s="131"/>
    </row>
    <row r="953" spans="10:17" ht="15" customHeight="1" x14ac:dyDescent="0.25">
      <c r="J953" s="131"/>
      <c r="K953" s="131"/>
      <c r="L953" s="131"/>
      <c r="M953" s="131"/>
      <c r="N953" s="131"/>
      <c r="O953" s="131"/>
      <c r="P953" s="131"/>
      <c r="Q953" s="131"/>
    </row>
    <row r="954" spans="10:17" ht="15" customHeight="1" x14ac:dyDescent="0.25">
      <c r="J954" s="131"/>
      <c r="K954" s="131"/>
      <c r="L954" s="131"/>
      <c r="M954" s="131"/>
      <c r="N954" s="131"/>
      <c r="O954" s="131"/>
      <c r="P954" s="131"/>
      <c r="Q954" s="131"/>
    </row>
    <row r="955" spans="10:17" ht="15" customHeight="1" x14ac:dyDescent="0.25">
      <c r="J955" s="131"/>
      <c r="K955" s="131"/>
      <c r="L955" s="131"/>
      <c r="M955" s="131"/>
      <c r="N955" s="131"/>
      <c r="O955" s="131"/>
      <c r="P955" s="131"/>
      <c r="Q955" s="131"/>
    </row>
    <row r="956" spans="10:17" ht="15" customHeight="1" x14ac:dyDescent="0.25">
      <c r="J956" s="131"/>
      <c r="K956" s="131"/>
      <c r="L956" s="131"/>
      <c r="M956" s="131"/>
      <c r="N956" s="131"/>
      <c r="O956" s="131"/>
      <c r="P956" s="131"/>
      <c r="Q956" s="131"/>
    </row>
    <row r="957" spans="10:17" ht="15" customHeight="1" x14ac:dyDescent="0.25">
      <c r="J957" s="131"/>
      <c r="K957" s="131"/>
      <c r="L957" s="131"/>
      <c r="M957" s="131"/>
      <c r="N957" s="131"/>
      <c r="O957" s="131"/>
      <c r="P957" s="131"/>
      <c r="Q957" s="131"/>
    </row>
    <row r="958" spans="10:17" ht="15" customHeight="1" x14ac:dyDescent="0.25">
      <c r="J958" s="131"/>
      <c r="K958" s="131"/>
      <c r="L958" s="131"/>
      <c r="M958" s="131"/>
      <c r="N958" s="131"/>
      <c r="O958" s="131"/>
      <c r="P958" s="131"/>
      <c r="Q958" s="131"/>
    </row>
    <row r="959" spans="10:17" ht="15" customHeight="1" x14ac:dyDescent="0.25">
      <c r="J959" s="131"/>
      <c r="K959" s="131"/>
      <c r="L959" s="131"/>
      <c r="M959" s="131"/>
      <c r="N959" s="131"/>
      <c r="O959" s="131"/>
      <c r="P959" s="131"/>
      <c r="Q959" s="131"/>
    </row>
    <row r="960" spans="10:17" ht="15" customHeight="1" x14ac:dyDescent="0.25">
      <c r="J960" s="131"/>
      <c r="K960" s="131"/>
      <c r="L960" s="131"/>
      <c r="M960" s="131"/>
      <c r="N960" s="131"/>
      <c r="O960" s="131"/>
      <c r="P960" s="131"/>
      <c r="Q960" s="131"/>
    </row>
    <row r="961" spans="10:17" ht="15" customHeight="1" x14ac:dyDescent="0.25">
      <c r="J961" s="131"/>
      <c r="K961" s="131"/>
      <c r="L961" s="131"/>
      <c r="M961" s="131"/>
      <c r="N961" s="131"/>
      <c r="O961" s="131"/>
      <c r="P961" s="131"/>
      <c r="Q961" s="131"/>
    </row>
    <row r="962" spans="10:17" ht="15" customHeight="1" x14ac:dyDescent="0.25">
      <c r="J962" s="131"/>
      <c r="K962" s="131"/>
      <c r="L962" s="131"/>
      <c r="M962" s="131"/>
      <c r="N962" s="131"/>
      <c r="O962" s="131"/>
      <c r="P962" s="131"/>
      <c r="Q962" s="131"/>
    </row>
    <row r="963" spans="10:17" ht="15" customHeight="1" x14ac:dyDescent="0.25">
      <c r="J963" s="131"/>
      <c r="K963" s="131"/>
      <c r="L963" s="131"/>
      <c r="M963" s="131"/>
      <c r="N963" s="131"/>
      <c r="O963" s="131"/>
      <c r="P963" s="131"/>
      <c r="Q963" s="131"/>
    </row>
    <row r="964" spans="10:17" ht="15" customHeight="1" x14ac:dyDescent="0.25">
      <c r="J964" s="131"/>
      <c r="K964" s="131"/>
      <c r="L964" s="131"/>
      <c r="M964" s="131"/>
      <c r="N964" s="131"/>
      <c r="O964" s="131"/>
      <c r="P964" s="131"/>
      <c r="Q964" s="131"/>
    </row>
    <row r="965" spans="10:17" ht="15" customHeight="1" x14ac:dyDescent="0.25">
      <c r="J965" s="131"/>
      <c r="K965" s="131"/>
      <c r="L965" s="131"/>
      <c r="M965" s="131"/>
      <c r="N965" s="131"/>
      <c r="O965" s="131"/>
      <c r="P965" s="131"/>
      <c r="Q965" s="131"/>
    </row>
    <row r="966" spans="10:17" ht="15" customHeight="1" x14ac:dyDescent="0.25">
      <c r="J966" s="131"/>
      <c r="K966" s="131"/>
      <c r="L966" s="131"/>
      <c r="M966" s="131"/>
      <c r="N966" s="131"/>
      <c r="O966" s="131"/>
      <c r="P966" s="131"/>
      <c r="Q966" s="131"/>
    </row>
    <row r="967" spans="10:17" ht="15" customHeight="1" x14ac:dyDescent="0.25">
      <c r="J967" s="131"/>
      <c r="K967" s="131"/>
      <c r="L967" s="131"/>
      <c r="M967" s="131"/>
      <c r="N967" s="131"/>
      <c r="O967" s="131"/>
      <c r="P967" s="131"/>
      <c r="Q967" s="131"/>
    </row>
    <row r="968" spans="10:17" ht="15" customHeight="1" x14ac:dyDescent="0.25">
      <c r="J968" s="131"/>
      <c r="K968" s="131"/>
      <c r="L968" s="131"/>
      <c r="M968" s="131"/>
      <c r="N968" s="131"/>
      <c r="O968" s="131"/>
      <c r="P968" s="131"/>
      <c r="Q968" s="131"/>
    </row>
    <row r="969" spans="10:17" ht="15" customHeight="1" x14ac:dyDescent="0.25">
      <c r="J969" s="131"/>
      <c r="K969" s="131"/>
      <c r="L969" s="131"/>
      <c r="M969" s="131"/>
      <c r="N969" s="131"/>
      <c r="O969" s="131"/>
      <c r="P969" s="131"/>
      <c r="Q969" s="131"/>
    </row>
    <row r="970" spans="10:17" ht="15" customHeight="1" x14ac:dyDescent="0.25">
      <c r="J970" s="131"/>
      <c r="K970" s="131"/>
      <c r="L970" s="131"/>
      <c r="M970" s="131"/>
      <c r="N970" s="131"/>
      <c r="O970" s="131"/>
      <c r="P970" s="131"/>
      <c r="Q970" s="131"/>
    </row>
    <row r="971" spans="10:17" ht="15" customHeight="1" x14ac:dyDescent="0.25">
      <c r="J971" s="131"/>
      <c r="K971" s="131"/>
      <c r="L971" s="131"/>
      <c r="M971" s="131"/>
      <c r="N971" s="131"/>
      <c r="O971" s="131"/>
      <c r="P971" s="131"/>
      <c r="Q971" s="131"/>
    </row>
    <row r="972" spans="10:17" ht="15" customHeight="1" x14ac:dyDescent="0.25">
      <c r="J972" s="131"/>
      <c r="K972" s="131"/>
      <c r="L972" s="131"/>
      <c r="M972" s="131"/>
      <c r="N972" s="131"/>
      <c r="O972" s="131"/>
      <c r="P972" s="131"/>
      <c r="Q972" s="131"/>
    </row>
    <row r="973" spans="10:17" ht="15" customHeight="1" x14ac:dyDescent="0.25">
      <c r="J973" s="131"/>
      <c r="K973" s="131"/>
      <c r="L973" s="131"/>
      <c r="M973" s="131"/>
      <c r="N973" s="131"/>
      <c r="O973" s="131"/>
      <c r="P973" s="131"/>
      <c r="Q973" s="131"/>
    </row>
    <row r="974" spans="10:17" ht="15" customHeight="1" x14ac:dyDescent="0.25">
      <c r="J974" s="131"/>
      <c r="K974" s="131"/>
      <c r="L974" s="131"/>
      <c r="M974" s="131"/>
      <c r="N974" s="131"/>
      <c r="O974" s="131"/>
      <c r="P974" s="131"/>
      <c r="Q974" s="131"/>
    </row>
    <row r="975" spans="10:17" ht="15" customHeight="1" x14ac:dyDescent="0.25">
      <c r="J975" s="131"/>
      <c r="K975" s="131"/>
      <c r="L975" s="131"/>
      <c r="M975" s="131"/>
      <c r="N975" s="131"/>
      <c r="O975" s="131"/>
      <c r="P975" s="131"/>
      <c r="Q975" s="131"/>
    </row>
    <row r="976" spans="10:17" ht="15" customHeight="1" x14ac:dyDescent="0.25">
      <c r="J976" s="131"/>
      <c r="K976" s="131"/>
      <c r="L976" s="131"/>
      <c r="M976" s="131"/>
      <c r="N976" s="131"/>
      <c r="O976" s="131"/>
      <c r="P976" s="131"/>
      <c r="Q976" s="131"/>
    </row>
    <row r="977" spans="10:17" ht="15" customHeight="1" x14ac:dyDescent="0.25">
      <c r="J977" s="131"/>
      <c r="K977" s="131"/>
      <c r="L977" s="131"/>
      <c r="M977" s="131"/>
      <c r="N977" s="131"/>
      <c r="O977" s="131"/>
      <c r="P977" s="131"/>
      <c r="Q977" s="131"/>
    </row>
    <row r="978" spans="10:17" ht="15" customHeight="1" x14ac:dyDescent="0.25">
      <c r="J978" s="131"/>
      <c r="K978" s="131"/>
      <c r="L978" s="131"/>
      <c r="M978" s="131"/>
      <c r="N978" s="131"/>
      <c r="O978" s="131"/>
      <c r="P978" s="131"/>
      <c r="Q978" s="131"/>
    </row>
    <row r="979" spans="10:17" ht="15" customHeight="1" x14ac:dyDescent="0.25">
      <c r="J979" s="131"/>
      <c r="K979" s="131"/>
      <c r="L979" s="131"/>
      <c r="M979" s="131"/>
      <c r="N979" s="131"/>
      <c r="O979" s="131"/>
      <c r="P979" s="131"/>
      <c r="Q979" s="131"/>
    </row>
    <row r="980" spans="10:17" ht="15" customHeight="1" x14ac:dyDescent="0.25">
      <c r="J980" s="131"/>
      <c r="K980" s="131"/>
      <c r="L980" s="131"/>
      <c r="M980" s="131"/>
      <c r="N980" s="131"/>
      <c r="O980" s="131"/>
      <c r="P980" s="131"/>
      <c r="Q980" s="131"/>
    </row>
    <row r="981" spans="10:17" ht="15" customHeight="1" x14ac:dyDescent="0.25">
      <c r="J981" s="131"/>
      <c r="K981" s="131"/>
      <c r="L981" s="131"/>
      <c r="M981" s="131"/>
      <c r="N981" s="131"/>
      <c r="O981" s="131"/>
      <c r="P981" s="131"/>
      <c r="Q981" s="131"/>
    </row>
    <row r="982" spans="10:17" ht="15" customHeight="1" x14ac:dyDescent="0.25">
      <c r="J982" s="131"/>
      <c r="K982" s="131"/>
      <c r="L982" s="131"/>
      <c r="M982" s="131"/>
      <c r="N982" s="131"/>
      <c r="O982" s="131"/>
      <c r="P982" s="131"/>
      <c r="Q982" s="131"/>
    </row>
    <row r="983" spans="10:17" ht="15" customHeight="1" x14ac:dyDescent="0.25">
      <c r="J983" s="131"/>
      <c r="K983" s="131"/>
      <c r="L983" s="131"/>
      <c r="M983" s="131"/>
      <c r="N983" s="131"/>
      <c r="O983" s="131"/>
      <c r="P983" s="131"/>
      <c r="Q983" s="131"/>
    </row>
    <row r="984" spans="10:17" ht="15" customHeight="1" x14ac:dyDescent="0.25">
      <c r="J984" s="131"/>
      <c r="K984" s="131"/>
      <c r="L984" s="131"/>
      <c r="M984" s="131"/>
      <c r="N984" s="131"/>
      <c r="O984" s="131"/>
      <c r="P984" s="131"/>
      <c r="Q984" s="131"/>
    </row>
    <row r="985" spans="10:17" ht="15" customHeight="1" x14ac:dyDescent="0.25">
      <c r="J985" s="131"/>
      <c r="K985" s="131"/>
      <c r="L985" s="131"/>
      <c r="M985" s="131"/>
      <c r="N985" s="131"/>
      <c r="O985" s="131"/>
      <c r="P985" s="131"/>
      <c r="Q985" s="131"/>
    </row>
    <row r="986" spans="10:17" ht="15" customHeight="1" x14ac:dyDescent="0.25">
      <c r="J986" s="131"/>
      <c r="K986" s="131"/>
      <c r="L986" s="131"/>
      <c r="M986" s="131"/>
      <c r="N986" s="131"/>
      <c r="O986" s="131"/>
      <c r="P986" s="131"/>
      <c r="Q986" s="131"/>
    </row>
    <row r="987" spans="10:17" ht="15" customHeight="1" x14ac:dyDescent="0.25">
      <c r="J987" s="131"/>
      <c r="K987" s="131"/>
      <c r="L987" s="131"/>
      <c r="M987" s="131"/>
      <c r="N987" s="131"/>
      <c r="O987" s="131"/>
      <c r="P987" s="131"/>
      <c r="Q987" s="131"/>
    </row>
    <row r="988" spans="10:17" ht="15" customHeight="1" x14ac:dyDescent="0.25">
      <c r="J988" s="131"/>
      <c r="K988" s="131"/>
      <c r="L988" s="131"/>
      <c r="M988" s="131"/>
      <c r="N988" s="131"/>
      <c r="O988" s="131"/>
      <c r="P988" s="131"/>
      <c r="Q988" s="131"/>
    </row>
    <row r="989" spans="10:17" ht="15" customHeight="1" x14ac:dyDescent="0.25">
      <c r="J989" s="131"/>
      <c r="K989" s="131"/>
      <c r="L989" s="131"/>
      <c r="M989" s="131"/>
      <c r="N989" s="131"/>
      <c r="O989" s="131"/>
      <c r="P989" s="131"/>
      <c r="Q989" s="131"/>
    </row>
    <row r="990" spans="10:17" ht="15" customHeight="1" x14ac:dyDescent="0.25">
      <c r="J990" s="131"/>
      <c r="K990" s="131"/>
      <c r="L990" s="131"/>
      <c r="M990" s="131"/>
      <c r="N990" s="131"/>
      <c r="O990" s="131"/>
      <c r="P990" s="131"/>
      <c r="Q990" s="131"/>
    </row>
    <row r="991" spans="10:17" ht="15" customHeight="1" x14ac:dyDescent="0.25">
      <c r="J991" s="131"/>
      <c r="K991" s="131"/>
      <c r="L991" s="131"/>
      <c r="M991" s="131"/>
      <c r="N991" s="131"/>
      <c r="O991" s="131"/>
      <c r="P991" s="131"/>
      <c r="Q991" s="131"/>
    </row>
    <row r="992" spans="10:17" ht="15" customHeight="1" x14ac:dyDescent="0.25">
      <c r="J992" s="131"/>
      <c r="K992" s="131"/>
      <c r="L992" s="131"/>
      <c r="M992" s="131"/>
      <c r="N992" s="131"/>
      <c r="O992" s="131"/>
      <c r="P992" s="131"/>
      <c r="Q992" s="131"/>
    </row>
    <row r="993" spans="10:17" ht="15" customHeight="1" x14ac:dyDescent="0.25">
      <c r="J993" s="131"/>
      <c r="K993" s="131"/>
      <c r="L993" s="131"/>
      <c r="M993" s="131"/>
      <c r="N993" s="131"/>
      <c r="O993" s="131"/>
      <c r="P993" s="131"/>
      <c r="Q993" s="131"/>
    </row>
    <row r="994" spans="10:17" ht="15" customHeight="1" x14ac:dyDescent="0.25">
      <c r="J994" s="131"/>
      <c r="K994" s="131"/>
      <c r="L994" s="131"/>
      <c r="M994" s="131"/>
      <c r="N994" s="131"/>
      <c r="O994" s="131"/>
      <c r="P994" s="131"/>
      <c r="Q994" s="131"/>
    </row>
    <row r="995" spans="10:17" ht="15" customHeight="1" x14ac:dyDescent="0.25">
      <c r="J995" s="131"/>
      <c r="K995" s="131"/>
      <c r="L995" s="131"/>
      <c r="M995" s="131"/>
      <c r="N995" s="131"/>
      <c r="O995" s="131"/>
      <c r="P995" s="131"/>
      <c r="Q995" s="131"/>
    </row>
    <row r="996" spans="10:17" ht="15" customHeight="1" x14ac:dyDescent="0.25">
      <c r="J996" s="131"/>
      <c r="K996" s="131"/>
      <c r="L996" s="131"/>
      <c r="M996" s="131"/>
      <c r="N996" s="131"/>
      <c r="O996" s="131"/>
      <c r="P996" s="131"/>
      <c r="Q996" s="131"/>
    </row>
    <row r="997" spans="10:17" ht="15" customHeight="1" x14ac:dyDescent="0.25">
      <c r="J997" s="131"/>
      <c r="K997" s="131"/>
      <c r="L997" s="131"/>
      <c r="M997" s="131"/>
      <c r="N997" s="131"/>
      <c r="O997" s="131"/>
      <c r="P997" s="131"/>
      <c r="Q997" s="131"/>
    </row>
    <row r="998" spans="10:17" ht="15" customHeight="1" x14ac:dyDescent="0.25">
      <c r="J998" s="131"/>
      <c r="K998" s="131"/>
      <c r="L998" s="131"/>
      <c r="M998" s="131"/>
      <c r="N998" s="131"/>
      <c r="O998" s="131"/>
      <c r="P998" s="131"/>
      <c r="Q998" s="131"/>
    </row>
    <row r="999" spans="10:17" ht="15" customHeight="1" x14ac:dyDescent="0.25">
      <c r="J999" s="131"/>
      <c r="K999" s="131"/>
      <c r="L999" s="131"/>
      <c r="M999" s="131"/>
      <c r="N999" s="131"/>
      <c r="O999" s="131"/>
      <c r="P999" s="131"/>
      <c r="Q999" s="131"/>
    </row>
    <row r="1000" spans="10:17" ht="15" customHeight="1" x14ac:dyDescent="0.25">
      <c r="J1000" s="131"/>
      <c r="K1000" s="131"/>
      <c r="L1000" s="131"/>
      <c r="M1000" s="131"/>
      <c r="N1000" s="131"/>
      <c r="O1000" s="131"/>
      <c r="P1000" s="131"/>
      <c r="Q1000" s="131"/>
    </row>
    <row r="1001" spans="10:17" ht="15" customHeight="1" x14ac:dyDescent="0.25">
      <c r="J1001" s="131"/>
      <c r="K1001" s="131"/>
      <c r="L1001" s="131"/>
      <c r="M1001" s="131"/>
      <c r="N1001" s="131"/>
      <c r="O1001" s="131"/>
      <c r="P1001" s="131"/>
      <c r="Q1001" s="131"/>
    </row>
    <row r="1002" spans="10:17" ht="15" customHeight="1" x14ac:dyDescent="0.25">
      <c r="J1002" s="131"/>
      <c r="K1002" s="131"/>
      <c r="L1002" s="131"/>
      <c r="M1002" s="131"/>
      <c r="N1002" s="131"/>
      <c r="O1002" s="131"/>
      <c r="P1002" s="131"/>
      <c r="Q1002" s="131"/>
    </row>
    <row r="1003" spans="10:17" ht="15" customHeight="1" x14ac:dyDescent="0.25">
      <c r="J1003" s="131"/>
      <c r="K1003" s="131"/>
      <c r="L1003" s="131"/>
      <c r="M1003" s="131"/>
      <c r="N1003" s="131"/>
      <c r="O1003" s="131"/>
      <c r="P1003" s="131"/>
      <c r="Q1003" s="131"/>
    </row>
    <row r="1004" spans="10:17" ht="15" customHeight="1" x14ac:dyDescent="0.25">
      <c r="J1004" s="131"/>
      <c r="K1004" s="131"/>
      <c r="L1004" s="131"/>
      <c r="M1004" s="131"/>
      <c r="N1004" s="131"/>
      <c r="O1004" s="131"/>
      <c r="P1004" s="131"/>
      <c r="Q1004" s="131"/>
    </row>
    <row r="1005" spans="10:17" ht="15" customHeight="1" x14ac:dyDescent="0.25">
      <c r="J1005" s="131"/>
      <c r="K1005" s="131"/>
      <c r="L1005" s="131"/>
      <c r="M1005" s="131"/>
      <c r="N1005" s="131"/>
      <c r="O1005" s="131"/>
      <c r="P1005" s="131"/>
      <c r="Q1005" s="131"/>
    </row>
    <row r="1006" spans="10:17" ht="15" customHeight="1" x14ac:dyDescent="0.25">
      <c r="J1006" s="131"/>
      <c r="K1006" s="131"/>
      <c r="L1006" s="131"/>
      <c r="M1006" s="131"/>
      <c r="N1006" s="131"/>
      <c r="O1006" s="131"/>
      <c r="P1006" s="131"/>
      <c r="Q1006" s="131"/>
    </row>
    <row r="1007" spans="10:17" ht="15" customHeight="1" x14ac:dyDescent="0.25">
      <c r="J1007" s="131"/>
      <c r="K1007" s="131"/>
      <c r="L1007" s="131"/>
      <c r="M1007" s="131"/>
      <c r="N1007" s="131"/>
      <c r="O1007" s="131"/>
      <c r="P1007" s="131"/>
      <c r="Q1007" s="131"/>
    </row>
    <row r="1008" spans="10:17" ht="15" customHeight="1" x14ac:dyDescent="0.25">
      <c r="J1008" s="131"/>
      <c r="K1008" s="131"/>
      <c r="L1008" s="131"/>
      <c r="M1008" s="131"/>
      <c r="N1008" s="131"/>
      <c r="O1008" s="131"/>
      <c r="P1008" s="131"/>
      <c r="Q1008" s="131"/>
    </row>
    <row r="1009" spans="10:17" ht="15" customHeight="1" x14ac:dyDescent="0.25">
      <c r="J1009" s="131"/>
      <c r="K1009" s="131"/>
      <c r="L1009" s="131"/>
      <c r="M1009" s="131"/>
      <c r="N1009" s="131"/>
      <c r="O1009" s="131"/>
      <c r="P1009" s="131"/>
      <c r="Q1009" s="131"/>
    </row>
    <row r="1010" spans="10:17" ht="15" customHeight="1" x14ac:dyDescent="0.25">
      <c r="J1010" s="131"/>
      <c r="K1010" s="131"/>
      <c r="L1010" s="131"/>
      <c r="M1010" s="131"/>
      <c r="N1010" s="131"/>
      <c r="O1010" s="131"/>
      <c r="P1010" s="131"/>
      <c r="Q1010" s="131"/>
    </row>
    <row r="1011" spans="10:17" ht="15" customHeight="1" x14ac:dyDescent="0.25">
      <c r="J1011" s="131"/>
      <c r="K1011" s="131"/>
      <c r="L1011" s="131"/>
      <c r="M1011" s="131"/>
      <c r="N1011" s="131"/>
      <c r="O1011" s="131"/>
      <c r="P1011" s="131"/>
      <c r="Q1011" s="131"/>
    </row>
    <row r="1012" spans="10:17" ht="15" customHeight="1" x14ac:dyDescent="0.25">
      <c r="J1012" s="131"/>
      <c r="K1012" s="131"/>
      <c r="L1012" s="131"/>
      <c r="M1012" s="131"/>
      <c r="N1012" s="131"/>
      <c r="O1012" s="131"/>
      <c r="P1012" s="131"/>
      <c r="Q1012" s="131"/>
    </row>
    <row r="1013" spans="10:17" ht="15" customHeight="1" x14ac:dyDescent="0.25">
      <c r="J1013" s="131"/>
      <c r="K1013" s="131"/>
      <c r="L1013" s="131"/>
      <c r="M1013" s="131"/>
      <c r="N1013" s="131"/>
      <c r="O1013" s="131"/>
      <c r="P1013" s="131"/>
      <c r="Q1013" s="131"/>
    </row>
    <row r="1014" spans="10:17" ht="15" customHeight="1" x14ac:dyDescent="0.25">
      <c r="J1014" s="131"/>
      <c r="K1014" s="131"/>
      <c r="L1014" s="131"/>
      <c r="M1014" s="131"/>
      <c r="N1014" s="131"/>
      <c r="O1014" s="131"/>
      <c r="P1014" s="131"/>
      <c r="Q1014" s="131"/>
    </row>
    <row r="1015" spans="10:17" ht="15" customHeight="1" x14ac:dyDescent="0.25">
      <c r="J1015" s="131"/>
      <c r="K1015" s="131"/>
      <c r="L1015" s="131"/>
      <c r="M1015" s="131"/>
      <c r="N1015" s="131"/>
      <c r="O1015" s="131"/>
      <c r="P1015" s="131"/>
      <c r="Q1015" s="131"/>
    </row>
    <row r="1016" spans="10:17" ht="15" customHeight="1" x14ac:dyDescent="0.25">
      <c r="J1016" s="131"/>
      <c r="K1016" s="131"/>
      <c r="L1016" s="131"/>
      <c r="M1016" s="131"/>
      <c r="N1016" s="131"/>
      <c r="O1016" s="131"/>
      <c r="P1016" s="131"/>
      <c r="Q1016" s="131"/>
    </row>
    <row r="1017" spans="10:17" ht="15" customHeight="1" x14ac:dyDescent="0.25">
      <c r="J1017" s="131"/>
      <c r="K1017" s="131"/>
      <c r="L1017" s="131"/>
      <c r="M1017" s="131"/>
      <c r="N1017" s="131"/>
      <c r="O1017" s="131"/>
      <c r="P1017" s="131"/>
      <c r="Q1017" s="131"/>
    </row>
    <row r="1018" spans="10:17" ht="15" customHeight="1" x14ac:dyDescent="0.25">
      <c r="J1018" s="131"/>
      <c r="K1018" s="131"/>
      <c r="L1018" s="131"/>
      <c r="M1018" s="131"/>
      <c r="N1018" s="131"/>
      <c r="O1018" s="131"/>
      <c r="P1018" s="131"/>
      <c r="Q1018" s="131"/>
    </row>
    <row r="1019" spans="10:17" ht="15" customHeight="1" x14ac:dyDescent="0.25">
      <c r="J1019" s="131"/>
      <c r="K1019" s="131"/>
      <c r="L1019" s="131"/>
      <c r="M1019" s="131"/>
      <c r="N1019" s="131"/>
      <c r="O1019" s="131"/>
      <c r="P1019" s="131"/>
      <c r="Q1019" s="131"/>
    </row>
    <row r="1020" spans="10:17" ht="15" customHeight="1" x14ac:dyDescent="0.25">
      <c r="J1020" s="131"/>
      <c r="K1020" s="131"/>
      <c r="L1020" s="131"/>
      <c r="M1020" s="131"/>
      <c r="N1020" s="131"/>
      <c r="O1020" s="131"/>
      <c r="P1020" s="131"/>
      <c r="Q1020" s="131"/>
    </row>
    <row r="1021" spans="10:17" ht="15" customHeight="1" x14ac:dyDescent="0.25">
      <c r="J1021" s="131"/>
      <c r="K1021" s="131"/>
      <c r="L1021" s="131"/>
      <c r="M1021" s="131"/>
      <c r="N1021" s="131"/>
      <c r="O1021" s="131"/>
      <c r="P1021" s="131"/>
      <c r="Q1021" s="131"/>
    </row>
    <row r="1022" spans="10:17" ht="15" customHeight="1" x14ac:dyDescent="0.25">
      <c r="J1022" s="131"/>
      <c r="K1022" s="131"/>
      <c r="L1022" s="131"/>
      <c r="M1022" s="131"/>
      <c r="N1022" s="131"/>
      <c r="O1022" s="131"/>
      <c r="P1022" s="131"/>
      <c r="Q1022" s="131"/>
    </row>
    <row r="1023" spans="10:17" ht="15" customHeight="1" x14ac:dyDescent="0.25">
      <c r="J1023" s="131"/>
      <c r="K1023" s="131"/>
      <c r="L1023" s="131"/>
      <c r="M1023" s="131"/>
      <c r="N1023" s="131"/>
      <c r="O1023" s="131"/>
      <c r="P1023" s="131"/>
      <c r="Q1023" s="131"/>
    </row>
    <row r="1024" spans="10:17" ht="15" customHeight="1" x14ac:dyDescent="0.25">
      <c r="J1024" s="131"/>
      <c r="K1024" s="131"/>
      <c r="L1024" s="131"/>
      <c r="M1024" s="131"/>
      <c r="N1024" s="131"/>
      <c r="O1024" s="131"/>
      <c r="P1024" s="131"/>
      <c r="Q1024" s="131"/>
    </row>
    <row r="1025" spans="10:17" ht="15" customHeight="1" x14ac:dyDescent="0.25">
      <c r="J1025" s="131"/>
      <c r="K1025" s="131"/>
      <c r="L1025" s="131"/>
      <c r="M1025" s="131"/>
      <c r="N1025" s="131"/>
      <c r="O1025" s="131"/>
      <c r="P1025" s="131"/>
      <c r="Q1025" s="131"/>
    </row>
    <row r="1026" spans="10:17" ht="15" customHeight="1" x14ac:dyDescent="0.25">
      <c r="J1026" s="131"/>
      <c r="K1026" s="131"/>
      <c r="L1026" s="131"/>
      <c r="M1026" s="131"/>
      <c r="N1026" s="131"/>
      <c r="O1026" s="131"/>
      <c r="P1026" s="131"/>
      <c r="Q1026" s="131"/>
    </row>
    <row r="1027" spans="10:17" ht="15" customHeight="1" x14ac:dyDescent="0.25">
      <c r="J1027" s="131"/>
      <c r="K1027" s="131"/>
      <c r="L1027" s="131"/>
      <c r="M1027" s="131"/>
      <c r="N1027" s="131"/>
      <c r="O1027" s="131"/>
      <c r="P1027" s="131"/>
      <c r="Q1027" s="131"/>
    </row>
    <row r="1028" spans="10:17" ht="15" customHeight="1" x14ac:dyDescent="0.25">
      <c r="J1028" s="131"/>
      <c r="K1028" s="131"/>
      <c r="L1028" s="131"/>
      <c r="M1028" s="131"/>
      <c r="N1028" s="131"/>
      <c r="O1028" s="131"/>
      <c r="P1028" s="131"/>
      <c r="Q1028" s="131"/>
    </row>
    <row r="1029" spans="10:17" ht="15" customHeight="1" x14ac:dyDescent="0.25">
      <c r="J1029" s="131"/>
      <c r="K1029" s="131"/>
      <c r="L1029" s="131"/>
      <c r="M1029" s="131"/>
      <c r="N1029" s="131"/>
      <c r="O1029" s="131"/>
      <c r="P1029" s="131"/>
      <c r="Q1029" s="131"/>
    </row>
    <row r="1030" spans="10:17" ht="15" customHeight="1" x14ac:dyDescent="0.25">
      <c r="J1030" s="131"/>
      <c r="K1030" s="131"/>
      <c r="L1030" s="131"/>
      <c r="M1030" s="131"/>
      <c r="N1030" s="131"/>
      <c r="O1030" s="131"/>
      <c r="P1030" s="131"/>
      <c r="Q1030" s="131"/>
    </row>
    <row r="1031" spans="10:17" ht="15" customHeight="1" x14ac:dyDescent="0.25">
      <c r="J1031" s="131"/>
      <c r="K1031" s="131"/>
      <c r="L1031" s="131"/>
      <c r="M1031" s="131"/>
      <c r="N1031" s="131"/>
      <c r="O1031" s="131"/>
      <c r="P1031" s="131"/>
      <c r="Q1031" s="131"/>
    </row>
    <row r="1032" spans="10:17" ht="15" customHeight="1" x14ac:dyDescent="0.25">
      <c r="J1032" s="131"/>
      <c r="K1032" s="131"/>
      <c r="L1032" s="131"/>
      <c r="M1032" s="131"/>
      <c r="N1032" s="131"/>
      <c r="O1032" s="131"/>
      <c r="P1032" s="131"/>
      <c r="Q1032" s="131"/>
    </row>
    <row r="1033" spans="10:17" ht="15" customHeight="1" x14ac:dyDescent="0.25">
      <c r="J1033" s="131"/>
      <c r="K1033" s="131"/>
      <c r="L1033" s="131"/>
      <c r="M1033" s="131"/>
      <c r="N1033" s="131"/>
      <c r="O1033" s="131"/>
      <c r="P1033" s="131"/>
      <c r="Q1033" s="131"/>
    </row>
    <row r="1034" spans="10:17" ht="15" customHeight="1" x14ac:dyDescent="0.25">
      <c r="J1034" s="131"/>
      <c r="K1034" s="131"/>
      <c r="L1034" s="131"/>
      <c r="M1034" s="131"/>
      <c r="N1034" s="131"/>
      <c r="O1034" s="131"/>
      <c r="P1034" s="131"/>
      <c r="Q1034" s="131"/>
    </row>
    <row r="1035" spans="10:17" ht="15" customHeight="1" x14ac:dyDescent="0.25">
      <c r="J1035" s="131"/>
      <c r="K1035" s="131"/>
      <c r="L1035" s="131"/>
      <c r="M1035" s="131"/>
      <c r="N1035" s="131"/>
      <c r="O1035" s="131"/>
      <c r="P1035" s="131"/>
      <c r="Q1035" s="131"/>
    </row>
    <row r="1036" spans="10:17" ht="15" customHeight="1" x14ac:dyDescent="0.25">
      <c r="J1036" s="131"/>
      <c r="K1036" s="131"/>
      <c r="L1036" s="131"/>
      <c r="M1036" s="131"/>
      <c r="N1036" s="131"/>
      <c r="O1036" s="131"/>
      <c r="P1036" s="131"/>
      <c r="Q1036" s="131"/>
    </row>
    <row r="1037" spans="10:17" ht="15" customHeight="1" x14ac:dyDescent="0.25">
      <c r="J1037" s="131"/>
      <c r="K1037" s="131"/>
      <c r="L1037" s="131"/>
      <c r="M1037" s="131"/>
      <c r="N1037" s="131"/>
      <c r="O1037" s="131"/>
      <c r="P1037" s="131"/>
      <c r="Q1037" s="131"/>
    </row>
    <row r="1038" spans="10:17" ht="15" customHeight="1" x14ac:dyDescent="0.25">
      <c r="J1038" s="131"/>
      <c r="K1038" s="131"/>
      <c r="L1038" s="131"/>
      <c r="M1038" s="131"/>
      <c r="N1038" s="131"/>
      <c r="O1038" s="131"/>
      <c r="P1038" s="131"/>
      <c r="Q1038" s="131"/>
    </row>
    <row r="1039" spans="10:17" ht="15" customHeight="1" x14ac:dyDescent="0.25">
      <c r="J1039" s="131"/>
      <c r="K1039" s="131"/>
      <c r="L1039" s="131"/>
      <c r="M1039" s="131"/>
      <c r="N1039" s="131"/>
      <c r="O1039" s="131"/>
      <c r="P1039" s="131"/>
      <c r="Q1039" s="131"/>
    </row>
    <row r="1040" spans="10:17" ht="15" customHeight="1" x14ac:dyDescent="0.25">
      <c r="J1040" s="131"/>
      <c r="K1040" s="131"/>
      <c r="L1040" s="131"/>
      <c r="M1040" s="131"/>
      <c r="N1040" s="131"/>
      <c r="O1040" s="131"/>
      <c r="P1040" s="131"/>
      <c r="Q1040" s="131"/>
    </row>
    <row r="1041" spans="10:17" ht="15" customHeight="1" x14ac:dyDescent="0.25">
      <c r="J1041" s="131"/>
      <c r="K1041" s="131"/>
      <c r="L1041" s="131"/>
      <c r="M1041" s="131"/>
      <c r="N1041" s="131"/>
      <c r="O1041" s="131"/>
      <c r="P1041" s="131"/>
      <c r="Q1041" s="131"/>
    </row>
    <row r="1042" spans="10:17" ht="15" customHeight="1" x14ac:dyDescent="0.25">
      <c r="J1042" s="131"/>
      <c r="K1042" s="131"/>
      <c r="L1042" s="131"/>
      <c r="M1042" s="131"/>
      <c r="N1042" s="131"/>
      <c r="O1042" s="131"/>
      <c r="P1042" s="131"/>
      <c r="Q1042" s="131"/>
    </row>
    <row r="1043" spans="10:17" ht="15" customHeight="1" x14ac:dyDescent="0.25">
      <c r="J1043" s="131"/>
      <c r="K1043" s="131"/>
      <c r="L1043" s="131"/>
      <c r="M1043" s="131"/>
      <c r="N1043" s="131"/>
      <c r="O1043" s="131"/>
      <c r="P1043" s="131"/>
      <c r="Q1043" s="131"/>
    </row>
    <row r="1044" spans="10:17" ht="15" customHeight="1" x14ac:dyDescent="0.25">
      <c r="J1044" s="131"/>
      <c r="K1044" s="131"/>
      <c r="L1044" s="131"/>
      <c r="M1044" s="131"/>
      <c r="N1044" s="131"/>
      <c r="O1044" s="131"/>
      <c r="P1044" s="131"/>
      <c r="Q1044" s="131"/>
    </row>
    <row r="1045" spans="10:17" ht="15" customHeight="1" x14ac:dyDescent="0.25">
      <c r="J1045" s="131"/>
      <c r="K1045" s="131"/>
      <c r="L1045" s="131"/>
      <c r="M1045" s="131"/>
      <c r="N1045" s="131"/>
      <c r="O1045" s="131"/>
      <c r="P1045" s="131"/>
      <c r="Q1045" s="131"/>
    </row>
    <row r="1046" spans="10:17" ht="15" customHeight="1" x14ac:dyDescent="0.25">
      <c r="J1046" s="131"/>
      <c r="K1046" s="131"/>
      <c r="L1046" s="131"/>
      <c r="M1046" s="131"/>
      <c r="N1046" s="131"/>
      <c r="O1046" s="131"/>
      <c r="P1046" s="131"/>
      <c r="Q1046" s="131"/>
    </row>
    <row r="1047" spans="10:17" ht="15" customHeight="1" x14ac:dyDescent="0.25">
      <c r="J1047" s="131"/>
      <c r="K1047" s="131"/>
      <c r="L1047" s="131"/>
      <c r="M1047" s="131"/>
      <c r="N1047" s="131"/>
      <c r="O1047" s="131"/>
      <c r="P1047" s="131"/>
      <c r="Q1047" s="131"/>
    </row>
    <row r="1048" spans="10:17" ht="15" customHeight="1" x14ac:dyDescent="0.25">
      <c r="J1048" s="131"/>
      <c r="K1048" s="131"/>
      <c r="L1048" s="131"/>
      <c r="M1048" s="131"/>
      <c r="N1048" s="131"/>
      <c r="O1048" s="131"/>
      <c r="P1048" s="131"/>
      <c r="Q1048" s="131"/>
    </row>
    <row r="1049" spans="10:17" ht="15" customHeight="1" x14ac:dyDescent="0.25">
      <c r="J1049" s="131"/>
      <c r="K1049" s="131"/>
      <c r="L1049" s="131"/>
      <c r="M1049" s="131"/>
      <c r="N1049" s="131"/>
      <c r="O1049" s="131"/>
      <c r="P1049" s="131"/>
      <c r="Q1049" s="131"/>
    </row>
    <row r="1050" spans="10:17" ht="15" customHeight="1" x14ac:dyDescent="0.25">
      <c r="J1050" s="131"/>
      <c r="K1050" s="131"/>
      <c r="L1050" s="131"/>
      <c r="M1050" s="131"/>
      <c r="N1050" s="131"/>
      <c r="O1050" s="131"/>
      <c r="P1050" s="131"/>
      <c r="Q1050" s="131"/>
    </row>
    <row r="1051" spans="10:17" ht="15" customHeight="1" x14ac:dyDescent="0.25">
      <c r="J1051" s="131"/>
      <c r="K1051" s="131"/>
      <c r="L1051" s="131"/>
      <c r="M1051" s="131"/>
      <c r="N1051" s="131"/>
      <c r="O1051" s="131"/>
      <c r="P1051" s="131"/>
      <c r="Q1051" s="131"/>
    </row>
    <row r="1052" spans="10:17" ht="15" customHeight="1" x14ac:dyDescent="0.25">
      <c r="J1052" s="131"/>
      <c r="K1052" s="131"/>
      <c r="L1052" s="131"/>
      <c r="M1052" s="131"/>
      <c r="N1052" s="131"/>
      <c r="O1052" s="131"/>
      <c r="P1052" s="131"/>
      <c r="Q1052" s="131"/>
    </row>
    <row r="1053" spans="10:17" ht="15" customHeight="1" x14ac:dyDescent="0.25">
      <c r="J1053" s="131"/>
      <c r="K1053" s="131"/>
      <c r="L1053" s="131"/>
      <c r="M1053" s="131"/>
      <c r="N1053" s="131"/>
      <c r="O1053" s="131"/>
      <c r="P1053" s="131"/>
      <c r="Q1053" s="131"/>
    </row>
    <row r="1054" spans="10:17" ht="15" customHeight="1" x14ac:dyDescent="0.25">
      <c r="J1054" s="131"/>
      <c r="K1054" s="131"/>
      <c r="L1054" s="131"/>
      <c r="M1054" s="131"/>
      <c r="N1054" s="131"/>
      <c r="O1054" s="131"/>
      <c r="P1054" s="131"/>
      <c r="Q1054" s="131"/>
    </row>
    <row r="1055" spans="10:17" ht="15" customHeight="1" x14ac:dyDescent="0.25">
      <c r="J1055" s="131"/>
      <c r="K1055" s="131"/>
      <c r="L1055" s="131"/>
      <c r="M1055" s="131"/>
      <c r="N1055" s="131"/>
      <c r="O1055" s="131"/>
      <c r="P1055" s="131"/>
      <c r="Q1055" s="131"/>
    </row>
    <row r="1056" spans="10:17" ht="15" customHeight="1" x14ac:dyDescent="0.25">
      <c r="J1056" s="131"/>
      <c r="K1056" s="131"/>
      <c r="L1056" s="131"/>
      <c r="M1056" s="131"/>
      <c r="N1056" s="131"/>
      <c r="O1056" s="131"/>
      <c r="P1056" s="131"/>
      <c r="Q1056" s="131"/>
    </row>
    <row r="1057" spans="10:17" ht="15" customHeight="1" x14ac:dyDescent="0.25">
      <c r="J1057" s="131"/>
      <c r="K1057" s="131"/>
      <c r="L1057" s="131"/>
      <c r="M1057" s="131"/>
      <c r="N1057" s="131"/>
      <c r="O1057" s="131"/>
      <c r="P1057" s="131"/>
      <c r="Q1057" s="131"/>
    </row>
    <row r="1058" spans="10:17" ht="15" customHeight="1" x14ac:dyDescent="0.25">
      <c r="J1058" s="131"/>
      <c r="K1058" s="131"/>
      <c r="L1058" s="131"/>
      <c r="M1058" s="131"/>
      <c r="N1058" s="131"/>
      <c r="O1058" s="131"/>
      <c r="P1058" s="131"/>
      <c r="Q1058" s="131"/>
    </row>
    <row r="1059" spans="10:17" ht="15" customHeight="1" x14ac:dyDescent="0.25">
      <c r="J1059" s="131"/>
      <c r="K1059" s="131"/>
      <c r="L1059" s="131"/>
      <c r="M1059" s="131"/>
      <c r="N1059" s="131"/>
      <c r="O1059" s="131"/>
      <c r="P1059" s="131"/>
      <c r="Q1059" s="131"/>
    </row>
    <row r="1060" spans="10:17" ht="15" customHeight="1" x14ac:dyDescent="0.25">
      <c r="J1060" s="131"/>
      <c r="K1060" s="131"/>
      <c r="L1060" s="131"/>
      <c r="M1060" s="131"/>
      <c r="N1060" s="131"/>
      <c r="O1060" s="131"/>
      <c r="P1060" s="131"/>
      <c r="Q1060" s="131"/>
    </row>
    <row r="1061" spans="10:17" ht="15" customHeight="1" x14ac:dyDescent="0.25">
      <c r="J1061" s="131"/>
      <c r="K1061" s="131"/>
      <c r="L1061" s="131"/>
      <c r="M1061" s="131"/>
      <c r="N1061" s="131"/>
      <c r="O1061" s="131"/>
      <c r="P1061" s="131"/>
      <c r="Q1061" s="131"/>
    </row>
    <row r="1062" spans="10:17" ht="15" customHeight="1" x14ac:dyDescent="0.25">
      <c r="J1062" s="131"/>
      <c r="K1062" s="131"/>
      <c r="L1062" s="131"/>
      <c r="M1062" s="131"/>
      <c r="N1062" s="131"/>
      <c r="O1062" s="131"/>
      <c r="P1062" s="131"/>
      <c r="Q1062" s="131"/>
    </row>
    <row r="1063" spans="10:17" ht="15" customHeight="1" x14ac:dyDescent="0.25">
      <c r="J1063" s="131"/>
      <c r="K1063" s="131"/>
      <c r="L1063" s="131"/>
      <c r="M1063" s="131"/>
      <c r="N1063" s="131"/>
      <c r="O1063" s="131"/>
      <c r="P1063" s="131"/>
      <c r="Q1063" s="131"/>
    </row>
    <row r="1064" spans="10:17" ht="15" customHeight="1" x14ac:dyDescent="0.25">
      <c r="J1064" s="131"/>
      <c r="K1064" s="131"/>
      <c r="L1064" s="131"/>
      <c r="M1064" s="131"/>
      <c r="N1064" s="131"/>
      <c r="O1064" s="131"/>
      <c r="P1064" s="131"/>
      <c r="Q1064" s="131"/>
    </row>
    <row r="1065" spans="10:17" ht="15" customHeight="1" x14ac:dyDescent="0.25">
      <c r="J1065" s="131"/>
      <c r="K1065" s="131"/>
      <c r="L1065" s="131"/>
      <c r="M1065" s="131"/>
      <c r="N1065" s="131"/>
      <c r="O1065" s="131"/>
      <c r="P1065" s="131"/>
      <c r="Q1065" s="131"/>
    </row>
    <row r="1066" spans="10:17" ht="15" customHeight="1" x14ac:dyDescent="0.25">
      <c r="J1066" s="131"/>
      <c r="K1066" s="131"/>
      <c r="L1066" s="131"/>
      <c r="M1066" s="131"/>
      <c r="N1066" s="131"/>
      <c r="O1066" s="131"/>
      <c r="P1066" s="131"/>
      <c r="Q1066" s="131"/>
    </row>
    <row r="1067" spans="10:17" ht="15" customHeight="1" x14ac:dyDescent="0.25">
      <c r="J1067" s="131"/>
      <c r="K1067" s="131"/>
      <c r="L1067" s="131"/>
      <c r="M1067" s="131"/>
      <c r="N1067" s="131"/>
      <c r="O1067" s="131"/>
      <c r="P1067" s="131"/>
      <c r="Q1067" s="131"/>
    </row>
    <row r="1068" spans="10:17" ht="15" customHeight="1" x14ac:dyDescent="0.25">
      <c r="J1068" s="131"/>
      <c r="K1068" s="131"/>
      <c r="L1068" s="131"/>
      <c r="M1068" s="131"/>
      <c r="N1068" s="131"/>
      <c r="O1068" s="131"/>
      <c r="P1068" s="131"/>
      <c r="Q1068" s="131"/>
    </row>
    <row r="1069" spans="10:17" ht="15" customHeight="1" x14ac:dyDescent="0.25">
      <c r="J1069" s="131"/>
      <c r="K1069" s="131"/>
      <c r="L1069" s="131"/>
      <c r="M1069" s="131"/>
      <c r="N1069" s="131"/>
      <c r="O1069" s="131"/>
      <c r="P1069" s="131"/>
      <c r="Q1069" s="131"/>
    </row>
    <row r="1070" spans="10:17" ht="15" customHeight="1" x14ac:dyDescent="0.25">
      <c r="J1070" s="131"/>
      <c r="K1070" s="131"/>
      <c r="L1070" s="131"/>
      <c r="M1070" s="131"/>
      <c r="N1070" s="131"/>
      <c r="O1070" s="131"/>
      <c r="P1070" s="131"/>
      <c r="Q1070" s="131"/>
    </row>
    <row r="1071" spans="10:17" ht="15" customHeight="1" x14ac:dyDescent="0.25">
      <c r="J1071" s="131"/>
      <c r="K1071" s="131"/>
      <c r="L1071" s="131"/>
      <c r="M1071" s="131"/>
      <c r="N1071" s="131"/>
      <c r="O1071" s="131"/>
      <c r="P1071" s="131"/>
      <c r="Q1071" s="131"/>
    </row>
    <row r="1072" spans="10:17" ht="15" customHeight="1" x14ac:dyDescent="0.25">
      <c r="J1072" s="131"/>
      <c r="K1072" s="131"/>
      <c r="L1072" s="131"/>
      <c r="M1072" s="131"/>
      <c r="N1072" s="131"/>
      <c r="O1072" s="131"/>
      <c r="P1072" s="131"/>
      <c r="Q1072" s="131"/>
    </row>
    <row r="1073" spans="10:17" ht="15" customHeight="1" x14ac:dyDescent="0.25">
      <c r="J1073" s="131"/>
      <c r="K1073" s="131"/>
      <c r="L1073" s="131"/>
      <c r="M1073" s="131"/>
      <c r="N1073" s="131"/>
      <c r="O1073" s="131"/>
      <c r="P1073" s="131"/>
      <c r="Q1073" s="131"/>
    </row>
    <row r="1074" spans="10:17" ht="15" customHeight="1" x14ac:dyDescent="0.25">
      <c r="J1074" s="131"/>
      <c r="K1074" s="131"/>
      <c r="L1074" s="131"/>
      <c r="M1074" s="131"/>
      <c r="N1074" s="131"/>
      <c r="O1074" s="131"/>
      <c r="P1074" s="131"/>
      <c r="Q1074" s="131"/>
    </row>
    <row r="1075" spans="10:17" ht="15" customHeight="1" x14ac:dyDescent="0.25">
      <c r="J1075" s="131"/>
      <c r="K1075" s="131"/>
      <c r="L1075" s="131"/>
      <c r="M1075" s="131"/>
      <c r="N1075" s="131"/>
      <c r="O1075" s="131"/>
      <c r="P1075" s="131"/>
      <c r="Q1075" s="131"/>
    </row>
    <row r="1076" spans="10:17" ht="15" customHeight="1" x14ac:dyDescent="0.25">
      <c r="J1076" s="131"/>
      <c r="K1076" s="131"/>
      <c r="L1076" s="131"/>
      <c r="M1076" s="131"/>
      <c r="N1076" s="131"/>
      <c r="O1076" s="131"/>
      <c r="P1076" s="131"/>
      <c r="Q1076" s="131"/>
    </row>
    <row r="1077" spans="10:17" ht="15" customHeight="1" x14ac:dyDescent="0.25">
      <c r="J1077" s="131"/>
      <c r="K1077" s="131"/>
      <c r="L1077" s="131"/>
      <c r="M1077" s="131"/>
      <c r="N1077" s="131"/>
      <c r="O1077" s="131"/>
      <c r="P1077" s="131"/>
      <c r="Q1077" s="131"/>
    </row>
    <row r="1078" spans="10:17" ht="15" customHeight="1" x14ac:dyDescent="0.25">
      <c r="J1078" s="131"/>
      <c r="K1078" s="131"/>
      <c r="L1078" s="131"/>
      <c r="M1078" s="131"/>
      <c r="N1078" s="131"/>
      <c r="O1078" s="131"/>
      <c r="P1078" s="131"/>
      <c r="Q1078" s="131"/>
    </row>
    <row r="1079" spans="10:17" ht="15" customHeight="1" x14ac:dyDescent="0.25">
      <c r="J1079" s="131"/>
      <c r="K1079" s="131"/>
      <c r="L1079" s="131"/>
      <c r="M1079" s="131"/>
      <c r="N1079" s="131"/>
      <c r="O1079" s="131"/>
      <c r="P1079" s="131"/>
      <c r="Q1079" s="131"/>
    </row>
    <row r="1080" spans="10:17" ht="15" customHeight="1" x14ac:dyDescent="0.25">
      <c r="J1080" s="131"/>
      <c r="K1080" s="131"/>
      <c r="L1080" s="131"/>
      <c r="M1080" s="131"/>
      <c r="N1080" s="131"/>
      <c r="O1080" s="131"/>
      <c r="P1080" s="131"/>
      <c r="Q1080" s="131"/>
    </row>
    <row r="1081" spans="10:17" ht="15" customHeight="1" x14ac:dyDescent="0.25">
      <c r="J1081" s="131"/>
      <c r="K1081" s="131"/>
      <c r="L1081" s="131"/>
      <c r="M1081" s="131"/>
      <c r="N1081" s="131"/>
      <c r="O1081" s="131"/>
      <c r="P1081" s="131"/>
      <c r="Q1081" s="131"/>
    </row>
    <row r="1082" spans="10:17" ht="15" customHeight="1" x14ac:dyDescent="0.25">
      <c r="J1082" s="131"/>
      <c r="K1082" s="131"/>
      <c r="L1082" s="131"/>
      <c r="M1082" s="131"/>
      <c r="N1082" s="131"/>
      <c r="O1082" s="131"/>
      <c r="P1082" s="131"/>
      <c r="Q1082" s="131"/>
    </row>
    <row r="1083" spans="10:17" ht="15" customHeight="1" x14ac:dyDescent="0.25">
      <c r="J1083" s="131"/>
      <c r="K1083" s="131"/>
      <c r="L1083" s="131"/>
      <c r="M1083" s="131"/>
      <c r="N1083" s="131"/>
      <c r="O1083" s="131"/>
      <c r="P1083" s="131"/>
      <c r="Q1083" s="131"/>
    </row>
    <row r="1084" spans="10:17" ht="15" customHeight="1" x14ac:dyDescent="0.25">
      <c r="J1084" s="131"/>
      <c r="K1084" s="131"/>
      <c r="L1084" s="131"/>
      <c r="M1084" s="131"/>
      <c r="N1084" s="131"/>
      <c r="O1084" s="131"/>
      <c r="P1084" s="131"/>
      <c r="Q1084" s="131"/>
    </row>
    <row r="1085" spans="10:17" ht="15" customHeight="1" x14ac:dyDescent="0.25">
      <c r="J1085" s="131"/>
      <c r="K1085" s="131"/>
      <c r="L1085" s="131"/>
      <c r="M1085" s="131"/>
      <c r="N1085" s="131"/>
      <c r="O1085" s="131"/>
      <c r="P1085" s="131"/>
      <c r="Q1085" s="131"/>
    </row>
    <row r="1086" spans="10:17" ht="15" customHeight="1" x14ac:dyDescent="0.25">
      <c r="J1086" s="131"/>
      <c r="K1086" s="131"/>
      <c r="L1086" s="131"/>
      <c r="M1086" s="131"/>
      <c r="N1086" s="131"/>
      <c r="O1086" s="131"/>
      <c r="P1086" s="131"/>
      <c r="Q1086" s="131"/>
    </row>
    <row r="1087" spans="10:17" ht="15" customHeight="1" x14ac:dyDescent="0.25">
      <c r="J1087" s="131"/>
      <c r="K1087" s="131"/>
      <c r="L1087" s="131"/>
      <c r="M1087" s="131"/>
      <c r="N1087" s="131"/>
      <c r="O1087" s="131"/>
      <c r="P1087" s="131"/>
      <c r="Q1087" s="131"/>
    </row>
    <row r="1088" spans="10:17" ht="15" customHeight="1" x14ac:dyDescent="0.25">
      <c r="J1088" s="131"/>
      <c r="K1088" s="131"/>
      <c r="L1088" s="131"/>
      <c r="M1088" s="131"/>
      <c r="N1088" s="131"/>
      <c r="O1088" s="131"/>
      <c r="P1088" s="131"/>
      <c r="Q1088" s="131"/>
    </row>
    <row r="1089" spans="10:17" ht="15" customHeight="1" x14ac:dyDescent="0.25">
      <c r="J1089" s="131"/>
      <c r="K1089" s="131"/>
      <c r="L1089" s="131"/>
      <c r="M1089" s="131"/>
      <c r="N1089" s="131"/>
      <c r="O1089" s="131"/>
      <c r="P1089" s="131"/>
      <c r="Q1089" s="131"/>
    </row>
    <row r="1090" spans="10:17" ht="15" customHeight="1" x14ac:dyDescent="0.25">
      <c r="J1090" s="131"/>
      <c r="K1090" s="131"/>
      <c r="L1090" s="131"/>
      <c r="M1090" s="131"/>
      <c r="N1090" s="131"/>
      <c r="O1090" s="131"/>
      <c r="P1090" s="131"/>
      <c r="Q1090" s="131"/>
    </row>
    <row r="1091" spans="10:17" ht="15" customHeight="1" x14ac:dyDescent="0.25">
      <c r="J1091" s="131"/>
      <c r="K1091" s="131"/>
      <c r="L1091" s="131"/>
      <c r="M1091" s="131"/>
      <c r="N1091" s="131"/>
      <c r="O1091" s="131"/>
      <c r="P1091" s="131"/>
      <c r="Q1091" s="131"/>
    </row>
    <row r="1092" spans="10:17" ht="15" customHeight="1" x14ac:dyDescent="0.25">
      <c r="J1092" s="131"/>
      <c r="K1092" s="131"/>
      <c r="L1092" s="131"/>
      <c r="M1092" s="131"/>
      <c r="N1092" s="131"/>
      <c r="O1092" s="131"/>
      <c r="P1092" s="131"/>
      <c r="Q1092" s="131"/>
    </row>
    <row r="1093" spans="10:17" ht="15" customHeight="1" x14ac:dyDescent="0.25">
      <c r="J1093" s="131"/>
      <c r="K1093" s="131"/>
      <c r="L1093" s="131"/>
      <c r="M1093" s="131"/>
      <c r="N1093" s="131"/>
      <c r="O1093" s="131"/>
      <c r="P1093" s="131"/>
      <c r="Q1093" s="131"/>
    </row>
    <row r="1094" spans="10:17" ht="15" customHeight="1" x14ac:dyDescent="0.25">
      <c r="J1094" s="131"/>
      <c r="K1094" s="131"/>
      <c r="L1094" s="131"/>
      <c r="M1094" s="131"/>
      <c r="N1094" s="131"/>
      <c r="O1094" s="131"/>
      <c r="P1094" s="131"/>
      <c r="Q1094" s="131"/>
    </row>
    <row r="1095" spans="10:17" ht="15" customHeight="1" x14ac:dyDescent="0.25">
      <c r="J1095" s="131"/>
      <c r="K1095" s="131"/>
      <c r="L1095" s="131"/>
      <c r="M1095" s="131"/>
      <c r="N1095" s="131"/>
      <c r="O1095" s="131"/>
      <c r="P1095" s="131"/>
      <c r="Q1095" s="131"/>
    </row>
    <row r="1096" spans="10:17" ht="15" customHeight="1" x14ac:dyDescent="0.25">
      <c r="J1096" s="131"/>
      <c r="K1096" s="131"/>
      <c r="L1096" s="131"/>
      <c r="M1096" s="131"/>
      <c r="N1096" s="131"/>
      <c r="O1096" s="131"/>
      <c r="P1096" s="131"/>
      <c r="Q1096" s="131"/>
    </row>
    <row r="1097" spans="10:17" ht="15" customHeight="1" x14ac:dyDescent="0.25">
      <c r="J1097" s="131"/>
      <c r="K1097" s="131"/>
      <c r="L1097" s="131"/>
      <c r="M1097" s="131"/>
      <c r="N1097" s="131"/>
      <c r="O1097" s="131"/>
      <c r="P1097" s="131"/>
      <c r="Q1097" s="131"/>
    </row>
    <row r="1098" spans="10:17" ht="15" customHeight="1" x14ac:dyDescent="0.25">
      <c r="J1098" s="131"/>
      <c r="K1098" s="131"/>
      <c r="L1098" s="131"/>
      <c r="M1098" s="131"/>
      <c r="N1098" s="131"/>
      <c r="O1098" s="131"/>
      <c r="P1098" s="131"/>
      <c r="Q1098" s="131"/>
    </row>
    <row r="1099" spans="10:17" ht="15" customHeight="1" x14ac:dyDescent="0.25">
      <c r="J1099" s="131"/>
      <c r="K1099" s="131"/>
      <c r="L1099" s="131"/>
      <c r="M1099" s="131"/>
      <c r="N1099" s="131"/>
      <c r="O1099" s="131"/>
      <c r="P1099" s="131"/>
      <c r="Q1099" s="131"/>
    </row>
    <row r="1100" spans="10:17" ht="15" customHeight="1" x14ac:dyDescent="0.25">
      <c r="J1100" s="131"/>
      <c r="K1100" s="131"/>
      <c r="L1100" s="131"/>
      <c r="M1100" s="131"/>
      <c r="N1100" s="131"/>
      <c r="O1100" s="131"/>
      <c r="P1100" s="131"/>
      <c r="Q1100" s="131"/>
    </row>
    <row r="1101" spans="10:17" ht="15" customHeight="1" x14ac:dyDescent="0.25">
      <c r="J1101" s="131"/>
      <c r="K1101" s="131"/>
      <c r="L1101" s="131"/>
      <c r="M1101" s="131"/>
      <c r="N1101" s="131"/>
      <c r="O1101" s="131"/>
      <c r="P1101" s="131"/>
      <c r="Q1101" s="131"/>
    </row>
    <row r="1102" spans="10:17" ht="15" customHeight="1" x14ac:dyDescent="0.25">
      <c r="J1102" s="131"/>
      <c r="K1102" s="131"/>
      <c r="L1102" s="131"/>
      <c r="M1102" s="131"/>
      <c r="N1102" s="131"/>
      <c r="O1102" s="131"/>
      <c r="P1102" s="131"/>
      <c r="Q1102" s="131"/>
    </row>
    <row r="1103" spans="10:17" ht="15" customHeight="1" x14ac:dyDescent="0.25">
      <c r="J1103" s="131"/>
      <c r="K1103" s="131"/>
      <c r="L1103" s="131"/>
      <c r="M1103" s="131"/>
      <c r="N1103" s="131"/>
      <c r="O1103" s="131"/>
      <c r="P1103" s="131"/>
      <c r="Q1103" s="131"/>
    </row>
    <row r="1104" spans="10:17" ht="15" customHeight="1" x14ac:dyDescent="0.25">
      <c r="J1104" s="131"/>
      <c r="K1104" s="131"/>
      <c r="L1104" s="131"/>
      <c r="M1104" s="131"/>
      <c r="N1104" s="131"/>
      <c r="O1104" s="131"/>
      <c r="P1104" s="131"/>
      <c r="Q1104" s="131"/>
    </row>
    <row r="1105" spans="10:17" ht="15" customHeight="1" x14ac:dyDescent="0.25">
      <c r="J1105" s="131"/>
      <c r="K1105" s="131"/>
      <c r="L1105" s="131"/>
      <c r="M1105" s="131"/>
      <c r="N1105" s="131"/>
      <c r="O1105" s="131"/>
      <c r="P1105" s="131"/>
      <c r="Q1105" s="131"/>
    </row>
    <row r="1106" spans="10:17" ht="15" customHeight="1" x14ac:dyDescent="0.25">
      <c r="J1106" s="131"/>
      <c r="K1106" s="131"/>
      <c r="L1106" s="131"/>
      <c r="M1106" s="131"/>
      <c r="N1106" s="131"/>
      <c r="O1106" s="131"/>
      <c r="P1106" s="131"/>
      <c r="Q1106" s="131"/>
    </row>
    <row r="1107" spans="10:17" ht="15" customHeight="1" x14ac:dyDescent="0.25">
      <c r="J1107" s="131"/>
      <c r="K1107" s="131"/>
      <c r="L1107" s="131"/>
      <c r="M1107" s="131"/>
      <c r="N1107" s="131"/>
      <c r="O1107" s="131"/>
      <c r="P1107" s="131"/>
      <c r="Q1107" s="131"/>
    </row>
    <row r="1108" spans="10:17" ht="15" customHeight="1" x14ac:dyDescent="0.25">
      <c r="J1108" s="131"/>
      <c r="K1108" s="131"/>
      <c r="L1108" s="131"/>
      <c r="M1108" s="131"/>
      <c r="N1108" s="131"/>
      <c r="O1108" s="131"/>
      <c r="P1108" s="131"/>
      <c r="Q1108" s="131"/>
    </row>
    <row r="1109" spans="10:17" ht="15" customHeight="1" x14ac:dyDescent="0.25">
      <c r="J1109" s="131"/>
      <c r="K1109" s="131"/>
      <c r="L1109" s="131"/>
      <c r="M1109" s="131"/>
      <c r="N1109" s="131"/>
      <c r="O1109" s="131"/>
      <c r="P1109" s="131"/>
      <c r="Q1109" s="131"/>
    </row>
    <row r="1110" spans="10:17" ht="15" customHeight="1" x14ac:dyDescent="0.25">
      <c r="J1110" s="131"/>
      <c r="K1110" s="131"/>
      <c r="L1110" s="131"/>
      <c r="M1110" s="131"/>
      <c r="N1110" s="131"/>
      <c r="O1110" s="131"/>
      <c r="P1110" s="131"/>
      <c r="Q1110" s="131"/>
    </row>
    <row r="1111" spans="10:17" ht="15" customHeight="1" x14ac:dyDescent="0.25">
      <c r="J1111" s="131"/>
      <c r="K1111" s="131"/>
      <c r="L1111" s="131"/>
      <c r="M1111" s="131"/>
      <c r="N1111" s="131"/>
      <c r="O1111" s="131"/>
      <c r="P1111" s="131"/>
      <c r="Q1111" s="131"/>
    </row>
    <row r="1112" spans="10:17" ht="15" customHeight="1" x14ac:dyDescent="0.25">
      <c r="J1112" s="131"/>
      <c r="K1112" s="131"/>
      <c r="L1112" s="131"/>
      <c r="M1112" s="131"/>
      <c r="N1112" s="131"/>
      <c r="O1112" s="131"/>
      <c r="P1112" s="131"/>
      <c r="Q1112" s="131"/>
    </row>
    <row r="1113" spans="10:17" ht="15" customHeight="1" x14ac:dyDescent="0.25">
      <c r="J1113" s="131"/>
      <c r="K1113" s="131"/>
      <c r="L1113" s="131"/>
      <c r="M1113" s="131"/>
      <c r="N1113" s="131"/>
      <c r="O1113" s="131"/>
      <c r="P1113" s="131"/>
      <c r="Q1113" s="131"/>
    </row>
    <row r="1114" spans="10:17" ht="15" customHeight="1" x14ac:dyDescent="0.25">
      <c r="J1114" s="131"/>
      <c r="K1114" s="131"/>
      <c r="L1114" s="131"/>
      <c r="M1114" s="131"/>
      <c r="N1114" s="131"/>
      <c r="O1114" s="131"/>
      <c r="P1114" s="131"/>
      <c r="Q1114" s="131"/>
    </row>
    <row r="1115" spans="10:17" ht="15" customHeight="1" x14ac:dyDescent="0.25">
      <c r="J1115" s="131"/>
      <c r="K1115" s="131"/>
      <c r="L1115" s="131"/>
      <c r="M1115" s="131"/>
      <c r="N1115" s="131"/>
      <c r="O1115" s="131"/>
      <c r="P1115" s="131"/>
      <c r="Q1115" s="131"/>
    </row>
    <row r="1116" spans="10:17" ht="15" customHeight="1" x14ac:dyDescent="0.25">
      <c r="J1116" s="131"/>
      <c r="K1116" s="131"/>
      <c r="L1116" s="131"/>
      <c r="M1116" s="131"/>
      <c r="N1116" s="131"/>
      <c r="O1116" s="131"/>
      <c r="P1116" s="131"/>
      <c r="Q1116" s="131"/>
    </row>
    <row r="1117" spans="10:17" ht="15" customHeight="1" x14ac:dyDescent="0.25">
      <c r="J1117" s="131"/>
      <c r="K1117" s="131"/>
      <c r="L1117" s="131"/>
      <c r="M1117" s="131"/>
      <c r="N1117" s="131"/>
      <c r="O1117" s="131"/>
      <c r="P1117" s="131"/>
      <c r="Q1117" s="131"/>
    </row>
    <row r="1118" spans="10:17" ht="15" customHeight="1" x14ac:dyDescent="0.25">
      <c r="J1118" s="131"/>
      <c r="K1118" s="131"/>
      <c r="L1118" s="131"/>
      <c r="M1118" s="131"/>
      <c r="N1118" s="131"/>
      <c r="O1118" s="131"/>
      <c r="P1118" s="131"/>
      <c r="Q1118" s="131"/>
    </row>
    <row r="1119" spans="10:17" ht="15" customHeight="1" x14ac:dyDescent="0.25">
      <c r="J1119" s="131"/>
      <c r="K1119" s="131"/>
      <c r="L1119" s="131"/>
      <c r="M1119" s="131"/>
      <c r="N1119" s="131"/>
      <c r="O1119" s="131"/>
      <c r="P1119" s="131"/>
      <c r="Q1119" s="131"/>
    </row>
    <row r="1120" spans="10:17" ht="15" customHeight="1" x14ac:dyDescent="0.25">
      <c r="J1120" s="131"/>
      <c r="K1120" s="131"/>
      <c r="L1120" s="131"/>
      <c r="M1120" s="131"/>
      <c r="N1120" s="131"/>
      <c r="O1120" s="131"/>
      <c r="P1120" s="131"/>
      <c r="Q1120" s="131"/>
    </row>
    <row r="1121" spans="10:17" ht="15" customHeight="1" x14ac:dyDescent="0.25">
      <c r="J1121" s="131"/>
      <c r="K1121" s="131"/>
      <c r="L1121" s="131"/>
      <c r="M1121" s="131"/>
      <c r="N1121" s="131"/>
      <c r="O1121" s="131"/>
      <c r="P1121" s="131"/>
      <c r="Q1121" s="131"/>
    </row>
    <row r="1122" spans="10:17" ht="15" customHeight="1" x14ac:dyDescent="0.25">
      <c r="J1122" s="131"/>
      <c r="K1122" s="131"/>
      <c r="L1122" s="131"/>
      <c r="M1122" s="131"/>
      <c r="N1122" s="131"/>
      <c r="O1122" s="131"/>
      <c r="P1122" s="131"/>
      <c r="Q1122" s="131"/>
    </row>
    <row r="1123" spans="10:17" ht="15" customHeight="1" x14ac:dyDescent="0.25">
      <c r="J1123" s="131"/>
      <c r="K1123" s="131"/>
      <c r="L1123" s="131"/>
      <c r="M1123" s="131"/>
      <c r="N1123" s="131"/>
      <c r="O1123" s="131"/>
      <c r="P1123" s="131"/>
      <c r="Q1123" s="131"/>
    </row>
    <row r="1124" spans="10:17" ht="15" customHeight="1" x14ac:dyDescent="0.25">
      <c r="J1124" s="131"/>
      <c r="K1124" s="131"/>
      <c r="L1124" s="131"/>
      <c r="M1124" s="131"/>
      <c r="N1124" s="131"/>
      <c r="O1124" s="131"/>
      <c r="P1124" s="131"/>
      <c r="Q1124" s="131"/>
    </row>
    <row r="1125" spans="10:17" ht="15" customHeight="1" x14ac:dyDescent="0.25">
      <c r="J1125" s="131"/>
      <c r="K1125" s="131"/>
      <c r="L1125" s="131"/>
      <c r="M1125" s="131"/>
      <c r="N1125" s="131"/>
      <c r="O1125" s="131"/>
      <c r="P1125" s="131"/>
      <c r="Q1125" s="131"/>
    </row>
    <row r="1126" spans="10:17" ht="15" customHeight="1" x14ac:dyDescent="0.25">
      <c r="J1126" s="131"/>
      <c r="K1126" s="131"/>
      <c r="L1126" s="131"/>
      <c r="M1126" s="131"/>
      <c r="N1126" s="131"/>
      <c r="O1126" s="131"/>
      <c r="P1126" s="131"/>
      <c r="Q1126" s="131"/>
    </row>
    <row r="1127" spans="10:17" ht="15" customHeight="1" x14ac:dyDescent="0.25">
      <c r="J1127" s="131"/>
      <c r="K1127" s="131"/>
      <c r="L1127" s="131"/>
      <c r="M1127" s="131"/>
      <c r="N1127" s="131"/>
      <c r="O1127" s="131"/>
      <c r="P1127" s="131"/>
      <c r="Q1127" s="131"/>
    </row>
    <row r="1128" spans="10:17" ht="15" customHeight="1" x14ac:dyDescent="0.25">
      <c r="J1128" s="131"/>
      <c r="K1128" s="131"/>
      <c r="L1128" s="131"/>
      <c r="M1128" s="131"/>
      <c r="N1128" s="131"/>
      <c r="O1128" s="131"/>
      <c r="P1128" s="131"/>
      <c r="Q1128" s="131"/>
    </row>
    <row r="1129" spans="10:17" ht="15" customHeight="1" x14ac:dyDescent="0.25">
      <c r="J1129" s="131"/>
      <c r="K1129" s="131"/>
      <c r="L1129" s="131"/>
      <c r="M1129" s="131"/>
      <c r="N1129" s="131"/>
      <c r="O1129" s="131"/>
      <c r="P1129" s="131"/>
      <c r="Q1129" s="131"/>
    </row>
    <row r="1130" spans="10:17" ht="15" customHeight="1" x14ac:dyDescent="0.25">
      <c r="J1130" s="131"/>
      <c r="K1130" s="131"/>
      <c r="L1130" s="131"/>
      <c r="M1130" s="131"/>
      <c r="N1130" s="131"/>
      <c r="O1130" s="131"/>
      <c r="P1130" s="131"/>
      <c r="Q1130" s="131"/>
    </row>
    <row r="1131" spans="10:17" ht="15" customHeight="1" x14ac:dyDescent="0.25">
      <c r="J1131" s="131"/>
      <c r="K1131" s="131"/>
      <c r="L1131" s="131"/>
      <c r="M1131" s="131"/>
      <c r="N1131" s="131"/>
      <c r="O1131" s="131"/>
      <c r="P1131" s="131"/>
      <c r="Q1131" s="131"/>
    </row>
    <row r="1132" spans="10:17" ht="15" customHeight="1" x14ac:dyDescent="0.25">
      <c r="J1132" s="131"/>
      <c r="K1132" s="131"/>
      <c r="L1132" s="131"/>
      <c r="M1132" s="131"/>
      <c r="N1132" s="131"/>
      <c r="O1132" s="131"/>
      <c r="P1132" s="131"/>
      <c r="Q1132" s="131"/>
    </row>
    <row r="1133" spans="10:17" ht="15" customHeight="1" x14ac:dyDescent="0.25">
      <c r="J1133" s="131"/>
      <c r="K1133" s="131"/>
      <c r="L1133" s="131"/>
      <c r="M1133" s="131"/>
      <c r="N1133" s="131"/>
      <c r="O1133" s="131"/>
      <c r="P1133" s="131"/>
      <c r="Q1133" s="131"/>
    </row>
    <row r="1134" spans="10:17" ht="15" customHeight="1" x14ac:dyDescent="0.25">
      <c r="J1134" s="131"/>
      <c r="K1134" s="131"/>
      <c r="L1134" s="131"/>
      <c r="M1134" s="131"/>
      <c r="N1134" s="131"/>
      <c r="O1134" s="131"/>
      <c r="P1134" s="131"/>
      <c r="Q1134" s="131"/>
    </row>
    <row r="1135" spans="10:17" ht="15" customHeight="1" x14ac:dyDescent="0.25">
      <c r="J1135" s="131"/>
      <c r="K1135" s="131"/>
      <c r="L1135" s="131"/>
      <c r="M1135" s="131"/>
      <c r="N1135" s="131"/>
      <c r="O1135" s="131"/>
      <c r="P1135" s="131"/>
      <c r="Q1135" s="131"/>
    </row>
    <row r="1136" spans="10:17" ht="15" customHeight="1" x14ac:dyDescent="0.25">
      <c r="J1136" s="131"/>
      <c r="K1136" s="131"/>
      <c r="L1136" s="131"/>
      <c r="M1136" s="131"/>
      <c r="N1136" s="131"/>
      <c r="O1136" s="131"/>
      <c r="P1136" s="131"/>
      <c r="Q1136" s="131"/>
    </row>
    <row r="1137" spans="10:17" ht="15" customHeight="1" x14ac:dyDescent="0.25">
      <c r="J1137" s="131"/>
      <c r="K1137" s="131"/>
      <c r="L1137" s="131"/>
      <c r="M1137" s="131"/>
      <c r="N1137" s="131"/>
      <c r="O1137" s="131"/>
      <c r="P1137" s="131"/>
      <c r="Q1137" s="131"/>
    </row>
    <row r="1138" spans="10:17" ht="15" customHeight="1" x14ac:dyDescent="0.25">
      <c r="J1138" s="131"/>
      <c r="K1138" s="131"/>
      <c r="L1138" s="131"/>
      <c r="M1138" s="131"/>
      <c r="N1138" s="131"/>
      <c r="O1138" s="131"/>
      <c r="P1138" s="131"/>
      <c r="Q1138" s="131"/>
    </row>
    <row r="1139" spans="10:17" ht="15" customHeight="1" x14ac:dyDescent="0.25">
      <c r="J1139" s="131"/>
      <c r="K1139" s="131"/>
      <c r="L1139" s="131"/>
      <c r="M1139" s="131"/>
      <c r="N1139" s="131"/>
      <c r="O1139" s="131"/>
      <c r="P1139" s="131"/>
      <c r="Q1139" s="131"/>
    </row>
    <row r="1140" spans="10:17" ht="15" customHeight="1" x14ac:dyDescent="0.25">
      <c r="J1140" s="131"/>
      <c r="K1140" s="131"/>
      <c r="L1140" s="131"/>
      <c r="M1140" s="131"/>
      <c r="N1140" s="131"/>
      <c r="O1140" s="131"/>
      <c r="P1140" s="131"/>
      <c r="Q1140" s="131"/>
    </row>
    <row r="1141" spans="10:17" ht="15" customHeight="1" x14ac:dyDescent="0.25">
      <c r="J1141" s="131"/>
      <c r="K1141" s="131"/>
      <c r="L1141" s="131"/>
      <c r="M1141" s="131"/>
      <c r="N1141" s="131"/>
      <c r="O1141" s="131"/>
      <c r="P1141" s="131"/>
      <c r="Q1141" s="131"/>
    </row>
    <row r="1142" spans="10:17" ht="15" customHeight="1" x14ac:dyDescent="0.25">
      <c r="J1142" s="131"/>
      <c r="K1142" s="131"/>
      <c r="L1142" s="131"/>
      <c r="M1142" s="131"/>
      <c r="N1142" s="131"/>
      <c r="O1142" s="131"/>
      <c r="P1142" s="131"/>
      <c r="Q1142" s="131"/>
    </row>
    <row r="1143" spans="10:17" ht="15" customHeight="1" x14ac:dyDescent="0.25">
      <c r="J1143" s="131"/>
      <c r="K1143" s="131"/>
      <c r="L1143" s="131"/>
      <c r="M1143" s="131"/>
      <c r="N1143" s="131"/>
      <c r="O1143" s="131"/>
      <c r="P1143" s="131"/>
      <c r="Q1143" s="131"/>
    </row>
    <row r="1144" spans="10:17" ht="15" customHeight="1" x14ac:dyDescent="0.25">
      <c r="J1144" s="131"/>
      <c r="K1144" s="131"/>
      <c r="L1144" s="131"/>
      <c r="M1144" s="131"/>
      <c r="N1144" s="131"/>
      <c r="O1144" s="131"/>
      <c r="P1144" s="131"/>
      <c r="Q1144" s="131"/>
    </row>
    <row r="1145" spans="10:17" ht="15" customHeight="1" x14ac:dyDescent="0.25">
      <c r="J1145" s="131"/>
      <c r="K1145" s="131"/>
      <c r="L1145" s="131"/>
      <c r="M1145" s="131"/>
      <c r="N1145" s="131"/>
      <c r="O1145" s="131"/>
      <c r="P1145" s="131"/>
      <c r="Q1145" s="131"/>
    </row>
    <row r="1146" spans="10:17" ht="15" customHeight="1" x14ac:dyDescent="0.25">
      <c r="J1146" s="131"/>
      <c r="K1146" s="131"/>
      <c r="L1146" s="131"/>
      <c r="M1146" s="131"/>
      <c r="N1146" s="131"/>
      <c r="O1146" s="131"/>
      <c r="P1146" s="131"/>
      <c r="Q1146" s="131"/>
    </row>
    <row r="1147" spans="10:17" ht="15" customHeight="1" x14ac:dyDescent="0.25">
      <c r="J1147" s="131"/>
      <c r="K1147" s="131"/>
      <c r="L1147" s="131"/>
      <c r="M1147" s="131"/>
      <c r="N1147" s="131"/>
      <c r="O1147" s="131"/>
      <c r="P1147" s="131"/>
      <c r="Q1147" s="131"/>
    </row>
    <row r="1148" spans="10:17" ht="15" customHeight="1" x14ac:dyDescent="0.25">
      <c r="J1148" s="131"/>
      <c r="K1148" s="131"/>
      <c r="L1148" s="131"/>
      <c r="M1148" s="131"/>
      <c r="N1148" s="131"/>
      <c r="O1148" s="131"/>
      <c r="P1148" s="131"/>
      <c r="Q1148" s="131"/>
    </row>
    <row r="1149" spans="10:17" ht="15" customHeight="1" x14ac:dyDescent="0.25">
      <c r="J1149" s="131"/>
      <c r="K1149" s="131"/>
      <c r="L1149" s="131"/>
      <c r="M1149" s="131"/>
      <c r="N1149" s="131"/>
      <c r="O1149" s="131"/>
      <c r="P1149" s="131"/>
      <c r="Q1149" s="131"/>
    </row>
    <row r="1150" spans="10:17" ht="15" customHeight="1" x14ac:dyDescent="0.25">
      <c r="J1150" s="131"/>
      <c r="K1150" s="131"/>
      <c r="L1150" s="131"/>
      <c r="M1150" s="131"/>
      <c r="N1150" s="131"/>
      <c r="O1150" s="131"/>
      <c r="P1150" s="131"/>
      <c r="Q1150" s="131"/>
    </row>
    <row r="1151" spans="10:17" ht="15" customHeight="1" x14ac:dyDescent="0.25">
      <c r="J1151" s="131"/>
      <c r="K1151" s="131"/>
      <c r="L1151" s="131"/>
      <c r="M1151" s="131"/>
      <c r="N1151" s="131"/>
      <c r="O1151" s="131"/>
      <c r="P1151" s="131"/>
      <c r="Q1151" s="131"/>
    </row>
    <row r="1152" spans="10:17" ht="15" customHeight="1" x14ac:dyDescent="0.25">
      <c r="J1152" s="131"/>
      <c r="K1152" s="131"/>
      <c r="L1152" s="131"/>
      <c r="M1152" s="131"/>
      <c r="N1152" s="131"/>
      <c r="O1152" s="131"/>
      <c r="P1152" s="131"/>
      <c r="Q1152" s="131"/>
    </row>
    <row r="1153" spans="10:17" ht="15" customHeight="1" x14ac:dyDescent="0.25">
      <c r="J1153" s="131"/>
      <c r="K1153" s="131"/>
      <c r="L1153" s="131"/>
      <c r="M1153" s="131"/>
      <c r="N1153" s="131"/>
      <c r="O1153" s="131"/>
      <c r="P1153" s="131"/>
      <c r="Q1153" s="131"/>
    </row>
    <row r="1154" spans="10:17" ht="15" customHeight="1" x14ac:dyDescent="0.25">
      <c r="J1154" s="131"/>
      <c r="K1154" s="131"/>
      <c r="L1154" s="131"/>
      <c r="M1154" s="131"/>
      <c r="N1154" s="131"/>
      <c r="O1154" s="131"/>
      <c r="P1154" s="131"/>
      <c r="Q1154" s="131"/>
    </row>
    <row r="1155" spans="10:17" ht="15" customHeight="1" x14ac:dyDescent="0.25">
      <c r="J1155" s="131"/>
      <c r="K1155" s="131"/>
      <c r="L1155" s="131"/>
      <c r="M1155" s="131"/>
      <c r="N1155" s="131"/>
      <c r="O1155" s="131"/>
      <c r="P1155" s="131"/>
      <c r="Q1155" s="131"/>
    </row>
    <row r="1156" spans="10:17" ht="15" customHeight="1" x14ac:dyDescent="0.25">
      <c r="J1156" s="131"/>
      <c r="K1156" s="131"/>
      <c r="L1156" s="131"/>
      <c r="M1156" s="131"/>
      <c r="N1156" s="131"/>
      <c r="O1156" s="131"/>
      <c r="P1156" s="131"/>
      <c r="Q1156" s="131"/>
    </row>
    <row r="1157" spans="10:17" ht="15" customHeight="1" x14ac:dyDescent="0.25">
      <c r="J1157" s="131"/>
      <c r="K1157" s="131"/>
      <c r="L1157" s="131"/>
      <c r="M1157" s="131"/>
      <c r="N1157" s="131"/>
      <c r="O1157" s="131"/>
      <c r="P1157" s="131"/>
      <c r="Q1157" s="131"/>
    </row>
    <row r="1158" spans="10:17" ht="15" customHeight="1" x14ac:dyDescent="0.25">
      <c r="J1158" s="131"/>
      <c r="K1158" s="131"/>
      <c r="L1158" s="131"/>
      <c r="M1158" s="131"/>
      <c r="N1158" s="131"/>
      <c r="O1158" s="131"/>
      <c r="P1158" s="131"/>
      <c r="Q1158" s="131"/>
    </row>
    <row r="1159" spans="10:17" ht="15" customHeight="1" x14ac:dyDescent="0.25">
      <c r="J1159" s="131"/>
      <c r="K1159" s="131"/>
      <c r="L1159" s="131"/>
      <c r="M1159" s="131"/>
      <c r="N1159" s="131"/>
      <c r="O1159" s="131"/>
      <c r="P1159" s="131"/>
      <c r="Q1159" s="131"/>
    </row>
    <row r="1160" spans="10:17" ht="15" customHeight="1" x14ac:dyDescent="0.25">
      <c r="J1160" s="131"/>
      <c r="K1160" s="131"/>
      <c r="L1160" s="131"/>
      <c r="M1160" s="131"/>
      <c r="N1160" s="131"/>
      <c r="O1160" s="131"/>
      <c r="P1160" s="131"/>
      <c r="Q1160" s="131"/>
    </row>
    <row r="1161" spans="10:17" ht="15" customHeight="1" x14ac:dyDescent="0.25">
      <c r="J1161" s="131"/>
      <c r="K1161" s="131"/>
      <c r="L1161" s="131"/>
      <c r="M1161" s="131"/>
      <c r="N1161" s="131"/>
      <c r="O1161" s="131"/>
      <c r="P1161" s="131"/>
      <c r="Q1161" s="131"/>
    </row>
    <row r="1162" spans="10:17" ht="15" customHeight="1" x14ac:dyDescent="0.25">
      <c r="J1162" s="131"/>
      <c r="K1162" s="131"/>
      <c r="L1162" s="131"/>
      <c r="M1162" s="131"/>
      <c r="N1162" s="131"/>
      <c r="O1162" s="131"/>
      <c r="P1162" s="131"/>
      <c r="Q1162" s="131"/>
    </row>
    <row r="1163" spans="10:17" ht="15" customHeight="1" x14ac:dyDescent="0.25">
      <c r="J1163" s="131"/>
      <c r="K1163" s="131"/>
      <c r="L1163" s="131"/>
      <c r="M1163" s="131"/>
      <c r="N1163" s="131"/>
      <c r="O1163" s="131"/>
      <c r="P1163" s="131"/>
      <c r="Q1163" s="131"/>
    </row>
    <row r="1164" spans="10:17" ht="15" customHeight="1" x14ac:dyDescent="0.25">
      <c r="J1164" s="131"/>
      <c r="K1164" s="131"/>
      <c r="L1164" s="131"/>
      <c r="M1164" s="131"/>
      <c r="N1164" s="131"/>
      <c r="O1164" s="131"/>
      <c r="P1164" s="131"/>
      <c r="Q1164" s="131"/>
    </row>
    <row r="1165" spans="10:17" ht="15" customHeight="1" x14ac:dyDescent="0.25">
      <c r="J1165" s="131"/>
      <c r="K1165" s="131"/>
      <c r="L1165" s="131"/>
      <c r="M1165" s="131"/>
      <c r="N1165" s="131"/>
      <c r="O1165" s="131"/>
      <c r="P1165" s="131"/>
      <c r="Q1165" s="131"/>
    </row>
    <row r="1166" spans="10:17" ht="15" customHeight="1" x14ac:dyDescent="0.25">
      <c r="J1166" s="131"/>
      <c r="K1166" s="131"/>
      <c r="L1166" s="131"/>
      <c r="M1166" s="131"/>
      <c r="N1166" s="131"/>
      <c r="O1166" s="131"/>
      <c r="P1166" s="131"/>
      <c r="Q1166" s="131"/>
    </row>
    <row r="1167" spans="10:17" ht="15" customHeight="1" x14ac:dyDescent="0.25">
      <c r="J1167" s="131"/>
      <c r="K1167" s="131"/>
      <c r="L1167" s="131"/>
      <c r="M1167" s="131"/>
      <c r="N1167" s="131"/>
      <c r="O1167" s="131"/>
      <c r="P1167" s="131"/>
      <c r="Q1167" s="131"/>
    </row>
    <row r="1168" spans="10:17" ht="15" customHeight="1" x14ac:dyDescent="0.25">
      <c r="J1168" s="131"/>
      <c r="K1168" s="131"/>
      <c r="L1168" s="131"/>
      <c r="M1168" s="131"/>
      <c r="N1168" s="131"/>
      <c r="O1168" s="131"/>
      <c r="P1168" s="131"/>
      <c r="Q1168" s="131"/>
    </row>
    <row r="1169" spans="10:17" ht="15" customHeight="1" x14ac:dyDescent="0.25">
      <c r="J1169" s="131"/>
      <c r="K1169" s="131"/>
      <c r="L1169" s="131"/>
      <c r="M1169" s="131"/>
      <c r="N1169" s="131"/>
      <c r="O1169" s="131"/>
      <c r="P1169" s="131"/>
      <c r="Q1169" s="131"/>
    </row>
    <row r="1170" spans="10:17" ht="15" customHeight="1" x14ac:dyDescent="0.25">
      <c r="J1170" s="131"/>
      <c r="K1170" s="131"/>
      <c r="L1170" s="131"/>
      <c r="M1170" s="131"/>
      <c r="N1170" s="131"/>
      <c r="O1170" s="131"/>
      <c r="P1170" s="131"/>
      <c r="Q1170" s="131"/>
    </row>
    <row r="1171" spans="10:17" ht="15" customHeight="1" x14ac:dyDescent="0.25">
      <c r="J1171" s="131"/>
      <c r="K1171" s="131"/>
      <c r="L1171" s="131"/>
      <c r="M1171" s="131"/>
      <c r="N1171" s="131"/>
      <c r="O1171" s="131"/>
      <c r="P1171" s="131"/>
      <c r="Q1171" s="131"/>
    </row>
    <row r="1172" spans="10:17" ht="15" customHeight="1" x14ac:dyDescent="0.25">
      <c r="J1172" s="131"/>
      <c r="K1172" s="131"/>
      <c r="L1172" s="131"/>
      <c r="M1172" s="131"/>
      <c r="N1172" s="131"/>
      <c r="O1172" s="131"/>
      <c r="P1172" s="131"/>
      <c r="Q1172" s="131"/>
    </row>
    <row r="1173" spans="10:17" ht="15" customHeight="1" x14ac:dyDescent="0.25">
      <c r="J1173" s="131"/>
      <c r="K1173" s="131"/>
      <c r="L1173" s="131"/>
      <c r="M1173" s="131"/>
      <c r="N1173" s="131"/>
      <c r="O1173" s="131"/>
      <c r="P1173" s="131"/>
      <c r="Q1173" s="131"/>
    </row>
    <row r="1174" spans="10:17" ht="15" customHeight="1" x14ac:dyDescent="0.25">
      <c r="J1174" s="131"/>
      <c r="K1174" s="131"/>
      <c r="L1174" s="131"/>
      <c r="M1174" s="131"/>
      <c r="N1174" s="131"/>
      <c r="O1174" s="131"/>
      <c r="P1174" s="131"/>
      <c r="Q1174" s="131"/>
    </row>
    <row r="1175" spans="10:17" ht="15" customHeight="1" x14ac:dyDescent="0.25">
      <c r="J1175" s="131"/>
      <c r="K1175" s="131"/>
      <c r="L1175" s="131"/>
      <c r="M1175" s="131"/>
      <c r="N1175" s="131"/>
      <c r="O1175" s="131"/>
      <c r="P1175" s="131"/>
      <c r="Q1175" s="131"/>
    </row>
    <row r="1176" spans="10:17" ht="15" customHeight="1" x14ac:dyDescent="0.25">
      <c r="J1176" s="131"/>
      <c r="K1176" s="131"/>
      <c r="L1176" s="131"/>
      <c r="M1176" s="131"/>
      <c r="N1176" s="131"/>
      <c r="O1176" s="131"/>
      <c r="P1176" s="131"/>
      <c r="Q1176" s="131"/>
    </row>
    <row r="1177" spans="10:17" ht="15" customHeight="1" x14ac:dyDescent="0.25">
      <c r="J1177" s="131"/>
      <c r="K1177" s="131"/>
      <c r="L1177" s="131"/>
      <c r="M1177" s="131"/>
      <c r="N1177" s="131"/>
      <c r="O1177" s="131"/>
      <c r="P1177" s="131"/>
      <c r="Q1177" s="131"/>
    </row>
    <row r="1178" spans="10:17" ht="15" customHeight="1" x14ac:dyDescent="0.25">
      <c r="J1178" s="131"/>
      <c r="K1178" s="131"/>
      <c r="L1178" s="131"/>
      <c r="M1178" s="131"/>
      <c r="N1178" s="131"/>
      <c r="O1178" s="131"/>
      <c r="P1178" s="131"/>
      <c r="Q1178" s="131"/>
    </row>
    <row r="1179" spans="10:17" ht="15" customHeight="1" x14ac:dyDescent="0.25">
      <c r="J1179" s="131"/>
      <c r="K1179" s="131"/>
      <c r="L1179" s="131"/>
      <c r="M1179" s="131"/>
      <c r="N1179" s="131"/>
      <c r="O1179" s="131"/>
      <c r="P1179" s="131"/>
      <c r="Q1179" s="131"/>
    </row>
    <row r="1180" spans="10:17" ht="15" customHeight="1" x14ac:dyDescent="0.25">
      <c r="J1180" s="131"/>
      <c r="K1180" s="131"/>
      <c r="L1180" s="131"/>
      <c r="M1180" s="131"/>
      <c r="N1180" s="131"/>
      <c r="O1180" s="131"/>
      <c r="P1180" s="131"/>
      <c r="Q1180" s="131"/>
    </row>
    <row r="1181" spans="10:17" ht="15" customHeight="1" x14ac:dyDescent="0.25">
      <c r="J1181" s="131"/>
      <c r="K1181" s="131"/>
      <c r="L1181" s="131"/>
      <c r="M1181" s="131"/>
      <c r="N1181" s="131"/>
      <c r="O1181" s="131"/>
      <c r="P1181" s="131"/>
      <c r="Q1181" s="131"/>
    </row>
    <row r="1182" spans="10:17" ht="15" customHeight="1" x14ac:dyDescent="0.25">
      <c r="J1182" s="131"/>
      <c r="K1182" s="131"/>
      <c r="L1182" s="131"/>
      <c r="M1182" s="131"/>
      <c r="N1182" s="131"/>
      <c r="O1182" s="131"/>
      <c r="P1182" s="131"/>
      <c r="Q1182" s="131"/>
    </row>
    <row r="1183" spans="10:17" ht="15" customHeight="1" x14ac:dyDescent="0.25">
      <c r="J1183" s="131"/>
      <c r="K1183" s="131"/>
      <c r="L1183" s="131"/>
      <c r="M1183" s="131"/>
      <c r="N1183" s="131"/>
      <c r="O1183" s="131"/>
      <c r="P1183" s="131"/>
      <c r="Q1183" s="131"/>
    </row>
    <row r="1184" spans="10:17" ht="15" customHeight="1" x14ac:dyDescent="0.25">
      <c r="J1184" s="131"/>
      <c r="K1184" s="131"/>
      <c r="L1184" s="131"/>
      <c r="M1184" s="131"/>
      <c r="N1184" s="131"/>
      <c r="O1184" s="131"/>
      <c r="P1184" s="131"/>
      <c r="Q1184" s="131"/>
    </row>
    <row r="1185" spans="10:17" ht="15" customHeight="1" x14ac:dyDescent="0.25">
      <c r="J1185" s="131"/>
      <c r="K1185" s="131"/>
      <c r="L1185" s="131"/>
      <c r="M1185" s="131"/>
      <c r="N1185" s="131"/>
      <c r="O1185" s="131"/>
      <c r="P1185" s="131"/>
      <c r="Q1185" s="131"/>
    </row>
    <row r="1186" spans="10:17" ht="15" customHeight="1" x14ac:dyDescent="0.25">
      <c r="J1186" s="131"/>
      <c r="K1186" s="131"/>
      <c r="L1186" s="131"/>
      <c r="M1186" s="131"/>
      <c r="N1186" s="131"/>
      <c r="O1186" s="131"/>
      <c r="P1186" s="131"/>
      <c r="Q1186" s="131"/>
    </row>
    <row r="1187" spans="10:17" ht="15" customHeight="1" x14ac:dyDescent="0.25">
      <c r="J1187" s="131"/>
      <c r="K1187" s="131"/>
      <c r="L1187" s="131"/>
      <c r="M1187" s="131"/>
      <c r="N1187" s="131"/>
      <c r="O1187" s="131"/>
      <c r="P1187" s="131"/>
      <c r="Q1187" s="131"/>
    </row>
    <row r="1188" spans="10:17" ht="15" customHeight="1" x14ac:dyDescent="0.25">
      <c r="J1188" s="131"/>
      <c r="K1188" s="131"/>
      <c r="L1188" s="131"/>
      <c r="M1188" s="131"/>
      <c r="N1188" s="131"/>
      <c r="O1188" s="131"/>
      <c r="P1188" s="131"/>
      <c r="Q1188" s="131"/>
    </row>
    <row r="1189" spans="10:17" ht="15" customHeight="1" x14ac:dyDescent="0.25">
      <c r="J1189" s="131"/>
      <c r="K1189" s="131"/>
      <c r="L1189" s="131"/>
      <c r="M1189" s="131"/>
      <c r="N1189" s="131"/>
      <c r="O1189" s="131"/>
      <c r="P1189" s="131"/>
      <c r="Q1189" s="131"/>
    </row>
    <row r="1190" spans="10:17" ht="15" customHeight="1" x14ac:dyDescent="0.25">
      <c r="J1190" s="131"/>
      <c r="K1190" s="131"/>
      <c r="L1190" s="131"/>
      <c r="M1190" s="131"/>
      <c r="N1190" s="131"/>
      <c r="O1190" s="131"/>
      <c r="P1190" s="131"/>
      <c r="Q1190" s="131"/>
    </row>
    <row r="1191" spans="10:17" ht="15" customHeight="1" x14ac:dyDescent="0.25">
      <c r="J1191" s="131"/>
      <c r="K1191" s="131"/>
      <c r="L1191" s="131"/>
      <c r="M1191" s="131"/>
      <c r="N1191" s="131"/>
      <c r="O1191" s="131"/>
      <c r="P1191" s="131"/>
      <c r="Q1191" s="131"/>
    </row>
    <row r="1192" spans="10:17" ht="15" customHeight="1" x14ac:dyDescent="0.25">
      <c r="J1192" s="131"/>
      <c r="K1192" s="131"/>
      <c r="L1192" s="131"/>
      <c r="M1192" s="131"/>
      <c r="N1192" s="131"/>
      <c r="O1192" s="131"/>
      <c r="P1192" s="131"/>
      <c r="Q1192" s="131"/>
    </row>
    <row r="1193" spans="10:17" ht="15" customHeight="1" x14ac:dyDescent="0.25">
      <c r="J1193" s="131"/>
      <c r="K1193" s="131"/>
      <c r="L1193" s="131"/>
      <c r="M1193" s="131"/>
      <c r="N1193" s="131"/>
      <c r="O1193" s="131"/>
      <c r="P1193" s="131"/>
      <c r="Q1193" s="131"/>
    </row>
    <row r="1194" spans="10:17" ht="15" customHeight="1" x14ac:dyDescent="0.25">
      <c r="J1194" s="131"/>
      <c r="K1194" s="131"/>
      <c r="L1194" s="131"/>
      <c r="M1194" s="131"/>
      <c r="N1194" s="131"/>
      <c r="O1194" s="131"/>
      <c r="P1194" s="131"/>
      <c r="Q1194" s="131"/>
    </row>
    <row r="1195" spans="10:17" ht="15" customHeight="1" x14ac:dyDescent="0.25">
      <c r="J1195" s="131"/>
      <c r="K1195" s="131"/>
      <c r="L1195" s="131"/>
      <c r="M1195" s="131"/>
      <c r="N1195" s="131"/>
      <c r="O1195" s="131"/>
      <c r="P1195" s="131"/>
      <c r="Q1195" s="131"/>
    </row>
    <row r="1196" spans="10:17" ht="15" customHeight="1" x14ac:dyDescent="0.25">
      <c r="J1196" s="131"/>
      <c r="K1196" s="131"/>
      <c r="L1196" s="131"/>
      <c r="M1196" s="131"/>
      <c r="N1196" s="131"/>
      <c r="O1196" s="131"/>
      <c r="P1196" s="131"/>
      <c r="Q1196" s="131"/>
    </row>
    <row r="1197" spans="10:17" ht="15" customHeight="1" x14ac:dyDescent="0.25">
      <c r="J1197" s="131"/>
      <c r="K1197" s="131"/>
      <c r="L1197" s="131"/>
      <c r="M1197" s="131"/>
      <c r="N1197" s="131"/>
      <c r="O1197" s="131"/>
      <c r="P1197" s="131"/>
      <c r="Q1197" s="131"/>
    </row>
    <row r="1198" spans="10:17" ht="15" customHeight="1" x14ac:dyDescent="0.25">
      <c r="J1198" s="131"/>
      <c r="K1198" s="131"/>
      <c r="L1198" s="131"/>
      <c r="M1198" s="131"/>
      <c r="N1198" s="131"/>
      <c r="O1198" s="131"/>
      <c r="P1198" s="131"/>
      <c r="Q1198" s="131"/>
    </row>
    <row r="1199" spans="10:17" ht="15" customHeight="1" x14ac:dyDescent="0.25">
      <c r="J1199" s="131"/>
      <c r="K1199" s="131"/>
      <c r="L1199" s="131"/>
      <c r="M1199" s="131"/>
      <c r="N1199" s="131"/>
      <c r="O1199" s="131"/>
      <c r="P1199" s="131"/>
      <c r="Q1199" s="131"/>
    </row>
    <row r="1200" spans="10:17" ht="15" customHeight="1" x14ac:dyDescent="0.25">
      <c r="J1200" s="131"/>
      <c r="K1200" s="131"/>
      <c r="L1200" s="131"/>
      <c r="M1200" s="131"/>
      <c r="N1200" s="131"/>
      <c r="O1200" s="131"/>
      <c r="P1200" s="131"/>
      <c r="Q1200" s="131"/>
    </row>
    <row r="1201" spans="10:17" ht="15" customHeight="1" x14ac:dyDescent="0.25">
      <c r="J1201" s="131"/>
      <c r="K1201" s="131"/>
      <c r="L1201" s="131"/>
      <c r="M1201" s="131"/>
      <c r="N1201" s="131"/>
      <c r="O1201" s="131"/>
      <c r="P1201" s="131"/>
      <c r="Q1201" s="131"/>
    </row>
    <row r="1202" spans="10:17" ht="15" customHeight="1" x14ac:dyDescent="0.25">
      <c r="J1202" s="131"/>
      <c r="K1202" s="131"/>
      <c r="L1202" s="131"/>
      <c r="M1202" s="131"/>
      <c r="N1202" s="131"/>
      <c r="O1202" s="131"/>
      <c r="P1202" s="131"/>
      <c r="Q1202" s="131"/>
    </row>
    <row r="1203" spans="10:17" ht="15" customHeight="1" x14ac:dyDescent="0.25">
      <c r="J1203" s="131"/>
      <c r="K1203" s="131"/>
      <c r="L1203" s="131"/>
      <c r="M1203" s="131"/>
      <c r="N1203" s="131"/>
      <c r="O1203" s="131"/>
      <c r="P1203" s="131"/>
      <c r="Q1203" s="131"/>
    </row>
    <row r="1204" spans="10:17" ht="15" customHeight="1" x14ac:dyDescent="0.25">
      <c r="J1204" s="131"/>
      <c r="K1204" s="131"/>
      <c r="L1204" s="131"/>
      <c r="M1204" s="131"/>
      <c r="N1204" s="131"/>
      <c r="O1204" s="131"/>
      <c r="P1204" s="131"/>
      <c r="Q1204" s="131"/>
    </row>
    <row r="1205" spans="10:17" ht="15" customHeight="1" x14ac:dyDescent="0.25">
      <c r="J1205" s="131"/>
      <c r="K1205" s="131"/>
      <c r="L1205" s="131"/>
      <c r="M1205" s="131"/>
      <c r="N1205" s="131"/>
      <c r="O1205" s="131"/>
      <c r="P1205" s="131"/>
      <c r="Q1205" s="131"/>
    </row>
    <row r="1206" spans="10:17" ht="15" customHeight="1" x14ac:dyDescent="0.25">
      <c r="J1206" s="131"/>
      <c r="K1206" s="131"/>
      <c r="L1206" s="131"/>
      <c r="M1206" s="131"/>
      <c r="N1206" s="131"/>
      <c r="O1206" s="131"/>
      <c r="P1206" s="131"/>
      <c r="Q1206" s="131"/>
    </row>
    <row r="1207" spans="10:17" ht="15" customHeight="1" x14ac:dyDescent="0.25">
      <c r="J1207" s="131"/>
      <c r="K1207" s="131"/>
      <c r="L1207" s="131"/>
      <c r="M1207" s="131"/>
      <c r="N1207" s="131"/>
      <c r="O1207" s="131"/>
      <c r="P1207" s="131"/>
      <c r="Q1207" s="131"/>
    </row>
    <row r="1208" spans="10:17" ht="15" customHeight="1" x14ac:dyDescent="0.25">
      <c r="J1208" s="131"/>
      <c r="K1208" s="131"/>
      <c r="L1208" s="131"/>
      <c r="M1208" s="131"/>
      <c r="N1208" s="131"/>
      <c r="O1208" s="131"/>
      <c r="P1208" s="131"/>
      <c r="Q1208" s="131"/>
    </row>
    <row r="1209" spans="10:17" ht="15" customHeight="1" x14ac:dyDescent="0.25">
      <c r="J1209" s="131"/>
      <c r="K1209" s="131"/>
      <c r="L1209" s="131"/>
      <c r="M1209" s="131"/>
      <c r="N1209" s="131"/>
      <c r="O1209" s="131"/>
      <c r="P1209" s="131"/>
      <c r="Q1209" s="131"/>
    </row>
    <row r="1210" spans="10:17" ht="15" customHeight="1" x14ac:dyDescent="0.25">
      <c r="J1210" s="131"/>
      <c r="K1210" s="131"/>
      <c r="L1210" s="131"/>
      <c r="M1210" s="131"/>
      <c r="N1210" s="131"/>
      <c r="O1210" s="131"/>
      <c r="P1210" s="131"/>
      <c r="Q1210" s="131"/>
    </row>
    <row r="1211" spans="10:17" ht="15" customHeight="1" x14ac:dyDescent="0.25">
      <c r="J1211" s="131"/>
      <c r="K1211" s="131"/>
      <c r="L1211" s="131"/>
      <c r="M1211" s="131"/>
      <c r="N1211" s="131"/>
      <c r="O1211" s="131"/>
      <c r="P1211" s="131"/>
      <c r="Q1211" s="131"/>
    </row>
    <row r="1212" spans="10:17" ht="15" customHeight="1" x14ac:dyDescent="0.25">
      <c r="J1212" s="131"/>
      <c r="K1212" s="131"/>
      <c r="L1212" s="131"/>
      <c r="M1212" s="131"/>
      <c r="N1212" s="131"/>
      <c r="O1212" s="131"/>
      <c r="P1212" s="131"/>
      <c r="Q1212" s="131"/>
    </row>
    <row r="1213" spans="10:17" ht="15" customHeight="1" x14ac:dyDescent="0.25">
      <c r="J1213" s="131"/>
      <c r="K1213" s="131"/>
      <c r="L1213" s="131"/>
      <c r="M1213" s="131"/>
      <c r="N1213" s="131"/>
      <c r="O1213" s="131"/>
      <c r="P1213" s="131"/>
      <c r="Q1213" s="131"/>
    </row>
    <row r="1214" spans="10:17" ht="15" customHeight="1" x14ac:dyDescent="0.25">
      <c r="J1214" s="131"/>
      <c r="K1214" s="131"/>
      <c r="L1214" s="131"/>
      <c r="M1214" s="131"/>
      <c r="N1214" s="131"/>
      <c r="O1214" s="131"/>
      <c r="P1214" s="131"/>
      <c r="Q1214" s="131"/>
    </row>
    <row r="1215" spans="10:17" ht="15" customHeight="1" x14ac:dyDescent="0.25">
      <c r="J1215" s="131"/>
      <c r="K1215" s="131"/>
      <c r="L1215" s="131"/>
      <c r="M1215" s="131"/>
      <c r="N1215" s="131"/>
      <c r="O1215" s="131"/>
      <c r="P1215" s="131"/>
      <c r="Q1215" s="131"/>
    </row>
    <row r="1216" spans="10:17" ht="15" customHeight="1" x14ac:dyDescent="0.25">
      <c r="J1216" s="131"/>
      <c r="K1216" s="131"/>
      <c r="L1216" s="131"/>
      <c r="M1216" s="131"/>
      <c r="N1216" s="131"/>
      <c r="O1216" s="131"/>
      <c r="P1216" s="131"/>
      <c r="Q1216" s="131"/>
    </row>
    <row r="1217" spans="10:17" ht="15" customHeight="1" x14ac:dyDescent="0.25">
      <c r="J1217" s="131"/>
      <c r="K1217" s="131"/>
      <c r="L1217" s="131"/>
      <c r="M1217" s="131"/>
      <c r="N1217" s="131"/>
      <c r="O1217" s="131"/>
      <c r="P1217" s="131"/>
      <c r="Q1217" s="131"/>
    </row>
    <row r="1218" spans="10:17" ht="15" customHeight="1" x14ac:dyDescent="0.25">
      <c r="J1218" s="131"/>
      <c r="K1218" s="131"/>
      <c r="L1218" s="131"/>
      <c r="M1218" s="131"/>
      <c r="N1218" s="131"/>
      <c r="O1218" s="131"/>
      <c r="P1218" s="131"/>
      <c r="Q1218" s="131"/>
    </row>
    <row r="1219" spans="10:17" ht="15" customHeight="1" x14ac:dyDescent="0.25">
      <c r="J1219" s="131"/>
      <c r="K1219" s="131"/>
      <c r="L1219" s="131"/>
      <c r="M1219" s="131"/>
      <c r="N1219" s="131"/>
      <c r="O1219" s="131"/>
      <c r="P1219" s="131"/>
      <c r="Q1219" s="131"/>
    </row>
    <row r="1220" spans="10:17" ht="15" customHeight="1" x14ac:dyDescent="0.25">
      <c r="J1220" s="131"/>
      <c r="K1220" s="131"/>
      <c r="L1220" s="131"/>
      <c r="M1220" s="131"/>
      <c r="N1220" s="131"/>
      <c r="O1220" s="131"/>
      <c r="P1220" s="131"/>
      <c r="Q1220" s="131"/>
    </row>
    <row r="1221" spans="10:17" ht="15" customHeight="1" x14ac:dyDescent="0.25">
      <c r="J1221" s="131"/>
      <c r="K1221" s="131"/>
      <c r="L1221" s="131"/>
      <c r="M1221" s="131"/>
      <c r="N1221" s="131"/>
      <c r="O1221" s="131"/>
      <c r="P1221" s="131"/>
      <c r="Q1221" s="131"/>
    </row>
    <row r="1222" spans="10:17" ht="15" customHeight="1" x14ac:dyDescent="0.25">
      <c r="J1222" s="131"/>
      <c r="K1222" s="131"/>
      <c r="L1222" s="131"/>
      <c r="M1222" s="131"/>
      <c r="N1222" s="131"/>
      <c r="O1222" s="131"/>
      <c r="P1222" s="131"/>
      <c r="Q1222" s="131"/>
    </row>
    <row r="1223" spans="10:17" ht="15" customHeight="1" x14ac:dyDescent="0.25">
      <c r="J1223" s="131"/>
      <c r="K1223" s="131"/>
      <c r="L1223" s="131"/>
      <c r="M1223" s="131"/>
      <c r="N1223" s="131"/>
      <c r="O1223" s="131"/>
      <c r="P1223" s="131"/>
      <c r="Q1223" s="131"/>
    </row>
    <row r="1224" spans="10:17" ht="15" customHeight="1" x14ac:dyDescent="0.25">
      <c r="J1224" s="131"/>
      <c r="K1224" s="131"/>
      <c r="L1224" s="131"/>
      <c r="M1224" s="131"/>
      <c r="N1224" s="131"/>
      <c r="O1224" s="131"/>
      <c r="P1224" s="131"/>
      <c r="Q1224" s="131"/>
    </row>
    <row r="1225" spans="10:17" ht="15" customHeight="1" x14ac:dyDescent="0.25">
      <c r="J1225" s="131"/>
      <c r="K1225" s="131"/>
      <c r="L1225" s="131"/>
      <c r="M1225" s="131"/>
      <c r="N1225" s="131"/>
      <c r="O1225" s="131"/>
      <c r="P1225" s="131"/>
      <c r="Q1225" s="131"/>
    </row>
    <row r="1226" spans="10:17" ht="15" customHeight="1" x14ac:dyDescent="0.25">
      <c r="J1226" s="131"/>
      <c r="K1226" s="131"/>
      <c r="L1226" s="131"/>
      <c r="M1226" s="131"/>
      <c r="N1226" s="131"/>
      <c r="O1226" s="131"/>
      <c r="P1226" s="131"/>
      <c r="Q1226" s="131"/>
    </row>
    <row r="1227" spans="10:17" ht="15" customHeight="1" x14ac:dyDescent="0.25">
      <c r="J1227" s="131"/>
      <c r="K1227" s="131"/>
      <c r="L1227" s="131"/>
      <c r="M1227" s="131"/>
      <c r="N1227" s="131"/>
      <c r="O1227" s="131"/>
      <c r="P1227" s="131"/>
      <c r="Q1227" s="131"/>
    </row>
    <row r="1228" spans="10:17" ht="15" customHeight="1" x14ac:dyDescent="0.25">
      <c r="J1228" s="131"/>
      <c r="K1228" s="131"/>
      <c r="L1228" s="131"/>
      <c r="M1228" s="131"/>
      <c r="N1228" s="131"/>
      <c r="O1228" s="131"/>
      <c r="P1228" s="131"/>
      <c r="Q1228" s="131"/>
    </row>
    <row r="1229" spans="10:17" ht="15" customHeight="1" x14ac:dyDescent="0.25">
      <c r="J1229" s="131"/>
      <c r="K1229" s="131"/>
      <c r="L1229" s="131"/>
      <c r="M1229" s="131"/>
      <c r="N1229" s="131"/>
      <c r="O1229" s="131"/>
      <c r="P1229" s="131"/>
      <c r="Q1229" s="131"/>
    </row>
    <row r="1230" spans="10:17" ht="15" customHeight="1" x14ac:dyDescent="0.25">
      <c r="J1230" s="131"/>
      <c r="K1230" s="131"/>
      <c r="L1230" s="131"/>
      <c r="M1230" s="131"/>
      <c r="N1230" s="131"/>
      <c r="O1230" s="131"/>
      <c r="P1230" s="131"/>
      <c r="Q1230" s="131"/>
    </row>
    <row r="1231" spans="10:17" ht="15" customHeight="1" x14ac:dyDescent="0.25">
      <c r="J1231" s="131"/>
      <c r="K1231" s="131"/>
      <c r="L1231" s="131"/>
      <c r="M1231" s="131"/>
      <c r="N1231" s="131"/>
      <c r="O1231" s="131"/>
      <c r="P1231" s="131"/>
      <c r="Q1231" s="131"/>
    </row>
    <row r="1232" spans="10:17" ht="15" customHeight="1" x14ac:dyDescent="0.25">
      <c r="J1232" s="131"/>
      <c r="K1232" s="131"/>
      <c r="L1232" s="131"/>
      <c r="M1232" s="131"/>
      <c r="N1232" s="131"/>
      <c r="O1232" s="131"/>
      <c r="P1232" s="131"/>
      <c r="Q1232" s="131"/>
    </row>
    <row r="1233" spans="10:17" ht="15" customHeight="1" x14ac:dyDescent="0.25">
      <c r="J1233" s="131"/>
      <c r="K1233" s="131"/>
      <c r="L1233" s="131"/>
      <c r="M1233" s="131"/>
      <c r="N1233" s="131"/>
      <c r="O1233" s="131"/>
      <c r="P1233" s="131"/>
      <c r="Q1233" s="131"/>
    </row>
    <row r="1234" spans="10:17" ht="15" customHeight="1" x14ac:dyDescent="0.25">
      <c r="J1234" s="131"/>
      <c r="K1234" s="131"/>
      <c r="L1234" s="131"/>
      <c r="M1234" s="131"/>
      <c r="N1234" s="131"/>
      <c r="O1234" s="131"/>
      <c r="P1234" s="131"/>
      <c r="Q1234" s="131"/>
    </row>
    <row r="1235" spans="10:17" ht="15" customHeight="1" x14ac:dyDescent="0.25">
      <c r="J1235" s="131"/>
      <c r="K1235" s="131"/>
      <c r="L1235" s="131"/>
      <c r="M1235" s="131"/>
      <c r="N1235" s="131"/>
      <c r="O1235" s="131"/>
      <c r="P1235" s="131"/>
      <c r="Q1235" s="131"/>
    </row>
    <row r="1236" spans="10:17" ht="15" customHeight="1" x14ac:dyDescent="0.25">
      <c r="J1236" s="131"/>
      <c r="K1236" s="131"/>
      <c r="L1236" s="131"/>
      <c r="M1236" s="131"/>
      <c r="N1236" s="131"/>
      <c r="O1236" s="131"/>
      <c r="P1236" s="131"/>
      <c r="Q1236" s="131"/>
    </row>
    <row r="1237" spans="10:17" ht="15" customHeight="1" x14ac:dyDescent="0.25">
      <c r="J1237" s="131"/>
      <c r="K1237" s="131"/>
      <c r="L1237" s="131"/>
      <c r="M1237" s="131"/>
      <c r="N1237" s="131"/>
      <c r="O1237" s="131"/>
      <c r="P1237" s="131"/>
      <c r="Q1237" s="131"/>
    </row>
    <row r="1238" spans="10:17" ht="15" customHeight="1" x14ac:dyDescent="0.25">
      <c r="J1238" s="131"/>
      <c r="K1238" s="131"/>
      <c r="L1238" s="131"/>
      <c r="M1238" s="131"/>
      <c r="N1238" s="131"/>
      <c r="O1238" s="131"/>
      <c r="P1238" s="131"/>
      <c r="Q1238" s="131"/>
    </row>
    <row r="1239" spans="10:17" ht="15" customHeight="1" x14ac:dyDescent="0.25">
      <c r="J1239" s="131"/>
      <c r="K1239" s="131"/>
      <c r="L1239" s="131"/>
      <c r="M1239" s="131"/>
      <c r="N1239" s="131"/>
      <c r="O1239" s="131"/>
      <c r="P1239" s="131"/>
      <c r="Q1239" s="131"/>
    </row>
    <row r="1240" spans="10:17" ht="15" customHeight="1" x14ac:dyDescent="0.25">
      <c r="J1240" s="131"/>
      <c r="K1240" s="131"/>
      <c r="L1240" s="131"/>
      <c r="M1240" s="131"/>
      <c r="N1240" s="131"/>
      <c r="O1240" s="131"/>
      <c r="P1240" s="131"/>
      <c r="Q1240" s="131"/>
    </row>
    <row r="1241" spans="10:17" ht="15" customHeight="1" x14ac:dyDescent="0.25">
      <c r="J1241" s="131"/>
      <c r="K1241" s="131"/>
      <c r="L1241" s="131"/>
      <c r="M1241" s="131"/>
      <c r="N1241" s="131"/>
      <c r="O1241" s="131"/>
      <c r="P1241" s="131"/>
      <c r="Q1241" s="131"/>
    </row>
    <row r="1242" spans="10:17" ht="15" customHeight="1" x14ac:dyDescent="0.25">
      <c r="J1242" s="131"/>
      <c r="K1242" s="131"/>
      <c r="L1242" s="131"/>
      <c r="M1242" s="131"/>
      <c r="N1242" s="131"/>
      <c r="O1242" s="131"/>
      <c r="P1242" s="131"/>
      <c r="Q1242" s="131"/>
    </row>
    <row r="1243" spans="10:17" ht="15" customHeight="1" x14ac:dyDescent="0.25">
      <c r="J1243" s="131"/>
      <c r="K1243" s="131"/>
      <c r="L1243" s="131"/>
      <c r="M1243" s="131"/>
      <c r="N1243" s="131"/>
      <c r="O1243" s="131"/>
      <c r="P1243" s="131"/>
      <c r="Q1243" s="131"/>
    </row>
    <row r="1244" spans="10:17" ht="15" customHeight="1" x14ac:dyDescent="0.25">
      <c r="J1244" s="131"/>
      <c r="K1244" s="131"/>
      <c r="L1244" s="131"/>
      <c r="M1244" s="131"/>
      <c r="N1244" s="131"/>
      <c r="O1244" s="131"/>
      <c r="P1244" s="131"/>
      <c r="Q1244" s="131"/>
    </row>
    <row r="1245" spans="10:17" ht="15" customHeight="1" x14ac:dyDescent="0.25">
      <c r="J1245" s="131"/>
      <c r="K1245" s="131"/>
      <c r="L1245" s="131"/>
      <c r="M1245" s="131"/>
      <c r="N1245" s="131"/>
      <c r="O1245" s="131"/>
      <c r="P1245" s="131"/>
      <c r="Q1245" s="131"/>
    </row>
    <row r="1246" spans="10:17" ht="15" customHeight="1" x14ac:dyDescent="0.25">
      <c r="J1246" s="131"/>
      <c r="K1246" s="131"/>
      <c r="L1246" s="131"/>
      <c r="M1246" s="131"/>
      <c r="N1246" s="131"/>
      <c r="O1246" s="131"/>
      <c r="P1246" s="131"/>
      <c r="Q1246" s="131"/>
    </row>
    <row r="1247" spans="10:17" ht="15" customHeight="1" x14ac:dyDescent="0.25">
      <c r="J1247" s="131"/>
      <c r="K1247" s="131"/>
      <c r="L1247" s="131"/>
      <c r="M1247" s="131"/>
      <c r="N1247" s="131"/>
      <c r="O1247" s="131"/>
      <c r="P1247" s="131"/>
      <c r="Q1247" s="131"/>
    </row>
    <row r="1248" spans="10:17" ht="15" customHeight="1" x14ac:dyDescent="0.25">
      <c r="J1248" s="131"/>
      <c r="K1248" s="131"/>
      <c r="L1248" s="131"/>
      <c r="M1248" s="131"/>
      <c r="N1248" s="131"/>
      <c r="O1248" s="131"/>
      <c r="P1248" s="131"/>
      <c r="Q1248" s="131"/>
    </row>
    <row r="1249" spans="10:17" ht="15" customHeight="1" x14ac:dyDescent="0.25">
      <c r="J1249" s="131"/>
      <c r="K1249" s="131"/>
      <c r="L1249" s="131"/>
      <c r="M1249" s="131"/>
      <c r="N1249" s="131"/>
      <c r="O1249" s="131"/>
      <c r="P1249" s="131"/>
      <c r="Q1249" s="131"/>
    </row>
    <row r="1250" spans="10:17" ht="15" customHeight="1" x14ac:dyDescent="0.25">
      <c r="J1250" s="131"/>
      <c r="K1250" s="131"/>
      <c r="L1250" s="131"/>
      <c r="M1250" s="131"/>
      <c r="N1250" s="131"/>
      <c r="O1250" s="131"/>
      <c r="P1250" s="131"/>
      <c r="Q1250" s="131"/>
    </row>
    <row r="1251" spans="10:17" ht="15" customHeight="1" x14ac:dyDescent="0.25">
      <c r="J1251" s="131"/>
      <c r="K1251" s="131"/>
      <c r="L1251" s="131"/>
      <c r="M1251" s="131"/>
      <c r="N1251" s="131"/>
      <c r="O1251" s="131"/>
      <c r="P1251" s="131"/>
      <c r="Q1251" s="131"/>
    </row>
    <row r="1252" spans="10:17" ht="15" customHeight="1" x14ac:dyDescent="0.25">
      <c r="J1252" s="131"/>
      <c r="K1252" s="131"/>
      <c r="L1252" s="131"/>
      <c r="M1252" s="131"/>
      <c r="N1252" s="131"/>
      <c r="O1252" s="131"/>
      <c r="P1252" s="131"/>
      <c r="Q1252" s="131"/>
    </row>
    <row r="1253" spans="10:17" ht="15" customHeight="1" x14ac:dyDescent="0.25">
      <c r="J1253" s="131"/>
      <c r="K1253" s="131"/>
      <c r="L1253" s="131"/>
      <c r="M1253" s="131"/>
      <c r="N1253" s="131"/>
      <c r="O1253" s="131"/>
      <c r="P1253" s="131"/>
      <c r="Q1253" s="131"/>
    </row>
    <row r="1254" spans="10:17" ht="15" customHeight="1" x14ac:dyDescent="0.25">
      <c r="J1254" s="131"/>
      <c r="K1254" s="131"/>
      <c r="L1254" s="131"/>
      <c r="M1254" s="131"/>
      <c r="N1254" s="131"/>
      <c r="O1254" s="131"/>
      <c r="P1254" s="131"/>
      <c r="Q1254" s="131"/>
    </row>
  </sheetData>
  <customSheetViews>
    <customSheetView guid="{A3FC2C64-8F18-4E91-812D-1C0A223CFD0E}" scale="85" fitToPage="1" topLeftCell="A129">
      <selection activeCell="S145" sqref="S145"/>
      <rowBreaks count="1" manualBreakCount="1">
        <brk id="386" max="16383" man="1"/>
      </rowBreaks>
      <colBreaks count="1" manualBreakCount="1">
        <brk id="17" max="1048575" man="1"/>
      </colBreaks>
      <pageMargins left="0.70866141732283472" right="0.70866141732283472" top="0.74803149606299213" bottom="0.74803149606299213" header="0" footer="0"/>
      <pageSetup paperSize="8" scale="72" fitToHeight="0" orientation="landscape" cellComments="asDisplayed" errors="dash" r:id="rId1"/>
    </customSheetView>
    <customSheetView guid="{445B5084-4AA9-4766-BDF3-F081BD99834E}" scale="85" showPageBreaks="1" fitToPage="1" printArea="1" topLeftCell="A127">
      <selection activeCell="A154" sqref="A154:Q154"/>
      <rowBreaks count="1" manualBreakCount="1">
        <brk id="386" max="16383" man="1"/>
      </rowBreaks>
      <colBreaks count="1" manualBreakCount="1">
        <brk id="17" max="1048575" man="1"/>
      </colBreaks>
      <pageMargins left="0.70866141732283472" right="0.70866141732283472" top="0.74803149606299213" bottom="0.74803149606299213" header="0" footer="0"/>
      <pageSetup paperSize="8" scale="72" fitToHeight="0" orientation="landscape" cellComments="asDisplayed" errors="dash" r:id="rId2"/>
    </customSheetView>
    <customSheetView guid="{AA74D617-46A2-4FDC-94DA-407647126A6B}" scale="80" showPageBreaks="1" fitToPage="1" printArea="1" topLeftCell="A13">
      <selection activeCell="E31" sqref="E31"/>
      <rowBreaks count="1" manualBreakCount="1">
        <brk id="401" max="16383" man="1"/>
      </rowBreaks>
      <colBreaks count="1" manualBreakCount="1">
        <brk id="17" max="1048575" man="1"/>
      </colBreaks>
      <pageMargins left="0.70866141732283472" right="0.70866141732283472" top="0.74803149606299213" bottom="0.74803149606299213" header="0" footer="0"/>
      <pageSetup paperSize="8" scale="46" fitToHeight="0" orientation="landscape" cellComments="asDisplayed" errors="dash" r:id="rId3"/>
    </customSheetView>
  </customSheetViews>
  <mergeCells count="203">
    <mergeCell ref="F96:F100"/>
    <mergeCell ref="G96:G100"/>
    <mergeCell ref="B101:B105"/>
    <mergeCell ref="C101:C105"/>
    <mergeCell ref="D101:D105"/>
    <mergeCell ref="B135:B138"/>
    <mergeCell ref="C135:C138"/>
    <mergeCell ref="D135:D138"/>
    <mergeCell ref="E135:E138"/>
    <mergeCell ref="F135:F138"/>
    <mergeCell ref="G135:G138"/>
    <mergeCell ref="A1:Q2"/>
    <mergeCell ref="P3:Q3"/>
    <mergeCell ref="N3:O3"/>
    <mergeCell ref="L3:M3"/>
    <mergeCell ref="J3:K3"/>
    <mergeCell ref="A92:Q92"/>
    <mergeCell ref="B93:C93"/>
    <mergeCell ref="J94:K94"/>
    <mergeCell ref="L94:M94"/>
    <mergeCell ref="N94:O94"/>
    <mergeCell ref="P94:Q94"/>
    <mergeCell ref="G13:G16"/>
    <mergeCell ref="F13:F16"/>
    <mergeCell ref="E13:E16"/>
    <mergeCell ref="D13:D16"/>
    <mergeCell ref="A5:A20"/>
    <mergeCell ref="A24:A45"/>
    <mergeCell ref="B42:B45"/>
    <mergeCell ref="C42:C45"/>
    <mergeCell ref="D42:D45"/>
    <mergeCell ref="E42:E45"/>
    <mergeCell ref="E17:E20"/>
    <mergeCell ref="F17:F20"/>
    <mergeCell ref="G17:G20"/>
    <mergeCell ref="G5:G8"/>
    <mergeCell ref="F5:F8"/>
    <mergeCell ref="E5:E8"/>
    <mergeCell ref="D5:D8"/>
    <mergeCell ref="C5:C8"/>
    <mergeCell ref="B5:B8"/>
    <mergeCell ref="G9:G12"/>
    <mergeCell ref="F9:F12"/>
    <mergeCell ref="A54:Q54"/>
    <mergeCell ref="A53:Q53"/>
    <mergeCell ref="J22:K22"/>
    <mergeCell ref="L22:M22"/>
    <mergeCell ref="N22:O22"/>
    <mergeCell ref="P22:Q22"/>
    <mergeCell ref="E9:E12"/>
    <mergeCell ref="C13:C16"/>
    <mergeCell ref="B13:B16"/>
    <mergeCell ref="B29:B32"/>
    <mergeCell ref="C29:C32"/>
    <mergeCell ref="D29:D32"/>
    <mergeCell ref="E29:E32"/>
    <mergeCell ref="F29:F32"/>
    <mergeCell ref="G29:G32"/>
    <mergeCell ref="G33:G37"/>
    <mergeCell ref="D9:D12"/>
    <mergeCell ref="C9:C12"/>
    <mergeCell ref="E101:E105"/>
    <mergeCell ref="F101:F105"/>
    <mergeCell ref="G101:G105"/>
    <mergeCell ref="B106:B110"/>
    <mergeCell ref="C106:C110"/>
    <mergeCell ref="D106:D110"/>
    <mergeCell ref="E106:E110"/>
    <mergeCell ref="F33:F37"/>
    <mergeCell ref="E33:E37"/>
    <mergeCell ref="D33:D37"/>
    <mergeCell ref="C33:C37"/>
    <mergeCell ref="B33:B37"/>
    <mergeCell ref="B38:B41"/>
    <mergeCell ref="C38:C41"/>
    <mergeCell ref="D38:D41"/>
    <mergeCell ref="E38:E41"/>
    <mergeCell ref="F38:F41"/>
    <mergeCell ref="G38:G41"/>
    <mergeCell ref="D81:D85"/>
    <mergeCell ref="E81:E85"/>
    <mergeCell ref="F81:F85"/>
    <mergeCell ref="A87:D87"/>
    <mergeCell ref="F42:F45"/>
    <mergeCell ref="G42:G45"/>
    <mergeCell ref="G24:G28"/>
    <mergeCell ref="F24:F28"/>
    <mergeCell ref="E24:E28"/>
    <mergeCell ref="D24:D28"/>
    <mergeCell ref="P121:Q121"/>
    <mergeCell ref="N121:O121"/>
    <mergeCell ref="L121:M121"/>
    <mergeCell ref="J121:K121"/>
    <mergeCell ref="G106:G110"/>
    <mergeCell ref="A113:Q113"/>
    <mergeCell ref="A114:Q114"/>
    <mergeCell ref="A115:Q115"/>
    <mergeCell ref="A116:Q116"/>
    <mergeCell ref="A117:Q117"/>
    <mergeCell ref="A118:Q118"/>
    <mergeCell ref="A119:Q119"/>
    <mergeCell ref="B120:C120"/>
    <mergeCell ref="I120:Q120"/>
    <mergeCell ref="A89:Q89"/>
    <mergeCell ref="A90:Q90"/>
    <mergeCell ref="A91:Q91"/>
    <mergeCell ref="C24:C28"/>
    <mergeCell ref="B9:B12"/>
    <mergeCell ref="B17:B20"/>
    <mergeCell ref="C17:C20"/>
    <mergeCell ref="D17:D20"/>
    <mergeCell ref="B24:B28"/>
    <mergeCell ref="I21:Q21"/>
    <mergeCell ref="B56:C56"/>
    <mergeCell ref="I56:Q56"/>
    <mergeCell ref="A88:Q88"/>
    <mergeCell ref="I68:Q68"/>
    <mergeCell ref="J69:K69"/>
    <mergeCell ref="L69:M69"/>
    <mergeCell ref="N69:O69"/>
    <mergeCell ref="P69:Q69"/>
    <mergeCell ref="D76:D80"/>
    <mergeCell ref="E76:E80"/>
    <mergeCell ref="F76:F80"/>
    <mergeCell ref="G76:G80"/>
    <mergeCell ref="B81:B85"/>
    <mergeCell ref="C81:C85"/>
    <mergeCell ref="F71:F75"/>
    <mergeCell ref="G71:G75"/>
    <mergeCell ref="B76:B80"/>
    <mergeCell ref="C76:C80"/>
    <mergeCell ref="A159:Q159"/>
    <mergeCell ref="A160:Q160"/>
    <mergeCell ref="A123:A130"/>
    <mergeCell ref="B123:B126"/>
    <mergeCell ref="C123:C126"/>
    <mergeCell ref="D123:D126"/>
    <mergeCell ref="E123:E126"/>
    <mergeCell ref="F123:F126"/>
    <mergeCell ref="A149:Q149"/>
    <mergeCell ref="I150:Q150"/>
    <mergeCell ref="G123:G126"/>
    <mergeCell ref="B127:B130"/>
    <mergeCell ref="C127:C130"/>
    <mergeCell ref="D127:D130"/>
    <mergeCell ref="E127:E130"/>
    <mergeCell ref="F127:F130"/>
    <mergeCell ref="G127:G130"/>
    <mergeCell ref="A135:A142"/>
    <mergeCell ref="B132:C132"/>
    <mergeCell ref="I132:Q132"/>
    <mergeCell ref="J133:K133"/>
    <mergeCell ref="L133:M133"/>
    <mergeCell ref="N133:O133"/>
    <mergeCell ref="P133:Q133"/>
    <mergeCell ref="D71:D75"/>
    <mergeCell ref="J151:K151"/>
    <mergeCell ref="L151:M151"/>
    <mergeCell ref="N151:O151"/>
    <mergeCell ref="P151:Q151"/>
    <mergeCell ref="B153:B156"/>
    <mergeCell ref="C153:C156"/>
    <mergeCell ref="D153:D156"/>
    <mergeCell ref="E153:E156"/>
    <mergeCell ref="F153:F156"/>
    <mergeCell ref="G153:G156"/>
    <mergeCell ref="G81:G85"/>
    <mergeCell ref="B139:B142"/>
    <mergeCell ref="C139:C142"/>
    <mergeCell ref="D139:D142"/>
    <mergeCell ref="E139:E142"/>
    <mergeCell ref="F139:F142"/>
    <mergeCell ref="G139:G142"/>
    <mergeCell ref="A112:C112"/>
    <mergeCell ref="A96:A110"/>
    <mergeCell ref="B96:B100"/>
    <mergeCell ref="C96:C100"/>
    <mergeCell ref="D96:D100"/>
    <mergeCell ref="E96:E100"/>
    <mergeCell ref="E71:E75"/>
    <mergeCell ref="F106:F110"/>
    <mergeCell ref="P57:Q57"/>
    <mergeCell ref="N57:O57"/>
    <mergeCell ref="L57:M57"/>
    <mergeCell ref="J57:K57"/>
    <mergeCell ref="A153:A156"/>
    <mergeCell ref="A59:A66"/>
    <mergeCell ref="B59:B62"/>
    <mergeCell ref="C59:C62"/>
    <mergeCell ref="D59:D62"/>
    <mergeCell ref="E59:E62"/>
    <mergeCell ref="F59:F62"/>
    <mergeCell ref="G59:G62"/>
    <mergeCell ref="B63:B66"/>
    <mergeCell ref="C63:C66"/>
    <mergeCell ref="D63:D66"/>
    <mergeCell ref="E63:E66"/>
    <mergeCell ref="F63:F66"/>
    <mergeCell ref="G63:G66"/>
    <mergeCell ref="B68:C68"/>
    <mergeCell ref="A71:A85"/>
    <mergeCell ref="B71:B75"/>
    <mergeCell ref="C71:C75"/>
  </mergeCells>
  <pageMargins left="0.70866141732283472" right="0.70866141732283472" top="0.74803149606299213" bottom="0.74803149606299213" header="0" footer="0"/>
  <pageSetup paperSize="8" scale="46" fitToHeight="0" orientation="landscape" cellComments="asDisplayed" errors="dash" r:id="rId4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7"/>
  <sheetViews>
    <sheetView workbookViewId="0">
      <selection activeCell="F4" sqref="F4"/>
    </sheetView>
  </sheetViews>
  <sheetFormatPr defaultRowHeight="15" x14ac:dyDescent="0.25"/>
  <cols>
    <col min="1" max="1" width="18.28515625" style="143" bestFit="1" customWidth="1"/>
    <col min="2" max="2" width="15.7109375" style="143" bestFit="1" customWidth="1"/>
    <col min="3" max="3" width="23.42578125" style="143" bestFit="1" customWidth="1"/>
    <col min="4" max="4" width="24.28515625" style="143" bestFit="1" customWidth="1"/>
    <col min="5" max="6" width="24.28515625" style="143" customWidth="1"/>
    <col min="7" max="7" width="15.7109375" style="143" customWidth="1"/>
    <col min="8" max="8" width="12.85546875" style="143" customWidth="1"/>
    <col min="9" max="9" width="12.140625" style="143" customWidth="1"/>
    <col min="10" max="10" width="13.42578125" style="143" customWidth="1"/>
    <col min="11" max="11" width="15.140625" style="143" customWidth="1"/>
    <col min="12" max="12" width="13.140625" style="143" customWidth="1"/>
    <col min="13" max="13" width="15.28515625" style="143" customWidth="1"/>
    <col min="14" max="14" width="17.140625" style="143" customWidth="1"/>
    <col min="15" max="15" width="14.42578125" style="143" bestFit="1" customWidth="1"/>
    <col min="16" max="16" width="9.28515625" style="143" bestFit="1" customWidth="1"/>
    <col min="17" max="16384" width="9.140625" style="143"/>
  </cols>
  <sheetData>
    <row r="1" spans="1:16" s="179" customFormat="1" x14ac:dyDescent="0.25">
      <c r="A1" s="376" t="s">
        <v>187</v>
      </c>
      <c r="B1" s="376" t="s">
        <v>186</v>
      </c>
      <c r="C1" s="363" t="s">
        <v>185</v>
      </c>
      <c r="D1" s="363" t="s">
        <v>184</v>
      </c>
      <c r="E1" s="363" t="s">
        <v>183</v>
      </c>
      <c r="F1" s="363" t="s">
        <v>182</v>
      </c>
      <c r="G1" s="366" t="s">
        <v>181</v>
      </c>
      <c r="H1" s="366"/>
      <c r="I1" s="366"/>
      <c r="J1" s="366"/>
      <c r="K1" s="366"/>
      <c r="L1" s="366"/>
      <c r="M1" s="366"/>
      <c r="N1" s="366"/>
      <c r="O1" s="366"/>
      <c r="P1" s="366"/>
    </row>
    <row r="2" spans="1:16" s="179" customFormat="1" x14ac:dyDescent="0.25">
      <c r="A2" s="377"/>
      <c r="B2" s="377"/>
      <c r="C2" s="364"/>
      <c r="D2" s="364"/>
      <c r="E2" s="364"/>
      <c r="F2" s="364"/>
      <c r="G2" s="366"/>
      <c r="H2" s="366"/>
      <c r="I2" s="366"/>
      <c r="J2" s="366"/>
      <c r="K2" s="366"/>
      <c r="L2" s="366"/>
      <c r="M2" s="366"/>
      <c r="N2" s="366"/>
      <c r="O2" s="366"/>
      <c r="P2" s="366"/>
    </row>
    <row r="3" spans="1:16" s="179" customFormat="1" ht="30" x14ac:dyDescent="0.25">
      <c r="A3" s="378"/>
      <c r="B3" s="378"/>
      <c r="C3" s="365"/>
      <c r="D3" s="365"/>
      <c r="E3" s="365"/>
      <c r="F3" s="365"/>
      <c r="G3" s="183" t="s">
        <v>180</v>
      </c>
      <c r="H3" s="183" t="s">
        <v>179</v>
      </c>
      <c r="I3" s="182" t="s">
        <v>178</v>
      </c>
      <c r="J3" s="182" t="s">
        <v>177</v>
      </c>
      <c r="K3" s="180" t="s">
        <v>176</v>
      </c>
      <c r="L3" s="181" t="s">
        <v>175</v>
      </c>
      <c r="M3" s="180" t="s">
        <v>174</v>
      </c>
      <c r="N3" s="180" t="s">
        <v>173</v>
      </c>
      <c r="O3" s="180" t="s">
        <v>172</v>
      </c>
      <c r="P3" s="180" t="s">
        <v>171</v>
      </c>
    </row>
    <row r="4" spans="1:16" ht="15.75" x14ac:dyDescent="0.25">
      <c r="A4" s="176" t="s">
        <v>170</v>
      </c>
      <c r="B4" s="165">
        <v>4035042</v>
      </c>
      <c r="C4" s="174">
        <f>41372*5.5</f>
        <v>227546</v>
      </c>
      <c r="D4" s="174">
        <f>41372*5.5</f>
        <v>227546</v>
      </c>
      <c r="E4" s="174">
        <v>41372</v>
      </c>
      <c r="F4" s="174">
        <v>41372</v>
      </c>
      <c r="G4" s="170">
        <f>D4*H4</f>
        <v>116958.644</v>
      </c>
      <c r="H4" s="172">
        <v>0.51400000000000001</v>
      </c>
      <c r="I4" s="170">
        <f>D4*J4</f>
        <v>110587.356</v>
      </c>
      <c r="J4" s="163">
        <v>0.48599999999999999</v>
      </c>
      <c r="K4" s="171">
        <f>D4*L4</f>
        <v>70880.578999999998</v>
      </c>
      <c r="L4" s="169">
        <v>0.3115</v>
      </c>
      <c r="M4" s="170">
        <f>N4*D4</f>
        <v>37181.0164</v>
      </c>
      <c r="N4" s="169">
        <v>0.16339999999999999</v>
      </c>
      <c r="O4" s="168"/>
      <c r="P4" s="167"/>
    </row>
    <row r="5" spans="1:16" ht="15.75" x14ac:dyDescent="0.25">
      <c r="A5" s="176" t="s">
        <v>169</v>
      </c>
      <c r="B5" s="165">
        <v>1500000</v>
      </c>
      <c r="C5" s="174">
        <f>B5*0.68</f>
        <v>1020000.0000000001</v>
      </c>
      <c r="D5" s="170">
        <f>B5*0.51</f>
        <v>765000</v>
      </c>
      <c r="E5" s="178">
        <f>((B5*0.51)/5.58)+(B5*0.17)/5.16</f>
        <v>186515.37884471117</v>
      </c>
      <c r="F5" s="170">
        <f>(B5*0.51)/5.58</f>
        <v>137096.77419354839</v>
      </c>
      <c r="G5" s="170">
        <f>D5*H5</f>
        <v>394740</v>
      </c>
      <c r="H5" s="177">
        <v>0.51600000000000001</v>
      </c>
      <c r="I5" s="170">
        <f>D5*J5</f>
        <v>370260</v>
      </c>
      <c r="J5" s="163">
        <v>0.48399999999999999</v>
      </c>
      <c r="K5" s="171">
        <f>D5*L5</f>
        <v>410040</v>
      </c>
      <c r="L5" s="169">
        <v>0.53600000000000003</v>
      </c>
      <c r="M5" s="170">
        <f>N5*D5</f>
        <v>137700</v>
      </c>
      <c r="N5" s="169">
        <v>0.18</v>
      </c>
      <c r="O5" s="170">
        <f>P5*D5</f>
        <v>79560</v>
      </c>
      <c r="P5" s="169">
        <v>0.104</v>
      </c>
    </row>
    <row r="6" spans="1:16" ht="30" x14ac:dyDescent="0.25">
      <c r="A6" s="176" t="s">
        <v>168</v>
      </c>
      <c r="B6" s="165">
        <v>29000</v>
      </c>
      <c r="C6" s="174">
        <f>B6</f>
        <v>29000</v>
      </c>
      <c r="D6" s="170">
        <f>B6</f>
        <v>29000</v>
      </c>
      <c r="E6" s="170">
        <v>8800</v>
      </c>
      <c r="F6" s="170">
        <v>8800</v>
      </c>
      <c r="G6" s="170">
        <f>D6*H6</f>
        <v>14645</v>
      </c>
      <c r="H6" s="172">
        <v>0.505</v>
      </c>
      <c r="I6" s="170">
        <f>D6*J6</f>
        <v>14355.000000000002</v>
      </c>
      <c r="J6" s="163">
        <v>0.49500000000000005</v>
      </c>
      <c r="K6" s="171">
        <f>D6*L6</f>
        <v>10625.6</v>
      </c>
      <c r="L6" s="169">
        <v>0.3664</v>
      </c>
      <c r="M6" s="170">
        <f>N6*D6</f>
        <v>4657.3999999999996</v>
      </c>
      <c r="N6" s="169">
        <v>0.16059999999999999</v>
      </c>
      <c r="O6" s="168"/>
      <c r="P6" s="167"/>
    </row>
    <row r="7" spans="1:16" ht="30" x14ac:dyDescent="0.25">
      <c r="A7" s="176" t="s">
        <v>167</v>
      </c>
      <c r="B7" s="175">
        <v>277985</v>
      </c>
      <c r="C7" s="174">
        <v>180690</v>
      </c>
      <c r="D7" s="170">
        <v>2565</v>
      </c>
      <c r="E7" s="173"/>
      <c r="F7" s="170">
        <v>712</v>
      </c>
      <c r="G7" s="170">
        <f>D7*H7</f>
        <v>1295.325</v>
      </c>
      <c r="H7" s="172">
        <v>0.505</v>
      </c>
      <c r="I7" s="170">
        <f>D7*J7</f>
        <v>1269.675</v>
      </c>
      <c r="J7" s="163">
        <v>0.495</v>
      </c>
      <c r="K7" s="171">
        <f>D7*L7</f>
        <v>977.77799999999991</v>
      </c>
      <c r="L7" s="169">
        <v>0.38119999999999998</v>
      </c>
      <c r="M7" s="170">
        <f>N7*D7</f>
        <v>471.96</v>
      </c>
      <c r="N7" s="169">
        <v>0.184</v>
      </c>
      <c r="O7" s="168"/>
      <c r="P7" s="167"/>
    </row>
    <row r="8" spans="1:16" ht="15.75" x14ac:dyDescent="0.25">
      <c r="A8" s="166" t="s">
        <v>166</v>
      </c>
      <c r="B8" s="165">
        <f>SUM(B4:B7)</f>
        <v>5842027</v>
      </c>
      <c r="C8" s="162">
        <f>SUM(C4:C7)</f>
        <v>1457236</v>
      </c>
      <c r="D8" s="162">
        <f>ROUND(SUM(D4:D7),-3)</f>
        <v>1024000</v>
      </c>
      <c r="E8" s="162">
        <f>SUM(E4:E7)</f>
        <v>236687.37884471117</v>
      </c>
      <c r="F8" s="162">
        <f>SUM(F4:F7)</f>
        <v>187980.77419354839</v>
      </c>
      <c r="G8" s="162">
        <f>ROUND(SUM(G4:G7),-3)</f>
        <v>528000</v>
      </c>
      <c r="H8" s="164"/>
      <c r="I8" s="162">
        <f>ROUND(SUM(I4:I7),-3)</f>
        <v>496000</v>
      </c>
      <c r="J8" s="163"/>
      <c r="K8" s="162">
        <f>ROUND(SUM(K4:K7),-3)</f>
        <v>493000</v>
      </c>
      <c r="L8" s="161"/>
      <c r="M8" s="162">
        <f>ROUND(SUM(M4:M7),-3)</f>
        <v>180000</v>
      </c>
      <c r="N8" s="161"/>
      <c r="O8" s="160"/>
      <c r="P8" s="159"/>
    </row>
    <row r="9" spans="1:16" x14ac:dyDescent="0.25">
      <c r="A9" s="154"/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</row>
    <row r="10" spans="1:16" x14ac:dyDescent="0.25">
      <c r="A10" s="367" t="s">
        <v>165</v>
      </c>
      <c r="B10" s="368"/>
      <c r="C10" s="369"/>
      <c r="D10" s="158" t="s">
        <v>143</v>
      </c>
      <c r="E10" s="158" t="s">
        <v>164</v>
      </c>
      <c r="F10" s="157"/>
      <c r="H10" s="155"/>
      <c r="I10" s="370" t="s">
        <v>163</v>
      </c>
      <c r="J10" s="371"/>
      <c r="K10" s="371"/>
      <c r="L10" s="371"/>
      <c r="M10" s="371"/>
      <c r="N10" s="371"/>
      <c r="O10" s="371"/>
      <c r="P10" s="372"/>
    </row>
    <row r="11" spans="1:16" x14ac:dyDescent="0.25">
      <c r="A11" s="362" t="s">
        <v>162</v>
      </c>
      <c r="B11" s="362"/>
      <c r="C11" s="362"/>
      <c r="D11" s="156"/>
      <c r="E11" s="156"/>
      <c r="F11" s="155"/>
      <c r="H11" s="155"/>
      <c r="I11" s="373"/>
      <c r="J11" s="374"/>
      <c r="K11" s="374"/>
      <c r="L11" s="374"/>
      <c r="M11" s="374"/>
      <c r="N11" s="374"/>
      <c r="O11" s="374"/>
      <c r="P11" s="375"/>
    </row>
    <row r="12" spans="1:16" x14ac:dyDescent="0.25">
      <c r="A12" s="362" t="s">
        <v>161</v>
      </c>
      <c r="B12" s="362"/>
      <c r="C12" s="362"/>
      <c r="D12" s="156"/>
      <c r="E12" s="156"/>
      <c r="F12" s="155"/>
      <c r="H12" s="155"/>
      <c r="I12" s="154"/>
      <c r="J12" s="154"/>
      <c r="K12" s="154"/>
      <c r="L12" s="154"/>
      <c r="M12" s="154"/>
      <c r="N12" s="154"/>
      <c r="O12" s="154"/>
      <c r="P12" s="154"/>
    </row>
    <row r="13" spans="1:16" x14ac:dyDescent="0.25">
      <c r="A13" s="362" t="s">
        <v>160</v>
      </c>
      <c r="B13" s="362"/>
      <c r="C13" s="362"/>
      <c r="D13" s="156"/>
      <c r="E13" s="156"/>
      <c r="F13" s="155"/>
      <c r="H13" s="155"/>
      <c r="I13" s="154"/>
      <c r="J13" s="154"/>
      <c r="K13" s="154"/>
      <c r="L13" s="154"/>
      <c r="M13" s="154"/>
      <c r="N13" s="154"/>
      <c r="O13" s="154"/>
      <c r="P13" s="154"/>
    </row>
    <row r="14" spans="1:16" x14ac:dyDescent="0.25">
      <c r="A14" s="362" t="s">
        <v>159</v>
      </c>
      <c r="B14" s="362"/>
      <c r="C14" s="362"/>
      <c r="D14" s="156"/>
      <c r="E14" s="156"/>
      <c r="F14" s="155"/>
      <c r="H14" s="155"/>
      <c r="I14" s="154"/>
      <c r="J14" s="154"/>
      <c r="K14" s="154"/>
      <c r="L14" s="154"/>
      <c r="M14" s="154"/>
      <c r="N14" s="154"/>
      <c r="O14" s="154"/>
      <c r="P14" s="154"/>
    </row>
    <row r="15" spans="1:16" x14ac:dyDescent="0.25">
      <c r="A15" s="362" t="s">
        <v>158</v>
      </c>
      <c r="B15" s="362"/>
      <c r="C15" s="362"/>
      <c r="D15" s="156"/>
      <c r="E15" s="156"/>
      <c r="F15" s="155"/>
      <c r="H15" s="155"/>
      <c r="I15" s="154"/>
      <c r="J15" s="154"/>
      <c r="K15" s="154"/>
      <c r="L15" s="154"/>
      <c r="M15" s="154"/>
      <c r="N15" s="154"/>
      <c r="O15" s="154"/>
      <c r="P15" s="154"/>
    </row>
    <row r="16" spans="1:16" x14ac:dyDescent="0.25">
      <c r="A16" s="362" t="s">
        <v>157</v>
      </c>
      <c r="B16" s="362"/>
      <c r="C16" s="362"/>
      <c r="D16" s="156"/>
      <c r="E16" s="156"/>
      <c r="F16" s="155"/>
      <c r="H16" s="155"/>
      <c r="I16" s="154"/>
      <c r="J16" s="154"/>
      <c r="K16" s="154"/>
      <c r="L16" s="154"/>
      <c r="M16" s="154"/>
      <c r="N16" s="154"/>
      <c r="O16" s="154"/>
      <c r="P16" s="154"/>
    </row>
    <row r="17" spans="1:16" x14ac:dyDescent="0.25">
      <c r="A17" s="362" t="s">
        <v>156</v>
      </c>
      <c r="B17" s="362"/>
      <c r="C17" s="362"/>
      <c r="D17" s="156">
        <v>1</v>
      </c>
      <c r="E17" s="156">
        <v>1</v>
      </c>
      <c r="F17" s="155"/>
      <c r="H17" s="155"/>
      <c r="I17" s="154"/>
      <c r="J17" s="154"/>
      <c r="K17" s="154"/>
      <c r="L17" s="154"/>
      <c r="M17" s="154"/>
      <c r="N17" s="154"/>
      <c r="O17" s="154"/>
      <c r="P17" s="154"/>
    </row>
    <row r="21" spans="1:16" x14ac:dyDescent="0.25">
      <c r="D21" s="153">
        <f>C7/B7</f>
        <v>0.6499991006708995</v>
      </c>
      <c r="E21" s="153"/>
      <c r="F21" s="153"/>
      <c r="I21" s="152"/>
      <c r="J21" s="152"/>
    </row>
    <row r="26" spans="1:16" x14ac:dyDescent="0.25">
      <c r="A26" s="150"/>
      <c r="B26" s="150"/>
      <c r="C26" s="144"/>
      <c r="D26" s="144"/>
      <c r="E26" s="144"/>
      <c r="F26" s="144"/>
      <c r="G26" s="150"/>
      <c r="H26" s="150"/>
      <c r="I26" s="150"/>
      <c r="J26" s="150"/>
      <c r="K26" s="150"/>
    </row>
    <row r="27" spans="1:16" x14ac:dyDescent="0.25">
      <c r="A27" s="150"/>
      <c r="B27" s="380" t="s">
        <v>155</v>
      </c>
      <c r="C27" s="380"/>
      <c r="D27" s="380"/>
      <c r="E27" s="380"/>
      <c r="F27" s="380"/>
      <c r="G27" s="380"/>
      <c r="H27" s="145"/>
      <c r="I27" s="150"/>
      <c r="J27" s="150"/>
      <c r="K27" s="150"/>
    </row>
    <row r="28" spans="1:16" x14ac:dyDescent="0.25">
      <c r="A28" s="150"/>
      <c r="B28" s="381" t="s">
        <v>154</v>
      </c>
      <c r="C28" s="381"/>
      <c r="D28" s="151"/>
      <c r="E28" s="151"/>
      <c r="F28" s="151" t="s">
        <v>153</v>
      </c>
      <c r="G28" s="151"/>
      <c r="H28" s="145"/>
      <c r="I28" s="150"/>
      <c r="J28" s="150"/>
      <c r="K28" s="150"/>
    </row>
    <row r="29" spans="1:16" x14ac:dyDescent="0.25">
      <c r="A29" s="150"/>
      <c r="B29" s="379" t="s">
        <v>152</v>
      </c>
      <c r="C29" s="149" t="s">
        <v>151</v>
      </c>
      <c r="D29" s="148"/>
      <c r="E29" s="147"/>
      <c r="F29" s="147">
        <v>13.274488564327255</v>
      </c>
      <c r="G29" s="147"/>
      <c r="H29" s="145"/>
      <c r="I29" s="150"/>
      <c r="J29" s="150"/>
      <c r="K29" s="150"/>
    </row>
    <row r="30" spans="1:16" x14ac:dyDescent="0.25">
      <c r="A30" s="150"/>
      <c r="B30" s="379"/>
      <c r="C30" s="149" t="s">
        <v>150</v>
      </c>
      <c r="D30" s="148"/>
      <c r="E30" s="147"/>
      <c r="F30" s="147">
        <v>16.347735110357114</v>
      </c>
      <c r="G30" s="147"/>
      <c r="H30" s="145"/>
      <c r="I30" s="150"/>
      <c r="J30" s="150"/>
      <c r="K30" s="150"/>
    </row>
    <row r="31" spans="1:16" x14ac:dyDescent="0.25">
      <c r="A31" s="150"/>
      <c r="B31" s="379"/>
      <c r="C31" s="149" t="s">
        <v>149</v>
      </c>
      <c r="D31" s="148"/>
      <c r="E31" s="147"/>
      <c r="F31" s="147">
        <v>2.0455440664244584</v>
      </c>
      <c r="G31" s="147"/>
      <c r="H31" s="145"/>
      <c r="I31" s="150"/>
      <c r="J31" s="150"/>
      <c r="K31" s="150"/>
    </row>
    <row r="32" spans="1:16" x14ac:dyDescent="0.25">
      <c r="A32" s="150"/>
      <c r="B32" s="379"/>
      <c r="C32" s="149" t="s">
        <v>148</v>
      </c>
      <c r="D32" s="148"/>
      <c r="E32" s="147"/>
      <c r="F32" s="147">
        <v>28.529990200389548</v>
      </c>
      <c r="G32" s="147"/>
      <c r="H32" s="145"/>
      <c r="I32" s="150"/>
      <c r="J32" s="150"/>
      <c r="K32" s="150"/>
    </row>
    <row r="33" spans="1:11" x14ac:dyDescent="0.25">
      <c r="A33" s="144"/>
      <c r="B33" s="379"/>
      <c r="C33" s="149" t="s">
        <v>147</v>
      </c>
      <c r="D33" s="148"/>
      <c r="E33" s="147"/>
      <c r="F33" s="147">
        <v>3.7807265221223596</v>
      </c>
      <c r="G33" s="147"/>
      <c r="H33" s="145"/>
      <c r="I33" s="144"/>
      <c r="J33" s="144"/>
      <c r="K33" s="144"/>
    </row>
    <row r="34" spans="1:11" x14ac:dyDescent="0.25">
      <c r="A34" s="144"/>
      <c r="B34" s="379"/>
      <c r="C34" s="149" t="s">
        <v>146</v>
      </c>
      <c r="D34" s="148"/>
      <c r="E34" s="147"/>
      <c r="F34" s="147">
        <v>19.385860373332655</v>
      </c>
      <c r="G34" s="147"/>
      <c r="H34" s="145"/>
      <c r="I34" s="144"/>
      <c r="J34" s="144"/>
      <c r="K34" s="144"/>
    </row>
    <row r="35" spans="1:11" x14ac:dyDescent="0.25">
      <c r="A35" s="144"/>
      <c r="B35" s="379"/>
      <c r="C35" s="149" t="s">
        <v>145</v>
      </c>
      <c r="D35" s="148"/>
      <c r="E35" s="147"/>
      <c r="F35" s="147">
        <v>11.622340573230037</v>
      </c>
      <c r="G35" s="147"/>
      <c r="H35" s="145"/>
      <c r="I35" s="144"/>
      <c r="J35" s="144"/>
      <c r="K35" s="144"/>
    </row>
    <row r="36" spans="1:11" x14ac:dyDescent="0.25">
      <c r="A36" s="144"/>
      <c r="B36" s="379"/>
      <c r="C36" s="149" t="s">
        <v>144</v>
      </c>
      <c r="D36" s="148"/>
      <c r="E36" s="147"/>
      <c r="F36" s="147">
        <v>5.0133145898165825</v>
      </c>
      <c r="G36" s="147"/>
      <c r="H36" s="145"/>
      <c r="I36" s="144"/>
      <c r="J36" s="144"/>
      <c r="K36" s="144"/>
    </row>
    <row r="37" spans="1:11" x14ac:dyDescent="0.25">
      <c r="A37" s="144"/>
      <c r="B37" s="379"/>
      <c r="C37" s="149" t="s">
        <v>143</v>
      </c>
      <c r="D37" s="148"/>
      <c r="E37" s="147"/>
      <c r="F37" s="147">
        <v>100</v>
      </c>
      <c r="G37" s="146"/>
      <c r="H37" s="145"/>
      <c r="I37" s="144"/>
      <c r="J37" s="144"/>
      <c r="K37" s="144"/>
    </row>
  </sheetData>
  <mergeCells count="19">
    <mergeCell ref="A14:C14"/>
    <mergeCell ref="A15:C15"/>
    <mergeCell ref="A16:C16"/>
    <mergeCell ref="B29:B37"/>
    <mergeCell ref="B27:G27"/>
    <mergeCell ref="B28:C28"/>
    <mergeCell ref="A17:C17"/>
    <mergeCell ref="A13:C13"/>
    <mergeCell ref="F1:F3"/>
    <mergeCell ref="G1:P2"/>
    <mergeCell ref="A10:C10"/>
    <mergeCell ref="I10:P11"/>
    <mergeCell ref="A11:C11"/>
    <mergeCell ref="E1:E3"/>
    <mergeCell ref="A1:A3"/>
    <mergeCell ref="B1:B3"/>
    <mergeCell ref="C1:C3"/>
    <mergeCell ref="D1:D3"/>
    <mergeCell ref="A12:C12"/>
  </mergeCell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Q29"/>
  <sheetViews>
    <sheetView workbookViewId="0">
      <selection activeCell="H20" sqref="H20:H28"/>
    </sheetView>
  </sheetViews>
  <sheetFormatPr defaultRowHeight="15" x14ac:dyDescent="0.25"/>
  <cols>
    <col min="1" max="1" width="16.7109375" style="143" customWidth="1"/>
    <col min="2" max="2" width="20" style="143" customWidth="1"/>
    <col min="3" max="4" width="11.7109375" style="143" customWidth="1"/>
    <col min="5" max="13" width="13.7109375" style="179" bestFit="1" customWidth="1"/>
    <col min="14" max="14" width="11" style="143" bestFit="1" customWidth="1"/>
    <col min="15" max="15" width="12" style="143" bestFit="1" customWidth="1"/>
    <col min="16" max="16384" width="9.140625" style="143"/>
  </cols>
  <sheetData>
    <row r="4" spans="1:17" x14ac:dyDescent="0.25">
      <c r="D4" s="178"/>
    </row>
    <row r="6" spans="1:17" s="220" customFormat="1" x14ac:dyDescent="0.25">
      <c r="B6" s="221"/>
      <c r="C6" s="221" t="s">
        <v>218</v>
      </c>
      <c r="D6" s="221" t="s">
        <v>217</v>
      </c>
      <c r="E6" s="222" t="s">
        <v>216</v>
      </c>
      <c r="F6" s="222" t="s">
        <v>215</v>
      </c>
      <c r="G6" s="222" t="s">
        <v>214</v>
      </c>
      <c r="H6" s="222" t="s">
        <v>213</v>
      </c>
      <c r="I6" s="222" t="s">
        <v>212</v>
      </c>
      <c r="J6" s="222" t="s">
        <v>211</v>
      </c>
      <c r="K6" s="222" t="s">
        <v>210</v>
      </c>
      <c r="L6" s="222" t="s">
        <v>209</v>
      </c>
      <c r="M6" s="222" t="s">
        <v>208</v>
      </c>
      <c r="N6" s="221" t="s">
        <v>207</v>
      </c>
      <c r="O6" s="221"/>
    </row>
    <row r="7" spans="1:17" x14ac:dyDescent="0.25">
      <c r="A7" s="382" t="s">
        <v>206</v>
      </c>
      <c r="B7" s="212" t="s">
        <v>198</v>
      </c>
      <c r="C7" s="214">
        <v>62000</v>
      </c>
      <c r="D7" s="216">
        <f t="shared" ref="D7:M7" si="0">C7+(($N$7-$C$7)/11)</f>
        <v>68826.979472140767</v>
      </c>
      <c r="E7" s="218">
        <f t="shared" si="0"/>
        <v>75653.958944281534</v>
      </c>
      <c r="F7" s="218">
        <f t="shared" si="0"/>
        <v>82480.938416422301</v>
      </c>
      <c r="G7" s="218">
        <f t="shared" si="0"/>
        <v>89307.917888563068</v>
      </c>
      <c r="H7" s="218">
        <f t="shared" si="0"/>
        <v>96134.897360703835</v>
      </c>
      <c r="I7" s="218">
        <f t="shared" si="0"/>
        <v>102961.8768328446</v>
      </c>
      <c r="J7" s="218">
        <f t="shared" si="0"/>
        <v>109788.85630498537</v>
      </c>
      <c r="K7" s="218">
        <f t="shared" si="0"/>
        <v>116615.83577712614</v>
      </c>
      <c r="L7" s="218">
        <f t="shared" si="0"/>
        <v>123442.8152492669</v>
      </c>
      <c r="M7" s="218">
        <f t="shared" si="0"/>
        <v>130269.79472140767</v>
      </c>
      <c r="N7" s="170">
        <v>137096.77419354839</v>
      </c>
      <c r="O7" s="219">
        <v>137096.77419354839</v>
      </c>
    </row>
    <row r="8" spans="1:17" x14ac:dyDescent="0.25">
      <c r="A8" s="382"/>
      <c r="B8" s="212" t="s">
        <v>200</v>
      </c>
      <c r="C8" s="215">
        <f t="shared" ref="C8:N8" si="1">C7*186</f>
        <v>11532000</v>
      </c>
      <c r="D8" s="215">
        <f t="shared" si="1"/>
        <v>12801818.181818184</v>
      </c>
      <c r="E8" s="215">
        <f t="shared" si="1"/>
        <v>14071636.363636365</v>
      </c>
      <c r="F8" s="215">
        <f t="shared" si="1"/>
        <v>15341454.545454549</v>
      </c>
      <c r="G8" s="215">
        <f t="shared" si="1"/>
        <v>16611272.72727273</v>
      </c>
      <c r="H8" s="215">
        <f t="shared" si="1"/>
        <v>17881090.909090914</v>
      </c>
      <c r="I8" s="215">
        <f t="shared" si="1"/>
        <v>19150909.090909097</v>
      </c>
      <c r="J8" s="215">
        <f t="shared" si="1"/>
        <v>20420727.272727277</v>
      </c>
      <c r="K8" s="215">
        <f t="shared" si="1"/>
        <v>21690545.454545461</v>
      </c>
      <c r="L8" s="215">
        <f t="shared" si="1"/>
        <v>22960363.636363644</v>
      </c>
      <c r="M8" s="215">
        <f t="shared" si="1"/>
        <v>24230181.818181828</v>
      </c>
      <c r="N8" s="215">
        <f t="shared" si="1"/>
        <v>25500000</v>
      </c>
      <c r="O8" s="211">
        <f>SUM(C8:N8)</f>
        <v>222192000.00000006</v>
      </c>
    </row>
    <row r="9" spans="1:17" x14ac:dyDescent="0.25">
      <c r="A9" s="382"/>
      <c r="B9" s="212" t="s">
        <v>205</v>
      </c>
      <c r="C9" s="212"/>
      <c r="D9" s="212"/>
      <c r="E9" s="213"/>
      <c r="F9" s="213"/>
      <c r="G9" s="213"/>
      <c r="H9" s="213"/>
      <c r="I9" s="213"/>
      <c r="J9" s="213"/>
      <c r="K9" s="213"/>
      <c r="L9" s="213"/>
      <c r="M9" s="213"/>
      <c r="N9" s="212"/>
      <c r="O9" s="212">
        <v>8700</v>
      </c>
    </row>
    <row r="10" spans="1:17" x14ac:dyDescent="0.25">
      <c r="A10" s="382"/>
      <c r="B10" s="212" t="s">
        <v>200</v>
      </c>
      <c r="C10" s="212"/>
      <c r="D10" s="212"/>
      <c r="E10" s="218">
        <f>E11-D11</f>
        <v>3692.909090909091</v>
      </c>
      <c r="F10" s="213"/>
      <c r="G10" s="213"/>
      <c r="H10" s="213"/>
      <c r="I10" s="213"/>
      <c r="J10" s="213"/>
      <c r="K10" s="213"/>
      <c r="L10" s="213"/>
      <c r="M10" s="213"/>
      <c r="N10" s="212"/>
      <c r="O10" s="217">
        <v>10440000</v>
      </c>
    </row>
    <row r="11" spans="1:17" x14ac:dyDescent="0.25">
      <c r="A11" s="382"/>
      <c r="B11" s="212" t="s">
        <v>204</v>
      </c>
      <c r="C11" s="212">
        <v>750</v>
      </c>
      <c r="D11" s="216">
        <f t="shared" ref="D11:M11" si="2">C11+(($N$11-$C$11)/11)</f>
        <v>4442.909090909091</v>
      </c>
      <c r="E11" s="216">
        <f t="shared" si="2"/>
        <v>8135.818181818182</v>
      </c>
      <c r="F11" s="216">
        <f t="shared" si="2"/>
        <v>11828.727272727272</v>
      </c>
      <c r="G11" s="216">
        <f t="shared" si="2"/>
        <v>15521.636363636364</v>
      </c>
      <c r="H11" s="216">
        <f t="shared" si="2"/>
        <v>19214.545454545456</v>
      </c>
      <c r="I11" s="216">
        <f t="shared" si="2"/>
        <v>22907.454545454548</v>
      </c>
      <c r="J11" s="216">
        <f t="shared" si="2"/>
        <v>26600.36363636364</v>
      </c>
      <c r="K11" s="216">
        <f t="shared" si="2"/>
        <v>30293.272727272732</v>
      </c>
      <c r="L11" s="216">
        <f t="shared" si="2"/>
        <v>33986.181818181823</v>
      </c>
      <c r="M11" s="216">
        <f t="shared" si="2"/>
        <v>37679.090909090912</v>
      </c>
      <c r="N11" s="212">
        <v>41372</v>
      </c>
      <c r="O11" s="216">
        <f>N11</f>
        <v>41372</v>
      </c>
    </row>
    <row r="12" spans="1:17" x14ac:dyDescent="0.25">
      <c r="A12" s="382"/>
      <c r="B12" s="212" t="s">
        <v>200</v>
      </c>
      <c r="C12" s="215">
        <f t="shared" ref="C12:N12" si="3">C11*186</f>
        <v>139500</v>
      </c>
      <c r="D12" s="215">
        <f t="shared" si="3"/>
        <v>826381.09090909094</v>
      </c>
      <c r="E12" s="215">
        <f t="shared" si="3"/>
        <v>1513262.1818181819</v>
      </c>
      <c r="F12" s="215">
        <f t="shared" si="3"/>
        <v>2200143.2727272725</v>
      </c>
      <c r="G12" s="215">
        <f t="shared" si="3"/>
        <v>2887024.3636363638</v>
      </c>
      <c r="H12" s="215">
        <f t="shared" si="3"/>
        <v>3573905.4545454546</v>
      </c>
      <c r="I12" s="215">
        <f t="shared" si="3"/>
        <v>4260786.5454545459</v>
      </c>
      <c r="J12" s="215">
        <f t="shared" si="3"/>
        <v>4947667.6363636367</v>
      </c>
      <c r="K12" s="215">
        <f t="shared" si="3"/>
        <v>5634548.7272727285</v>
      </c>
      <c r="L12" s="215">
        <f t="shared" si="3"/>
        <v>6321429.8181818193</v>
      </c>
      <c r="M12" s="215">
        <f t="shared" si="3"/>
        <v>7008310.9090909092</v>
      </c>
      <c r="N12" s="215">
        <f t="shared" si="3"/>
        <v>7695192</v>
      </c>
      <c r="O12" s="211">
        <f>SUM(C12:N12)</f>
        <v>47008152</v>
      </c>
      <c r="Q12" s="153"/>
    </row>
    <row r="13" spans="1:17" x14ac:dyDescent="0.25">
      <c r="A13" s="382"/>
      <c r="B13" s="212" t="s">
        <v>203</v>
      </c>
      <c r="C13" s="212"/>
      <c r="D13" s="212"/>
      <c r="E13" s="213"/>
      <c r="F13" s="213"/>
      <c r="G13" s="213"/>
      <c r="H13" s="213"/>
      <c r="I13" s="213"/>
      <c r="J13" s="213"/>
      <c r="K13" s="213"/>
      <c r="L13" s="213"/>
      <c r="M13" s="213"/>
      <c r="N13" s="212"/>
      <c r="O13" s="214">
        <v>5000</v>
      </c>
    </row>
    <row r="14" spans="1:17" x14ac:dyDescent="0.25">
      <c r="A14" s="382"/>
      <c r="B14" s="212" t="s">
        <v>200</v>
      </c>
      <c r="C14" s="212"/>
      <c r="D14" s="212"/>
      <c r="E14" s="213"/>
      <c r="F14" s="213"/>
      <c r="G14" s="213"/>
      <c r="H14" s="213"/>
      <c r="I14" s="213"/>
      <c r="J14" s="213"/>
      <c r="K14" s="213"/>
      <c r="L14" s="213"/>
      <c r="M14" s="213"/>
      <c r="N14" s="212"/>
      <c r="O14" s="211">
        <v>4300000</v>
      </c>
      <c r="P14" s="178"/>
    </row>
    <row r="17" spans="1:14" x14ac:dyDescent="0.25">
      <c r="C17" s="143" t="s">
        <v>202</v>
      </c>
      <c r="D17" s="143" t="s">
        <v>201</v>
      </c>
      <c r="E17" s="179" t="s">
        <v>200</v>
      </c>
    </row>
    <row r="18" spans="1:14" ht="15.75" thickBot="1" x14ac:dyDescent="0.3">
      <c r="A18" s="382" t="s">
        <v>199</v>
      </c>
      <c r="B18" s="197" t="s">
        <v>198</v>
      </c>
      <c r="C18" s="210">
        <f>186515.378844711</f>
        <v>186515.378844711</v>
      </c>
      <c r="D18" s="203">
        <f>N7</f>
        <v>137096.77419354839</v>
      </c>
      <c r="E18" s="209"/>
      <c r="F18" s="208"/>
      <c r="H18" s="383" t="s">
        <v>197</v>
      </c>
      <c r="I18" s="383"/>
      <c r="J18" s="383"/>
      <c r="K18" s="383"/>
      <c r="L18" s="383"/>
      <c r="M18" s="383"/>
      <c r="N18" s="186"/>
    </row>
    <row r="19" spans="1:14" ht="16.5" thickTop="1" thickBot="1" x14ac:dyDescent="0.3">
      <c r="A19" s="382"/>
      <c r="B19" s="197" t="s">
        <v>196</v>
      </c>
      <c r="C19" s="197"/>
      <c r="D19" s="197">
        <v>62000</v>
      </c>
      <c r="E19" s="207">
        <f>D19*75*5</f>
        <v>23250000</v>
      </c>
      <c r="H19" s="384" t="s">
        <v>195</v>
      </c>
      <c r="I19" s="385"/>
      <c r="J19" s="206"/>
      <c r="K19" s="205"/>
      <c r="L19" s="205" t="s">
        <v>194</v>
      </c>
      <c r="M19" s="204"/>
      <c r="N19" s="186"/>
    </row>
    <row r="20" spans="1:14" ht="15.75" thickTop="1" x14ac:dyDescent="0.25">
      <c r="A20" s="382"/>
      <c r="B20" s="197" t="s">
        <v>193</v>
      </c>
      <c r="C20" s="197"/>
      <c r="D20" s="203">
        <f>C18-D19</f>
        <v>124515.378844711</v>
      </c>
      <c r="E20" s="202">
        <f>D20*147*5</f>
        <v>91518803.450862586</v>
      </c>
      <c r="H20" s="386" t="s">
        <v>152</v>
      </c>
      <c r="I20" s="201" t="s">
        <v>151</v>
      </c>
      <c r="J20" s="200"/>
      <c r="K20" s="199"/>
      <c r="L20" s="199">
        <v>11.858242862575205</v>
      </c>
      <c r="M20" s="198"/>
      <c r="N20" s="186"/>
    </row>
    <row r="21" spans="1:14" ht="24" x14ac:dyDescent="0.25">
      <c r="A21" s="382"/>
      <c r="H21" s="387"/>
      <c r="I21" s="194" t="s">
        <v>150</v>
      </c>
      <c r="J21" s="193"/>
      <c r="K21" s="192"/>
      <c r="L21" s="192">
        <v>14.782288622813397</v>
      </c>
      <c r="M21" s="191"/>
      <c r="N21" s="186"/>
    </row>
    <row r="22" spans="1:14" x14ac:dyDescent="0.25">
      <c r="A22" s="382"/>
      <c r="H22" s="387"/>
      <c r="I22" s="194" t="s">
        <v>149</v>
      </c>
      <c r="J22" s="193"/>
      <c r="K22" s="192"/>
      <c r="L22" s="192">
        <v>2.299396599060711</v>
      </c>
      <c r="M22" s="191"/>
      <c r="N22" s="186"/>
    </row>
    <row r="23" spans="1:14" x14ac:dyDescent="0.25">
      <c r="A23" s="382"/>
      <c r="B23" s="197" t="s">
        <v>192</v>
      </c>
      <c r="C23" s="143" t="s">
        <v>191</v>
      </c>
      <c r="H23" s="387"/>
      <c r="I23" s="194" t="s">
        <v>148</v>
      </c>
      <c r="J23" s="193"/>
      <c r="K23" s="192"/>
      <c r="L23" s="192">
        <v>25.337211369083377</v>
      </c>
      <c r="M23" s="191"/>
      <c r="N23" s="186"/>
    </row>
    <row r="24" spans="1:14" x14ac:dyDescent="0.25">
      <c r="A24" s="382"/>
      <c r="B24" s="143">
        <f>8700+712</f>
        <v>9412</v>
      </c>
      <c r="C24" s="196">
        <v>3573072</v>
      </c>
      <c r="H24" s="387"/>
      <c r="I24" s="194" t="s">
        <v>147</v>
      </c>
      <c r="J24" s="193"/>
      <c r="K24" s="192"/>
      <c r="L24" s="192">
        <v>4.1940387820079756</v>
      </c>
      <c r="M24" s="191"/>
      <c r="N24" s="186"/>
    </row>
    <row r="25" spans="1:14" x14ac:dyDescent="0.25">
      <c r="A25" s="382"/>
      <c r="H25" s="387"/>
      <c r="I25" s="194" t="s">
        <v>146</v>
      </c>
      <c r="J25" s="193"/>
      <c r="K25" s="192"/>
      <c r="L25" s="192">
        <v>22.213710728829682</v>
      </c>
      <c r="M25" s="191"/>
      <c r="N25" s="186"/>
    </row>
    <row r="26" spans="1:14" x14ac:dyDescent="0.25">
      <c r="B26" s="197" t="s">
        <v>190</v>
      </c>
      <c r="H26" s="387"/>
      <c r="I26" s="194" t="s">
        <v>145</v>
      </c>
      <c r="J26" s="193"/>
      <c r="K26" s="192"/>
      <c r="L26" s="192">
        <v>13.025138664040083</v>
      </c>
      <c r="M26" s="191"/>
      <c r="N26" s="186"/>
    </row>
    <row r="27" spans="1:14" x14ac:dyDescent="0.25">
      <c r="B27" s="143">
        <f>N11</f>
        <v>41372</v>
      </c>
      <c r="C27" s="196">
        <f>B27*147*5</f>
        <v>30408420</v>
      </c>
      <c r="E27" s="195"/>
      <c r="H27" s="387"/>
      <c r="I27" s="194" t="s">
        <v>144</v>
      </c>
      <c r="J27" s="193"/>
      <c r="K27" s="192"/>
      <c r="L27" s="192">
        <v>6.2899723715895615</v>
      </c>
      <c r="M27" s="191"/>
      <c r="N27" s="186"/>
    </row>
    <row r="28" spans="1:14" ht="15.75" thickBot="1" x14ac:dyDescent="0.3">
      <c r="H28" s="388"/>
      <c r="I28" s="190" t="s">
        <v>143</v>
      </c>
      <c r="J28" s="189"/>
      <c r="K28" s="188"/>
      <c r="L28" s="188">
        <v>100</v>
      </c>
      <c r="M28" s="187"/>
      <c r="N28" s="186"/>
    </row>
    <row r="29" spans="1:14" ht="30.75" thickTop="1" x14ac:dyDescent="0.25">
      <c r="B29" s="185" t="s">
        <v>189</v>
      </c>
      <c r="C29" s="184" t="s">
        <v>188</v>
      </c>
      <c r="D29" s="143">
        <v>3400000</v>
      </c>
    </row>
  </sheetData>
  <mergeCells count="5">
    <mergeCell ref="A7:A14"/>
    <mergeCell ref="A18:A25"/>
    <mergeCell ref="H18:M18"/>
    <mergeCell ref="H19:I19"/>
    <mergeCell ref="H20:H2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BA LOGFRAME</vt:lpstr>
      <vt:lpstr>PIN</vt:lpstr>
      <vt:lpstr>Budget Calculation</vt:lpstr>
      <vt:lpstr>'BA LOGFRAME'!Print_Area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Jean-Charles Rouge</dc:creator>
  <cp:lastModifiedBy>Jean-Charles Rouge</cp:lastModifiedBy>
  <cp:lastPrinted>2018-10-16T09:13:30Z</cp:lastPrinted>
  <dcterms:created xsi:type="dcterms:W3CDTF">2018-10-13T08:56:22Z</dcterms:created>
  <dcterms:modified xsi:type="dcterms:W3CDTF">2019-02-22T14:18:06Z</dcterms:modified>
</cp:coreProperties>
</file>