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autoCompressPictures="0"/>
  <mc:AlternateContent xmlns:mc="http://schemas.openxmlformats.org/markup-compatibility/2006">
    <mc:Choice Requires="x15">
      <x15ac:absPath xmlns:x15ac="http://schemas.microsoft.com/office/spreadsheetml/2010/11/ac" url="C:\Users\Jean-Charles.Rouge\Dropbox (Personal)\LCRP 2019\FINAL Submissions\Final logframes\"/>
    </mc:Choice>
  </mc:AlternateContent>
  <xr:revisionPtr revIDLastSave="0" documentId="13_ncr:1_{02A6D905-32F8-459E-A89A-0DC63030991B}" xr6:coauthVersionLast="40" xr6:coauthVersionMax="40" xr10:uidLastSave="{00000000-0000-0000-0000-000000000000}"/>
  <bookViews>
    <workbookView xWindow="0" yWindow="0" windowWidth="28800" windowHeight="11835" activeTab="4" xr2:uid="{00000000-000D-0000-FFFF-FFFF00000000}"/>
  </bookViews>
  <sheets>
    <sheet name="Readme" sheetId="29" r:id="rId1"/>
    <sheet name="Summary (2019)" sheetId="42" r:id="rId2"/>
    <sheet name="Outcome 1" sheetId="37" r:id="rId3"/>
    <sheet name="Outcome 2" sheetId="38" r:id="rId4"/>
    <sheet name="Outcome 3" sheetId="39" r:id="rId5"/>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46" i="38" l="1"/>
  <c r="R46" i="38"/>
  <c r="U24" i="38"/>
  <c r="U20" i="38"/>
  <c r="V43" i="37"/>
  <c r="V42" i="37"/>
  <c r="R19" i="37"/>
  <c r="R18" i="37"/>
  <c r="R16" i="37"/>
  <c r="J5" i="37"/>
  <c r="U16" i="37"/>
  <c r="V5" i="37"/>
  <c r="S16" i="37"/>
  <c r="N5" i="37"/>
  <c r="T16" i="37"/>
  <c r="R5" i="37"/>
  <c r="E8" i="42"/>
  <c r="E47" i="39"/>
  <c r="E71" i="39"/>
  <c r="E29" i="39"/>
  <c r="E11" i="39"/>
  <c r="E35" i="38"/>
  <c r="E14" i="38"/>
  <c r="E36" i="37"/>
  <c r="E9" i="37"/>
  <c r="T20" i="38"/>
  <c r="T18" i="37"/>
  <c r="S18" i="37"/>
  <c r="R15" i="37"/>
  <c r="V47" i="38"/>
  <c r="R46" i="37"/>
  <c r="V45" i="37"/>
  <c r="R20" i="37"/>
  <c r="C35" i="38"/>
  <c r="C14"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5" authorId="0" shapeId="0" xr:uid="{00000000-0006-0000-0200-000001000000}">
      <text>
        <r>
          <rPr>
            <b/>
            <sz val="9"/>
            <color indexed="81"/>
            <rFont val="Tahoma"/>
            <charset val="1"/>
          </rPr>
          <t>Administrator:</t>
        </r>
        <r>
          <rPr>
            <sz val="9"/>
            <color indexed="81"/>
            <rFont val="Tahoma"/>
            <charset val="1"/>
          </rPr>
          <t xml:space="preserve">
# of children and youth reached through BTS Initiatives.</t>
        </r>
      </text>
    </comment>
    <comment ref="C18" authorId="0" shapeId="0" xr:uid="{00000000-0006-0000-0200-000002000000}">
      <text>
        <r>
          <rPr>
            <b/>
            <sz val="9"/>
            <color indexed="81"/>
            <rFont val="Tahoma"/>
            <family val="2"/>
          </rPr>
          <t>Administrator:</t>
        </r>
        <r>
          <rPr>
            <sz val="9"/>
            <color indexed="81"/>
            <rFont val="Tahoma"/>
            <family val="2"/>
          </rPr>
          <t xml:space="preserve">
Includes subsidies for SEN PRL/PRS students' special education (as per UNRWA).</t>
        </r>
      </text>
    </comment>
    <comment ref="A30" authorId="0" shapeId="0" xr:uid="{00000000-0006-0000-0200-000003000000}">
      <text>
        <r>
          <rPr>
            <b/>
            <sz val="9"/>
            <color indexed="81"/>
            <rFont val="Tahoma"/>
            <family val="2"/>
          </rPr>
          <t>Administrator:</t>
        </r>
        <r>
          <rPr>
            <sz val="9"/>
            <color indexed="81"/>
            <rFont val="Tahoma"/>
            <family val="2"/>
          </rPr>
          <t xml:space="preserve">
Added by UNRWA</t>
        </r>
      </text>
    </comment>
    <comment ref="V42" authorId="0" shapeId="0" xr:uid="{00000000-0006-0000-0200-000004000000}">
      <text>
        <r>
          <rPr>
            <b/>
            <sz val="9"/>
            <color indexed="81"/>
            <rFont val="Tahoma"/>
            <family val="2"/>
          </rPr>
          <t>Administrator:</t>
        </r>
        <r>
          <rPr>
            <sz val="9"/>
            <color indexed="81"/>
            <rFont val="Tahoma"/>
            <family val="2"/>
          </rPr>
          <t xml:space="preserve">
a) 5 (UNHCR)
b) 200 (MEHE)</t>
        </r>
      </text>
    </comment>
    <comment ref="V43" authorId="0" shapeId="0" xr:uid="{00000000-0006-0000-0200-000005000000}">
      <text>
        <r>
          <rPr>
            <b/>
            <sz val="9"/>
            <color indexed="81"/>
            <rFont val="Tahoma"/>
            <family val="2"/>
          </rPr>
          <t>Administrator:</t>
        </r>
        <r>
          <rPr>
            <sz val="9"/>
            <color indexed="81"/>
            <rFont val="Tahoma"/>
            <family val="2"/>
          </rPr>
          <t xml:space="preserve">
a) 11 (UNHCR)
b) 16 (MEHE)</t>
        </r>
      </text>
    </comment>
    <comment ref="V44" authorId="0" shapeId="0" xr:uid="{00000000-0006-0000-0200-000006000000}">
      <text>
        <r>
          <rPr>
            <b/>
            <sz val="9"/>
            <color indexed="81"/>
            <rFont val="Tahoma"/>
            <family val="2"/>
          </rPr>
          <t>Administrator:</t>
        </r>
        <r>
          <rPr>
            <sz val="9"/>
            <color indexed="81"/>
            <rFont val="Tahoma"/>
            <family val="2"/>
          </rPr>
          <t xml:space="preserve">
a) MEHE Race's Output 1.2.3</t>
        </r>
      </text>
    </comment>
    <comment ref="V45" authorId="0" shapeId="0" xr:uid="{00000000-0006-0000-0200-000007000000}">
      <text>
        <r>
          <rPr>
            <b/>
            <sz val="9"/>
            <color indexed="81"/>
            <rFont val="Tahoma"/>
            <charset val="1"/>
          </rPr>
          <t>Administrator:</t>
        </r>
        <r>
          <rPr>
            <sz val="9"/>
            <color indexed="81"/>
            <rFont val="Tahoma"/>
            <charset val="1"/>
          </rPr>
          <t xml:space="preserve">
a) 250 (UNHCR)
b) 300 (UNESCO)</t>
        </r>
      </text>
    </comment>
    <comment ref="R46" authorId="0" shapeId="0" xr:uid="{00000000-0006-0000-0200-000008000000}">
      <text>
        <r>
          <rPr>
            <b/>
            <sz val="9"/>
            <color indexed="81"/>
            <rFont val="Tahoma"/>
            <family val="2"/>
          </rPr>
          <t>Administrator:</t>
        </r>
        <r>
          <rPr>
            <sz val="9"/>
            <color indexed="81"/>
            <rFont val="Tahoma"/>
            <family val="2"/>
          </rPr>
          <t xml:space="preserve">
a) 200 (UNHCR)</t>
        </r>
      </text>
    </comment>
    <comment ref="C47" authorId="0" shapeId="0" xr:uid="{00000000-0006-0000-0200-000009000000}">
      <text>
        <r>
          <rPr>
            <b/>
            <sz val="9"/>
            <color indexed="81"/>
            <rFont val="Tahoma"/>
            <family val="2"/>
          </rPr>
          <t>Administrator:</t>
        </r>
        <r>
          <rPr>
            <sz val="9"/>
            <color indexed="81"/>
            <rFont val="Tahoma"/>
            <family val="2"/>
          </rPr>
          <t xml:space="preserve">
UNRWA not appealing for this indicator in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Vicken Ashkarian</author>
  </authors>
  <commentList>
    <comment ref="R6" authorId="0" shapeId="0" xr:uid="{00000000-0006-0000-0300-000001000000}">
      <text>
        <r>
          <rPr>
            <b/>
            <sz val="9"/>
            <color indexed="81"/>
            <rFont val="Tahoma"/>
            <family val="2"/>
          </rPr>
          <t>Administrator:</t>
        </r>
        <r>
          <rPr>
            <sz val="9"/>
            <color indexed="81"/>
            <rFont val="Tahoma"/>
            <family val="2"/>
          </rPr>
          <t xml:space="preserve">
</t>
        </r>
        <r>
          <rPr>
            <b/>
            <u/>
            <sz val="9"/>
            <color indexed="81"/>
            <rFont val="Tahoma"/>
            <family val="2"/>
          </rPr>
          <t xml:space="preserve">From UNRWA:
</t>
        </r>
        <r>
          <rPr>
            <sz val="9"/>
            <color indexed="81"/>
            <rFont val="Tahoma"/>
            <family val="2"/>
          </rPr>
          <t>SY 2018-2019
Survival rate of PRL remains the same:
PRL (Male): 93.76% (Cumulative)
PRL (Female):97.31 (Cumulative)</t>
        </r>
      </text>
    </comment>
    <comment ref="C8" authorId="1" shapeId="0" xr:uid="{00000000-0006-0000-0300-000002000000}">
      <text>
        <r>
          <rPr>
            <b/>
            <sz val="9"/>
            <color indexed="81"/>
            <rFont val="Tahoma"/>
            <family val="2"/>
          </rPr>
          <t>Vicken Ashkarian:</t>
        </r>
        <r>
          <rPr>
            <sz val="9"/>
            <color indexed="81"/>
            <rFont val="Tahoma"/>
            <family val="2"/>
          </rPr>
          <t xml:space="preserve">
</t>
        </r>
        <r>
          <rPr>
            <b/>
            <sz val="12"/>
            <color indexed="81"/>
            <rFont val="Tahoma"/>
            <family val="2"/>
          </rPr>
          <t>NOT UNDER THE APPEAL</t>
        </r>
      </text>
    </comment>
    <comment ref="U20" authorId="0" shapeId="0" xr:uid="{00000000-0006-0000-0300-000003000000}">
      <text>
        <r>
          <rPr>
            <b/>
            <sz val="9"/>
            <color indexed="81"/>
            <rFont val="Tahoma"/>
            <charset val="1"/>
          </rPr>
          <t>Administrator:</t>
        </r>
        <r>
          <rPr>
            <sz val="9"/>
            <color indexed="81"/>
            <rFont val="Tahoma"/>
            <charset val="1"/>
          </rPr>
          <t xml:space="preserve">
a) 400 DOPS Counselors + 100 Secondary teachers (UNESCO)
b) 22,000 MEHE</t>
        </r>
      </text>
    </comment>
    <comment ref="C21" authorId="1" shapeId="0" xr:uid="{00000000-0006-0000-0300-000004000000}">
      <text>
        <r>
          <rPr>
            <b/>
            <sz val="9"/>
            <color indexed="81"/>
            <rFont val="Tahoma"/>
            <family val="2"/>
          </rPr>
          <t xml:space="preserve">Vicken Ashkarian:
</t>
        </r>
        <r>
          <rPr>
            <sz val="9"/>
            <color indexed="81"/>
            <rFont val="Tahoma"/>
            <family val="2"/>
          </rPr>
          <t xml:space="preserve">
</t>
        </r>
        <r>
          <rPr>
            <b/>
            <sz val="9"/>
            <color indexed="81"/>
            <rFont val="Tahoma"/>
            <family val="2"/>
          </rPr>
          <t>NOT UNDER THE APPEAL</t>
        </r>
      </text>
    </comment>
    <comment ref="U24" authorId="0" shapeId="0" xr:uid="{00000000-0006-0000-0300-000005000000}">
      <text>
        <r>
          <rPr>
            <b/>
            <sz val="9"/>
            <color indexed="81"/>
            <rFont val="Tahoma"/>
            <family val="2"/>
          </rPr>
          <t>Administrator:</t>
        </r>
        <r>
          <rPr>
            <sz val="9"/>
            <color indexed="81"/>
            <rFont val="Tahoma"/>
            <family val="2"/>
          </rPr>
          <t xml:space="preserve">
a) MEHE: Health and PSS Counsellors.</t>
        </r>
      </text>
    </comment>
    <comment ref="C41" authorId="1" shapeId="0" xr:uid="{00000000-0006-0000-0300-000006000000}">
      <text>
        <r>
          <rPr>
            <b/>
            <sz val="9"/>
            <color indexed="81"/>
            <rFont val="Tahoma"/>
            <family val="2"/>
          </rPr>
          <t>Vicken Ashkarian:</t>
        </r>
        <r>
          <rPr>
            <sz val="9"/>
            <color indexed="81"/>
            <rFont val="Tahoma"/>
            <family val="2"/>
          </rPr>
          <t xml:space="preserve">
NOT UNDER THE APPEAL</t>
        </r>
      </text>
    </comment>
    <comment ref="C44" authorId="1" shapeId="0" xr:uid="{00000000-0006-0000-0300-000007000000}">
      <text>
        <r>
          <rPr>
            <b/>
            <sz val="9"/>
            <color indexed="81"/>
            <rFont val="Tahoma"/>
            <family val="2"/>
          </rPr>
          <t>Vicken Ashkarian:</t>
        </r>
        <r>
          <rPr>
            <sz val="9"/>
            <color indexed="81"/>
            <rFont val="Tahoma"/>
            <family val="2"/>
          </rPr>
          <t xml:space="preserve">
NOT UNDER THE APPEAL</t>
        </r>
      </text>
    </comment>
    <comment ref="R46" authorId="0" shapeId="0" xr:uid="{00000000-0006-0000-0300-000008000000}">
      <text>
        <r>
          <rPr>
            <b/>
            <sz val="9"/>
            <color indexed="81"/>
            <rFont val="Tahoma"/>
            <family val="2"/>
          </rPr>
          <t>Administrator:</t>
        </r>
        <r>
          <rPr>
            <sz val="9"/>
            <color indexed="81"/>
            <rFont val="Tahoma"/>
            <family val="2"/>
          </rPr>
          <t xml:space="preserve">
a) 5,040 (UNHCR) all in CV's
b) 8000 in Cycle 1 + 500 in Secondary (UNESCO) - all in PS: 
       75% of 8000 are SYR/PAL and 25% LEB
       80% of 500 are SYR and 20% are LEB</t>
        </r>
      </text>
    </comment>
    <comment ref="V47" authorId="0" shapeId="0" xr:uid="{00000000-0006-0000-0300-000009000000}">
      <text>
        <r>
          <rPr>
            <b/>
            <sz val="9"/>
            <color indexed="81"/>
            <rFont val="Tahoma"/>
            <family val="2"/>
          </rPr>
          <t>Administrator:</t>
        </r>
        <r>
          <rPr>
            <sz val="9"/>
            <color indexed="81"/>
            <rFont val="Tahoma"/>
            <family val="2"/>
          </rPr>
          <t xml:space="preserve">
a) 329 (UNHCR)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Vicken Ashkarian</author>
  </authors>
  <commentList>
    <comment ref="C5" authorId="0" shapeId="0" xr:uid="{00000000-0006-0000-0400-000001000000}">
      <text>
        <r>
          <rPr>
            <b/>
            <sz val="9"/>
            <color indexed="81"/>
            <rFont val="Tahoma"/>
            <family val="2"/>
          </rPr>
          <t>Vicken Ashkarian:</t>
        </r>
        <r>
          <rPr>
            <sz val="9"/>
            <color indexed="81"/>
            <rFont val="Tahoma"/>
            <family val="2"/>
          </rPr>
          <t xml:space="preserve">
NOT UNDER THE APPEAL</t>
        </r>
      </text>
    </comment>
    <comment ref="C17" authorId="0" shapeId="0" xr:uid="{00000000-0006-0000-0400-000002000000}">
      <text>
        <r>
          <rPr>
            <b/>
            <sz val="9"/>
            <color indexed="81"/>
            <rFont val="Tahoma"/>
            <family val="2"/>
          </rPr>
          <t>Vicken Ashkarian:</t>
        </r>
        <r>
          <rPr>
            <sz val="9"/>
            <color indexed="81"/>
            <rFont val="Tahoma"/>
            <family val="2"/>
          </rPr>
          <t xml:space="preserve">
NOT UNDER THE APPEAL</t>
        </r>
      </text>
    </comment>
    <comment ref="C18" authorId="0" shapeId="0" xr:uid="{00000000-0006-0000-0400-000003000000}">
      <text>
        <r>
          <rPr>
            <b/>
            <sz val="9"/>
            <color indexed="81"/>
            <rFont val="Tahoma"/>
            <family val="2"/>
          </rPr>
          <t>Vicken Ashkarian:</t>
        </r>
        <r>
          <rPr>
            <sz val="9"/>
            <color indexed="81"/>
            <rFont val="Tahoma"/>
            <family val="2"/>
          </rPr>
          <t xml:space="preserve">
NOT UNDER THE APPEAL</t>
        </r>
      </text>
    </comment>
    <comment ref="C35" authorId="0" shapeId="0" xr:uid="{00000000-0006-0000-0400-000004000000}">
      <text>
        <r>
          <rPr>
            <b/>
            <sz val="9"/>
            <color indexed="81"/>
            <rFont val="Tahoma"/>
            <family val="2"/>
          </rPr>
          <t>Vicken Ashkarian:</t>
        </r>
        <r>
          <rPr>
            <sz val="9"/>
            <color indexed="81"/>
            <rFont val="Tahoma"/>
            <family val="2"/>
          </rPr>
          <t xml:space="preserve">
NOT UNDER THE APPEAL</t>
        </r>
      </text>
    </comment>
    <comment ref="C53" authorId="0" shapeId="0" xr:uid="{00000000-0006-0000-0400-000005000000}">
      <text>
        <r>
          <rPr>
            <b/>
            <sz val="9"/>
            <color indexed="81"/>
            <rFont val="Tahoma"/>
            <family val="2"/>
          </rPr>
          <t xml:space="preserve">Vicken Ashkarian:
</t>
        </r>
        <r>
          <rPr>
            <sz val="9"/>
            <color indexed="81"/>
            <rFont val="Tahoma"/>
            <family val="2"/>
          </rPr>
          <t xml:space="preserve">
</t>
        </r>
        <r>
          <rPr>
            <b/>
            <sz val="9"/>
            <color indexed="81"/>
            <rFont val="Tahoma"/>
            <family val="2"/>
          </rPr>
          <t>NOT UNDER THE APPEAL</t>
        </r>
      </text>
    </comment>
  </commentList>
</comments>
</file>

<file path=xl/sharedStrings.xml><?xml version="1.0" encoding="utf-8"?>
<sst xmlns="http://schemas.openxmlformats.org/spreadsheetml/2006/main" count="1139" uniqueCount="296">
  <si>
    <t>Frequency</t>
  </si>
  <si>
    <t>Baseline</t>
  </si>
  <si>
    <t>List below indicators used to evaluate the impact of programmes under outcome 1 i.e. measure Outcome 1</t>
  </si>
  <si>
    <t>Definition / Description</t>
  </si>
  <si>
    <t>Syrians</t>
  </si>
  <si>
    <t>Leb</t>
  </si>
  <si>
    <t>Indicator ID</t>
  </si>
  <si>
    <t>Outcome Indicators</t>
  </si>
  <si>
    <t>Output Indicator</t>
  </si>
  <si>
    <t>Budget</t>
  </si>
  <si>
    <t>Unit</t>
  </si>
  <si>
    <t>Akkar</t>
  </si>
  <si>
    <t>Baalbek-Hermel</t>
  </si>
  <si>
    <t>Beirut</t>
  </si>
  <si>
    <t>Bekaa</t>
  </si>
  <si>
    <t>Nabatiyeh</t>
  </si>
  <si>
    <t>North</t>
  </si>
  <si>
    <t>South</t>
  </si>
  <si>
    <t>A</t>
  </si>
  <si>
    <t>B</t>
  </si>
  <si>
    <t>C</t>
  </si>
  <si>
    <t>SYR</t>
  </si>
  <si>
    <t>LEB</t>
  </si>
  <si>
    <t>Mount Lebanon</t>
  </si>
  <si>
    <t>% Humanitarian</t>
  </si>
  <si>
    <t>% Stabilization</t>
  </si>
  <si>
    <t>Output Budget (USD)</t>
  </si>
  <si>
    <t>All Population</t>
  </si>
  <si>
    <t>PRL</t>
  </si>
  <si>
    <t>PRS</t>
  </si>
  <si>
    <t>Vulnerable Lebanese</t>
  </si>
  <si>
    <t>Persons Displaced from Syria</t>
  </si>
  <si>
    <t>In Need (persons)</t>
  </si>
  <si>
    <t>Means of Verification ( how to measure and who is responsible )</t>
  </si>
  <si>
    <t>Outcome</t>
  </si>
  <si>
    <t>Output</t>
  </si>
  <si>
    <t>Targeted 2017</t>
  </si>
  <si>
    <t>2019</t>
  </si>
  <si>
    <t>Indicative Target 2018</t>
  </si>
  <si>
    <t>Targets 2017</t>
  </si>
  <si>
    <t>Target 2018</t>
  </si>
  <si>
    <t>Targets per governorate (Mandatory at output level) - required for 2017 only</t>
  </si>
  <si>
    <t>INST</t>
  </si>
  <si>
    <t>year 2017</t>
  </si>
  <si>
    <t xml:space="preserve">Budget </t>
  </si>
  <si>
    <t>LCRP 2017/2020 Sector Logframe template</t>
  </si>
  <si>
    <t xml:space="preserve">1. Please place each Outcome on a separate Sheet within the same workbook. </t>
  </si>
  <si>
    <t>2. Please use excel formulas to sum up the budgets and % Humanitarian/Stabilization</t>
  </si>
  <si>
    <t xml:space="preserve">3. 2017/2018 budgets and targets are mandatory </t>
  </si>
  <si>
    <t>4. For institutions, you can modify the column headings and add as many columns as necessary; 1 colum per institution. Ex: School, Municipalities, SDCs , Water establishments, central ministries, etc…</t>
  </si>
  <si>
    <t>Lead Ministry</t>
  </si>
  <si>
    <t>Coordinating Agency</t>
  </si>
  <si>
    <t>Contact Information</t>
  </si>
  <si>
    <t>6. File Name should be "LCRP_2017_SECTOR_LOGFRAME_Version</t>
  </si>
  <si>
    <t>5. Please make sure to update the document version on the summary page, Cell B1</t>
  </si>
  <si>
    <t>Sector name: Total budget (USD)</t>
  </si>
  <si>
    <t>Target 2020</t>
  </si>
  <si>
    <t>List below indicators used to measure Output 1.1</t>
  </si>
  <si>
    <t>List below indicators used to measure Output 1.2</t>
  </si>
  <si>
    <t>Means of Verification ( how to measure and who is responsible, tools used )</t>
  </si>
  <si>
    <t>List Activities under this output 1.1</t>
  </si>
  <si>
    <t>UNICEF</t>
  </si>
  <si>
    <t>targets not relevant as current format</t>
  </si>
  <si>
    <t>targets do not make sense at this level of detail for Output indicators</t>
  </si>
  <si>
    <t># of students (age 3-18) enrolled in formal education</t>
  </si>
  <si>
    <r>
      <rPr>
        <b/>
        <sz val="18"/>
        <rFont val="Calibri"/>
        <family val="2"/>
        <scheme val="minor"/>
      </rPr>
      <t>OUTPUT 1.1:</t>
    </r>
    <r>
      <rPr>
        <b/>
        <sz val="18"/>
        <color theme="8"/>
        <rFont val="Calibri"/>
        <family val="2"/>
        <scheme val="minor"/>
      </rPr>
      <t xml:space="preserve"> Children, youth, and their caregivers are provided with the necessary support to increase their demand for formal education or regulated non-formal education</t>
    </r>
  </si>
  <si>
    <t>Annual Back to School Outreach Initiative</t>
  </si>
  <si>
    <t># of children and youth whose registration fees for public formal education are partially or fully subsisised</t>
  </si>
  <si>
    <t>Support for formal enrolement</t>
  </si>
  <si>
    <t># of children and youth whose registration fees for regulated NFE programes are partially or fully subsisded</t>
  </si>
  <si>
    <t>Support for Non-formal education</t>
  </si>
  <si>
    <t>D</t>
  </si>
  <si>
    <t>E</t>
  </si>
  <si>
    <t>Covering indirect costs for formal education (school supplies, transport, textbooks and equipment)</t>
  </si>
  <si>
    <t># of children and youth enrolled in regulated NFE programs whose education-related costs are partially or fully subsidised</t>
  </si>
  <si>
    <t># of children and youth enrolled in public formal education whose education-related costs are partially or fully subsidised</t>
  </si>
  <si>
    <t>Covering indirect costs for NFE (school supplies, transport, textbooks and equipment)</t>
  </si>
  <si>
    <r>
      <rPr>
        <b/>
        <sz val="18"/>
        <rFont val="Calibri"/>
        <family val="2"/>
        <scheme val="minor"/>
      </rPr>
      <t>OUTPUT 1.2:</t>
    </r>
    <r>
      <rPr>
        <b/>
        <sz val="18"/>
        <color theme="8"/>
        <rFont val="Calibri"/>
        <family val="2"/>
        <scheme val="minor"/>
      </rPr>
      <t xml:space="preserve"> Children and youth have improved access to appropriately equipped public schools, especially in underserved areas</t>
    </r>
  </si>
  <si>
    <t># of public schools newly built or expanded to meet quality standards specified in GoLs decree 9091</t>
  </si>
  <si>
    <t># of MEHE-owned public school buildings meeting ESP standards equipped in line with MEHE specification</t>
  </si>
  <si>
    <t># of public school buildings fully furnished in line with MEHE specifications</t>
  </si>
  <si>
    <r>
      <rPr>
        <b/>
        <sz val="20"/>
        <rFont val="Calibri"/>
        <family val="2"/>
        <scheme val="minor"/>
      </rPr>
      <t>OUTCOME 2:</t>
    </r>
    <r>
      <rPr>
        <b/>
        <sz val="18"/>
        <color theme="8"/>
        <rFont val="Calibri"/>
        <family val="2"/>
        <scheme val="minor"/>
      </rPr>
      <t xml:space="preserve"> Enhanced quality of education services and learning environment to ensure grade-appropriate learning outcomes for children and youth</t>
    </r>
  </si>
  <si>
    <t># of students in public schools successful in grade 3 and grade 6 learning assessment tests</t>
  </si>
  <si>
    <t>% of children and youth attending regulated NFE who transitioned to formal education</t>
  </si>
  <si>
    <r>
      <rPr>
        <b/>
        <sz val="18"/>
        <rFont val="Calibri"/>
        <family val="2"/>
        <scheme val="minor"/>
      </rPr>
      <t>OUTPUT 2.1:</t>
    </r>
    <r>
      <rPr>
        <b/>
        <sz val="18"/>
        <color theme="8"/>
        <rFont val="Calibri"/>
        <family val="2"/>
        <scheme val="minor"/>
      </rPr>
      <t xml:space="preserve"> Teachers, education personnel, and educators have enhanced capacities to provide learner-centered pedagogy in public schools or learning spaces</t>
    </r>
  </si>
  <si>
    <t># of teachers, education personnel and educators trained</t>
  </si>
  <si>
    <t>Training of teachers, education personnel and educators</t>
  </si>
  <si>
    <t>% of trained teachers whose teaching performance meets national performance standards</t>
  </si>
  <si>
    <t>% of educators employed in learning spaces whose teaching performance meets MEHE standards</t>
  </si>
  <si>
    <t># of teachers and educators who received a MEHE endorsed teachers guide and training materials</t>
  </si>
  <si>
    <t>Provision of teachers guide and training materials</t>
  </si>
  <si>
    <t># of DOPS counsellors in second shift trained</t>
  </si>
  <si>
    <t>Training of DOPS counsellors</t>
  </si>
  <si>
    <r>
      <rPr>
        <b/>
        <sz val="18"/>
        <rFont val="Calibri"/>
        <family val="2"/>
        <scheme val="minor"/>
      </rPr>
      <t>OUTPUT 2.2:</t>
    </r>
    <r>
      <rPr>
        <b/>
        <sz val="18"/>
        <color theme="8"/>
        <rFont val="Calibri"/>
        <family val="2"/>
        <scheme val="minor"/>
      </rPr>
      <t xml:space="preserve"> Teachers and education personnel at the school level and educators in learning spaces are capacitated to contribute to inclusive, safe, healthy and protective environment</t>
    </r>
  </si>
  <si>
    <t># of second shift schools that implement and monitor their school improvement plan (SIP) within the same academic year, with the involvement of parents</t>
  </si>
  <si>
    <t>School improvement plans</t>
  </si>
  <si>
    <t># of second shift schools that conduct two or more health checks per year</t>
  </si>
  <si>
    <t>List below indicators used to measure Output 2.1</t>
  </si>
  <si>
    <t>List Activities under this output 2.1</t>
  </si>
  <si>
    <t>List below indicators used to measure Output 2.2</t>
  </si>
  <si>
    <t>List Activities under this output 2.2</t>
  </si>
  <si>
    <t>% of cases of violence involving students that require follow up/referral and for which referral mechanisms were followed in public schools, learning spaces or communities</t>
  </si>
  <si>
    <t>% of children and youth with special needs identified and referred by public schools, learning spaces or communities</t>
  </si>
  <si>
    <t># of academic monitoring visits conducted by DOPS counsellors in second shift schools</t>
  </si>
  <si>
    <t># of children and youth benefitting from remedial or homework support programs</t>
  </si>
  <si>
    <t>Remedial and homework support programs</t>
  </si>
  <si>
    <t># of second shift public schools with community liaison volunteers</t>
  </si>
  <si>
    <t>List below indicators used to measure Output 3.1</t>
  </si>
  <si>
    <t>List Activities under this output 3.1</t>
  </si>
  <si>
    <t>List below indicators used to measure Output 3.2</t>
  </si>
  <si>
    <t>List Activities under this output 3.2</t>
  </si>
  <si>
    <t>List below indicators used to measure Output 3.3</t>
  </si>
  <si>
    <t>List Activities under this output 3.3</t>
  </si>
  <si>
    <t>List below indicators used to measure Output 3.4</t>
  </si>
  <si>
    <t>List Activities under this output 3.4</t>
  </si>
  <si>
    <r>
      <rPr>
        <b/>
        <sz val="20"/>
        <rFont val="Calibri"/>
        <family val="2"/>
        <scheme val="minor"/>
      </rPr>
      <t>OUTCOME 3:</t>
    </r>
    <r>
      <rPr>
        <b/>
        <sz val="18"/>
        <color theme="8"/>
        <rFont val="Calibri"/>
        <family val="2"/>
        <scheme val="minor"/>
      </rPr>
      <t xml:space="preserve"> Enhanced governance and managerial capacities of RACE 2 implemting institutions to plan, budget, deliver, monitor and evaluate education services</t>
    </r>
  </si>
  <si>
    <t>CERD Annual Statistics yearbook is published by 01 August every year for the last academic year inclusive of all refugee education data</t>
  </si>
  <si>
    <r>
      <rPr>
        <b/>
        <sz val="18"/>
        <rFont val="Calibri"/>
        <family val="2"/>
        <scheme val="minor"/>
      </rPr>
      <t>OUTPUT 3.1:</t>
    </r>
    <r>
      <rPr>
        <b/>
        <sz val="18"/>
        <color theme="8"/>
        <rFont val="Calibri"/>
        <family val="2"/>
        <scheme val="minor"/>
      </rPr>
      <t xml:space="preserve"> CERD is capacitated to administer an effective education data management system</t>
    </r>
  </si>
  <si>
    <t>Unified framework for data management, data collection protocols and compliance systems endorsed and operational</t>
  </si>
  <si>
    <t>EMIS rollout</t>
  </si>
  <si>
    <t>% of public schools with education data management system functioning</t>
  </si>
  <si>
    <t>% of schools with disaggregated data on refugee student enrolement made available by 1 February of each year for current scholastic year</t>
  </si>
  <si>
    <t>Datasets for refugee enrolement (by public and regulated NFE) produced by 1 February of each year for the current scholastic year</t>
  </si>
  <si>
    <r>
      <rPr>
        <b/>
        <sz val="18"/>
        <rFont val="Calibri"/>
        <family val="2"/>
        <scheme val="minor"/>
      </rPr>
      <t>OUTPUT 3.2:</t>
    </r>
    <r>
      <rPr>
        <b/>
        <sz val="18"/>
        <color theme="8"/>
        <rFont val="Calibri"/>
        <family val="2"/>
        <scheme val="minor"/>
      </rPr>
      <t xml:space="preserve"> Revised curricula for schools and learning spaces are developed and endorsed to improve quality learning, life skills and employability for children and youth</t>
    </r>
  </si>
  <si>
    <t>National curriculum design document completed for submission to the national higher committee</t>
  </si>
  <si>
    <t>CERD capacitated and equipped to develop interactive content and e-Platform</t>
  </si>
  <si>
    <t>All NFE programs in the MEHE NFE framework developed, endorsed and operational</t>
  </si>
  <si>
    <t>Revision of curriculum</t>
  </si>
  <si>
    <t>Development of NFE programs in NFE framework</t>
  </si>
  <si>
    <r>
      <rPr>
        <b/>
        <sz val="18"/>
        <rFont val="Calibri"/>
        <family val="2"/>
        <scheme val="minor"/>
      </rPr>
      <t>OUTPUT 3.3:</t>
    </r>
    <r>
      <rPr>
        <b/>
        <sz val="18"/>
        <color theme="8"/>
        <rFont val="Calibri"/>
        <family val="2"/>
        <scheme val="minor"/>
      </rPr>
      <t xml:space="preserve"> Appropriate policy frameworks are endorsed and implemented to regulate education programs and services, strengthen school management, and professionalise teaching services</t>
    </r>
  </si>
  <si>
    <t>National learning assessment strategy developed and operational</t>
  </si>
  <si>
    <t>National teacher assessment framework and teacher observation tools developed and operational</t>
  </si>
  <si>
    <t>SOPs for the operationalisation of the national framework for school based management in second shift schools endorsed</t>
  </si>
  <si>
    <t>Policy and mechanisms to monitor violence against children in schools endorsed and operationalised by MEHE with MoSA, MoJ, MoI</t>
  </si>
  <si>
    <t>F</t>
  </si>
  <si>
    <t>Policy framework for special needs education endorsed and operational</t>
  </si>
  <si>
    <t>Standards for learning spaces and for educator profiles developed in line with INEE standards endorsed</t>
  </si>
  <si>
    <t>Development of national framework for school-based management</t>
  </si>
  <si>
    <t>Set up policy to monitor violence</t>
  </si>
  <si>
    <t>Develop standards for NFE learning spaces and educator profiles</t>
  </si>
  <si>
    <r>
      <rPr>
        <b/>
        <sz val="18"/>
        <rFont val="Calibri"/>
        <family val="2"/>
        <scheme val="minor"/>
      </rPr>
      <t>OUTPUT 3.4:</t>
    </r>
    <r>
      <rPr>
        <b/>
        <sz val="18"/>
        <color theme="8"/>
        <rFont val="Calibri"/>
        <family val="2"/>
        <scheme val="minor"/>
      </rPr>
      <t xml:space="preserve"> The PMU, in collaboration with CERD and DOPS is capacitated to lead RACE 2 with MEHE departments and relevant education stakeholder</t>
    </r>
  </si>
  <si>
    <t>Technical assistance plan for PMU, CERD and DOPS available</t>
  </si>
  <si>
    <t>Quality control standards for planning, procurement and financial management for PMU and CERD endorsed and operational</t>
  </si>
  <si>
    <t>Annual RACE 2 operational and financial plan and report available</t>
  </si>
  <si>
    <t>RACE 2 coordination mechanisms led by PMU established and fully functional</t>
  </si>
  <si>
    <t>Provide technical assistance to PMU, CERD and DOPS</t>
  </si>
  <si>
    <t>Institutions</t>
  </si>
  <si>
    <t>TBD</t>
  </si>
  <si>
    <t>Cycle 1 96%
Cycle 2 87%
Cycle 3 78%</t>
  </si>
  <si>
    <t>Cycle 1 68%
Cycle 2 51%
Cycle 3 52%</t>
  </si>
  <si>
    <t>Cycle 1 99%
Cycle 2 94%
Cycle 3 93%</t>
  </si>
  <si>
    <t>Cycle 1 - Cycle 2 100%
Cycle 2 - Cycle 3 94%
Cycle 3 - Secondary 91%</t>
  </si>
  <si>
    <t>Cycle 1 - Cycle 2 96%
Cycle 2 - Cycle 3 82%
Cycle 3 - Secondary 82%</t>
  </si>
  <si>
    <t>Education personnel 0
Educators 0</t>
  </si>
  <si>
    <t>3-4 per subject per year</t>
  </si>
  <si>
    <t>Remedial 18,500
Homework support 20,000</t>
  </si>
  <si>
    <t>N/A</t>
  </si>
  <si>
    <t>No</t>
  </si>
  <si>
    <t>Existing</t>
  </si>
  <si>
    <t>Not available</t>
  </si>
  <si>
    <t>REC &amp; NGO Sub-committee</t>
  </si>
  <si>
    <t>PME, CERD &amp; DOPS current</t>
  </si>
  <si>
    <t>Draft</t>
  </si>
  <si>
    <t xml:space="preserve">Strengthened parental engagement in the teaching and learning process </t>
  </si>
  <si>
    <t># of students enrolled in University through provision of scholarships</t>
  </si>
  <si>
    <t>Covering costs for public school 1st shift/school rent / counselors/provision of transportation for vulnerable boys/girls</t>
  </si>
  <si>
    <t>Education</t>
  </si>
  <si>
    <t>Ministry of Education and Higher Education</t>
  </si>
  <si>
    <t>OUTCOME 3: Enhanced governance and managerial capacities of RACE 2 implemting institutions to plan, budget, deliver, monitor and evaluate education services</t>
  </si>
  <si>
    <t>OUTCOME 2: Enhanced quality of education services and learning environment to ensure grade-appropriate learning outcomes for children and youth</t>
  </si>
  <si>
    <r>
      <rPr>
        <b/>
        <sz val="20"/>
        <rFont val="Calibri"/>
        <family val="2"/>
        <scheme val="minor"/>
      </rPr>
      <t>OUTCOME 1:</t>
    </r>
    <r>
      <rPr>
        <b/>
        <sz val="18"/>
        <color theme="8"/>
        <rFont val="Calibri"/>
        <family val="2"/>
        <scheme val="minor"/>
      </rPr>
      <t xml:space="preserve"> Enhanced access to, and demand from, children youth, and their caregivers, for equitable formal or regulated non-formal education</t>
    </r>
  </si>
  <si>
    <t>OUTCOME 1: Enhanced access to, and demand from, children youth, and their caregivers, for equitable formal or regulated non-formal education</t>
  </si>
  <si>
    <t>OUTPUT 1.1: Children, youth, and their caregivers are provided with the necessary support to increase their demand for formal education or regulated non-formal education</t>
  </si>
  <si>
    <t>OUTPUT 1.2: Children and youth have improved access to appropriately equipped public schools, especially in underserved areas</t>
  </si>
  <si>
    <t>OUTPUT 2.1: Teachers, education personnel, and educators have enhanced capacities to provide learner-centered pedagogy in public schools or learning spaces</t>
  </si>
  <si>
    <t>OUTPUT 2.2: Teachers and education personnel at the school level and educators in learning spaces are capacitated to contribute to inclusive, safe, healthy and protective environment</t>
  </si>
  <si>
    <t>OUTPUT 3.2: Revised curricula for schools and learning spaces are developed and endorsed to improve quality learning, life skills and employability for children and youth</t>
  </si>
  <si>
    <t>OUTPUT 3.3: Appropriate policy frameworks are endorsed and implemented to regulate education programs and services, strengthen school management, and professionalise teaching services</t>
  </si>
  <si>
    <t>OUTPUT 3.4: The PMU, in collaboration with CERD and DOPS is capacitated to lead RACE 2 with MEHE departments and relevant education stakeholder</t>
  </si>
  <si>
    <t>OUTPUT 3.1: CERD is capacitated to administer an effective education data management system</t>
  </si>
  <si>
    <t># of children with special needs receiving additional support in formal schools</t>
  </si>
  <si>
    <t>G</t>
  </si>
  <si>
    <t>H</t>
  </si>
  <si>
    <t># of girls and boys (3-5), including CwDs, provided with support to access and enrol in ECE schools</t>
  </si>
  <si>
    <t># of girls and boys (6-15), including CwDs, provided with support to access and enrol in formal education in UNRWA schools for the 2017-2018 school year</t>
  </si>
  <si>
    <t>&gt;68%
&gt;51%
&gt;52%</t>
  </si>
  <si>
    <t>&gt;96%
&gt;87%
&gt;78%</t>
  </si>
  <si>
    <t>99%
94%
93%</t>
  </si>
  <si>
    <t>96%
82%
82%</t>
  </si>
  <si>
    <t>100%
94%
91%</t>
  </si>
  <si>
    <t>ALP 35%</t>
  </si>
  <si>
    <t>ALP 65%</t>
  </si>
  <si>
    <t>Provision of life skills activities</t>
  </si>
  <si>
    <t>RACEII: 45,000 (HMS) + 25,000 (R)</t>
  </si>
  <si>
    <t>SIMS/MEHE Second Shift database (Compiler), MEHE</t>
  </si>
  <si>
    <t>Financial and Programme Reports (Programme Management Unit - PMU)</t>
  </si>
  <si>
    <t>Financial and Programme Reports (PMU, UN Agencies, and NGOs), Child Level Monitoring (CLM) Database, Activity Info</t>
  </si>
  <si>
    <t>Financial and Programme Reports (MEHE different departments, UN Agencies, and NGOs) and distribution receipts stamped by school-director</t>
  </si>
  <si>
    <t>Child Level Monitoring (CLM) Database, Activity Info</t>
  </si>
  <si>
    <t>UNRWA registration system</t>
  </si>
  <si>
    <t>Engineering team (MEHE - PMU)</t>
  </si>
  <si>
    <t>Programme Reports (CERD) / Teacher performance monitoring reports (DOPS/DG), Activity Info</t>
  </si>
  <si>
    <t>Programme Reports (CERD) / Teacher performance monitoring reports (DOPS/DG)</t>
  </si>
  <si>
    <t>Programme Reports (DOPS/DG, PMU, UN Agencies, NGOs)</t>
  </si>
  <si>
    <t>CERD Data Framework document</t>
  </si>
  <si>
    <t>Programme Reports (CERD and PMU)
Endorsed documents for each NFE programme (PMU and CERD)</t>
  </si>
  <si>
    <t>The Lebanese national teacher curriculum and training package</t>
  </si>
  <si>
    <t xml:space="preserve">SBM SOPs for Second Shift schools </t>
  </si>
  <si>
    <t>CP/GBV policy and referral protocols document</t>
  </si>
  <si>
    <t>Special needs policy and referral protocols document</t>
  </si>
  <si>
    <t>Standards for learning spaces and for educator profiles</t>
  </si>
  <si>
    <t>Document on MEHE quality control standards and financial management standards</t>
  </si>
  <si>
    <t># of public school buildings that meet MEHEs effective public school profile (ESP) standards</t>
  </si>
  <si>
    <t>Children</t>
  </si>
  <si>
    <t>Schools</t>
  </si>
  <si>
    <t xml:space="preserve">BTS campaigns are intensive advocacy and communication efforts aimed at mobilizing governments, communities, donors and partner organizations to get children back to learning. </t>
  </si>
  <si>
    <t>Scholarship programme data, enrollment data: UNESCO, UNHCR and UNICEF</t>
  </si>
  <si>
    <t>The number of school structures and water sanitation facilities repaired or rehabiliated to enabel learning to take place</t>
  </si>
  <si>
    <t>Public schools that meet MEHE's Effective School Profile (ESP) standards of construction</t>
  </si>
  <si>
    <t>The number of classrooms newly constructed, damage structures repaired or rehabilitated to enable learning to take place</t>
  </si>
  <si>
    <t xml:space="preserve">A school that meets MEHE ESP standards for learning, safety, environment and friendly for recreational activities </t>
  </si>
  <si>
    <t>A school should be ready for learning and fitted out with equipment; desks, chairs, blackboards and other relevant equipment to enable the class to be utilised for teaching</t>
  </si>
  <si>
    <t>Cross check of CLM with MEHE registration database/SIMS. Education Partners and MEHE</t>
  </si>
  <si>
    <t>CERD/ MEHE registration database/SIMS. MEHE</t>
  </si>
  <si>
    <t>The number of teachers and education personnel who received teaching resources that support in-class teaching. The teaching guides, kits and material to help teachers and other education personnel achieve their learning objectives</t>
  </si>
  <si>
    <t>Parents awareness sessions, community outreach activities and parents meetings with school administration</t>
  </si>
  <si>
    <t>Focus Group Discussions, parents visits to schools and outreach data: Education Partners and Schools</t>
  </si>
  <si>
    <t>Indicator measures the presence and functionality of unified data collection system being used for planning, decision making, policy formation and advocacy by government and education sector partners.</t>
  </si>
  <si>
    <t xml:space="preserve">Child </t>
  </si>
  <si>
    <t>Yearly</t>
  </si>
  <si>
    <t>Child</t>
  </si>
  <si>
    <t>Monthly</t>
  </si>
  <si>
    <t xml:space="preserve">per Cycle </t>
  </si>
  <si>
    <t xml:space="preserve">Yearly </t>
  </si>
  <si>
    <t xml:space="preserve">Monthly </t>
  </si>
  <si>
    <t xml:space="preserve">cycle  </t>
  </si>
  <si>
    <t xml:space="preserve">School </t>
  </si>
  <si>
    <t>Twice a year</t>
  </si>
  <si>
    <t>Learning Support is extra pedagogical academic follow up, or psychosocial, orthophonic, medical, or
psychological support etc. for children with specific needs depending on the need of the child. Special
equipment refers to physical materials such as; wheelchairs, hearing aid, glasses, crutches, or in rare cases prosthetic limbs, helping children with special needs better integrate in school</t>
  </si>
  <si>
    <t xml:space="preserve">The number of educators who received trainings certified by MEHE to implement Education Programmes inside or outside public schools </t>
  </si>
  <si>
    <t>teachers and education personnel (school principal/director)</t>
  </si>
  <si>
    <t xml:space="preserve">Teachers and Education Personnel </t>
  </si>
  <si>
    <t>Educators</t>
  </si>
  <si>
    <t xml:space="preserve">Parent/Caregiver </t>
  </si>
  <si>
    <t xml:space="preserve">Provision of refugee volunteers inside public schools to contribute to a safer learning environment </t>
  </si>
  <si>
    <t xml:space="preserve">Completion rates by cycle </t>
  </si>
  <si>
    <t>Retention rates by cycle</t>
  </si>
  <si>
    <t>% of students who were at school the last scholastic year who remain at school the next scholastic year</t>
  </si>
  <si>
    <t xml:space="preserve">Transition rates by cycle </t>
  </si>
  <si>
    <t>% of students at the last grade of one cycle the last scholastic year who are at the first grade of the next cycle the next scholastic year</t>
  </si>
  <si>
    <t>Transition rates from NFE to Formal Education</t>
  </si>
  <si>
    <t>3 years</t>
  </si>
  <si>
    <t>Teachers
Educators</t>
  </si>
  <si>
    <t>Counsellors</t>
  </si>
  <si>
    <t>Ops and financial plan</t>
  </si>
  <si>
    <t>NFE Program</t>
  </si>
  <si>
    <t>Assistance plan</t>
  </si>
  <si>
    <t>Training undertaken</t>
  </si>
  <si>
    <t>Measures the number of children and youth (03 to 18 years) whose registration fees into any regulated non-formal education programme are fully subsidized</t>
  </si>
  <si>
    <t>Measures the number of children (03 to 18 years) who are enrolled into any regulated NFE programme; and whose education related costs (transport, school supplies, special equipment) are partially or fully subsidized</t>
  </si>
  <si>
    <t>Measure the number of students enrolled into higher education institutions (for short and long-term professional courses) and whose education related cost is covered through scholarships</t>
  </si>
  <si>
    <t>The indicator mearsur the tuition fees coverage by partners for preprimary education at community venues (CB ECE), the support include children with special needs accessing ECE schools</t>
  </si>
  <si>
    <t xml:space="preserve">UNRWA support of tuition fees for Palestinian refugee children ernolled in UNRWA supported schools </t>
  </si>
  <si>
    <t>1. Count of Barcodes tracked in registration systems (MEHE second shift database, SIMS, Child Level Monitoring (CLM) Database and RAIS: UN Agencies
2. Cross-check of outreach data with registration data to identify children. UN Agencies</t>
  </si>
  <si>
    <t># Palestinian refugee schools rehabilitated</t>
  </si>
  <si>
    <t>Progress reports, supply distribution reports (MEHE and UN Agencies)</t>
  </si>
  <si>
    <t>Program and financial report from UNRWA</t>
  </si>
  <si>
    <t>Indicator measures health checks conducted by health educators or relevant staff</t>
  </si>
  <si>
    <t xml:space="preserve">Indicator measures efficiency of the referral mechanism of CP policy inside and outside schools communities and learning spaces  </t>
  </si>
  <si>
    <t xml:space="preserve">Number of monitoring visits to second shift schools </t>
  </si>
  <si>
    <t>Provision of regulated Remedial Education and home work support to children at risk of dropout inside and outside public schools</t>
  </si>
  <si>
    <t>Visit</t>
  </si>
  <si>
    <t>ALP endorsed CB-ECE, Retention support, BLN Youth</t>
  </si>
  <si>
    <t>Document on risk screening in public schools in Lebanon under the national school safety program (NSSP)</t>
  </si>
  <si>
    <t>Report</t>
  </si>
  <si>
    <t>Provide technical assistance such as direct deoplyments, support for recuritment and capacity building</t>
  </si>
  <si>
    <t xml:space="preserve">Provide support to PMU and CERD training on planning and procurement </t>
  </si>
  <si>
    <t>RACE II Operational and financial plan</t>
  </si>
  <si>
    <t>NFE programmes regulated and endorsed by MEHE</t>
  </si>
  <si>
    <t>A study on risk screening by MEHE</t>
  </si>
  <si>
    <t>Study report by MEHE</t>
  </si>
  <si>
    <t>Targets 2018</t>
  </si>
  <si>
    <t>%</t>
  </si>
  <si>
    <t>Target 2019</t>
  </si>
  <si>
    <t>Targets 2019</t>
  </si>
  <si>
    <t>Year 2017</t>
  </si>
  <si>
    <t>Programme Reports (CERD) / Teacher performance monitoring reports (DOPS/DG) + NFE educators MoV</t>
  </si>
  <si>
    <t>Progrmme reports (CERD), supply release data. MEHE</t>
  </si>
  <si>
    <r>
      <t xml:space="preserve">% of children and youth reached through BTS initiatives </t>
    </r>
    <r>
      <rPr>
        <sz val="11"/>
        <color rgb="FFFF0000"/>
        <rFont val="Calibri"/>
        <family val="2"/>
        <scheme val="minor"/>
      </rPr>
      <t>who enrol into public formal education the following scholastic year</t>
    </r>
  </si>
  <si>
    <r>
      <t>Measures the number of children and youth (03 to 18 years) whose registration fees into Lebanese public</t>
    </r>
    <r>
      <rPr>
        <sz val="11"/>
        <color rgb="FFFF0000"/>
        <rFont val="Calibri"/>
        <family val="2"/>
        <scheme val="minor"/>
      </rPr>
      <t>/UNRWA</t>
    </r>
    <r>
      <rPr>
        <sz val="11"/>
        <rFont val="Calibri"/>
        <family val="2"/>
        <scheme val="minor"/>
      </rPr>
      <t xml:space="preserve"> schools (KG-G9, Secondary and </t>
    </r>
    <r>
      <rPr>
        <sz val="11"/>
        <color rgb="FFFF0000"/>
        <rFont val="Calibri"/>
        <family val="2"/>
        <scheme val="minor"/>
      </rPr>
      <t xml:space="preserve">formal </t>
    </r>
    <r>
      <rPr>
        <sz val="11"/>
        <rFont val="Calibri"/>
        <family val="2"/>
        <scheme val="minor"/>
      </rPr>
      <t>vocational education) are fully subsidized.</t>
    </r>
  </si>
  <si>
    <r>
      <t>Measures the number of children (03 to 18 years) who are enrolled into any formal Lebanese public</t>
    </r>
    <r>
      <rPr>
        <sz val="11"/>
        <color rgb="FFFF0000"/>
        <rFont val="Calibri"/>
        <family val="2"/>
        <scheme val="minor"/>
      </rPr>
      <t xml:space="preserve">/UNRWA </t>
    </r>
    <r>
      <rPr>
        <sz val="11"/>
        <rFont val="Calibri"/>
        <family val="2"/>
        <scheme val="minor"/>
      </rPr>
      <t>schools; and whose education related costs (transport, school supplies, special equipment) are partially or fully subsidized.</t>
    </r>
  </si>
  <si>
    <t>Access for SEN students to special education schooling</t>
  </si>
  <si>
    <r>
      <t>% of children and youth of the corresponding graduation age who have completed a cycle</t>
    </r>
    <r>
      <rPr>
        <sz val="11"/>
        <color rgb="FFFF0000"/>
        <rFont val="Calibri"/>
        <family val="2"/>
        <scheme val="minor"/>
      </rPr>
      <t>/passage rate by end of basic cycle/</t>
    </r>
  </si>
  <si>
    <r>
      <t xml:space="preserve">The number of teachers and education personnel who are currently providing formal or non-formal education services trained. </t>
    </r>
    <r>
      <rPr>
        <sz val="11"/>
        <color rgb="FFFF0000"/>
        <rFont val="Calibri"/>
        <family val="2"/>
        <scheme val="minor"/>
      </rPr>
      <t xml:space="preserve">This also includes UNRWA Education staff. </t>
    </r>
    <r>
      <rPr>
        <sz val="11"/>
        <rFont val="Calibri"/>
        <family val="2"/>
        <scheme val="minor"/>
      </rPr>
      <t xml:space="preserve">These trainings can include inclusive education, psychosocial support, pedagogical skills, classroom managements, positive discipline, life skills and citizenship education programmes, etc. </t>
    </r>
  </si>
  <si>
    <t>-</t>
  </si>
  <si>
    <t>20181114_v001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</si>
</sst>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47" x14ac:knownFonts="1">
    <font>
      <sz val="11"/>
      <color theme="1"/>
      <name val="Calibri"/>
      <family val="2"/>
      <scheme val="minor"/>
    </font>
    <font>
      <sz val="12"/>
      <color theme="1"/>
      <name val="Times New Roman"/>
      <family val="2"/>
    </font>
    <font>
      <b/>
      <sz val="11"/>
      <color theme="1"/>
      <name val="Calibri"/>
      <family val="2"/>
      <scheme val="minor"/>
    </font>
    <font>
      <sz val="11"/>
      <color theme="1"/>
      <name val="Calibri"/>
      <family val="2"/>
      <scheme val="minor"/>
    </font>
    <font>
      <sz val="10"/>
      <name val="Arial"/>
      <family val="2"/>
    </font>
    <font>
      <sz val="18"/>
      <name val="Calibri"/>
      <family val="2"/>
      <scheme val="minor"/>
    </font>
    <font>
      <b/>
      <sz val="11"/>
      <name val="Calibri"/>
      <family val="2"/>
      <scheme val="minor"/>
    </font>
    <font>
      <sz val="18"/>
      <color theme="8"/>
      <name val="Calibri"/>
      <family val="2"/>
      <scheme val="minor"/>
    </font>
    <font>
      <sz val="11"/>
      <color theme="8"/>
      <name val="Calibri"/>
      <family val="2"/>
      <scheme val="minor"/>
    </font>
    <font>
      <b/>
      <sz val="18"/>
      <color theme="8"/>
      <name val="Calibri"/>
      <family val="2"/>
      <scheme val="minor"/>
    </font>
    <font>
      <sz val="10"/>
      <name val="Calibri Light"/>
      <family val="2"/>
      <scheme val="major"/>
    </font>
    <font>
      <sz val="14"/>
      <color theme="0"/>
      <name val="Calibri Light"/>
      <family val="2"/>
      <scheme val="major"/>
    </font>
    <font>
      <b/>
      <sz val="18"/>
      <name val="Calibri"/>
      <family val="2"/>
      <scheme val="minor"/>
    </font>
    <font>
      <b/>
      <sz val="16"/>
      <name val="Calibri"/>
      <family val="2"/>
      <scheme val="minor"/>
    </font>
    <font>
      <b/>
      <sz val="20"/>
      <name val="Calibri"/>
      <family val="2"/>
      <scheme val="minor"/>
    </font>
    <font>
      <b/>
      <sz val="10"/>
      <name val="Calibri Light"/>
      <family val="2"/>
      <scheme val="major"/>
    </font>
    <font>
      <b/>
      <sz val="12"/>
      <name val="Calibri Light"/>
      <family val="2"/>
      <scheme val="major"/>
    </font>
    <font>
      <b/>
      <sz val="16"/>
      <name val="Calibri Light"/>
      <family val="2"/>
      <scheme val="major"/>
    </font>
    <font>
      <sz val="11"/>
      <name val="Calibri"/>
      <family val="2"/>
      <scheme val="minor"/>
    </font>
    <font>
      <sz val="14"/>
      <name val="Calibri Light"/>
      <family val="2"/>
      <scheme val="major"/>
    </font>
    <font>
      <b/>
      <sz val="22"/>
      <color theme="1"/>
      <name val="Calibri"/>
      <family val="2"/>
      <scheme val="minor"/>
    </font>
    <font>
      <sz val="16"/>
      <name val="Calibri Light"/>
      <family val="2"/>
      <scheme val="major"/>
    </font>
    <font>
      <b/>
      <sz val="11"/>
      <name val="Calibri Light"/>
      <family val="2"/>
      <scheme val="major"/>
    </font>
    <font>
      <sz val="9"/>
      <color theme="1"/>
      <name val="Calibri"/>
      <family val="2"/>
      <scheme val="minor"/>
    </font>
    <font>
      <b/>
      <sz val="14"/>
      <color theme="3"/>
      <name val="Calibri"/>
      <family val="2"/>
      <scheme val="minor"/>
    </font>
    <font>
      <b/>
      <sz val="14"/>
      <name val="Calibri"/>
      <family val="2"/>
      <scheme val="minor"/>
    </font>
    <font>
      <b/>
      <sz val="14"/>
      <color theme="1"/>
      <name val="Calibri"/>
      <family val="2"/>
      <scheme val="minor"/>
    </font>
    <font>
      <sz val="16"/>
      <name val="Calibri"/>
      <family val="2"/>
      <scheme val="minor"/>
    </font>
    <font>
      <sz val="14"/>
      <name val="Calibri"/>
      <family val="2"/>
      <scheme val="minor"/>
    </font>
    <font>
      <sz val="18"/>
      <color rgb="FFFF0000"/>
      <name val="Calibri"/>
      <family val="2"/>
      <scheme val="minor"/>
    </font>
    <font>
      <sz val="11"/>
      <color rgb="FFFF0000"/>
      <name val="Calibri"/>
      <family val="2"/>
      <scheme val="minor"/>
    </font>
    <font>
      <sz val="10"/>
      <color rgb="FF649A40"/>
      <name val="Arial"/>
      <family val="2"/>
    </font>
    <font>
      <b/>
      <sz val="11"/>
      <color rgb="FFFF0000"/>
      <name val="Calibri"/>
      <family val="2"/>
      <scheme val="minor"/>
    </font>
    <font>
      <sz val="9"/>
      <color indexed="81"/>
      <name val="Tahoma"/>
      <family val="2"/>
    </font>
    <font>
      <b/>
      <sz val="9"/>
      <color indexed="81"/>
      <name val="Tahoma"/>
      <family val="2"/>
    </font>
    <font>
      <sz val="9"/>
      <name val="Calibri"/>
      <family val="2"/>
      <scheme val="minor"/>
    </font>
    <font>
      <b/>
      <sz val="14"/>
      <color rgb="FFFF0000"/>
      <name val="Calibri"/>
      <family val="2"/>
      <scheme val="minor"/>
    </font>
    <font>
      <b/>
      <sz val="12"/>
      <color rgb="FFFF0000"/>
      <name val="Calibri Light"/>
      <family val="2"/>
      <scheme val="major"/>
    </font>
    <font>
      <b/>
      <sz val="10"/>
      <color rgb="FFFF0000"/>
      <name val="Calibri Light"/>
      <family val="2"/>
      <scheme val="major"/>
    </font>
    <font>
      <sz val="10"/>
      <name val="Calibri"/>
      <family val="2"/>
      <scheme val="minor"/>
    </font>
    <font>
      <b/>
      <sz val="12"/>
      <color indexed="81"/>
      <name val="Tahoma"/>
      <family val="2"/>
    </font>
    <font>
      <sz val="9"/>
      <color rgb="FFFF0000"/>
      <name val="Calibri"/>
      <family val="2"/>
      <scheme val="minor"/>
    </font>
    <font>
      <sz val="9"/>
      <color indexed="81"/>
      <name val="Tahoma"/>
      <charset val="1"/>
    </font>
    <font>
      <b/>
      <sz val="9"/>
      <color indexed="81"/>
      <name val="Tahoma"/>
      <charset val="1"/>
    </font>
    <font>
      <b/>
      <u/>
      <sz val="9"/>
      <color indexed="81"/>
      <name val="Tahoma"/>
      <family val="2"/>
    </font>
    <font>
      <b/>
      <sz val="12"/>
      <color rgb="FFFF0000"/>
      <name val="Calibri"/>
      <family val="2"/>
      <scheme val="minor"/>
    </font>
    <font>
      <sz val="12"/>
      <color rgb="FFFF0000"/>
      <name val="Calibri"/>
      <family val="2"/>
      <scheme val="minor"/>
    </font>
  </fonts>
  <fills count="2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theme="4"/>
      </patternFill>
    </fill>
    <fill>
      <patternFill patternType="solid">
        <fgColor theme="9" tint="0.59999389629810485"/>
        <bgColor theme="4"/>
      </patternFill>
    </fill>
    <fill>
      <patternFill patternType="solid">
        <fgColor theme="5" tint="0.79998168889431442"/>
        <bgColor theme="4"/>
      </patternFill>
    </fill>
    <fill>
      <patternFill patternType="solid">
        <fgColor theme="4" tint="0.59999389629810485"/>
        <bgColor theme="4"/>
      </patternFill>
    </fill>
    <fill>
      <patternFill patternType="solid">
        <fgColor theme="9" tint="0.39997558519241921"/>
        <bgColor theme="4"/>
      </patternFill>
    </fill>
    <fill>
      <patternFill patternType="solid">
        <fgColor theme="0"/>
        <bgColor indexed="64"/>
      </patternFill>
    </fill>
    <fill>
      <patternFill patternType="solid">
        <fgColor theme="0"/>
        <bgColor theme="4"/>
      </patternFill>
    </fill>
    <fill>
      <patternFill patternType="solid">
        <fgColor rgb="FFFFFF00"/>
        <bgColor theme="4"/>
      </patternFill>
    </fill>
    <fill>
      <patternFill patternType="solid">
        <fgColor rgb="FFFFFF00"/>
        <bgColor indexed="64"/>
      </patternFill>
    </fill>
    <fill>
      <patternFill patternType="solid">
        <fgColor rgb="FFFFC000"/>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theme="0" tint="-0.34998626667073579"/>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right style="thick">
        <color theme="0"/>
      </right>
      <top style="thin">
        <color auto="1"/>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style="thin">
        <color auto="1"/>
      </left>
      <right style="thick">
        <color theme="0"/>
      </right>
      <top style="thin">
        <color auto="1"/>
      </top>
      <bottom style="medium">
        <color auto="1"/>
      </bottom>
      <diagonal/>
    </border>
    <border>
      <left style="thin">
        <color auto="1"/>
      </left>
      <right style="thick">
        <color theme="0"/>
      </right>
      <top/>
      <bottom style="thin">
        <color auto="1"/>
      </bottom>
      <diagonal/>
    </border>
    <border>
      <left style="thin">
        <color auto="1"/>
      </left>
      <right style="thick">
        <color theme="0"/>
      </right>
      <top style="thin">
        <color auto="1"/>
      </top>
      <bottom style="thin">
        <color auto="1"/>
      </bottom>
      <diagonal/>
    </border>
    <border>
      <left style="thick">
        <color theme="0"/>
      </left>
      <right/>
      <top style="thin">
        <color auto="1"/>
      </top>
      <bottom style="thin">
        <color auto="1"/>
      </bottom>
      <diagonal/>
    </border>
    <border>
      <left style="thick">
        <color theme="0"/>
      </left>
      <right style="thin">
        <color auto="1"/>
      </right>
      <top style="thin">
        <color auto="1"/>
      </top>
      <bottom style="medium">
        <color auto="1"/>
      </bottom>
      <diagonal/>
    </border>
    <border>
      <left style="thick">
        <color theme="0"/>
      </left>
      <right style="thin">
        <color auto="1"/>
      </right>
      <top/>
      <bottom style="thin">
        <color auto="1"/>
      </bottom>
      <diagonal/>
    </border>
    <border>
      <left style="thick">
        <color theme="0"/>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auto="1"/>
      </top>
      <bottom/>
      <diagonal/>
    </border>
    <border diagonalUp="1" diagonalDown="1">
      <left/>
      <right style="thin">
        <color auto="1"/>
      </right>
      <top style="thin">
        <color auto="1"/>
      </top>
      <bottom style="thin">
        <color auto="1"/>
      </bottom>
      <diagonal style="thin">
        <color auto="1"/>
      </diagonal>
    </border>
    <border diagonalUp="1" diagonalDown="1">
      <left style="thin">
        <color auto="1"/>
      </left>
      <right style="thin">
        <color auto="1"/>
      </right>
      <top style="thin">
        <color auto="1"/>
      </top>
      <bottom style="thin">
        <color auto="1"/>
      </bottom>
      <diagonal style="thin">
        <color auto="1"/>
      </diagonal>
    </border>
    <border diagonalUp="1" diagonalDown="1">
      <left style="thin">
        <color auto="1"/>
      </left>
      <right/>
      <top style="thin">
        <color auto="1"/>
      </top>
      <bottom style="thin">
        <color auto="1"/>
      </bottom>
      <diagonal style="thin">
        <color auto="1"/>
      </diagonal>
    </border>
    <border diagonalUp="1" diagonalDown="1">
      <left/>
      <right style="thin">
        <color auto="1"/>
      </right>
      <top/>
      <bottom style="thin">
        <color auto="1"/>
      </bottom>
      <diagonal style="thin">
        <color auto="1"/>
      </diagonal>
    </border>
  </borders>
  <cellStyleXfs count="10">
    <xf numFmtId="0" fontId="0" fillId="0" borderId="0"/>
    <xf numFmtId="9" fontId="3"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0" fontId="0" fillId="0" borderId="0" xfId="0" applyAlignment="1">
      <alignment wrapText="1"/>
    </xf>
    <xf numFmtId="0" fontId="10" fillId="0" borderId="2" xfId="2" applyFont="1" applyBorder="1" applyAlignment="1">
      <alignment horizontal="left" vertical="center"/>
    </xf>
    <xf numFmtId="0" fontId="0" fillId="0" borderId="2" xfId="0" applyBorder="1"/>
    <xf numFmtId="0" fontId="10" fillId="0" borderId="0" xfId="2" applyFont="1" applyFill="1" applyBorder="1" applyAlignment="1">
      <alignment vertical="center"/>
    </xf>
    <xf numFmtId="0" fontId="16" fillId="0" borderId="0" xfId="2" applyFont="1" applyFill="1" applyBorder="1" applyAlignment="1">
      <alignment vertical="center"/>
    </xf>
    <xf numFmtId="0" fontId="0" fillId="0" borderId="5" xfId="0" applyBorder="1" applyAlignment="1">
      <alignment horizontal="center" wrapText="1"/>
    </xf>
    <xf numFmtId="0" fontId="0" fillId="0" borderId="0" xfId="0" applyBorder="1" applyAlignment="1">
      <alignment wrapText="1"/>
    </xf>
    <xf numFmtId="164" fontId="11" fillId="0" borderId="0" xfId="3" applyNumberFormat="1" applyFont="1" applyFill="1" applyBorder="1" applyAlignment="1">
      <alignment vertical="center"/>
    </xf>
    <xf numFmtId="0" fontId="18" fillId="0" borderId="6" xfId="0" applyFont="1" applyFill="1" applyBorder="1" applyAlignment="1">
      <alignment vertical="top" wrapText="1"/>
    </xf>
    <xf numFmtId="0" fontId="18" fillId="2" borderId="1" xfId="0" applyFont="1" applyFill="1" applyBorder="1" applyAlignment="1">
      <alignment vertical="top" wrapText="1"/>
    </xf>
    <xf numFmtId="0" fontId="18" fillId="0" borderId="1" xfId="0" applyFont="1" applyFill="1" applyBorder="1" applyAlignment="1">
      <alignment vertical="top" wrapText="1"/>
    </xf>
    <xf numFmtId="0" fontId="0" fillId="0" borderId="0" xfId="0" applyFill="1" applyAlignment="1">
      <alignment wrapText="1"/>
    </xf>
    <xf numFmtId="0" fontId="10" fillId="0" borderId="0" xfId="2" applyFont="1" applyBorder="1" applyAlignment="1">
      <alignment horizontal="right" vertical="center"/>
    </xf>
    <xf numFmtId="0" fontId="10" fillId="0" borderId="0" xfId="2" applyFont="1" applyBorder="1" applyAlignment="1">
      <alignment horizontal="left" vertical="center"/>
    </xf>
    <xf numFmtId="0" fontId="20" fillId="0" borderId="0" xfId="0" applyFont="1" applyAlignment="1">
      <alignment wrapText="1"/>
    </xf>
    <xf numFmtId="0" fontId="21" fillId="0" borderId="0" xfId="2" applyFont="1" applyBorder="1" applyAlignment="1">
      <alignment vertical="center"/>
    </xf>
    <xf numFmtId="0" fontId="0" fillId="0" borderId="0" xfId="0" applyFont="1" applyAlignment="1">
      <alignment wrapText="1"/>
    </xf>
    <xf numFmtId="0" fontId="23" fillId="3" borderId="0" xfId="0" applyFont="1" applyFill="1" applyAlignment="1">
      <alignment horizontal="right"/>
    </xf>
    <xf numFmtId="0" fontId="17" fillId="5" borderId="0" xfId="2" applyFont="1" applyFill="1" applyBorder="1" applyAlignment="1">
      <alignment vertical="center"/>
    </xf>
    <xf numFmtId="0" fontId="22" fillId="5" borderId="5" xfId="2" applyFont="1" applyFill="1" applyBorder="1" applyAlignment="1">
      <alignment vertical="center"/>
    </xf>
    <xf numFmtId="0" fontId="22" fillId="5" borderId="9" xfId="2" applyFont="1" applyFill="1" applyBorder="1" applyAlignment="1">
      <alignment vertical="center"/>
    </xf>
    <xf numFmtId="0" fontId="10" fillId="8" borderId="0" xfId="2" applyFont="1" applyFill="1" applyBorder="1" applyAlignment="1">
      <alignment horizontal="right" vertical="center"/>
    </xf>
    <xf numFmtId="0" fontId="10" fillId="8" borderId="5" xfId="2" applyFont="1" applyFill="1" applyBorder="1" applyAlignment="1">
      <alignment vertical="center"/>
    </xf>
    <xf numFmtId="0" fontId="10" fillId="8" borderId="9" xfId="2" applyFont="1" applyFill="1" applyBorder="1" applyAlignment="1">
      <alignment vertical="center"/>
    </xf>
    <xf numFmtId="0" fontId="10" fillId="8" borderId="9" xfId="2" applyFont="1" applyFill="1" applyBorder="1" applyAlignment="1">
      <alignment horizontal="right" vertical="center" wrapText="1"/>
    </xf>
    <xf numFmtId="0" fontId="0" fillId="8" borderId="0" xfId="0" applyFill="1" applyBorder="1"/>
    <xf numFmtId="0" fontId="10" fillId="8" borderId="0" xfId="2" applyFont="1" applyFill="1" applyBorder="1" applyAlignment="1">
      <alignment horizontal="right" vertical="center" wrapText="1"/>
    </xf>
    <xf numFmtId="164" fontId="10" fillId="8" borderId="0" xfId="3" applyNumberFormat="1" applyFont="1" applyFill="1" applyBorder="1" applyAlignment="1">
      <alignment vertical="center"/>
    </xf>
    <xf numFmtId="0" fontId="16" fillId="3" borderId="5" xfId="2" applyFont="1" applyFill="1" applyBorder="1" applyAlignment="1">
      <alignment horizontal="right" vertical="center"/>
    </xf>
    <xf numFmtId="164" fontId="16" fillId="3" borderId="5" xfId="3" applyNumberFormat="1" applyFont="1" applyFill="1" applyBorder="1" applyAlignment="1">
      <alignment horizontal="right" vertical="center"/>
    </xf>
    <xf numFmtId="164" fontId="15" fillId="8" borderId="11" xfId="3" applyNumberFormat="1" applyFont="1" applyFill="1" applyBorder="1" applyAlignment="1">
      <alignment vertical="center"/>
    </xf>
    <xf numFmtId="164" fontId="15" fillId="10" borderId="11" xfId="3" applyNumberFormat="1" applyFont="1" applyFill="1" applyBorder="1" applyAlignment="1">
      <alignment horizontal="right" vertical="center"/>
    </xf>
    <xf numFmtId="0" fontId="2" fillId="5" borderId="5" xfId="0" applyFont="1" applyFill="1" applyBorder="1" applyAlignment="1">
      <alignment horizontal="right"/>
    </xf>
    <xf numFmtId="0" fontId="6" fillId="13" borderId="10" xfId="0" applyFont="1" applyFill="1" applyBorder="1" applyAlignment="1">
      <alignment horizontal="center" vertical="top"/>
    </xf>
    <xf numFmtId="0" fontId="6" fillId="14" borderId="10" xfId="0" applyFont="1" applyFill="1" applyBorder="1" applyAlignment="1">
      <alignment horizontal="center" vertical="top"/>
    </xf>
    <xf numFmtId="0" fontId="6" fillId="14" borderId="10" xfId="0" applyFont="1" applyFill="1" applyBorder="1" applyAlignment="1">
      <alignment horizontal="center" vertical="top" wrapText="1"/>
    </xf>
    <xf numFmtId="0" fontId="18" fillId="12" borderId="1" xfId="0" applyFont="1" applyFill="1" applyBorder="1" applyAlignment="1">
      <alignment vertical="top" wrapText="1"/>
    </xf>
    <xf numFmtId="0" fontId="18" fillId="12" borderId="6" xfId="0" applyFont="1" applyFill="1" applyBorder="1" applyAlignment="1">
      <alignment vertical="top" wrapText="1"/>
    </xf>
    <xf numFmtId="0" fontId="18" fillId="11" borderId="6" xfId="0" applyFont="1" applyFill="1" applyBorder="1" applyAlignment="1">
      <alignment vertical="top" wrapText="1"/>
    </xf>
    <xf numFmtId="0" fontId="18" fillId="11" borderId="1" xfId="0" applyFont="1" applyFill="1" applyBorder="1" applyAlignment="1">
      <alignment vertical="top" wrapText="1"/>
    </xf>
    <xf numFmtId="0" fontId="6" fillId="4" borderId="10" xfId="0" applyFont="1" applyFill="1" applyBorder="1" applyAlignment="1">
      <alignment horizontal="left" vertical="center"/>
    </xf>
    <xf numFmtId="0" fontId="6" fillId="4" borderId="10" xfId="0" applyFont="1" applyFill="1" applyBorder="1" applyAlignment="1">
      <alignment horizontal="left" vertical="center" wrapText="1"/>
    </xf>
    <xf numFmtId="3" fontId="18" fillId="12" borderId="1" xfId="0" applyNumberFormat="1" applyFont="1" applyFill="1" applyBorder="1" applyAlignment="1">
      <alignment vertical="top" wrapText="1"/>
    </xf>
    <xf numFmtId="3" fontId="18" fillId="11" borderId="1" xfId="0" applyNumberFormat="1" applyFont="1" applyFill="1" applyBorder="1" applyAlignment="1">
      <alignment vertical="top" wrapText="1"/>
    </xf>
    <xf numFmtId="0" fontId="6" fillId="16" borderId="10" xfId="0" applyFont="1" applyFill="1" applyBorder="1" applyAlignment="1">
      <alignment horizontal="center" vertical="top"/>
    </xf>
    <xf numFmtId="3" fontId="18" fillId="10" borderId="1" xfId="0" applyNumberFormat="1" applyFont="1" applyFill="1" applyBorder="1" applyAlignment="1">
      <alignment vertical="top" wrapText="1"/>
    </xf>
    <xf numFmtId="0" fontId="18" fillId="10" borderId="6" xfId="0" applyFont="1" applyFill="1" applyBorder="1" applyAlignment="1">
      <alignment vertical="top" wrapText="1"/>
    </xf>
    <xf numFmtId="0" fontId="6" fillId="9" borderId="10" xfId="0" applyFont="1" applyFill="1" applyBorder="1" applyAlignment="1">
      <alignment horizontal="center" vertical="top"/>
    </xf>
    <xf numFmtId="0" fontId="18" fillId="3" borderId="6" xfId="0" applyFont="1" applyFill="1" applyBorder="1" applyAlignment="1">
      <alignment vertical="top" wrapText="1"/>
    </xf>
    <xf numFmtId="3" fontId="18" fillId="3" borderId="1" xfId="0" applyNumberFormat="1" applyFont="1" applyFill="1" applyBorder="1" applyAlignment="1">
      <alignment vertical="top" wrapText="1"/>
    </xf>
    <xf numFmtId="0" fontId="18" fillId="3" borderId="1" xfId="0" applyFont="1" applyFill="1" applyBorder="1" applyAlignment="1">
      <alignment vertical="top" wrapText="1"/>
    </xf>
    <xf numFmtId="0" fontId="18" fillId="10" borderId="1" xfId="0" applyFont="1" applyFill="1" applyBorder="1" applyAlignment="1">
      <alignment vertical="top" wrapText="1"/>
    </xf>
    <xf numFmtId="0" fontId="6" fillId="14" borderId="10" xfId="0" applyFont="1" applyFill="1" applyBorder="1" applyAlignment="1">
      <alignment horizontal="center" vertical="center"/>
    </xf>
    <xf numFmtId="0" fontId="0" fillId="11" borderId="6" xfId="0" applyFont="1" applyFill="1" applyBorder="1" applyAlignment="1">
      <alignment vertical="center" wrapText="1"/>
    </xf>
    <xf numFmtId="3" fontId="0" fillId="12" borderId="1" xfId="0" applyNumberFormat="1" applyFont="1" applyFill="1" applyBorder="1" applyAlignment="1">
      <alignment vertical="center" wrapText="1"/>
    </xf>
    <xf numFmtId="3" fontId="0" fillId="11" borderId="1" xfId="0" applyNumberFormat="1" applyFont="1" applyFill="1" applyBorder="1" applyAlignment="1">
      <alignment vertical="center" wrapText="1"/>
    </xf>
    <xf numFmtId="0" fontId="0" fillId="0" borderId="0" xfId="0" applyBorder="1" applyAlignment="1">
      <alignment horizontal="center" wrapText="1"/>
    </xf>
    <xf numFmtId="0" fontId="16" fillId="8" borderId="11" xfId="2" applyFont="1" applyFill="1" applyBorder="1" applyAlignment="1">
      <alignment vertical="center"/>
    </xf>
    <xf numFmtId="0" fontId="0" fillId="0" borderId="0" xfId="0" applyBorder="1"/>
    <xf numFmtId="0" fontId="2" fillId="5" borderId="15" xfId="0" applyFont="1" applyFill="1" applyBorder="1" applyAlignment="1">
      <alignment horizontal="right"/>
    </xf>
    <xf numFmtId="0" fontId="16" fillId="12" borderId="15" xfId="2" applyFont="1" applyFill="1" applyBorder="1" applyAlignment="1">
      <alignment horizontal="right" vertical="center"/>
    </xf>
    <xf numFmtId="164" fontId="19" fillId="12" borderId="14" xfId="3" applyNumberFormat="1" applyFont="1" applyFill="1" applyBorder="1" applyAlignment="1">
      <alignment vertical="center"/>
    </xf>
    <xf numFmtId="9" fontId="19" fillId="12" borderId="14" xfId="1" applyFont="1" applyFill="1" applyBorder="1" applyAlignment="1">
      <alignment vertical="center"/>
    </xf>
    <xf numFmtId="0" fontId="16" fillId="10" borderId="18" xfId="2" applyFont="1" applyFill="1" applyBorder="1" applyAlignment="1">
      <alignment horizontal="right" vertical="center"/>
    </xf>
    <xf numFmtId="9" fontId="19" fillId="10" borderId="17" xfId="1" applyFont="1" applyFill="1" applyBorder="1" applyAlignment="1">
      <alignment vertical="center"/>
    </xf>
    <xf numFmtId="0" fontId="23" fillId="3" borderId="17" xfId="0" applyFont="1" applyFill="1" applyBorder="1" applyAlignment="1">
      <alignment horizontal="right"/>
    </xf>
    <xf numFmtId="164" fontId="16" fillId="12" borderId="15" xfId="3" applyNumberFormat="1" applyFont="1" applyFill="1" applyBorder="1" applyAlignment="1">
      <alignment horizontal="right" vertical="center"/>
    </xf>
    <xf numFmtId="164" fontId="15" fillId="12" borderId="19" xfId="3" applyNumberFormat="1" applyFont="1" applyFill="1" applyBorder="1" applyAlignment="1">
      <alignment vertical="center"/>
    </xf>
    <xf numFmtId="164" fontId="10" fillId="12" borderId="14" xfId="3" applyNumberFormat="1" applyFont="1" applyFill="1" applyBorder="1" applyAlignment="1">
      <alignment vertical="center"/>
    </xf>
    <xf numFmtId="164" fontId="16" fillId="10" borderId="18" xfId="3" quotePrefix="1" applyNumberFormat="1" applyFont="1" applyFill="1" applyBorder="1" applyAlignment="1">
      <alignment horizontal="right" vertical="center" wrapText="1"/>
    </xf>
    <xf numFmtId="164" fontId="15" fillId="10" borderId="20" xfId="3" applyNumberFormat="1" applyFont="1" applyFill="1" applyBorder="1" applyAlignment="1">
      <alignment vertical="center"/>
    </xf>
    <xf numFmtId="0" fontId="6" fillId="14" borderId="21" xfId="0" applyFont="1" applyFill="1" applyBorder="1" applyAlignment="1">
      <alignment horizontal="center" vertical="center"/>
    </xf>
    <xf numFmtId="0" fontId="0" fillId="11" borderId="22" xfId="0" applyFont="1" applyFill="1" applyBorder="1" applyAlignment="1">
      <alignment vertical="center" wrapText="1"/>
    </xf>
    <xf numFmtId="3" fontId="0" fillId="12" borderId="23" xfId="0" applyNumberFormat="1" applyFont="1" applyFill="1" applyBorder="1" applyAlignment="1">
      <alignment vertical="center" wrapText="1"/>
    </xf>
    <xf numFmtId="3" fontId="0" fillId="11" borderId="23" xfId="0" applyNumberFormat="1" applyFont="1" applyFill="1" applyBorder="1" applyAlignment="1">
      <alignment vertical="center" wrapText="1"/>
    </xf>
    <xf numFmtId="0" fontId="6" fillId="14" borderId="25" xfId="0" applyFont="1" applyFill="1" applyBorder="1" applyAlignment="1">
      <alignment horizontal="center" vertical="center"/>
    </xf>
    <xf numFmtId="0" fontId="0" fillId="11" borderId="26" xfId="0" applyFont="1" applyFill="1" applyBorder="1" applyAlignment="1">
      <alignment vertical="center" wrapText="1"/>
    </xf>
    <xf numFmtId="3" fontId="0" fillId="12" borderId="27" xfId="0" applyNumberFormat="1" applyFont="1" applyFill="1" applyBorder="1" applyAlignment="1">
      <alignment vertical="center" wrapText="1"/>
    </xf>
    <xf numFmtId="3" fontId="0" fillId="11" borderId="27" xfId="0" applyNumberFormat="1" applyFont="1" applyFill="1" applyBorder="1" applyAlignment="1">
      <alignment vertical="center" wrapText="1"/>
    </xf>
    <xf numFmtId="0" fontId="8" fillId="0" borderId="3" xfId="0" applyFont="1" applyFill="1" applyBorder="1" applyAlignment="1">
      <alignment vertical="top" wrapText="1"/>
    </xf>
    <xf numFmtId="0" fontId="8" fillId="2" borderId="3" xfId="0" applyFont="1" applyFill="1" applyBorder="1" applyAlignment="1">
      <alignment vertical="top" wrapText="1"/>
    </xf>
    <xf numFmtId="0" fontId="0" fillId="0" borderId="0" xfId="0" applyFill="1" applyBorder="1" applyAlignment="1">
      <alignment wrapText="1"/>
    </xf>
    <xf numFmtId="0" fontId="0" fillId="0" borderId="0" xfId="0" applyFill="1" applyBorder="1"/>
    <xf numFmtId="0" fontId="7" fillId="0" borderId="0" xfId="0" applyFont="1" applyFill="1" applyBorder="1" applyAlignment="1">
      <alignment horizontal="left" wrapText="1"/>
    </xf>
    <xf numFmtId="0" fontId="5" fillId="0" borderId="0" xfId="0" applyFont="1" applyFill="1" applyBorder="1" applyAlignment="1">
      <alignment wrapText="1"/>
    </xf>
    <xf numFmtId="0" fontId="6" fillId="4" borderId="12" xfId="0" applyFont="1" applyFill="1" applyBorder="1" applyAlignment="1">
      <alignment horizontal="left" vertical="center"/>
    </xf>
    <xf numFmtId="0" fontId="18" fillId="0" borderId="7" xfId="0" applyFont="1" applyFill="1" applyBorder="1" applyAlignment="1">
      <alignment vertical="top" wrapText="1"/>
    </xf>
    <xf numFmtId="0" fontId="18" fillId="2" borderId="4" xfId="0" applyFont="1" applyFill="1" applyBorder="1" applyAlignment="1">
      <alignment vertical="top" wrapText="1"/>
    </xf>
    <xf numFmtId="0" fontId="18" fillId="0" borderId="4" xfId="0" applyFont="1" applyFill="1" applyBorder="1" applyAlignment="1">
      <alignment vertical="top" wrapText="1"/>
    </xf>
    <xf numFmtId="0" fontId="0" fillId="0" borderId="0" xfId="0" applyBorder="1" applyAlignment="1">
      <alignment vertical="top" wrapText="1"/>
    </xf>
    <xf numFmtId="0" fontId="9" fillId="8" borderId="0" xfId="0" applyFont="1" applyFill="1" applyBorder="1" applyAlignment="1">
      <alignment wrapText="1"/>
    </xf>
    <xf numFmtId="0" fontId="0" fillId="8" borderId="0" xfId="0" applyFill="1" applyBorder="1" applyAlignment="1">
      <alignment wrapText="1"/>
    </xf>
    <xf numFmtId="0" fontId="9" fillId="0" borderId="0" xfId="0" applyFont="1" applyFill="1" applyBorder="1" applyAlignment="1">
      <alignment horizontal="left" wrapText="1"/>
    </xf>
    <xf numFmtId="0" fontId="9" fillId="0" borderId="0" xfId="0" applyFont="1" applyFill="1" applyBorder="1" applyAlignment="1">
      <alignment wrapText="1"/>
    </xf>
    <xf numFmtId="0" fontId="24" fillId="0" borderId="0" xfId="0" applyFont="1" applyBorder="1" applyAlignment="1"/>
    <xf numFmtId="0" fontId="6" fillId="4" borderId="13" xfId="0" applyFont="1" applyFill="1" applyBorder="1" applyAlignment="1">
      <alignment horizontal="left" vertical="center" wrapText="1"/>
    </xf>
    <xf numFmtId="0" fontId="18" fillId="0" borderId="8" xfId="0" applyFont="1" applyFill="1" applyBorder="1" applyAlignment="1">
      <alignment vertical="top" wrapText="1"/>
    </xf>
    <xf numFmtId="0" fontId="18" fillId="0" borderId="3" xfId="0" applyFont="1" applyFill="1" applyBorder="1" applyAlignment="1">
      <alignment vertical="top" wrapText="1"/>
    </xf>
    <xf numFmtId="0" fontId="6" fillId="6" borderId="12" xfId="0" applyFont="1" applyFill="1" applyBorder="1" applyAlignment="1">
      <alignment horizontal="center" vertical="top" wrapText="1"/>
    </xf>
    <xf numFmtId="0" fontId="18" fillId="7" borderId="4" xfId="0" applyFont="1" applyFill="1" applyBorder="1" applyAlignment="1">
      <alignment vertical="top" wrapText="1"/>
    </xf>
    <xf numFmtId="0" fontId="6" fillId="6" borderId="25" xfId="0" applyFont="1" applyFill="1" applyBorder="1" applyAlignment="1">
      <alignment horizontal="center" vertical="top"/>
    </xf>
    <xf numFmtId="0" fontId="6" fillId="16" borderId="21" xfId="0" applyFont="1" applyFill="1" applyBorder="1" applyAlignment="1">
      <alignment horizontal="center" vertical="top" wrapText="1"/>
    </xf>
    <xf numFmtId="0" fontId="18" fillId="7" borderId="27" xfId="0" applyFont="1" applyFill="1" applyBorder="1" applyAlignment="1">
      <alignment vertical="top" wrapText="1"/>
    </xf>
    <xf numFmtId="0" fontId="18" fillId="3" borderId="23" xfId="0" applyFont="1" applyFill="1" applyBorder="1" applyAlignment="1">
      <alignment vertical="top" wrapText="1"/>
    </xf>
    <xf numFmtId="0" fontId="6" fillId="16" borderId="13" xfId="0" applyFont="1" applyFill="1" applyBorder="1" applyAlignment="1">
      <alignment horizontal="center" vertical="top" wrapText="1"/>
    </xf>
    <xf numFmtId="0" fontId="18" fillId="3" borderId="3" xfId="0" applyFont="1" applyFill="1" applyBorder="1" applyAlignment="1">
      <alignment vertical="top" wrapText="1"/>
    </xf>
    <xf numFmtId="0" fontId="6" fillId="6" borderId="25" xfId="0" applyFont="1" applyFill="1" applyBorder="1" applyAlignment="1">
      <alignment horizontal="center" vertical="top" wrapText="1"/>
    </xf>
    <xf numFmtId="0" fontId="27" fillId="15" borderId="12" xfId="0" applyFont="1" applyFill="1" applyBorder="1" applyAlignment="1">
      <alignment horizontal="right" vertical="top"/>
    </xf>
    <xf numFmtId="3" fontId="28" fillId="2" borderId="7" xfId="0" applyNumberFormat="1" applyFont="1" applyFill="1" applyBorder="1" applyAlignment="1">
      <alignment horizontal="right" wrapText="1"/>
    </xf>
    <xf numFmtId="3" fontId="28" fillId="12" borderId="6" xfId="0" applyNumberFormat="1" applyFont="1" applyFill="1" applyBorder="1" applyAlignment="1">
      <alignment horizontal="right" wrapText="1"/>
    </xf>
    <xf numFmtId="9" fontId="28" fillId="2" borderId="4" xfId="1" applyFont="1" applyFill="1" applyBorder="1" applyAlignment="1">
      <alignment horizontal="right" wrapText="1"/>
    </xf>
    <xf numFmtId="9" fontId="28" fillId="12" borderId="1" xfId="1" applyFont="1" applyFill="1" applyBorder="1" applyAlignment="1">
      <alignment horizontal="right" wrapText="1"/>
    </xf>
    <xf numFmtId="0" fontId="24" fillId="0" borderId="0" xfId="0" applyFont="1" applyFill="1" applyBorder="1" applyAlignment="1"/>
    <xf numFmtId="0" fontId="0" fillId="0" borderId="0" xfId="0" applyFill="1" applyBorder="1" applyAlignment="1">
      <alignment horizontal="center" wrapText="1"/>
    </xf>
    <xf numFmtId="0" fontId="8" fillId="0" borderId="0" xfId="0" applyFont="1" applyFill="1" applyBorder="1" applyAlignment="1">
      <alignment vertical="top" wrapText="1"/>
    </xf>
    <xf numFmtId="0" fontId="0" fillId="0" borderId="0" xfId="0" applyFont="1" applyFill="1" applyBorder="1" applyAlignment="1">
      <alignment vertical="center" wrapText="1"/>
    </xf>
    <xf numFmtId="3" fontId="0" fillId="0" borderId="0" xfId="0" applyNumberFormat="1" applyFont="1" applyFill="1" applyBorder="1" applyAlignment="1">
      <alignment vertical="center" wrapText="1"/>
    </xf>
    <xf numFmtId="0" fontId="25" fillId="0" borderId="0" xfId="0" applyFont="1" applyFill="1" applyBorder="1" applyAlignment="1">
      <alignment vertical="center"/>
    </xf>
    <xf numFmtId="3" fontId="18" fillId="0" borderId="0" xfId="0" applyNumberFormat="1" applyFont="1" applyFill="1" applyBorder="1" applyAlignment="1">
      <alignment vertical="top" wrapText="1"/>
    </xf>
    <xf numFmtId="0" fontId="18" fillId="0" borderId="0" xfId="0" applyFont="1" applyFill="1" applyBorder="1" applyAlignment="1">
      <alignment vertical="top" wrapText="1"/>
    </xf>
    <xf numFmtId="0" fontId="0" fillId="0" borderId="0" xfId="0" applyBorder="1" applyAlignment="1">
      <alignment horizontal="center" wrapText="1"/>
    </xf>
    <xf numFmtId="0" fontId="13" fillId="5" borderId="9" xfId="0" applyFont="1" applyFill="1" applyBorder="1" applyAlignment="1"/>
    <xf numFmtId="9" fontId="18" fillId="7" borderId="27" xfId="0" applyNumberFormat="1" applyFont="1" applyFill="1" applyBorder="1" applyAlignment="1">
      <alignment vertical="top" wrapText="1"/>
    </xf>
    <xf numFmtId="9" fontId="18" fillId="7" borderId="26" xfId="0" applyNumberFormat="1" applyFont="1" applyFill="1" applyBorder="1" applyAlignment="1">
      <alignment vertical="top" wrapText="1"/>
    </xf>
    <xf numFmtId="9" fontId="18" fillId="7" borderId="7" xfId="0" applyNumberFormat="1" applyFont="1" applyFill="1" applyBorder="1" applyAlignment="1">
      <alignment vertical="top" wrapText="1"/>
    </xf>
    <xf numFmtId="9" fontId="18" fillId="3" borderId="22" xfId="0" applyNumberFormat="1" applyFont="1" applyFill="1" applyBorder="1" applyAlignment="1">
      <alignment vertical="top" wrapText="1"/>
    </xf>
    <xf numFmtId="1" fontId="18" fillId="12" borderId="1" xfId="5" applyNumberFormat="1" applyFont="1" applyFill="1" applyBorder="1" applyAlignment="1">
      <alignment vertical="top" wrapText="1"/>
    </xf>
    <xf numFmtId="1" fontId="18" fillId="11" borderId="6" xfId="5" applyNumberFormat="1" applyFont="1" applyFill="1" applyBorder="1" applyAlignment="1">
      <alignment vertical="top" wrapText="1"/>
    </xf>
    <xf numFmtId="1" fontId="18" fillId="12" borderId="6" xfId="5" applyNumberFormat="1" applyFont="1" applyFill="1" applyBorder="1" applyAlignment="1">
      <alignment vertical="top" wrapText="1"/>
    </xf>
    <xf numFmtId="0" fontId="18" fillId="0" borderId="0" xfId="0" applyFont="1" applyFill="1" applyBorder="1" applyAlignment="1"/>
    <xf numFmtId="165" fontId="18" fillId="10" borderId="23" xfId="0" applyNumberFormat="1" applyFont="1" applyFill="1" applyBorder="1" applyAlignment="1">
      <alignment vertical="top" wrapText="1"/>
    </xf>
    <xf numFmtId="0" fontId="29" fillId="0" borderId="0" xfId="0" applyFont="1" applyFill="1" applyBorder="1" applyAlignment="1">
      <alignment horizontal="left"/>
    </xf>
    <xf numFmtId="0" fontId="30" fillId="0" borderId="0" xfId="0" applyFont="1" applyBorder="1"/>
    <xf numFmtId="0" fontId="30" fillId="0" borderId="0" xfId="0" applyFont="1" applyBorder="1" applyAlignment="1"/>
    <xf numFmtId="0" fontId="18" fillId="2" borderId="0"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0" fillId="0" borderId="0" xfId="0" applyBorder="1" applyAlignment="1">
      <alignment horizontal="center" wrapText="1"/>
    </xf>
    <xf numFmtId="0" fontId="6" fillId="4" borderId="13" xfId="0" applyFont="1" applyFill="1" applyBorder="1" applyAlignment="1">
      <alignment horizontal="left" vertical="center" wrapText="1"/>
    </xf>
    <xf numFmtId="0" fontId="13" fillId="5" borderId="9" xfId="0" applyFont="1" applyFill="1" applyBorder="1" applyAlignment="1">
      <alignment vertical="center"/>
    </xf>
    <xf numFmtId="0" fontId="13" fillId="5" borderId="9" xfId="0" applyFont="1" applyFill="1" applyBorder="1" applyAlignment="1"/>
    <xf numFmtId="0" fontId="18" fillId="0" borderId="28" xfId="0" applyFont="1" applyFill="1" applyBorder="1" applyAlignment="1">
      <alignment vertical="center"/>
    </xf>
    <xf numFmtId="0" fontId="18" fillId="0" borderId="0" xfId="0" applyFont="1" applyFill="1" applyBorder="1" applyAlignment="1">
      <alignment vertical="center"/>
    </xf>
    <xf numFmtId="0" fontId="18" fillId="2" borderId="0" xfId="0" applyFont="1" applyFill="1" applyBorder="1" applyAlignment="1">
      <alignment horizontal="left" vertical="center"/>
    </xf>
    <xf numFmtId="0" fontId="18" fillId="0" borderId="28" xfId="0" applyFont="1" applyFill="1" applyBorder="1" applyAlignment="1">
      <alignment horizontal="left" vertical="center"/>
    </xf>
    <xf numFmtId="0" fontId="6" fillId="4" borderId="31" xfId="0" applyFont="1" applyFill="1" applyBorder="1" applyAlignment="1">
      <alignment horizontal="left" vertical="center" wrapText="1"/>
    </xf>
    <xf numFmtId="0" fontId="18" fillId="0" borderId="5" xfId="0" applyFont="1" applyFill="1" applyBorder="1" applyAlignment="1">
      <alignment vertical="top" wrapText="1"/>
    </xf>
    <xf numFmtId="0" fontId="18" fillId="0" borderId="9" xfId="0" applyFont="1" applyFill="1" applyBorder="1" applyAlignment="1">
      <alignment vertical="top" wrapText="1"/>
    </xf>
    <xf numFmtId="0" fontId="27" fillId="9" borderId="0" xfId="0" applyFont="1" applyFill="1" applyBorder="1" applyAlignment="1">
      <alignment horizontal="center" vertical="top" wrapText="1"/>
    </xf>
    <xf numFmtId="3" fontId="28" fillId="3" borderId="0" xfId="0" applyNumberFormat="1" applyFont="1" applyFill="1" applyBorder="1" applyAlignment="1">
      <alignment horizontal="center" wrapText="1"/>
    </xf>
    <xf numFmtId="0" fontId="13" fillId="5" borderId="0" xfId="0" applyFont="1" applyFill="1" applyBorder="1" applyAlignment="1"/>
    <xf numFmtId="164" fontId="18" fillId="0" borderId="6" xfId="5" applyNumberFormat="1" applyFont="1" applyFill="1" applyBorder="1" applyAlignment="1">
      <alignment vertical="top" wrapText="1"/>
    </xf>
    <xf numFmtId="9" fontId="18" fillId="2" borderId="1" xfId="0" applyNumberFormat="1" applyFont="1" applyFill="1" applyBorder="1" applyAlignment="1">
      <alignment vertical="top" wrapText="1"/>
    </xf>
    <xf numFmtId="1" fontId="18" fillId="7" borderId="27" xfId="0" applyNumberFormat="1" applyFont="1" applyFill="1" applyBorder="1" applyAlignment="1">
      <alignment vertical="top" wrapText="1"/>
    </xf>
    <xf numFmtId="9" fontId="18" fillId="0" borderId="1" xfId="0" applyNumberFormat="1" applyFont="1" applyFill="1" applyBorder="1" applyAlignment="1">
      <alignment vertical="top" wrapText="1"/>
    </xf>
    <xf numFmtId="0" fontId="18" fillId="7" borderId="28" xfId="0" applyFont="1" applyFill="1" applyBorder="1" applyAlignment="1">
      <alignment horizontal="left" vertical="center" wrapText="1"/>
    </xf>
    <xf numFmtId="0" fontId="18" fillId="7" borderId="0" xfId="0" applyFont="1" applyFill="1" applyBorder="1" applyAlignment="1">
      <alignment horizontal="left" vertical="center" wrapText="1"/>
    </xf>
    <xf numFmtId="0" fontId="18" fillId="7" borderId="0" xfId="0" applyFont="1" applyFill="1" applyBorder="1" applyAlignment="1">
      <alignment vertical="top" wrapText="1"/>
    </xf>
    <xf numFmtId="0" fontId="0" fillId="7" borderId="0" xfId="0" applyFill="1" applyBorder="1"/>
    <xf numFmtId="0" fontId="8" fillId="7" borderId="0" xfId="0" applyFont="1" applyFill="1" applyBorder="1" applyAlignment="1">
      <alignment vertical="top" wrapText="1"/>
    </xf>
    <xf numFmtId="0" fontId="0" fillId="7" borderId="0" xfId="0" applyFont="1" applyFill="1" applyBorder="1" applyAlignment="1">
      <alignment vertical="center" wrapText="1"/>
    </xf>
    <xf numFmtId="0" fontId="0" fillId="7" borderId="0" xfId="0" applyFill="1"/>
    <xf numFmtId="3" fontId="0" fillId="11" borderId="0" xfId="0" applyNumberFormat="1" applyFont="1" applyFill="1" applyBorder="1" applyAlignment="1">
      <alignment vertical="center" wrapText="1"/>
    </xf>
    <xf numFmtId="0" fontId="13" fillId="5" borderId="9" xfId="0" applyFont="1" applyFill="1" applyBorder="1" applyAlignment="1"/>
    <xf numFmtId="0" fontId="27" fillId="0" borderId="0" xfId="0" applyFont="1" applyFill="1" applyBorder="1" applyAlignment="1">
      <alignment horizontal="center" vertical="top" wrapText="1"/>
    </xf>
    <xf numFmtId="3" fontId="28" fillId="0" borderId="0" xfId="0" applyNumberFormat="1" applyFont="1" applyFill="1" applyBorder="1" applyAlignment="1">
      <alignment horizontal="center" wrapText="1"/>
    </xf>
    <xf numFmtId="9" fontId="18" fillId="10" borderId="23" xfId="0" applyNumberFormat="1" applyFont="1" applyFill="1" applyBorder="1" applyAlignment="1">
      <alignment vertical="top" wrapText="1"/>
    </xf>
    <xf numFmtId="9" fontId="18" fillId="3" borderId="23" xfId="0" applyNumberFormat="1" applyFont="1" applyFill="1" applyBorder="1" applyAlignment="1">
      <alignment vertical="top" wrapText="1"/>
    </xf>
    <xf numFmtId="3" fontId="23" fillId="3" borderId="0" xfId="0" applyNumberFormat="1" applyFont="1" applyFill="1" applyAlignment="1">
      <alignment horizontal="right"/>
    </xf>
    <xf numFmtId="0" fontId="18" fillId="2" borderId="0" xfId="0" applyFont="1" applyFill="1" applyBorder="1" applyAlignment="1">
      <alignment horizontal="left" vertical="center" wrapText="1"/>
    </xf>
    <xf numFmtId="0" fontId="18" fillId="0" borderId="6" xfId="0" applyFont="1" applyFill="1" applyBorder="1" applyAlignment="1">
      <alignment vertical="center" wrapText="1"/>
    </xf>
    <xf numFmtId="0" fontId="18" fillId="2" borderId="1" xfId="0" applyFont="1" applyFill="1" applyBorder="1" applyAlignment="1">
      <alignment vertical="center" wrapText="1"/>
    </xf>
    <xf numFmtId="0" fontId="18" fillId="0" borderId="1" xfId="0" applyFont="1" applyFill="1" applyBorder="1" applyAlignment="1">
      <alignment vertical="center" wrapText="1"/>
    </xf>
    <xf numFmtId="3" fontId="18" fillId="2" borderId="1" xfId="0" applyNumberFormat="1" applyFont="1" applyFill="1" applyBorder="1" applyAlignment="1">
      <alignment vertical="center" wrapText="1"/>
    </xf>
    <xf numFmtId="3" fontId="32" fillId="3" borderId="6" xfId="0" applyNumberFormat="1" applyFont="1" applyFill="1" applyBorder="1" applyAlignment="1">
      <alignment horizontal="center" vertical="center" wrapText="1"/>
    </xf>
    <xf numFmtId="3" fontId="32" fillId="10" borderId="1" xfId="0" applyNumberFormat="1" applyFont="1" applyFill="1" applyBorder="1" applyAlignment="1">
      <alignment horizontal="center" vertical="center" wrapText="1"/>
    </xf>
    <xf numFmtId="0" fontId="38" fillId="8" borderId="0" xfId="2" applyFont="1" applyFill="1" applyBorder="1" applyAlignment="1">
      <alignment horizontal="right" vertical="center"/>
    </xf>
    <xf numFmtId="0" fontId="18"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8" fillId="0" borderId="7"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18" borderId="1" xfId="0" applyFont="1" applyFill="1" applyBorder="1" applyAlignment="1">
      <alignment vertical="center" wrapText="1"/>
    </xf>
    <xf numFmtId="0" fontId="0" fillId="11" borderId="0" xfId="0" applyFont="1" applyFill="1" applyBorder="1" applyAlignment="1">
      <alignment vertical="center" wrapText="1"/>
    </xf>
    <xf numFmtId="1" fontId="18" fillId="11" borderId="1" xfId="5" applyNumberFormat="1" applyFont="1" applyFill="1" applyBorder="1" applyAlignment="1">
      <alignment vertical="top" wrapText="1"/>
    </xf>
    <xf numFmtId="0" fontId="18" fillId="0" borderId="6"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2" borderId="6" xfId="0" applyFont="1" applyFill="1" applyBorder="1" applyAlignment="1">
      <alignment vertical="center" wrapText="1"/>
    </xf>
    <xf numFmtId="0" fontId="35" fillId="0" borderId="1" xfId="0" applyFont="1" applyFill="1" applyBorder="1" applyAlignment="1">
      <alignment vertical="center" wrapText="1"/>
    </xf>
    <xf numFmtId="0" fontId="18" fillId="2" borderId="6" xfId="0" applyFont="1" applyFill="1" applyBorder="1" applyAlignment="1">
      <alignment horizontal="left" vertical="center" wrapText="1"/>
    </xf>
    <xf numFmtId="0" fontId="13" fillId="5" borderId="9" xfId="0" applyFont="1" applyFill="1" applyBorder="1" applyAlignment="1"/>
    <xf numFmtId="0" fontId="13" fillId="5" borderId="4" xfId="0" applyFont="1" applyFill="1" applyBorder="1" applyAlignment="1"/>
    <xf numFmtId="0" fontId="31" fillId="0" borderId="1" xfId="0" applyFont="1" applyFill="1" applyBorder="1" applyAlignment="1">
      <alignment vertical="center" wrapText="1"/>
    </xf>
    <xf numFmtId="0" fontId="13" fillId="5" borderId="3" xfId="0" applyFont="1" applyFill="1" applyBorder="1" applyAlignment="1"/>
    <xf numFmtId="0" fontId="39" fillId="0" borderId="1" xfId="0" applyFont="1" applyFill="1" applyBorder="1" applyAlignment="1">
      <alignment vertical="center" wrapText="1"/>
    </xf>
    <xf numFmtId="0" fontId="18" fillId="0" borderId="6"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4" fontId="18" fillId="0" borderId="1" xfId="5" applyNumberFormat="1" applyFont="1" applyFill="1" applyBorder="1" applyAlignment="1">
      <alignment horizontal="center" vertical="center" wrapText="1"/>
    </xf>
    <xf numFmtId="0" fontId="18" fillId="2" borderId="0" xfId="0" applyFont="1" applyFill="1" applyBorder="1" applyAlignment="1">
      <alignment horizontal="left" vertical="center" wrapText="1"/>
    </xf>
    <xf numFmtId="0" fontId="15" fillId="5" borderId="0" xfId="2" applyFont="1" applyFill="1" applyBorder="1" applyAlignment="1">
      <alignment horizontal="left" vertical="center" wrapText="1"/>
    </xf>
    <xf numFmtId="0" fontId="16" fillId="18" borderId="0" xfId="2" applyFont="1" applyFill="1" applyBorder="1" applyAlignment="1">
      <alignment horizontal="right" vertical="center"/>
    </xf>
    <xf numFmtId="0" fontId="23" fillId="18" borderId="0" xfId="0" applyFont="1" applyFill="1" applyBorder="1" applyAlignment="1">
      <alignment horizontal="right"/>
    </xf>
    <xf numFmtId="0" fontId="0" fillId="18" borderId="0" xfId="0" applyFill="1" applyBorder="1"/>
    <xf numFmtId="164" fontId="16" fillId="18" borderId="0" xfId="3" applyNumberFormat="1" applyFont="1" applyFill="1" applyBorder="1" applyAlignment="1">
      <alignment horizontal="right" vertical="center"/>
    </xf>
    <xf numFmtId="164" fontId="15" fillId="18" borderId="0" xfId="3" applyNumberFormat="1" applyFont="1" applyFill="1" applyBorder="1" applyAlignment="1">
      <alignment horizontal="right" vertical="center"/>
    </xf>
    <xf numFmtId="3" fontId="23" fillId="18" borderId="0" xfId="0" applyNumberFormat="1" applyFont="1" applyFill="1" applyBorder="1" applyAlignment="1">
      <alignment horizontal="right"/>
    </xf>
    <xf numFmtId="164" fontId="16" fillId="10" borderId="17" xfId="3" applyNumberFormat="1" applyFont="1" applyFill="1" applyBorder="1" applyAlignment="1">
      <alignment vertical="center"/>
    </xf>
    <xf numFmtId="164" fontId="6" fillId="10" borderId="17" xfId="5" applyNumberFormat="1" applyFont="1" applyFill="1" applyBorder="1"/>
    <xf numFmtId="0" fontId="41" fillId="3" borderId="17" xfId="0" applyFont="1" applyFill="1" applyBorder="1" applyAlignment="1">
      <alignment horizontal="right"/>
    </xf>
    <xf numFmtId="164" fontId="38" fillId="10" borderId="20" xfId="3" applyNumberFormat="1" applyFont="1" applyFill="1" applyBorder="1" applyAlignment="1">
      <alignment horizontal="right" vertical="center"/>
    </xf>
    <xf numFmtId="3" fontId="32" fillId="3" borderId="9" xfId="0" applyNumberFormat="1" applyFont="1" applyFill="1" applyBorder="1" applyAlignment="1">
      <alignment horizontal="right" vertical="center"/>
    </xf>
    <xf numFmtId="9" fontId="30" fillId="3" borderId="9" xfId="0" applyNumberFormat="1" applyFont="1" applyFill="1" applyBorder="1" applyAlignment="1">
      <alignment horizontal="center" vertical="center"/>
    </xf>
    <xf numFmtId="3" fontId="18" fillId="11" borderId="6" xfId="5" applyNumberFormat="1" applyFont="1" applyFill="1" applyBorder="1" applyAlignment="1">
      <alignment horizontal="center" vertical="center" wrapText="1"/>
    </xf>
    <xf numFmtId="3" fontId="28" fillId="10" borderId="6" xfId="0" applyNumberFormat="1" applyFont="1" applyFill="1" applyBorder="1" applyAlignment="1">
      <alignment horizontal="right" wrapText="1"/>
    </xf>
    <xf numFmtId="9" fontId="28" fillId="10" borderId="1" xfId="1" applyFont="1" applyFill="1" applyBorder="1" applyAlignment="1">
      <alignment horizontal="right" wrapText="1"/>
    </xf>
    <xf numFmtId="3" fontId="36" fillId="3" borderId="6" xfId="0" applyNumberFormat="1" applyFont="1" applyFill="1" applyBorder="1" applyAlignment="1">
      <alignment horizontal="right" wrapText="1"/>
    </xf>
    <xf numFmtId="0" fontId="27" fillId="19" borderId="0" xfId="0" applyFont="1" applyFill="1" applyBorder="1" applyAlignment="1">
      <alignment horizontal="center" vertical="top" wrapText="1"/>
    </xf>
    <xf numFmtId="3" fontId="28" fillId="18" borderId="0" xfId="0" applyNumberFormat="1" applyFont="1" applyFill="1" applyBorder="1" applyAlignment="1">
      <alignment horizontal="center" wrapText="1"/>
    </xf>
    <xf numFmtId="3" fontId="18" fillId="11" borderId="1" xfId="0" applyNumberFormat="1" applyFont="1" applyFill="1" applyBorder="1" applyAlignment="1">
      <alignment horizontal="center" vertical="center" wrapText="1"/>
    </xf>
    <xf numFmtId="3" fontId="18" fillId="12" borderId="1" xfId="0" applyNumberFormat="1" applyFont="1" applyFill="1" applyBorder="1" applyAlignment="1">
      <alignment horizontal="center" vertical="center" wrapText="1"/>
    </xf>
    <xf numFmtId="9" fontId="18" fillId="12" borderId="1" xfId="1" applyFont="1" applyFill="1" applyBorder="1" applyAlignment="1">
      <alignment horizontal="center" vertical="center" wrapText="1"/>
    </xf>
    <xf numFmtId="9" fontId="18" fillId="11" borderId="6" xfId="1" applyFont="1" applyFill="1" applyBorder="1" applyAlignment="1">
      <alignment horizontal="center" vertical="center" wrapText="1"/>
    </xf>
    <xf numFmtId="9" fontId="18" fillId="12" borderId="6" xfId="1" applyFont="1" applyFill="1" applyBorder="1" applyAlignment="1">
      <alignment horizontal="center" vertical="center" wrapText="1"/>
    </xf>
    <xf numFmtId="0" fontId="18" fillId="12" borderId="6" xfId="0" applyFont="1" applyFill="1" applyBorder="1" applyAlignment="1">
      <alignment horizontal="center" vertical="center" wrapText="1"/>
    </xf>
    <xf numFmtId="3" fontId="32" fillId="10" borderId="6" xfId="0" applyNumberFormat="1" applyFont="1" applyFill="1" applyBorder="1" applyAlignment="1">
      <alignment horizontal="center" vertical="center" wrapText="1"/>
    </xf>
    <xf numFmtId="3" fontId="32" fillId="3" borderId="1" xfId="0" applyNumberFormat="1" applyFont="1" applyFill="1" applyBorder="1" applyAlignment="1">
      <alignment horizontal="center" vertical="center" wrapText="1"/>
    </xf>
    <xf numFmtId="0" fontId="6" fillId="13" borderId="10" xfId="0" applyFont="1" applyFill="1" applyBorder="1" applyAlignment="1">
      <alignment horizontal="center" vertical="center"/>
    </xf>
    <xf numFmtId="0" fontId="6" fillId="16" borderId="10" xfId="0" applyFont="1" applyFill="1" applyBorder="1" applyAlignment="1">
      <alignment horizontal="center" vertical="center"/>
    </xf>
    <xf numFmtId="0" fontId="6" fillId="9" borderId="10" xfId="0" applyFont="1" applyFill="1" applyBorder="1" applyAlignment="1">
      <alignment horizontal="center" vertical="center"/>
    </xf>
    <xf numFmtId="0" fontId="18" fillId="11" borderId="6" xfId="0" applyFont="1" applyFill="1" applyBorder="1" applyAlignment="1">
      <alignment horizontal="center" vertical="center" wrapText="1"/>
    </xf>
    <xf numFmtId="0" fontId="13" fillId="14" borderId="10" xfId="0" applyFont="1" applyFill="1" applyBorder="1" applyAlignment="1">
      <alignment horizontal="right" vertical="center"/>
    </xf>
    <xf numFmtId="0" fontId="13" fillId="16" borderId="10" xfId="0" applyFont="1" applyFill="1" applyBorder="1" applyAlignment="1">
      <alignment horizontal="right" vertical="center" wrapText="1"/>
    </xf>
    <xf numFmtId="0" fontId="18" fillId="0" borderId="8" xfId="0" applyFont="1" applyFill="1" applyBorder="1" applyAlignment="1">
      <alignment horizontal="center" vertical="center" wrapText="1"/>
    </xf>
    <xf numFmtId="0" fontId="18" fillId="18" borderId="0" xfId="0" applyFont="1" applyFill="1" applyBorder="1" applyAlignment="1">
      <alignment horizontal="left" vertical="center" wrapText="1"/>
    </xf>
    <xf numFmtId="3" fontId="18" fillId="18" borderId="0" xfId="0" applyNumberFormat="1" applyFont="1" applyFill="1" applyBorder="1" applyAlignment="1">
      <alignment vertical="top" wrapText="1"/>
    </xf>
    <xf numFmtId="0" fontId="8" fillId="18" borderId="0" xfId="0" applyFont="1" applyFill="1" applyBorder="1" applyAlignment="1">
      <alignment vertical="top" wrapText="1"/>
    </xf>
    <xf numFmtId="3" fontId="0" fillId="18" borderId="0" xfId="0" applyNumberFormat="1" applyFont="1" applyFill="1" applyBorder="1" applyAlignment="1">
      <alignment vertical="center" wrapText="1"/>
    </xf>
    <xf numFmtId="0" fontId="0" fillId="18" borderId="0" xfId="0" applyFill="1"/>
    <xf numFmtId="3" fontId="18" fillId="3" borderId="22" xfId="5" applyNumberFormat="1" applyFont="1" applyFill="1" applyBorder="1" applyAlignment="1">
      <alignment horizontal="center" vertical="center" wrapText="1"/>
    </xf>
    <xf numFmtId="3" fontId="18" fillId="7" borderId="7" xfId="0" applyNumberFormat="1" applyFont="1" applyFill="1" applyBorder="1" applyAlignment="1">
      <alignment horizontal="center" vertical="center" wrapText="1"/>
    </xf>
    <xf numFmtId="3" fontId="18" fillId="7" borderId="26" xfId="0" applyNumberFormat="1" applyFont="1" applyFill="1" applyBorder="1" applyAlignment="1">
      <alignment horizontal="center" vertical="center" wrapText="1"/>
    </xf>
    <xf numFmtId="0" fontId="6" fillId="20" borderId="10" xfId="0" applyFont="1" applyFill="1" applyBorder="1" applyAlignment="1">
      <alignment horizontal="center" vertical="top" wrapText="1"/>
    </xf>
    <xf numFmtId="3" fontId="32" fillId="21" borderId="6" xfId="0" applyNumberFormat="1" applyFont="1" applyFill="1" applyBorder="1" applyAlignment="1">
      <alignment horizontal="center" vertical="center" wrapText="1"/>
    </xf>
    <xf numFmtId="0" fontId="13" fillId="20" borderId="10" xfId="0" applyFont="1" applyFill="1" applyBorder="1" applyAlignment="1">
      <alignment horizontal="right" vertical="center" wrapText="1"/>
    </xf>
    <xf numFmtId="0" fontId="37" fillId="21" borderId="18" xfId="2" applyFont="1" applyFill="1" applyBorder="1" applyAlignment="1">
      <alignment horizontal="right" vertical="center"/>
    </xf>
    <xf numFmtId="164" fontId="37" fillId="21" borderId="18" xfId="3" applyNumberFormat="1" applyFont="1" applyFill="1" applyBorder="1" applyAlignment="1">
      <alignment horizontal="right" vertical="center"/>
    </xf>
    <xf numFmtId="0" fontId="18" fillId="0" borderId="3" xfId="0" applyFont="1" applyFill="1" applyBorder="1" applyAlignment="1">
      <alignment horizontal="center" vertical="center" wrapText="1"/>
    </xf>
    <xf numFmtId="0" fontId="5" fillId="0" borderId="0" xfId="0" applyFont="1" applyFill="1" applyBorder="1" applyAlignment="1">
      <alignment horizontal="left" wrapText="1"/>
    </xf>
    <xf numFmtId="0" fontId="6" fillId="6" borderId="25" xfId="0" applyFont="1" applyFill="1" applyBorder="1" applyAlignment="1">
      <alignment horizontal="center" vertical="center"/>
    </xf>
    <xf numFmtId="0" fontId="6" fillId="14" borderId="10" xfId="0" applyFont="1" applyFill="1" applyBorder="1" applyAlignment="1">
      <alignment horizontal="center" vertical="center" wrapText="1"/>
    </xf>
    <xf numFmtId="0" fontId="6" fillId="20" borderId="10" xfId="0" applyFont="1" applyFill="1" applyBorder="1" applyAlignment="1">
      <alignment horizontal="center" vertical="center" wrapText="1"/>
    </xf>
    <xf numFmtId="0" fontId="6" fillId="16" borderId="21"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0" xfId="0" applyFont="1" applyFill="1" applyBorder="1" applyAlignment="1">
      <alignment horizontal="center" vertical="center" wrapText="1"/>
    </xf>
    <xf numFmtId="164" fontId="18" fillId="12" borderId="1" xfId="5" applyNumberFormat="1" applyFont="1" applyFill="1" applyBorder="1" applyAlignment="1">
      <alignment horizontal="center" vertical="center" wrapText="1"/>
    </xf>
    <xf numFmtId="164" fontId="18" fillId="11" borderId="6" xfId="5" applyNumberFormat="1" applyFont="1" applyFill="1" applyBorder="1" applyAlignment="1">
      <alignment horizontal="center" vertical="center" wrapText="1"/>
    </xf>
    <xf numFmtId="164" fontId="18" fillId="12" borderId="6" xfId="5" applyNumberFormat="1" applyFont="1" applyFill="1" applyBorder="1" applyAlignment="1">
      <alignment horizontal="center" vertical="center" wrapText="1"/>
    </xf>
    <xf numFmtId="164" fontId="32" fillId="10" borderId="1" xfId="5" applyNumberFormat="1" applyFont="1" applyFill="1" applyBorder="1" applyAlignment="1">
      <alignment horizontal="center" vertical="center" wrapText="1"/>
    </xf>
    <xf numFmtId="164" fontId="32" fillId="3" borderId="6" xfId="5" applyNumberFormat="1" applyFont="1" applyFill="1" applyBorder="1" applyAlignment="1">
      <alignment horizontal="center" vertical="center" wrapText="1"/>
    </xf>
    <xf numFmtId="164" fontId="32" fillId="10" borderId="6" xfId="5" applyNumberFormat="1" applyFont="1" applyFill="1" applyBorder="1" applyAlignment="1">
      <alignment horizontal="center" vertical="center" wrapText="1"/>
    </xf>
    <xf numFmtId="164" fontId="18" fillId="11" borderId="1" xfId="5" applyNumberFormat="1"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9" fontId="18" fillId="2" borderId="1"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3" fillId="18" borderId="0" xfId="0" applyFont="1" applyFill="1" applyBorder="1" applyAlignment="1"/>
    <xf numFmtId="0" fontId="0" fillId="0" borderId="0" xfId="0" applyAlignment="1">
      <alignment horizontal="center" vertical="center"/>
    </xf>
    <xf numFmtId="0" fontId="18" fillId="2" borderId="0" xfId="0" applyFont="1" applyFill="1" applyBorder="1" applyAlignment="1">
      <alignment horizontal="left" vertical="center" wrapText="1"/>
    </xf>
    <xf numFmtId="0" fontId="30" fillId="2" borderId="0" xfId="0" applyFont="1" applyFill="1" applyBorder="1" applyAlignment="1">
      <alignment horizontal="left" vertical="center"/>
    </xf>
    <xf numFmtId="0" fontId="18" fillId="2" borderId="35" xfId="0" applyFont="1" applyFill="1" applyBorder="1" applyAlignment="1">
      <alignment horizontal="center" vertical="center" wrapText="1"/>
    </xf>
    <xf numFmtId="0" fontId="18" fillId="0" borderId="36" xfId="0" applyFont="1" applyFill="1" applyBorder="1" applyAlignment="1">
      <alignment vertical="center" wrapText="1"/>
    </xf>
    <xf numFmtId="0" fontId="18" fillId="0" borderId="38" xfId="0" applyFont="1" applyFill="1" applyBorder="1" applyAlignment="1">
      <alignment horizontal="center" vertical="center" wrapText="1"/>
    </xf>
    <xf numFmtId="3" fontId="18" fillId="2" borderId="36" xfId="0" applyNumberFormat="1" applyFont="1" applyFill="1" applyBorder="1" applyAlignment="1">
      <alignment vertical="center" wrapText="1"/>
    </xf>
    <xf numFmtId="0" fontId="18" fillId="2" borderId="36" xfId="0" applyFont="1" applyFill="1" applyBorder="1" applyAlignment="1">
      <alignment horizontal="center" vertical="center" wrapText="1"/>
    </xf>
    <xf numFmtId="0" fontId="18" fillId="2" borderId="36" xfId="0" applyFont="1" applyFill="1" applyBorder="1" applyAlignment="1">
      <alignment horizontal="left" vertical="center" wrapText="1"/>
    </xf>
    <xf numFmtId="0" fontId="18" fillId="22" borderId="6" xfId="0" applyFont="1" applyFill="1" applyBorder="1" applyAlignment="1">
      <alignment vertical="center" wrapText="1"/>
    </xf>
    <xf numFmtId="0" fontId="18" fillId="22" borderId="1" xfId="0" applyFont="1" applyFill="1" applyBorder="1" applyAlignment="1">
      <alignment vertical="center" wrapText="1"/>
    </xf>
    <xf numFmtId="3" fontId="18" fillId="12" borderId="9" xfId="0" applyNumberFormat="1" applyFont="1" applyFill="1" applyBorder="1" applyAlignment="1">
      <alignment vertical="center"/>
    </xf>
    <xf numFmtId="9" fontId="18" fillId="12" borderId="9" xfId="0" applyNumberFormat="1" applyFont="1" applyFill="1" applyBorder="1" applyAlignment="1">
      <alignment vertical="center"/>
    </xf>
    <xf numFmtId="9" fontId="18" fillId="12" borderId="16" xfId="0" applyNumberFormat="1" applyFont="1" applyFill="1" applyBorder="1" applyAlignment="1">
      <alignment vertical="center"/>
    </xf>
    <xf numFmtId="3" fontId="6" fillId="10" borderId="9" xfId="0" applyNumberFormat="1" applyFont="1" applyFill="1" applyBorder="1" applyAlignment="1">
      <alignment vertical="center"/>
    </xf>
    <xf numFmtId="9" fontId="18" fillId="10" borderId="9" xfId="0" applyNumberFormat="1" applyFont="1" applyFill="1" applyBorder="1" applyAlignment="1">
      <alignment vertical="center"/>
    </xf>
    <xf numFmtId="3" fontId="45" fillId="3" borderId="17" xfId="0" applyNumberFormat="1" applyFont="1" applyFill="1" applyBorder="1" applyAlignment="1">
      <alignment horizontal="right" vertical="center"/>
    </xf>
    <xf numFmtId="0" fontId="46" fillId="3" borderId="17" xfId="0" applyFont="1" applyFill="1" applyBorder="1" applyAlignment="1">
      <alignment horizontal="right" vertical="center"/>
    </xf>
    <xf numFmtId="3" fontId="18" fillId="10" borderId="6" xfId="0" applyNumberFormat="1" applyFont="1" applyFill="1" applyBorder="1" applyAlignment="1">
      <alignment horizontal="center" vertical="center" wrapText="1"/>
    </xf>
    <xf numFmtId="0" fontId="15" fillId="5" borderId="2" xfId="2" applyFont="1" applyFill="1" applyBorder="1" applyAlignment="1">
      <alignment horizontal="left" vertical="center" wrapText="1"/>
    </xf>
    <xf numFmtId="0" fontId="18" fillId="8" borderId="9" xfId="0" applyFont="1" applyFill="1" applyBorder="1" applyAlignment="1">
      <alignment horizontal="left" vertical="top" wrapText="1"/>
    </xf>
    <xf numFmtId="0" fontId="36" fillId="21" borderId="0" xfId="0" applyFont="1" applyFill="1" applyAlignment="1">
      <alignment horizontal="center" vertical="center"/>
    </xf>
    <xf numFmtId="0" fontId="18" fillId="12" borderId="0" xfId="0" applyFont="1" applyFill="1" applyBorder="1" applyAlignment="1">
      <alignment horizontal="center"/>
    </xf>
    <xf numFmtId="0" fontId="18" fillId="12" borderId="14" xfId="0" applyFont="1" applyFill="1" applyBorder="1" applyAlignment="1">
      <alignment horizontal="center"/>
    </xf>
    <xf numFmtId="0" fontId="18" fillId="10" borderId="0" xfId="0" applyFont="1" applyFill="1" applyAlignment="1">
      <alignment horizontal="center"/>
    </xf>
    <xf numFmtId="0" fontId="17" fillId="5" borderId="8" xfId="2" applyFont="1" applyFill="1" applyBorder="1" applyAlignment="1">
      <alignment vertical="center"/>
    </xf>
    <xf numFmtId="0" fontId="17" fillId="5" borderId="5" xfId="2" applyFont="1" applyFill="1" applyBorder="1" applyAlignment="1">
      <alignment vertical="center"/>
    </xf>
    <xf numFmtId="164" fontId="17" fillId="5" borderId="8" xfId="3" applyNumberFormat="1" applyFont="1" applyFill="1" applyBorder="1" applyAlignment="1">
      <alignment vertical="center"/>
    </xf>
    <xf numFmtId="164" fontId="17" fillId="5" borderId="5" xfId="3" applyNumberFormat="1" applyFont="1" applyFill="1" applyBorder="1" applyAlignment="1">
      <alignment vertical="center"/>
    </xf>
    <xf numFmtId="0" fontId="2" fillId="5" borderId="0" xfId="0" applyFont="1" applyFill="1" applyBorder="1" applyAlignment="1">
      <alignment horizontal="left" vertical="center"/>
    </xf>
    <xf numFmtId="0" fontId="2" fillId="5" borderId="5" xfId="0" applyFont="1" applyFill="1" applyBorder="1" applyAlignment="1">
      <alignment horizontal="left" vertical="center"/>
    </xf>
    <xf numFmtId="0" fontId="2" fillId="8" borderId="0" xfId="0" applyFont="1" applyFill="1" applyBorder="1" applyAlignment="1">
      <alignment horizontal="right" vertical="center"/>
    </xf>
    <xf numFmtId="0" fontId="2" fillId="8" borderId="5" xfId="0" applyFont="1" applyFill="1" applyBorder="1" applyAlignment="1">
      <alignment horizontal="right" vertical="center"/>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37"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3" fillId="0" borderId="0" xfId="0" applyFont="1" applyFill="1" applyBorder="1" applyAlignment="1">
      <alignment horizontal="center" vertical="center"/>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3" fillId="17" borderId="24" xfId="0" applyFont="1" applyFill="1" applyBorder="1" applyAlignment="1">
      <alignment horizontal="center" vertical="center"/>
    </xf>
    <xf numFmtId="0" fontId="13" fillId="17" borderId="9" xfId="0" applyFont="1" applyFill="1" applyBorder="1" applyAlignment="1">
      <alignment horizontal="center" vertical="center"/>
    </xf>
    <xf numFmtId="0" fontId="13" fillId="17" borderId="16" xfId="0" applyFont="1" applyFill="1" applyBorder="1" applyAlignment="1">
      <alignment horizontal="center" vertical="center"/>
    </xf>
    <xf numFmtId="0" fontId="13" fillId="5" borderId="9" xfId="0" applyFont="1" applyFill="1" applyBorder="1" applyAlignment="1"/>
    <xf numFmtId="0" fontId="13" fillId="5" borderId="4" xfId="0" applyFont="1" applyFill="1" applyBorder="1" applyAlignment="1"/>
    <xf numFmtId="0" fontId="25" fillId="14" borderId="3" xfId="0" applyFont="1" applyFill="1" applyBorder="1" applyAlignment="1">
      <alignment horizontal="center" vertical="center"/>
    </xf>
    <xf numFmtId="0" fontId="25" fillId="14" borderId="9" xfId="0" applyFont="1" applyFill="1" applyBorder="1" applyAlignment="1">
      <alignment horizontal="center" vertical="center"/>
    </xf>
    <xf numFmtId="0" fontId="25" fillId="14" borderId="4" xfId="0" applyFont="1" applyFill="1" applyBorder="1" applyAlignment="1">
      <alignment horizontal="center" vertical="center"/>
    </xf>
    <xf numFmtId="0" fontId="25" fillId="20" borderId="3" xfId="0" applyFont="1" applyFill="1" applyBorder="1" applyAlignment="1">
      <alignment horizontal="center" vertical="center"/>
    </xf>
    <xf numFmtId="0" fontId="25" fillId="20" borderId="9" xfId="0" applyFont="1" applyFill="1" applyBorder="1" applyAlignment="1">
      <alignment horizontal="center" vertical="center"/>
    </xf>
    <xf numFmtId="0" fontId="25" fillId="20" borderId="4" xfId="0" applyFont="1" applyFill="1" applyBorder="1" applyAlignment="1">
      <alignment horizontal="center" vertical="center"/>
    </xf>
    <xf numFmtId="0" fontId="0" fillId="0" borderId="0" xfId="0" applyBorder="1" applyAlignment="1">
      <alignment horizontal="center" wrapText="1"/>
    </xf>
    <xf numFmtId="3" fontId="28" fillId="3" borderId="6" xfId="0" applyNumberFormat="1" applyFont="1" applyFill="1" applyBorder="1" applyAlignment="1">
      <alignment horizontal="center" wrapText="1"/>
    </xf>
    <xf numFmtId="3" fontId="28" fillId="3" borderId="8" xfId="0" applyNumberFormat="1" applyFont="1" applyFill="1" applyBorder="1" applyAlignment="1">
      <alignment horizontal="center" wrapText="1"/>
    </xf>
    <xf numFmtId="3" fontId="28" fillId="3" borderId="3" xfId="0" applyNumberFormat="1" applyFont="1" applyFill="1" applyBorder="1" applyAlignment="1">
      <alignment horizontal="center" wrapText="1"/>
    </xf>
    <xf numFmtId="3" fontId="28" fillId="3" borderId="9" xfId="0" applyNumberFormat="1" applyFont="1" applyFill="1" applyBorder="1" applyAlignment="1">
      <alignment horizontal="center" wrapText="1"/>
    </xf>
    <xf numFmtId="3" fontId="18" fillId="2" borderId="3" xfId="0" applyNumberFormat="1" applyFont="1" applyFill="1" applyBorder="1" applyAlignment="1">
      <alignment horizontal="left" vertical="center" wrapText="1"/>
    </xf>
    <xf numFmtId="3" fontId="18" fillId="2" borderId="4" xfId="0" applyNumberFormat="1" applyFont="1" applyFill="1" applyBorder="1" applyAlignment="1">
      <alignment horizontal="left" vertical="center" wrapText="1"/>
    </xf>
    <xf numFmtId="0" fontId="13" fillId="5" borderId="3" xfId="0" applyFont="1" applyFill="1" applyBorder="1" applyAlignment="1">
      <alignment horizontal="center"/>
    </xf>
    <xf numFmtId="0" fontId="13" fillId="5" borderId="9" xfId="0" applyFont="1" applyFill="1" applyBorder="1" applyAlignment="1">
      <alignment horizontal="center"/>
    </xf>
    <xf numFmtId="0" fontId="13" fillId="5" borderId="4" xfId="0" applyFont="1" applyFill="1" applyBorder="1" applyAlignment="1">
      <alignment horizontal="center"/>
    </xf>
    <xf numFmtId="0" fontId="9" fillId="5" borderId="0" xfId="0" applyFont="1" applyFill="1" applyBorder="1" applyAlignment="1">
      <alignment horizontal="left" vertical="center" wrapText="1"/>
    </xf>
    <xf numFmtId="0" fontId="13" fillId="5" borderId="9" xfId="0" applyFont="1" applyFill="1" applyBorder="1" applyAlignment="1">
      <alignment vertical="center"/>
    </xf>
    <xf numFmtId="0" fontId="26" fillId="4" borderId="27"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23" xfId="0" applyFont="1" applyFill="1" applyBorder="1" applyAlignment="1">
      <alignment horizontal="center" vertical="center"/>
    </xf>
    <xf numFmtId="0" fontId="25" fillId="4" borderId="24" xfId="0" applyFont="1" applyFill="1" applyBorder="1" applyAlignment="1">
      <alignment horizontal="center" vertical="center"/>
    </xf>
    <xf numFmtId="0" fontId="25" fillId="4" borderId="9" xfId="0" applyFont="1" applyFill="1" applyBorder="1" applyAlignment="1">
      <alignment horizontal="center" vertical="center"/>
    </xf>
    <xf numFmtId="0" fontId="25" fillId="4" borderId="16" xfId="0" applyFont="1" applyFill="1" applyBorder="1" applyAlignment="1">
      <alignment horizontal="center" vertical="center"/>
    </xf>
    <xf numFmtId="0" fontId="26" fillId="4" borderId="24"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16" xfId="0" applyFont="1" applyFill="1" applyBorder="1" applyAlignment="1">
      <alignment horizontal="center" vertical="center"/>
    </xf>
    <xf numFmtId="0" fontId="6" fillId="4" borderId="1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13" fillId="9" borderId="10"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35" fillId="0" borderId="3" xfId="0" applyFont="1" applyFill="1" applyBorder="1" applyAlignment="1">
      <alignment horizontal="left" vertical="center" wrapText="1"/>
    </xf>
    <xf numFmtId="0" fontId="35" fillId="0" borderId="4" xfId="0" applyFont="1" applyFill="1" applyBorder="1" applyAlignment="1">
      <alignment horizontal="left" vertical="center" wrapText="1"/>
    </xf>
    <xf numFmtId="0" fontId="9" fillId="8" borderId="0" xfId="0" applyFont="1" applyFill="1" applyBorder="1" applyAlignment="1">
      <alignment horizontal="left" vertical="center" wrapText="1"/>
    </xf>
    <xf numFmtId="0" fontId="18" fillId="0" borderId="37" xfId="0" applyFont="1" applyFill="1" applyBorder="1" applyAlignment="1">
      <alignment horizontal="left" vertical="center" wrapText="1"/>
    </xf>
    <xf numFmtId="0" fontId="18" fillId="0" borderId="35" xfId="0" applyFont="1" applyFill="1" applyBorder="1" applyAlignment="1">
      <alignment horizontal="left" vertical="center" wrapText="1"/>
    </xf>
    <xf numFmtId="3" fontId="18" fillId="2" borderId="37" xfId="0" applyNumberFormat="1" applyFont="1" applyFill="1" applyBorder="1" applyAlignment="1">
      <alignment horizontal="left" vertical="center" wrapText="1"/>
    </xf>
    <xf numFmtId="3" fontId="18" fillId="2" borderId="35" xfId="0" applyNumberFormat="1" applyFont="1" applyFill="1" applyBorder="1" applyAlignment="1">
      <alignment horizontal="left" vertical="center" wrapText="1"/>
    </xf>
    <xf numFmtId="0" fontId="18" fillId="0" borderId="3"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28"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0" borderId="29" xfId="0" applyFont="1" applyFill="1" applyBorder="1" applyAlignment="1">
      <alignment horizontal="left" vertical="top" wrapText="1"/>
    </xf>
    <xf numFmtId="0" fontId="18" fillId="0" borderId="30" xfId="0" applyFont="1" applyFill="1" applyBorder="1" applyAlignment="1">
      <alignment horizontal="left" vertical="top" wrapText="1"/>
    </xf>
    <xf numFmtId="0" fontId="6" fillId="4" borderId="1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8" fillId="0" borderId="34" xfId="0" applyFont="1" applyFill="1" applyBorder="1" applyAlignment="1">
      <alignment horizontal="center" vertical="top" wrapText="1"/>
    </xf>
    <xf numFmtId="0" fontId="18" fillId="0" borderId="6" xfId="0" applyFont="1" applyFill="1" applyBorder="1" applyAlignment="1">
      <alignment horizontal="center" vertical="top" wrapText="1"/>
    </xf>
    <xf numFmtId="0" fontId="18" fillId="0" borderId="33" xfId="0" applyFont="1" applyFill="1" applyBorder="1" applyAlignment="1">
      <alignment horizontal="center" vertical="top" wrapText="1"/>
    </xf>
    <xf numFmtId="0" fontId="25" fillId="16" borderId="3" xfId="0" applyFont="1" applyFill="1" applyBorder="1" applyAlignment="1">
      <alignment horizontal="center" vertical="center"/>
    </xf>
    <xf numFmtId="0" fontId="25" fillId="16" borderId="9" xfId="0" applyFont="1" applyFill="1" applyBorder="1" applyAlignment="1">
      <alignment horizontal="center" vertical="center"/>
    </xf>
    <xf numFmtId="0" fontId="25" fillId="16" borderId="4"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3" xfId="0" applyFont="1" applyFill="1" applyBorder="1" applyAlignment="1">
      <alignment horizontal="center" vertical="center"/>
    </xf>
    <xf numFmtId="0" fontId="25" fillId="4" borderId="27"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23" xfId="0" applyFont="1" applyFill="1" applyBorder="1" applyAlignment="1">
      <alignment horizontal="center" vertical="center"/>
    </xf>
  </cellXfs>
  <cellStyles count="10">
    <cellStyle name="Comma" xfId="5" builtinId="3"/>
    <cellStyle name="Comma 2" xfId="3" xr:uid="{00000000-0005-0000-0000-000001000000}"/>
    <cellStyle name="Comma 3" xfId="7" xr:uid="{00000000-0005-0000-0000-000002000000}"/>
    <cellStyle name="Currency 2" xfId="9" xr:uid="{00000000-0005-0000-0000-000003000000}"/>
    <cellStyle name="Normal" xfId="0" builtinId="0"/>
    <cellStyle name="Normal 2" xfId="2" xr:uid="{00000000-0005-0000-0000-000005000000}"/>
    <cellStyle name="Normal 3" xfId="6" xr:uid="{00000000-0005-0000-0000-000006000000}"/>
    <cellStyle name="Percent" xfId="1" builtinId="5"/>
    <cellStyle name="Percent 2" xfId="4" xr:uid="{00000000-0005-0000-0000-000008000000}"/>
    <cellStyle name="Percent 3" xfId="8" xr:uid="{00000000-0005-0000-0000-000009000000}"/>
  </cellStyles>
  <dxfs count="0"/>
  <tableStyles count="0" defaultTableStyle="TableStyleMedium2" defaultPivotStyle="PivotStyleLight16"/>
  <colors>
    <mruColors>
      <color rgb="FF649A40"/>
      <color rgb="FFCEE1F2"/>
      <color rgb="FFF8CBBE"/>
      <color rgb="FFFCE4C2"/>
      <color rgb="FFFCE4EB"/>
      <color rgb="FFFFFFDC"/>
      <color rgb="FFFFFFEC"/>
      <color rgb="FFFFFFC8"/>
      <color rgb="FFFFFFD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9"/>
  <sheetViews>
    <sheetView workbookViewId="0">
      <selection activeCell="A6" sqref="A6"/>
    </sheetView>
  </sheetViews>
  <sheetFormatPr defaultRowHeight="15" x14ac:dyDescent="0.25"/>
  <cols>
    <col min="1" max="1" width="111.42578125" customWidth="1"/>
  </cols>
  <sheetData>
    <row r="1" spans="1:1" ht="28.5" x14ac:dyDescent="0.45">
      <c r="A1" s="15" t="s">
        <v>45</v>
      </c>
    </row>
    <row r="2" spans="1:1" x14ac:dyDescent="0.25">
      <c r="A2" s="1"/>
    </row>
    <row r="3" spans="1:1" x14ac:dyDescent="0.25">
      <c r="A3" s="17" t="s">
        <v>46</v>
      </c>
    </row>
    <row r="4" spans="1:1" x14ac:dyDescent="0.25">
      <c r="A4" s="17" t="s">
        <v>47</v>
      </c>
    </row>
    <row r="5" spans="1:1" x14ac:dyDescent="0.25">
      <c r="A5" s="17" t="s">
        <v>48</v>
      </c>
    </row>
    <row r="6" spans="1:1" ht="30" x14ac:dyDescent="0.25">
      <c r="A6" s="17" t="s">
        <v>49</v>
      </c>
    </row>
    <row r="7" spans="1:1" x14ac:dyDescent="0.25">
      <c r="A7" s="17" t="s">
        <v>54</v>
      </c>
    </row>
    <row r="8" spans="1:1" x14ac:dyDescent="0.25">
      <c r="A8" s="17" t="s">
        <v>53</v>
      </c>
    </row>
    <row r="9" spans="1:1" x14ac:dyDescent="0.25">
      <c r="A9" s="17"/>
    </row>
    <row r="14" spans="1:1" ht="15" customHeight="1" x14ac:dyDescent="0.25"/>
    <row r="17" ht="15" customHeight="1" x14ac:dyDescent="0.25"/>
    <row r="18" ht="15" customHeight="1" x14ac:dyDescent="0.25"/>
    <row r="19" ht="1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32"/>
  <sheetViews>
    <sheetView showGridLines="0" topLeftCell="A25" zoomScaleNormal="100" workbookViewId="0">
      <selection activeCell="B1" sqref="B1"/>
    </sheetView>
  </sheetViews>
  <sheetFormatPr defaultRowHeight="15" x14ac:dyDescent="0.25"/>
  <cols>
    <col min="1" max="1" width="25.140625" style="59" customWidth="1"/>
    <col min="2" max="2" width="32.5703125" customWidth="1"/>
    <col min="3" max="3" width="17.42578125" customWidth="1"/>
    <col min="4" max="4" width="16.140625" bestFit="1" customWidth="1"/>
    <col min="5" max="5" width="16" customWidth="1"/>
    <col min="6" max="6" width="17.85546875" customWidth="1"/>
    <col min="7" max="7" width="14.42578125" bestFit="1" customWidth="1"/>
    <col min="8" max="8" width="13.140625" bestFit="1" customWidth="1"/>
    <col min="9" max="11" width="17.85546875" customWidth="1"/>
    <col min="12" max="12" width="7.5703125" bestFit="1" customWidth="1"/>
  </cols>
  <sheetData>
    <row r="1" spans="1:9" ht="21" x14ac:dyDescent="0.25">
      <c r="A1" s="19" t="s">
        <v>166</v>
      </c>
      <c r="B1" s="177" t="s">
        <v>295</v>
      </c>
      <c r="C1" s="2"/>
    </row>
    <row r="2" spans="1:9" ht="21" x14ac:dyDescent="0.25">
      <c r="A2" s="19"/>
      <c r="B2" s="22"/>
      <c r="C2" s="14"/>
    </row>
    <row r="3" spans="1:9" x14ac:dyDescent="0.25">
      <c r="A3" s="20" t="s">
        <v>50</v>
      </c>
      <c r="B3" s="23" t="s">
        <v>167</v>
      </c>
      <c r="C3" s="14"/>
    </row>
    <row r="4" spans="1:9" x14ac:dyDescent="0.25">
      <c r="A4" s="21" t="s">
        <v>51</v>
      </c>
      <c r="B4" s="24" t="s">
        <v>61</v>
      </c>
      <c r="C4" s="14"/>
    </row>
    <row r="5" spans="1:9" x14ac:dyDescent="0.25">
      <c r="A5" s="21" t="s">
        <v>52</v>
      </c>
      <c r="B5" s="25"/>
      <c r="C5" s="14"/>
    </row>
    <row r="6" spans="1:9" ht="6.6" customHeight="1" x14ac:dyDescent="0.25">
      <c r="A6" s="16"/>
      <c r="B6" s="13"/>
      <c r="C6" s="14"/>
    </row>
    <row r="7" spans="1:9" ht="21" x14ac:dyDescent="0.25">
      <c r="A7" s="298" t="s">
        <v>9</v>
      </c>
      <c r="B7" s="299"/>
      <c r="C7" s="61">
        <v>2017</v>
      </c>
      <c r="D7" s="64">
        <v>2018</v>
      </c>
      <c r="E7" s="249">
        <v>2019</v>
      </c>
      <c r="F7" s="29">
        <v>2020</v>
      </c>
      <c r="I7" s="205"/>
    </row>
    <row r="8" spans="1:9" ht="18.75" x14ac:dyDescent="0.25">
      <c r="A8" s="26"/>
      <c r="B8" s="27" t="s">
        <v>55</v>
      </c>
      <c r="C8" s="62">
        <v>372604248</v>
      </c>
      <c r="D8" s="211">
        <v>366337199</v>
      </c>
      <c r="E8" s="289">
        <f>I23+I24+I26+I27+I29+I30+I31+I32</f>
        <v>380958780.14821869</v>
      </c>
      <c r="F8" s="66" t="s">
        <v>147</v>
      </c>
      <c r="I8" s="206"/>
    </row>
    <row r="9" spans="1:9" ht="18.75" x14ac:dyDescent="0.25">
      <c r="A9" s="26"/>
      <c r="B9" s="22" t="s">
        <v>24</v>
      </c>
      <c r="C9" s="63">
        <v>0</v>
      </c>
      <c r="D9" s="65">
        <v>0</v>
      </c>
      <c r="E9" s="290" t="s">
        <v>147</v>
      </c>
      <c r="F9" s="66" t="s">
        <v>147</v>
      </c>
      <c r="I9" s="206"/>
    </row>
    <row r="10" spans="1:9" ht="18.75" x14ac:dyDescent="0.25">
      <c r="A10" s="26"/>
      <c r="B10" s="22" t="s">
        <v>25</v>
      </c>
      <c r="C10" s="63">
        <v>0</v>
      </c>
      <c r="D10" s="65">
        <v>0</v>
      </c>
      <c r="E10" s="290" t="s">
        <v>147</v>
      </c>
      <c r="F10" s="66" t="s">
        <v>147</v>
      </c>
      <c r="I10" s="206"/>
    </row>
    <row r="11" spans="1:9" ht="8.4499999999999993" customHeight="1" x14ac:dyDescent="0.25">
      <c r="A11" s="13"/>
      <c r="B11" s="8"/>
      <c r="C11" s="8"/>
      <c r="I11" s="207"/>
    </row>
    <row r="12" spans="1:9" ht="39" customHeight="1" x14ac:dyDescent="0.25">
      <c r="A12" s="300" t="s">
        <v>32</v>
      </c>
      <c r="B12" s="301"/>
      <c r="C12" s="67" t="s">
        <v>36</v>
      </c>
      <c r="D12" s="70" t="s">
        <v>38</v>
      </c>
      <c r="E12" s="250" t="s">
        <v>37</v>
      </c>
      <c r="F12" s="30">
        <v>2020</v>
      </c>
      <c r="I12" s="208"/>
    </row>
    <row r="13" spans="1:9" ht="15.75" x14ac:dyDescent="0.25">
      <c r="A13" s="58" t="s">
        <v>27</v>
      </c>
      <c r="B13" s="31">
        <v>1232883</v>
      </c>
      <c r="C13" s="68"/>
      <c r="D13" s="71">
        <v>0</v>
      </c>
      <c r="E13" s="214" t="s">
        <v>147</v>
      </c>
      <c r="F13" s="32" t="s">
        <v>147</v>
      </c>
      <c r="I13" s="209"/>
    </row>
    <row r="14" spans="1:9" x14ac:dyDescent="0.25">
      <c r="A14" s="22" t="s">
        <v>31</v>
      </c>
      <c r="B14" s="28">
        <v>705000</v>
      </c>
      <c r="C14" s="69">
        <v>211411</v>
      </c>
      <c r="D14" s="212">
        <v>226000</v>
      </c>
      <c r="E14" s="213">
        <v>254243</v>
      </c>
      <c r="F14" s="169">
        <v>253142</v>
      </c>
      <c r="I14" s="210"/>
    </row>
    <row r="15" spans="1:9" x14ac:dyDescent="0.25">
      <c r="A15" s="22" t="s">
        <v>30</v>
      </c>
      <c r="B15" s="28">
        <v>451323</v>
      </c>
      <c r="C15" s="69">
        <v>200970</v>
      </c>
      <c r="D15" s="212">
        <v>220000</v>
      </c>
      <c r="E15" s="213">
        <v>229100</v>
      </c>
      <c r="F15" s="169">
        <v>262278</v>
      </c>
      <c r="I15" s="210"/>
    </row>
    <row r="16" spans="1:9" x14ac:dyDescent="0.25">
      <c r="A16" s="22" t="s">
        <v>29</v>
      </c>
      <c r="B16" s="28">
        <v>14041</v>
      </c>
      <c r="C16" s="69">
        <v>9251</v>
      </c>
      <c r="D16" s="212">
        <v>5482</v>
      </c>
      <c r="E16" s="213">
        <v>5901</v>
      </c>
      <c r="F16" s="169">
        <v>9251</v>
      </c>
      <c r="I16" s="210"/>
    </row>
    <row r="17" spans="1:11" x14ac:dyDescent="0.25">
      <c r="A17" s="22" t="s">
        <v>28</v>
      </c>
      <c r="B17" s="28">
        <v>62519</v>
      </c>
      <c r="C17" s="69">
        <v>40200</v>
      </c>
      <c r="D17" s="212">
        <v>6200</v>
      </c>
      <c r="E17" s="213">
        <v>7927</v>
      </c>
      <c r="F17" s="169">
        <v>40200</v>
      </c>
      <c r="I17" s="210"/>
    </row>
    <row r="18" spans="1:11" x14ac:dyDescent="0.25">
      <c r="A18" s="22" t="s">
        <v>146</v>
      </c>
      <c r="B18" s="28">
        <v>1261</v>
      </c>
      <c r="C18" s="69">
        <v>1261</v>
      </c>
      <c r="D18" s="212">
        <v>0</v>
      </c>
      <c r="E18" s="213" t="s">
        <v>294</v>
      </c>
      <c r="F18" s="18">
        <v>1261</v>
      </c>
      <c r="I18" s="206"/>
    </row>
    <row r="19" spans="1:11" ht="6.95" customHeight="1" x14ac:dyDescent="0.25">
      <c r="A19" s="5"/>
      <c r="B19" s="4"/>
    </row>
    <row r="20" spans="1:11" ht="15.6" customHeight="1" x14ac:dyDescent="0.25">
      <c r="A20" s="302" t="s">
        <v>34</v>
      </c>
      <c r="B20" s="304" t="s">
        <v>35</v>
      </c>
      <c r="C20" s="295">
        <v>2017</v>
      </c>
      <c r="D20" s="295"/>
      <c r="E20" s="296"/>
      <c r="F20" s="297">
        <v>2018</v>
      </c>
      <c r="G20" s="297"/>
      <c r="H20" s="297"/>
      <c r="I20" s="294">
        <v>2019</v>
      </c>
      <c r="J20" s="294"/>
      <c r="K20" s="294"/>
    </row>
    <row r="21" spans="1:11" x14ac:dyDescent="0.25">
      <c r="A21" s="303"/>
      <c r="B21" s="305"/>
      <c r="C21" s="33" t="s">
        <v>9</v>
      </c>
      <c r="D21" s="33" t="s">
        <v>24</v>
      </c>
      <c r="E21" s="60" t="s">
        <v>25</v>
      </c>
      <c r="F21" s="33" t="s">
        <v>44</v>
      </c>
      <c r="G21" s="33" t="s">
        <v>24</v>
      </c>
      <c r="H21" s="33" t="s">
        <v>25</v>
      </c>
      <c r="I21" s="33" t="s">
        <v>44</v>
      </c>
      <c r="J21" s="33" t="s">
        <v>24</v>
      </c>
      <c r="K21" s="33" t="s">
        <v>25</v>
      </c>
    </row>
    <row r="22" spans="1:11" ht="30" customHeight="1" x14ac:dyDescent="0.25">
      <c r="A22" s="292" t="s">
        <v>171</v>
      </c>
      <c r="B22" s="292"/>
      <c r="C22" s="292"/>
      <c r="D22" s="292"/>
      <c r="E22" s="292"/>
      <c r="F22" s="292"/>
      <c r="G22" s="292"/>
      <c r="H22" s="292"/>
      <c r="I22" s="204"/>
      <c r="J22" s="204"/>
      <c r="K22" s="204"/>
    </row>
    <row r="23" spans="1:11" ht="47.1" customHeight="1" x14ac:dyDescent="0.25">
      <c r="A23" s="293" t="s">
        <v>172</v>
      </c>
      <c r="B23" s="293"/>
      <c r="C23" s="284">
        <v>240240765</v>
      </c>
      <c r="D23" s="285">
        <v>0.35</v>
      </c>
      <c r="E23" s="286">
        <v>0.65</v>
      </c>
      <c r="F23" s="287">
        <v>192663885</v>
      </c>
      <c r="G23" s="288">
        <v>0</v>
      </c>
      <c r="H23" s="288">
        <v>0</v>
      </c>
      <c r="I23" s="215">
        <v>218374380.14821869</v>
      </c>
      <c r="J23" s="216" t="s">
        <v>282</v>
      </c>
      <c r="K23" s="216" t="s">
        <v>282</v>
      </c>
    </row>
    <row r="24" spans="1:11" ht="35.1" customHeight="1" x14ac:dyDescent="0.25">
      <c r="A24" s="293" t="s">
        <v>173</v>
      </c>
      <c r="B24" s="293"/>
      <c r="C24" s="284">
        <v>87050018</v>
      </c>
      <c r="D24" s="285">
        <v>0</v>
      </c>
      <c r="E24" s="286">
        <v>1</v>
      </c>
      <c r="F24" s="287">
        <v>129559519</v>
      </c>
      <c r="G24" s="288">
        <v>0</v>
      </c>
      <c r="H24" s="288">
        <v>0</v>
      </c>
      <c r="I24" s="215">
        <v>139780000</v>
      </c>
      <c r="J24" s="216" t="s">
        <v>282</v>
      </c>
      <c r="K24" s="216" t="s">
        <v>282</v>
      </c>
    </row>
    <row r="25" spans="1:11" ht="30" customHeight="1" x14ac:dyDescent="0.25">
      <c r="A25" s="292" t="s">
        <v>169</v>
      </c>
      <c r="B25" s="292"/>
      <c r="C25" s="292"/>
      <c r="D25" s="292"/>
      <c r="E25" s="292"/>
      <c r="F25" s="292"/>
      <c r="G25" s="292"/>
      <c r="H25" s="292"/>
      <c r="I25" s="204"/>
      <c r="J25" s="204"/>
      <c r="K25" s="204"/>
    </row>
    <row r="26" spans="1:11" ht="44.1" customHeight="1" x14ac:dyDescent="0.25">
      <c r="A26" s="293" t="s">
        <v>174</v>
      </c>
      <c r="B26" s="293"/>
      <c r="C26" s="284">
        <v>2743966</v>
      </c>
      <c r="D26" s="285">
        <v>0</v>
      </c>
      <c r="E26" s="286">
        <v>1</v>
      </c>
      <c r="F26" s="287">
        <v>11722211</v>
      </c>
      <c r="G26" s="288">
        <v>0</v>
      </c>
      <c r="H26" s="288">
        <v>0</v>
      </c>
      <c r="I26" s="215">
        <v>5533600</v>
      </c>
      <c r="J26" s="216" t="s">
        <v>282</v>
      </c>
      <c r="K26" s="216" t="s">
        <v>282</v>
      </c>
    </row>
    <row r="27" spans="1:11" ht="49.5" customHeight="1" x14ac:dyDescent="0.25">
      <c r="A27" s="293" t="s">
        <v>175</v>
      </c>
      <c r="B27" s="293"/>
      <c r="C27" s="284">
        <v>25469499</v>
      </c>
      <c r="D27" s="285">
        <v>0</v>
      </c>
      <c r="E27" s="286">
        <v>1</v>
      </c>
      <c r="F27" s="287">
        <v>30391584</v>
      </c>
      <c r="G27" s="288">
        <v>0</v>
      </c>
      <c r="H27" s="288">
        <v>0</v>
      </c>
      <c r="I27" s="215">
        <v>14466800</v>
      </c>
      <c r="J27" s="216" t="s">
        <v>282</v>
      </c>
      <c r="K27" s="216" t="s">
        <v>282</v>
      </c>
    </row>
    <row r="28" spans="1:11" ht="30" customHeight="1" x14ac:dyDescent="0.25">
      <c r="A28" s="292" t="s">
        <v>168</v>
      </c>
      <c r="B28" s="292"/>
      <c r="C28" s="292"/>
      <c r="D28" s="292"/>
      <c r="E28" s="292"/>
      <c r="F28" s="292"/>
      <c r="G28" s="292"/>
      <c r="H28" s="292"/>
      <c r="I28" s="204"/>
      <c r="J28" s="204"/>
      <c r="K28" s="204"/>
    </row>
    <row r="29" spans="1:11" ht="32.450000000000003" customHeight="1" x14ac:dyDescent="0.25">
      <c r="A29" s="293" t="s">
        <v>179</v>
      </c>
      <c r="B29" s="293"/>
      <c r="C29" s="284">
        <v>4000000</v>
      </c>
      <c r="D29" s="285">
        <v>0</v>
      </c>
      <c r="E29" s="286">
        <v>1</v>
      </c>
      <c r="F29" s="287">
        <v>0</v>
      </c>
      <c r="G29" s="288">
        <v>0</v>
      </c>
      <c r="H29" s="288">
        <v>0</v>
      </c>
      <c r="I29" s="215">
        <v>0</v>
      </c>
      <c r="J29" s="216" t="s">
        <v>282</v>
      </c>
      <c r="K29" s="216" t="s">
        <v>282</v>
      </c>
    </row>
    <row r="30" spans="1:11" ht="44.45" customHeight="1" x14ac:dyDescent="0.25">
      <c r="A30" s="293" t="s">
        <v>176</v>
      </c>
      <c r="B30" s="293"/>
      <c r="C30" s="284">
        <v>8600000</v>
      </c>
      <c r="D30" s="285">
        <v>0</v>
      </c>
      <c r="E30" s="286">
        <v>1</v>
      </c>
      <c r="F30" s="287">
        <v>200000</v>
      </c>
      <c r="G30" s="288">
        <v>0</v>
      </c>
      <c r="H30" s="288">
        <v>0</v>
      </c>
      <c r="I30" s="215">
        <v>310000</v>
      </c>
      <c r="J30" s="216" t="s">
        <v>282</v>
      </c>
      <c r="K30" s="216" t="s">
        <v>282</v>
      </c>
    </row>
    <row r="31" spans="1:11" ht="44.45" customHeight="1" x14ac:dyDescent="0.25">
      <c r="A31" s="293" t="s">
        <v>177</v>
      </c>
      <c r="B31" s="293"/>
      <c r="C31" s="284">
        <v>500000</v>
      </c>
      <c r="D31" s="285">
        <v>0</v>
      </c>
      <c r="E31" s="286">
        <v>1</v>
      </c>
      <c r="F31" s="287">
        <v>100000</v>
      </c>
      <c r="G31" s="288">
        <v>0</v>
      </c>
      <c r="H31" s="288">
        <v>0</v>
      </c>
      <c r="I31" s="215">
        <v>694000</v>
      </c>
      <c r="J31" s="216" t="s">
        <v>282</v>
      </c>
      <c r="K31" s="216" t="s">
        <v>282</v>
      </c>
    </row>
    <row r="32" spans="1:11" ht="44.45" customHeight="1" x14ac:dyDescent="0.25">
      <c r="A32" s="293" t="s">
        <v>178</v>
      </c>
      <c r="B32" s="293"/>
      <c r="C32" s="284">
        <v>4000000</v>
      </c>
      <c r="D32" s="285">
        <v>0</v>
      </c>
      <c r="E32" s="286">
        <v>1</v>
      </c>
      <c r="F32" s="287">
        <v>1700000</v>
      </c>
      <c r="G32" s="288">
        <v>0</v>
      </c>
      <c r="H32" s="288">
        <v>0</v>
      </c>
      <c r="I32" s="215">
        <v>1800000</v>
      </c>
      <c r="J32" s="216" t="s">
        <v>282</v>
      </c>
      <c r="K32" s="216" t="s">
        <v>282</v>
      </c>
    </row>
  </sheetData>
  <mergeCells count="18">
    <mergeCell ref="I20:K20"/>
    <mergeCell ref="C20:E20"/>
    <mergeCell ref="F20:H20"/>
    <mergeCell ref="A27:B27"/>
    <mergeCell ref="A7:B7"/>
    <mergeCell ref="A12:B12"/>
    <mergeCell ref="A20:A21"/>
    <mergeCell ref="B20:B21"/>
    <mergeCell ref="A22:H22"/>
    <mergeCell ref="A23:B23"/>
    <mergeCell ref="A24:B24"/>
    <mergeCell ref="A25:H25"/>
    <mergeCell ref="A26:B26"/>
    <mergeCell ref="A28:H28"/>
    <mergeCell ref="A29:B29"/>
    <mergeCell ref="A30:B30"/>
    <mergeCell ref="A31:B31"/>
    <mergeCell ref="A32:B32"/>
  </mergeCells>
  <pageMargins left="0.7" right="0.7" top="0.75" bottom="0.75" header="0.3" footer="0.3"/>
  <pageSetup paperSize="8" scale="93"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BR47"/>
  <sheetViews>
    <sheetView showGridLines="0" zoomScale="80" zoomScaleNormal="80" workbookViewId="0">
      <selection activeCell="B20" sqref="B20"/>
    </sheetView>
  </sheetViews>
  <sheetFormatPr defaultColWidth="9.140625" defaultRowHeight="15" outlineLevelRow="1" x14ac:dyDescent="0.25"/>
  <cols>
    <col min="1" max="1" width="14.42578125" customWidth="1"/>
    <col min="2" max="2" width="43.140625" customWidth="1"/>
    <col min="3" max="3" width="55.5703125" customWidth="1"/>
    <col min="4" max="4" width="36.42578125" customWidth="1"/>
    <col min="5" max="5" width="20.5703125" customWidth="1"/>
    <col min="6" max="6" width="13.42578125" customWidth="1"/>
    <col min="7" max="7" width="14.42578125" customWidth="1"/>
    <col min="8" max="12" width="11.42578125" customWidth="1"/>
    <col min="13" max="16" width="10.42578125" customWidth="1"/>
    <col min="17" max="17" width="8.140625" customWidth="1"/>
    <col min="18" max="22" width="10.42578125" customWidth="1"/>
    <col min="23" max="23" width="11.42578125" customWidth="1"/>
    <col min="24" max="28" width="10.42578125" customWidth="1"/>
    <col min="29" max="50" width="8" customWidth="1"/>
  </cols>
  <sheetData>
    <row r="1" spans="1:69" ht="60" customHeight="1" x14ac:dyDescent="0.25">
      <c r="A1" s="336" t="s">
        <v>170</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59"/>
      <c r="BO1" s="59"/>
      <c r="BP1" s="59"/>
      <c r="BQ1" s="59"/>
    </row>
    <row r="2" spans="1:69" ht="18.75" customHeight="1" x14ac:dyDescent="0.35">
      <c r="A2" s="59"/>
      <c r="B2" s="84"/>
      <c r="C2" s="84"/>
      <c r="D2" s="84"/>
      <c r="E2" s="84"/>
      <c r="F2" s="84"/>
      <c r="G2" s="84"/>
      <c r="H2" s="84"/>
      <c r="I2" s="84"/>
      <c r="J2" s="84"/>
      <c r="K2" s="84"/>
      <c r="L2" s="84"/>
      <c r="M2" s="84"/>
      <c r="N2" s="84"/>
      <c r="O2" s="84"/>
      <c r="P2" s="84"/>
      <c r="Q2" s="84"/>
      <c r="R2" s="84"/>
      <c r="S2" s="85"/>
      <c r="T2" s="85"/>
      <c r="U2" s="7"/>
      <c r="V2" s="7"/>
      <c r="W2" s="7"/>
      <c r="X2" s="7"/>
      <c r="Y2" s="7"/>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row>
    <row r="3" spans="1:69" ht="25.35" customHeight="1" x14ac:dyDescent="0.25">
      <c r="A3" s="337" t="s">
        <v>2</v>
      </c>
      <c r="B3" s="337"/>
      <c r="C3" s="337"/>
      <c r="D3" s="337"/>
      <c r="E3" s="337"/>
      <c r="F3" s="337"/>
      <c r="G3" s="337"/>
      <c r="H3" s="341" t="s">
        <v>4</v>
      </c>
      <c r="I3" s="342"/>
      <c r="J3" s="342"/>
      <c r="K3" s="343"/>
      <c r="L3" s="344" t="s">
        <v>29</v>
      </c>
      <c r="M3" s="345"/>
      <c r="N3" s="345"/>
      <c r="O3" s="346"/>
      <c r="P3" s="341" t="s">
        <v>28</v>
      </c>
      <c r="Q3" s="342"/>
      <c r="R3" s="342"/>
      <c r="S3" s="343"/>
      <c r="T3" s="338" t="s">
        <v>5</v>
      </c>
      <c r="U3" s="339"/>
      <c r="V3" s="339"/>
      <c r="W3" s="340"/>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row>
    <row r="4" spans="1:69" ht="33" customHeight="1" thickBot="1" x14ac:dyDescent="0.3">
      <c r="A4" s="86" t="s">
        <v>6</v>
      </c>
      <c r="B4" s="41" t="s">
        <v>7</v>
      </c>
      <c r="C4" s="41" t="s">
        <v>3</v>
      </c>
      <c r="D4" s="347" t="s">
        <v>33</v>
      </c>
      <c r="E4" s="348"/>
      <c r="F4" s="42" t="s">
        <v>10</v>
      </c>
      <c r="G4" s="96" t="s">
        <v>0</v>
      </c>
      <c r="H4" s="101" t="s">
        <v>1</v>
      </c>
      <c r="I4" s="36" t="s">
        <v>40</v>
      </c>
      <c r="J4" s="246" t="s">
        <v>283</v>
      </c>
      <c r="K4" s="102" t="s">
        <v>56</v>
      </c>
      <c r="L4" s="99" t="s">
        <v>1</v>
      </c>
      <c r="M4" s="36" t="s">
        <v>40</v>
      </c>
      <c r="N4" s="246" t="s">
        <v>283</v>
      </c>
      <c r="O4" s="105" t="s">
        <v>56</v>
      </c>
      <c r="P4" s="101" t="s">
        <v>1</v>
      </c>
      <c r="Q4" s="36" t="s">
        <v>40</v>
      </c>
      <c r="R4" s="246" t="s">
        <v>283</v>
      </c>
      <c r="S4" s="102" t="s">
        <v>56</v>
      </c>
      <c r="T4" s="107" t="s">
        <v>1</v>
      </c>
      <c r="U4" s="36" t="s">
        <v>40</v>
      </c>
      <c r="V4" s="246" t="s">
        <v>283</v>
      </c>
      <c r="W4" s="102" t="s">
        <v>56</v>
      </c>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row>
    <row r="5" spans="1:69" s="1" customFormat="1" ht="49.35" customHeight="1" x14ac:dyDescent="0.25">
      <c r="A5" s="181" t="s">
        <v>18</v>
      </c>
      <c r="B5" s="187" t="s">
        <v>64</v>
      </c>
      <c r="C5" s="187" t="s">
        <v>165</v>
      </c>
      <c r="D5" s="349" t="s">
        <v>194</v>
      </c>
      <c r="E5" s="350"/>
      <c r="F5" s="200" t="s">
        <v>228</v>
      </c>
      <c r="G5" s="237" t="s">
        <v>229</v>
      </c>
      <c r="H5" s="245"/>
      <c r="I5" s="217">
        <v>226000</v>
      </c>
      <c r="J5" s="247">
        <f>R16</f>
        <v>254243</v>
      </c>
      <c r="K5" s="243">
        <v>253142</v>
      </c>
      <c r="L5" s="244"/>
      <c r="M5" s="217">
        <v>5482</v>
      </c>
      <c r="N5" s="247">
        <f>S16</f>
        <v>5901</v>
      </c>
      <c r="O5" s="243"/>
      <c r="P5" s="244"/>
      <c r="Q5" s="217">
        <v>6200</v>
      </c>
      <c r="R5" s="247">
        <f>T16</f>
        <v>7927</v>
      </c>
      <c r="S5" s="243"/>
      <c r="T5" s="245"/>
      <c r="U5" s="217">
        <v>220000</v>
      </c>
      <c r="V5" s="247">
        <f>U16</f>
        <v>229100</v>
      </c>
      <c r="W5" s="243">
        <v>262278</v>
      </c>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s="1" customFormat="1" ht="70.349999999999994" customHeight="1" x14ac:dyDescent="0.35">
      <c r="A6" s="355" t="s">
        <v>65</v>
      </c>
      <c r="B6" s="355"/>
      <c r="C6" s="355"/>
      <c r="D6" s="355"/>
      <c r="E6" s="355"/>
      <c r="F6" s="355"/>
      <c r="G6" s="355"/>
      <c r="H6" s="355"/>
      <c r="I6" s="355"/>
      <c r="J6" s="355"/>
      <c r="K6" s="355"/>
      <c r="L6" s="355"/>
      <c r="M6" s="355"/>
      <c r="N6" s="355"/>
      <c r="O6" s="91"/>
      <c r="P6" s="91"/>
      <c r="Q6" s="91"/>
      <c r="R6" s="91"/>
      <c r="S6" s="91"/>
      <c r="T6" s="91"/>
      <c r="U6" s="92"/>
      <c r="V6" s="9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7"/>
      <c r="BO6" s="7"/>
      <c r="BP6" s="7"/>
      <c r="BQ6" s="7"/>
    </row>
    <row r="7" spans="1:69" s="12" customFormat="1" ht="27.75" customHeight="1" x14ac:dyDescent="0.35">
      <c r="A7" s="130"/>
      <c r="B7" s="93"/>
      <c r="C7" s="93"/>
      <c r="D7" s="93"/>
      <c r="E7" s="94"/>
      <c r="F7" s="94"/>
      <c r="G7" s="94"/>
      <c r="H7" s="94"/>
      <c r="I7" s="94"/>
      <c r="J7" s="94"/>
      <c r="K7" s="94"/>
      <c r="L7" s="94"/>
      <c r="M7" s="94"/>
      <c r="N7" s="94"/>
      <c r="O7" s="94"/>
      <c r="P7" s="94"/>
      <c r="Q7" s="94"/>
      <c r="R7" s="94"/>
      <c r="S7" s="94"/>
      <c r="T7" s="94"/>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row>
    <row r="8" spans="1:69" s="1" customFormat="1" ht="29.25" customHeight="1" outlineLevel="1" thickBot="1" x14ac:dyDescent="0.4">
      <c r="A8" s="59"/>
      <c r="B8" s="108" t="s">
        <v>9</v>
      </c>
      <c r="C8" s="235" t="s">
        <v>285</v>
      </c>
      <c r="D8" s="236">
        <v>2018</v>
      </c>
      <c r="E8" s="248">
        <v>2019</v>
      </c>
      <c r="F8" s="351">
        <v>2020</v>
      </c>
      <c r="G8" s="352"/>
      <c r="H8" s="221"/>
      <c r="I8" s="221"/>
      <c r="J8" s="221"/>
      <c r="K8" s="221"/>
      <c r="L8" s="221"/>
      <c r="M8" s="84"/>
      <c r="N8" s="84"/>
      <c r="O8" s="84"/>
      <c r="P8" s="84"/>
      <c r="Q8" s="84"/>
      <c r="R8" s="84"/>
      <c r="S8" s="7"/>
      <c r="T8" s="7"/>
      <c r="U8" s="7"/>
      <c r="V8" s="326"/>
      <c r="W8" s="326"/>
      <c r="X8" s="326"/>
      <c r="Y8" s="326"/>
      <c r="Z8" s="326"/>
      <c r="AA8" s="326"/>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1" customFormat="1" ht="23.45" customHeight="1" outlineLevel="1" x14ac:dyDescent="0.35">
      <c r="A9" s="7"/>
      <c r="B9" s="109" t="s">
        <v>26</v>
      </c>
      <c r="C9" s="110">
        <v>240240765</v>
      </c>
      <c r="D9" s="218">
        <v>192663885</v>
      </c>
      <c r="E9" s="220">
        <f>'Summary (2019)'!I23</f>
        <v>218374380.14821869</v>
      </c>
      <c r="F9" s="327" t="s">
        <v>147</v>
      </c>
      <c r="G9" s="328"/>
      <c r="H9" s="222"/>
      <c r="I9" s="222"/>
      <c r="J9" s="222"/>
      <c r="K9" s="222"/>
      <c r="L9" s="222"/>
      <c r="M9" s="84"/>
      <c r="N9" s="84"/>
      <c r="O9" s="84"/>
      <c r="P9" s="84"/>
      <c r="Q9" s="84"/>
      <c r="R9" s="84"/>
      <c r="S9" s="7"/>
      <c r="T9" s="7"/>
      <c r="U9" s="121"/>
      <c r="V9" s="121"/>
      <c r="W9" s="121"/>
      <c r="X9" s="121"/>
      <c r="Y9" s="121"/>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s="1" customFormat="1" ht="23.45" customHeight="1" outlineLevel="1" x14ac:dyDescent="0.35">
      <c r="A10" s="59"/>
      <c r="B10" s="111" t="s">
        <v>24</v>
      </c>
      <c r="C10" s="112">
        <v>0.35</v>
      </c>
      <c r="D10" s="219">
        <v>0</v>
      </c>
      <c r="E10" s="220" t="s">
        <v>147</v>
      </c>
      <c r="F10" s="329" t="s">
        <v>147</v>
      </c>
      <c r="G10" s="330"/>
      <c r="H10" s="222"/>
      <c r="I10" s="222"/>
      <c r="J10" s="222"/>
      <c r="K10" s="222"/>
      <c r="L10" s="222"/>
      <c r="M10" s="84"/>
      <c r="N10" s="84"/>
      <c r="O10" s="84"/>
      <c r="P10" s="84"/>
      <c r="Q10" s="84"/>
      <c r="R10" s="84"/>
      <c r="S10" s="84"/>
      <c r="T10" s="84"/>
      <c r="U10" s="84"/>
      <c r="V10" s="7"/>
      <c r="W10" s="7"/>
      <c r="X10" s="7"/>
      <c r="Y10" s="121"/>
      <c r="Z10" s="121"/>
      <c r="AA10" s="121"/>
      <c r="AB10" s="121"/>
      <c r="AC10" s="121"/>
      <c r="AD10" s="121"/>
      <c r="AE10" s="121"/>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1" customFormat="1" ht="23.45" customHeight="1" outlineLevel="1" x14ac:dyDescent="0.35">
      <c r="A11" s="59"/>
      <c r="B11" s="111" t="s">
        <v>25</v>
      </c>
      <c r="C11" s="112">
        <v>0.65</v>
      </c>
      <c r="D11" s="219">
        <v>0</v>
      </c>
      <c r="E11" s="220" t="s">
        <v>147</v>
      </c>
      <c r="F11" s="329" t="s">
        <v>147</v>
      </c>
      <c r="G11" s="330"/>
      <c r="H11" s="222"/>
      <c r="I11" s="222"/>
      <c r="J11" s="222"/>
      <c r="K11" s="222"/>
      <c r="L11" s="222"/>
      <c r="M11" s="84"/>
      <c r="N11" s="84"/>
      <c r="O11" s="84"/>
      <c r="P11" s="84"/>
      <c r="Q11" s="84"/>
      <c r="R11" s="84"/>
      <c r="S11" s="84"/>
      <c r="T11" s="84"/>
      <c r="U11" s="84"/>
      <c r="V11" s="7"/>
      <c r="W11" s="7"/>
      <c r="X11" s="7"/>
      <c r="Y11" s="121"/>
      <c r="Z11" s="121"/>
      <c r="AA11" s="121"/>
      <c r="AB11" s="121"/>
      <c r="AC11" s="121"/>
      <c r="AD11" s="121"/>
      <c r="AE11" s="121"/>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s="1" customFormat="1" ht="19.5" customHeight="1" outlineLevel="1" x14ac:dyDescent="0.35">
      <c r="A12" s="59"/>
      <c r="B12" s="3"/>
      <c r="C12" s="3"/>
      <c r="D12" s="84"/>
      <c r="E12" s="84"/>
      <c r="F12" s="84"/>
      <c r="G12" s="84"/>
      <c r="H12" s="84"/>
      <c r="I12" s="84"/>
      <c r="J12" s="84"/>
      <c r="K12" s="84"/>
      <c r="L12" s="84"/>
      <c r="M12" s="132"/>
      <c r="N12" s="84"/>
      <c r="O12" s="84"/>
      <c r="P12" s="84"/>
      <c r="Q12" s="84"/>
      <c r="R12" s="84"/>
      <c r="S12" s="84"/>
      <c r="T12" s="84"/>
      <c r="U12" s="84"/>
      <c r="V12" s="7"/>
      <c r="W12" s="7"/>
      <c r="X12" s="7"/>
      <c r="Y12" s="7"/>
      <c r="Z12" s="7"/>
      <c r="AA12" s="7"/>
      <c r="AB12" s="7"/>
      <c r="AC12" s="95" t="s">
        <v>41</v>
      </c>
      <c r="AD12" s="6"/>
      <c r="AE12" s="6"/>
      <c r="AF12" s="6"/>
      <c r="AG12" s="6"/>
      <c r="AH12" s="6"/>
      <c r="AI12" s="6"/>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21" outlineLevel="1" x14ac:dyDescent="0.35">
      <c r="A13" s="318" t="s">
        <v>57</v>
      </c>
      <c r="B13" s="318"/>
      <c r="C13" s="318"/>
      <c r="D13" s="318"/>
      <c r="E13" s="318"/>
      <c r="F13" s="318"/>
      <c r="G13" s="319"/>
      <c r="H13" s="333" t="s">
        <v>1</v>
      </c>
      <c r="I13" s="334"/>
      <c r="J13" s="334"/>
      <c r="K13" s="334"/>
      <c r="L13" s="335"/>
      <c r="M13" s="320" t="s">
        <v>281</v>
      </c>
      <c r="N13" s="321"/>
      <c r="O13" s="321"/>
      <c r="P13" s="321"/>
      <c r="Q13" s="322"/>
      <c r="R13" s="323" t="s">
        <v>284</v>
      </c>
      <c r="S13" s="324"/>
      <c r="T13" s="324"/>
      <c r="U13" s="324"/>
      <c r="V13" s="325"/>
      <c r="W13" s="59"/>
      <c r="X13" s="59"/>
      <c r="Y13" s="59"/>
      <c r="Z13" s="59"/>
      <c r="AA13" s="59"/>
      <c r="AB13" s="59"/>
      <c r="AC13" s="59"/>
      <c r="AD13" s="315" t="s">
        <v>11</v>
      </c>
      <c r="AE13" s="316"/>
      <c r="AF13" s="316"/>
      <c r="AG13" s="316"/>
      <c r="AH13" s="317"/>
      <c r="AI13" s="315" t="s">
        <v>16</v>
      </c>
      <c r="AJ13" s="316"/>
      <c r="AK13" s="316"/>
      <c r="AL13" s="316"/>
      <c r="AM13" s="317"/>
      <c r="AN13" s="315" t="s">
        <v>23</v>
      </c>
      <c r="AO13" s="316"/>
      <c r="AP13" s="316"/>
      <c r="AQ13" s="316"/>
      <c r="AR13" s="317"/>
      <c r="AS13" s="315" t="s">
        <v>13</v>
      </c>
      <c r="AT13" s="316"/>
      <c r="AU13" s="316"/>
      <c r="AV13" s="316"/>
      <c r="AW13" s="317"/>
      <c r="AX13" s="315" t="s">
        <v>14</v>
      </c>
      <c r="AY13" s="316"/>
      <c r="AZ13" s="316"/>
      <c r="BA13" s="316"/>
      <c r="BB13" s="317"/>
      <c r="BC13" s="315" t="s">
        <v>12</v>
      </c>
      <c r="BD13" s="316"/>
      <c r="BE13" s="316"/>
      <c r="BF13" s="316"/>
      <c r="BG13" s="317"/>
      <c r="BH13" s="315" t="s">
        <v>17</v>
      </c>
      <c r="BI13" s="316"/>
      <c r="BJ13" s="316"/>
      <c r="BK13" s="316"/>
      <c r="BL13" s="317"/>
      <c r="BM13" s="315" t="s">
        <v>15</v>
      </c>
      <c r="BN13" s="316"/>
      <c r="BO13" s="316"/>
      <c r="BP13" s="316"/>
      <c r="BQ13" s="317"/>
    </row>
    <row r="14" spans="1:69" ht="29.45" customHeight="1" outlineLevel="1" thickBot="1" x14ac:dyDescent="0.3">
      <c r="A14" s="86" t="s">
        <v>6</v>
      </c>
      <c r="B14" s="41" t="s">
        <v>8</v>
      </c>
      <c r="C14" s="41" t="s">
        <v>3</v>
      </c>
      <c r="D14" s="347" t="s">
        <v>59</v>
      </c>
      <c r="E14" s="348"/>
      <c r="F14" s="42" t="s">
        <v>10</v>
      </c>
      <c r="G14" s="42" t="s">
        <v>0</v>
      </c>
      <c r="H14" s="42" t="s">
        <v>21</v>
      </c>
      <c r="I14" s="42" t="s">
        <v>29</v>
      </c>
      <c r="J14" s="42" t="s">
        <v>28</v>
      </c>
      <c r="K14" s="42" t="s">
        <v>22</v>
      </c>
      <c r="L14" s="42" t="s">
        <v>42</v>
      </c>
      <c r="M14" s="53" t="s">
        <v>21</v>
      </c>
      <c r="N14" s="231" t="s">
        <v>29</v>
      </c>
      <c r="O14" s="53" t="s">
        <v>28</v>
      </c>
      <c r="P14" s="231" t="s">
        <v>22</v>
      </c>
      <c r="Q14" s="53" t="s">
        <v>42</v>
      </c>
      <c r="R14" s="232" t="s">
        <v>21</v>
      </c>
      <c r="S14" s="233" t="s">
        <v>29</v>
      </c>
      <c r="T14" s="232" t="s">
        <v>28</v>
      </c>
      <c r="U14" s="233" t="s">
        <v>22</v>
      </c>
      <c r="V14" s="232" t="s">
        <v>42</v>
      </c>
      <c r="W14" s="59"/>
      <c r="X14" s="59"/>
      <c r="Y14" s="59"/>
      <c r="Z14" s="59"/>
      <c r="AA14" s="59"/>
      <c r="AB14" s="59"/>
      <c r="AC14" s="59"/>
      <c r="AD14" s="76" t="s">
        <v>21</v>
      </c>
      <c r="AE14" s="53" t="s">
        <v>29</v>
      </c>
      <c r="AF14" s="53" t="s">
        <v>28</v>
      </c>
      <c r="AG14" s="53" t="s">
        <v>22</v>
      </c>
      <c r="AH14" s="72" t="s">
        <v>42</v>
      </c>
      <c r="AI14" s="76" t="s">
        <v>21</v>
      </c>
      <c r="AJ14" s="53" t="s">
        <v>29</v>
      </c>
      <c r="AK14" s="53" t="s">
        <v>28</v>
      </c>
      <c r="AL14" s="53" t="s">
        <v>22</v>
      </c>
      <c r="AM14" s="72" t="s">
        <v>42</v>
      </c>
      <c r="AN14" s="76" t="s">
        <v>21</v>
      </c>
      <c r="AO14" s="53" t="s">
        <v>29</v>
      </c>
      <c r="AP14" s="53" t="s">
        <v>28</v>
      </c>
      <c r="AQ14" s="53" t="s">
        <v>22</v>
      </c>
      <c r="AR14" s="72" t="s">
        <v>42</v>
      </c>
      <c r="AS14" s="76" t="s">
        <v>21</v>
      </c>
      <c r="AT14" s="53" t="s">
        <v>29</v>
      </c>
      <c r="AU14" s="53" t="s">
        <v>28</v>
      </c>
      <c r="AV14" s="53" t="s">
        <v>22</v>
      </c>
      <c r="AW14" s="72" t="s">
        <v>42</v>
      </c>
      <c r="AX14" s="76" t="s">
        <v>21</v>
      </c>
      <c r="AY14" s="53" t="s">
        <v>29</v>
      </c>
      <c r="AZ14" s="53" t="s">
        <v>28</v>
      </c>
      <c r="BA14" s="53" t="s">
        <v>22</v>
      </c>
      <c r="BB14" s="72" t="s">
        <v>42</v>
      </c>
      <c r="BC14" s="76" t="s">
        <v>21</v>
      </c>
      <c r="BD14" s="53" t="s">
        <v>29</v>
      </c>
      <c r="BE14" s="53" t="s">
        <v>28</v>
      </c>
      <c r="BF14" s="53" t="s">
        <v>22</v>
      </c>
      <c r="BG14" s="72"/>
      <c r="BH14" s="76" t="s">
        <v>21</v>
      </c>
      <c r="BI14" s="53" t="s">
        <v>29</v>
      </c>
      <c r="BJ14" s="53" t="s">
        <v>28</v>
      </c>
      <c r="BK14" s="53" t="s">
        <v>22</v>
      </c>
      <c r="BL14" s="72"/>
      <c r="BM14" s="76" t="s">
        <v>21</v>
      </c>
      <c r="BN14" s="53" t="s">
        <v>29</v>
      </c>
      <c r="BO14" s="53" t="s">
        <v>28</v>
      </c>
      <c r="BP14" s="53" t="s">
        <v>22</v>
      </c>
      <c r="BQ14" s="72" t="s">
        <v>42</v>
      </c>
    </row>
    <row r="15" spans="1:69" ht="70.349999999999994" customHeight="1" outlineLevel="1" x14ac:dyDescent="0.25">
      <c r="A15" s="181" t="s">
        <v>18</v>
      </c>
      <c r="B15" s="171" t="s">
        <v>288</v>
      </c>
      <c r="C15" s="173" t="s">
        <v>215</v>
      </c>
      <c r="D15" s="353" t="s">
        <v>263</v>
      </c>
      <c r="E15" s="354"/>
      <c r="F15" s="200" t="s">
        <v>230</v>
      </c>
      <c r="G15" s="200" t="s">
        <v>231</v>
      </c>
      <c r="H15" s="200" t="s">
        <v>147</v>
      </c>
      <c r="I15" s="200" t="s">
        <v>147</v>
      </c>
      <c r="J15" s="200" t="s">
        <v>147</v>
      </c>
      <c r="K15" s="200" t="s">
        <v>147</v>
      </c>
      <c r="L15" s="200"/>
      <c r="M15" s="225"/>
      <c r="N15" s="226"/>
      <c r="O15" s="227"/>
      <c r="P15" s="226"/>
      <c r="Q15" s="228"/>
      <c r="R15" s="176">
        <f>50000</f>
        <v>50000</v>
      </c>
      <c r="S15" s="175"/>
      <c r="T15" s="229"/>
      <c r="U15" s="175"/>
      <c r="V15" s="229"/>
      <c r="W15" s="133"/>
      <c r="X15" s="59"/>
      <c r="Y15" s="59"/>
      <c r="Z15" s="59"/>
      <c r="AA15" s="59"/>
      <c r="AB15" s="59"/>
      <c r="AC15" s="80" t="s">
        <v>18</v>
      </c>
      <c r="AD15" s="77"/>
      <c r="AE15" s="54"/>
      <c r="AF15" s="54"/>
      <c r="AG15" s="54"/>
      <c r="AH15" s="73"/>
      <c r="AI15" s="77"/>
      <c r="AJ15" s="54"/>
      <c r="AK15" s="54"/>
      <c r="AL15" s="54"/>
      <c r="AM15" s="73"/>
      <c r="AN15" s="77"/>
      <c r="AO15" s="54"/>
      <c r="AP15" s="54"/>
      <c r="AQ15" s="54"/>
      <c r="AR15" s="73"/>
      <c r="AS15" s="77"/>
      <c r="AT15" s="54"/>
      <c r="AU15" s="54"/>
      <c r="AV15" s="54"/>
      <c r="AW15" s="73"/>
      <c r="AX15" s="77"/>
      <c r="AY15" s="54"/>
      <c r="AZ15" s="54"/>
      <c r="BA15" s="54"/>
      <c r="BB15" s="73"/>
      <c r="BC15" s="77"/>
      <c r="BD15" s="54"/>
      <c r="BE15" s="54"/>
      <c r="BF15" s="54"/>
      <c r="BG15" s="73"/>
      <c r="BH15" s="77"/>
      <c r="BI15" s="54"/>
      <c r="BJ15" s="54"/>
      <c r="BK15" s="54"/>
      <c r="BL15" s="73"/>
      <c r="BM15" s="77"/>
      <c r="BN15" s="54"/>
      <c r="BO15" s="54"/>
      <c r="BP15" s="54"/>
      <c r="BQ15" s="73"/>
    </row>
    <row r="16" spans="1:69" ht="60" outlineLevel="1" x14ac:dyDescent="0.25">
      <c r="A16" s="182" t="s">
        <v>19</v>
      </c>
      <c r="B16" s="172" t="s">
        <v>67</v>
      </c>
      <c r="C16" s="172" t="s">
        <v>289</v>
      </c>
      <c r="D16" s="306" t="s">
        <v>195</v>
      </c>
      <c r="E16" s="307"/>
      <c r="F16" s="178" t="s">
        <v>230</v>
      </c>
      <c r="G16" s="178" t="s">
        <v>229</v>
      </c>
      <c r="H16" s="201">
        <v>151697</v>
      </c>
      <c r="I16" s="201">
        <v>5318</v>
      </c>
      <c r="J16" s="201"/>
      <c r="K16" s="201">
        <v>197101</v>
      </c>
      <c r="L16" s="201"/>
      <c r="M16" s="224">
        <v>226000</v>
      </c>
      <c r="N16" s="223">
        <v>5482</v>
      </c>
      <c r="O16" s="224">
        <v>6200</v>
      </c>
      <c r="P16" s="223">
        <v>220000</v>
      </c>
      <c r="Q16" s="224"/>
      <c r="R16" s="176">
        <f>(6060*0.8)+249395</f>
        <v>254243</v>
      </c>
      <c r="S16" s="175">
        <f>(6060*0.1)+(5254+41)</f>
        <v>5901</v>
      </c>
      <c r="T16" s="229">
        <f>(6060*0.1)+(6341+980)</f>
        <v>7927</v>
      </c>
      <c r="U16" s="175">
        <f>9100+220000</f>
        <v>229100</v>
      </c>
      <c r="V16" s="176"/>
      <c r="W16" s="133"/>
      <c r="X16" s="59"/>
      <c r="Y16" s="59"/>
      <c r="Z16" s="59"/>
      <c r="AA16" s="59"/>
      <c r="AB16" s="59"/>
      <c r="AC16" s="81" t="s">
        <v>19</v>
      </c>
      <c r="AD16" s="78"/>
      <c r="AE16" s="55"/>
      <c r="AF16" s="55"/>
      <c r="AG16" s="55"/>
      <c r="AH16" s="74"/>
      <c r="AI16" s="78"/>
      <c r="AJ16" s="55"/>
      <c r="AK16" s="55"/>
      <c r="AL16" s="55"/>
      <c r="AM16" s="74"/>
      <c r="AN16" s="78"/>
      <c r="AO16" s="55"/>
      <c r="AP16" s="55"/>
      <c r="AQ16" s="55"/>
      <c r="AR16" s="74"/>
      <c r="AS16" s="78"/>
      <c r="AT16" s="55"/>
      <c r="AU16" s="55"/>
      <c r="AV16" s="55"/>
      <c r="AW16" s="74"/>
      <c r="AX16" s="78"/>
      <c r="AY16" s="55"/>
      <c r="AZ16" s="55"/>
      <c r="BA16" s="55"/>
      <c r="BB16" s="74"/>
      <c r="BC16" s="78"/>
      <c r="BD16" s="55"/>
      <c r="BE16" s="55"/>
      <c r="BF16" s="55"/>
      <c r="BG16" s="74"/>
      <c r="BH16" s="78"/>
      <c r="BI16" s="55"/>
      <c r="BJ16" s="55"/>
      <c r="BK16" s="55"/>
      <c r="BL16" s="74"/>
      <c r="BM16" s="78"/>
      <c r="BN16" s="55"/>
      <c r="BO16" s="55"/>
      <c r="BP16" s="55"/>
      <c r="BQ16" s="74"/>
    </row>
    <row r="17" spans="1:70" ht="61.35" customHeight="1" outlineLevel="1" x14ac:dyDescent="0.25">
      <c r="A17" s="181" t="s">
        <v>20</v>
      </c>
      <c r="B17" s="173" t="s">
        <v>69</v>
      </c>
      <c r="C17" s="173" t="s">
        <v>258</v>
      </c>
      <c r="D17" s="313" t="s">
        <v>196</v>
      </c>
      <c r="E17" s="314"/>
      <c r="F17" s="179" t="s">
        <v>230</v>
      </c>
      <c r="G17" s="179" t="s">
        <v>232</v>
      </c>
      <c r="H17" s="202">
        <v>11187</v>
      </c>
      <c r="I17" s="202"/>
      <c r="J17" s="202"/>
      <c r="K17" s="202"/>
      <c r="L17" s="202"/>
      <c r="M17" s="224">
        <v>75000</v>
      </c>
      <c r="N17" s="223"/>
      <c r="O17" s="224"/>
      <c r="P17" s="223"/>
      <c r="Q17" s="224"/>
      <c r="R17" s="176">
        <v>78000</v>
      </c>
      <c r="S17" s="230"/>
      <c r="T17" s="176"/>
      <c r="U17" s="230"/>
      <c r="V17" s="176"/>
      <c r="W17" s="133"/>
      <c r="X17" s="59"/>
      <c r="Y17" s="59"/>
      <c r="Z17" s="59"/>
      <c r="AA17" s="59"/>
      <c r="AB17" s="59"/>
      <c r="AC17" s="80" t="s">
        <v>20</v>
      </c>
      <c r="AD17" s="79"/>
      <c r="AE17" s="56"/>
      <c r="AF17" s="56"/>
      <c r="AG17" s="56"/>
      <c r="AH17" s="75"/>
      <c r="AI17" s="79"/>
      <c r="AJ17" s="56"/>
      <c r="AK17" s="56"/>
      <c r="AL17" s="56"/>
      <c r="AM17" s="75"/>
      <c r="AN17" s="79"/>
      <c r="AO17" s="56"/>
      <c r="AP17" s="56"/>
      <c r="AQ17" s="56"/>
      <c r="AR17" s="75"/>
      <c r="AS17" s="79"/>
      <c r="AT17" s="56"/>
      <c r="AU17" s="56"/>
      <c r="AV17" s="56"/>
      <c r="AW17" s="75"/>
      <c r="AX17" s="79"/>
      <c r="AY17" s="56"/>
      <c r="AZ17" s="56"/>
      <c r="BA17" s="56"/>
      <c r="BB17" s="75"/>
      <c r="BC17" s="79"/>
      <c r="BD17" s="56"/>
      <c r="BE17" s="56"/>
      <c r="BF17" s="56"/>
      <c r="BG17" s="75"/>
      <c r="BH17" s="79"/>
      <c r="BI17" s="56"/>
      <c r="BJ17" s="56"/>
      <c r="BK17" s="56"/>
      <c r="BL17" s="75"/>
      <c r="BM17" s="79"/>
      <c r="BN17" s="56"/>
      <c r="BO17" s="56"/>
      <c r="BP17" s="56"/>
      <c r="BQ17" s="75"/>
    </row>
    <row r="18" spans="1:70" ht="75" customHeight="1" outlineLevel="1" x14ac:dyDescent="0.25">
      <c r="A18" s="182" t="s">
        <v>71</v>
      </c>
      <c r="B18" s="174" t="s">
        <v>75</v>
      </c>
      <c r="C18" s="174" t="s">
        <v>290</v>
      </c>
      <c r="D18" s="331" t="s">
        <v>197</v>
      </c>
      <c r="E18" s="332"/>
      <c r="F18" s="201" t="s">
        <v>230</v>
      </c>
      <c r="G18" s="201" t="s">
        <v>233</v>
      </c>
      <c r="H18" s="201">
        <v>355331</v>
      </c>
      <c r="I18" s="201"/>
      <c r="J18" s="201"/>
      <c r="K18" s="201"/>
      <c r="L18" s="201"/>
      <c r="M18" s="224">
        <v>226000</v>
      </c>
      <c r="N18" s="223">
        <v>5482</v>
      </c>
      <c r="O18" s="224">
        <v>6200</v>
      </c>
      <c r="P18" s="223">
        <v>220000</v>
      </c>
      <c r="Q18" s="224"/>
      <c r="R18" s="176">
        <f>6060+249395</f>
        <v>255455</v>
      </c>
      <c r="S18" s="230">
        <f>5274</f>
        <v>5274</v>
      </c>
      <c r="T18" s="176">
        <f>6341+80</f>
        <v>6421</v>
      </c>
      <c r="U18" s="230"/>
      <c r="V18" s="176"/>
      <c r="W18" s="133"/>
      <c r="X18" s="59"/>
      <c r="Y18" s="59"/>
      <c r="Z18" s="59"/>
      <c r="AA18" s="59"/>
      <c r="AB18" s="59"/>
      <c r="AC18" s="80" t="s">
        <v>20</v>
      </c>
      <c r="AD18" s="79"/>
      <c r="AE18" s="56"/>
      <c r="AF18" s="56"/>
      <c r="AG18" s="56"/>
      <c r="AH18" s="75"/>
      <c r="AI18" s="79"/>
      <c r="AJ18" s="56"/>
      <c r="AK18" s="56"/>
      <c r="AL18" s="56"/>
      <c r="AM18" s="75"/>
      <c r="AN18" s="79"/>
      <c r="AO18" s="56"/>
      <c r="AP18" s="56"/>
      <c r="AQ18" s="56"/>
      <c r="AR18" s="75"/>
      <c r="AS18" s="79"/>
      <c r="AT18" s="56"/>
      <c r="AU18" s="56"/>
      <c r="AV18" s="56"/>
      <c r="AW18" s="75"/>
      <c r="AX18" s="79"/>
      <c r="AY18" s="56"/>
      <c r="AZ18" s="56"/>
      <c r="BA18" s="56"/>
      <c r="BB18" s="75"/>
      <c r="BC18" s="79"/>
      <c r="BD18" s="56"/>
      <c r="BE18" s="56"/>
      <c r="BF18" s="56"/>
      <c r="BG18" s="75"/>
      <c r="BH18" s="79"/>
      <c r="BI18" s="56"/>
      <c r="BJ18" s="56"/>
      <c r="BK18" s="56"/>
      <c r="BL18" s="75"/>
      <c r="BM18" s="79"/>
      <c r="BN18" s="56"/>
      <c r="BO18" s="56"/>
      <c r="BP18" s="56"/>
      <c r="BQ18" s="75"/>
    </row>
    <row r="19" spans="1:70" ht="74.45" customHeight="1" outlineLevel="1" x14ac:dyDescent="0.25">
      <c r="A19" s="181" t="s">
        <v>72</v>
      </c>
      <c r="B19" s="173" t="s">
        <v>74</v>
      </c>
      <c r="C19" s="199" t="s">
        <v>259</v>
      </c>
      <c r="D19" s="313" t="s">
        <v>197</v>
      </c>
      <c r="E19" s="314"/>
      <c r="F19" s="179" t="s">
        <v>230</v>
      </c>
      <c r="G19" s="179" t="s">
        <v>234</v>
      </c>
      <c r="H19" s="202">
        <v>11187</v>
      </c>
      <c r="I19" s="202"/>
      <c r="J19" s="202"/>
      <c r="K19" s="202"/>
      <c r="L19" s="202"/>
      <c r="M19" s="224">
        <v>75000</v>
      </c>
      <c r="N19" s="223"/>
      <c r="O19" s="224"/>
      <c r="P19" s="223"/>
      <c r="Q19" s="224"/>
      <c r="R19" s="176">
        <f>68000</f>
        <v>68000</v>
      </c>
      <c r="S19" s="230"/>
      <c r="T19" s="176"/>
      <c r="U19" s="230"/>
      <c r="V19" s="176"/>
      <c r="W19" s="133"/>
      <c r="X19" s="59"/>
      <c r="Y19" s="59"/>
      <c r="Z19" s="59"/>
      <c r="AA19" s="59"/>
      <c r="AB19" s="59"/>
      <c r="AC19" s="80" t="s">
        <v>20</v>
      </c>
      <c r="AD19" s="79"/>
      <c r="AE19" s="56"/>
      <c r="AF19" s="56"/>
      <c r="AG19" s="56"/>
      <c r="AH19" s="75"/>
      <c r="AI19" s="79"/>
      <c r="AJ19" s="56"/>
      <c r="AK19" s="56"/>
      <c r="AL19" s="56"/>
      <c r="AM19" s="75"/>
      <c r="AN19" s="79"/>
      <c r="AO19" s="56"/>
      <c r="AP19" s="56"/>
      <c r="AQ19" s="56"/>
      <c r="AR19" s="75"/>
      <c r="AS19" s="79"/>
      <c r="AT19" s="56"/>
      <c r="AU19" s="56"/>
      <c r="AV19" s="56"/>
      <c r="AW19" s="75"/>
      <c r="AX19" s="79"/>
      <c r="AY19" s="56"/>
      <c r="AZ19" s="56"/>
      <c r="BA19" s="56"/>
      <c r="BB19" s="75"/>
      <c r="BC19" s="79"/>
      <c r="BD19" s="56"/>
      <c r="BE19" s="56"/>
      <c r="BF19" s="56"/>
      <c r="BG19" s="75"/>
      <c r="BH19" s="79"/>
      <c r="BI19" s="56"/>
      <c r="BJ19" s="56"/>
      <c r="BK19" s="56"/>
      <c r="BL19" s="75"/>
      <c r="BM19" s="79"/>
      <c r="BN19" s="56"/>
      <c r="BO19" s="56"/>
      <c r="BP19" s="56"/>
      <c r="BQ19" s="75"/>
    </row>
    <row r="20" spans="1:70" ht="77.45" customHeight="1" outlineLevel="1" x14ac:dyDescent="0.25">
      <c r="A20" s="181" t="s">
        <v>134</v>
      </c>
      <c r="B20" s="174" t="s">
        <v>164</v>
      </c>
      <c r="C20" s="174" t="s">
        <v>260</v>
      </c>
      <c r="D20" s="331" t="s">
        <v>216</v>
      </c>
      <c r="E20" s="332"/>
      <c r="F20" s="201" t="s">
        <v>230</v>
      </c>
      <c r="G20" s="201" t="s">
        <v>233</v>
      </c>
      <c r="H20" s="201"/>
      <c r="I20" s="201">
        <v>250</v>
      </c>
      <c r="J20" s="201"/>
      <c r="K20" s="201"/>
      <c r="L20" s="201"/>
      <c r="M20" s="224"/>
      <c r="N20" s="223">
        <v>4</v>
      </c>
      <c r="O20" s="224">
        <v>15</v>
      </c>
      <c r="P20" s="223"/>
      <c r="Q20" s="224"/>
      <c r="R20" s="176">
        <f>350</f>
        <v>350</v>
      </c>
      <c r="S20" s="230"/>
      <c r="T20" s="176"/>
      <c r="U20" s="230"/>
      <c r="V20" s="176"/>
      <c r="W20" s="133"/>
      <c r="X20" s="59"/>
      <c r="Y20" s="59"/>
      <c r="Z20" s="59"/>
      <c r="AA20" s="59"/>
      <c r="AB20" s="59"/>
      <c r="AC20" s="80"/>
      <c r="AD20" s="79"/>
      <c r="AE20" s="56"/>
      <c r="AF20" s="56"/>
      <c r="AG20" s="56"/>
      <c r="AH20" s="75"/>
      <c r="AI20" s="79"/>
      <c r="AJ20" s="56"/>
      <c r="AK20" s="56"/>
      <c r="AL20" s="56"/>
      <c r="AM20" s="75"/>
      <c r="AN20" s="79"/>
      <c r="AO20" s="56"/>
      <c r="AP20" s="56"/>
      <c r="AQ20" s="56"/>
      <c r="AR20" s="75"/>
      <c r="AS20" s="79"/>
      <c r="AT20" s="56"/>
      <c r="AU20" s="56"/>
      <c r="AV20" s="56"/>
      <c r="AW20" s="75"/>
      <c r="AX20" s="79"/>
      <c r="AY20" s="56"/>
      <c r="AZ20" s="56"/>
      <c r="BA20" s="56"/>
      <c r="BB20" s="75"/>
      <c r="BC20" s="79"/>
      <c r="BD20" s="56"/>
      <c r="BE20" s="56"/>
      <c r="BF20" s="56"/>
      <c r="BG20" s="75"/>
      <c r="BH20" s="79"/>
      <c r="BI20" s="56"/>
      <c r="BJ20" s="56"/>
      <c r="BK20" s="56"/>
      <c r="BL20" s="75"/>
      <c r="BM20" s="79"/>
      <c r="BN20" s="56"/>
      <c r="BO20" s="56"/>
      <c r="BP20" s="56"/>
      <c r="BQ20" s="75"/>
    </row>
    <row r="21" spans="1:70" ht="63" customHeight="1" outlineLevel="1" x14ac:dyDescent="0.25">
      <c r="A21" s="276" t="s">
        <v>181</v>
      </c>
      <c r="B21" s="277" t="s">
        <v>183</v>
      </c>
      <c r="C21" s="277" t="s">
        <v>261</v>
      </c>
      <c r="D21" s="356" t="s">
        <v>198</v>
      </c>
      <c r="E21" s="357"/>
      <c r="F21" s="179" t="s">
        <v>230</v>
      </c>
      <c r="G21" s="179" t="s">
        <v>235</v>
      </c>
      <c r="H21" s="202"/>
      <c r="I21" s="202"/>
      <c r="J21" s="202"/>
      <c r="K21" s="202"/>
      <c r="L21" s="202"/>
      <c r="M21" s="224">
        <v>35429</v>
      </c>
      <c r="N21" s="223"/>
      <c r="O21" s="224"/>
      <c r="P21" s="223">
        <v>41678</v>
      </c>
      <c r="Q21" s="224"/>
      <c r="R21" s="176"/>
      <c r="S21" s="230"/>
      <c r="T21" s="176"/>
      <c r="U21" s="230"/>
      <c r="V21" s="176"/>
      <c r="W21" s="133"/>
      <c r="X21" s="59"/>
      <c r="Y21" s="59"/>
      <c r="Z21" s="59"/>
      <c r="AA21" s="59"/>
      <c r="AB21" s="59"/>
      <c r="AC21" s="115"/>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row>
    <row r="22" spans="1:70" ht="70.349999999999994" customHeight="1" outlineLevel="1" x14ac:dyDescent="0.25">
      <c r="A22" s="278" t="s">
        <v>182</v>
      </c>
      <c r="B22" s="279" t="s">
        <v>184</v>
      </c>
      <c r="C22" s="279" t="s">
        <v>262</v>
      </c>
      <c r="D22" s="358" t="s">
        <v>199</v>
      </c>
      <c r="E22" s="359"/>
      <c r="F22" s="201" t="s">
        <v>230</v>
      </c>
      <c r="G22" s="201" t="s">
        <v>233</v>
      </c>
      <c r="H22" s="201"/>
      <c r="I22" s="201"/>
      <c r="J22" s="201"/>
      <c r="K22" s="201"/>
      <c r="L22" s="201"/>
      <c r="M22" s="224"/>
      <c r="N22" s="223">
        <v>5249</v>
      </c>
      <c r="O22" s="224">
        <v>5400</v>
      </c>
      <c r="P22" s="223"/>
      <c r="Q22" s="224"/>
      <c r="R22" s="176"/>
      <c r="S22" s="230"/>
      <c r="T22" s="176"/>
      <c r="U22" s="230"/>
      <c r="V22" s="176"/>
      <c r="W22" s="133"/>
      <c r="X22" s="59"/>
      <c r="Y22" s="59"/>
      <c r="Z22" s="59"/>
      <c r="AA22" s="59"/>
      <c r="AB22" s="59"/>
      <c r="AC22" s="115"/>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row>
    <row r="23" spans="1:70" ht="21" outlineLevel="1" x14ac:dyDescent="0.35">
      <c r="A23" s="122" t="s">
        <v>60</v>
      </c>
      <c r="B23" s="122"/>
      <c r="C23" s="122"/>
      <c r="D23" s="122"/>
      <c r="E23" s="122"/>
      <c r="F23" s="122"/>
      <c r="G23" s="122"/>
      <c r="H23" s="164"/>
      <c r="I23" s="164"/>
      <c r="J23" s="164"/>
      <c r="K23" s="164"/>
      <c r="L23" s="164"/>
      <c r="M23" s="118"/>
      <c r="N23" s="118"/>
      <c r="O23" s="118"/>
      <c r="P23" s="118"/>
      <c r="Q23" s="118"/>
      <c r="R23" s="118"/>
      <c r="S23" s="118"/>
      <c r="T23" s="118"/>
      <c r="U23" s="118"/>
      <c r="V23" s="118"/>
      <c r="W23" s="59"/>
      <c r="X23" s="59"/>
      <c r="Y23" s="59"/>
      <c r="Z23" s="59"/>
      <c r="AA23" s="59"/>
      <c r="AB23" s="59"/>
      <c r="AC23" s="83"/>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2"/>
      <c r="BR23" s="83"/>
    </row>
    <row r="24" spans="1:70" ht="24.6" customHeight="1" outlineLevel="1" x14ac:dyDescent="0.25">
      <c r="A24" s="142" t="s">
        <v>66</v>
      </c>
      <c r="B24" s="143"/>
      <c r="C24" s="143"/>
      <c r="D24" s="143"/>
      <c r="E24" s="143"/>
      <c r="F24" s="143"/>
      <c r="G24" s="143"/>
      <c r="H24" s="143"/>
      <c r="I24" s="143"/>
      <c r="J24" s="143"/>
      <c r="K24" s="143"/>
      <c r="L24" s="143"/>
      <c r="M24" s="120"/>
      <c r="N24" s="120"/>
      <c r="O24" s="120"/>
      <c r="P24" s="59"/>
      <c r="Q24" s="59"/>
      <c r="R24" s="59"/>
      <c r="S24" s="59"/>
      <c r="T24" s="59"/>
      <c r="U24" s="59"/>
      <c r="V24" s="115"/>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83"/>
    </row>
    <row r="25" spans="1:70" ht="24.6" customHeight="1" outlineLevel="1" x14ac:dyDescent="0.25">
      <c r="A25" s="142" t="s">
        <v>68</v>
      </c>
      <c r="B25" s="143"/>
      <c r="C25" s="143"/>
      <c r="D25" s="143"/>
      <c r="E25" s="143"/>
      <c r="F25" s="143"/>
      <c r="G25" s="143"/>
      <c r="H25" s="143"/>
      <c r="I25" s="143"/>
      <c r="J25" s="143"/>
      <c r="K25" s="143"/>
      <c r="L25" s="143"/>
      <c r="M25" s="120"/>
      <c r="N25" s="120"/>
      <c r="O25" s="120"/>
      <c r="P25" s="59"/>
      <c r="Q25" s="59"/>
      <c r="R25" s="59"/>
      <c r="S25" s="59"/>
      <c r="T25" s="59"/>
      <c r="U25" s="59"/>
      <c r="V25" s="115"/>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83"/>
    </row>
    <row r="26" spans="1:70" ht="24.6" customHeight="1" outlineLevel="1" x14ac:dyDescent="0.25">
      <c r="A26" s="310" t="s">
        <v>70</v>
      </c>
      <c r="B26" s="311"/>
      <c r="C26" s="311"/>
      <c r="D26" s="311"/>
      <c r="E26" s="311"/>
      <c r="F26" s="311"/>
      <c r="G26" s="311"/>
      <c r="H26" s="135"/>
      <c r="I26" s="135"/>
      <c r="J26" s="135"/>
      <c r="K26" s="135"/>
      <c r="L26" s="135"/>
      <c r="M26" s="119"/>
      <c r="N26" s="119"/>
      <c r="O26" s="119"/>
      <c r="P26" s="59"/>
      <c r="Q26" s="59"/>
      <c r="R26" s="59"/>
      <c r="S26" s="59"/>
      <c r="T26" s="59"/>
      <c r="U26" s="59"/>
      <c r="V26" s="115"/>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83"/>
    </row>
    <row r="27" spans="1:70" ht="24.6" customHeight="1" outlineLevel="1" x14ac:dyDescent="0.25">
      <c r="A27" s="144" t="s">
        <v>73</v>
      </c>
      <c r="B27" s="135"/>
      <c r="C27" s="135"/>
      <c r="D27" s="135"/>
      <c r="E27" s="135"/>
      <c r="F27" s="135"/>
      <c r="G27" s="135"/>
      <c r="H27" s="135"/>
      <c r="I27" s="135"/>
      <c r="J27" s="135"/>
      <c r="K27" s="135"/>
      <c r="L27" s="135"/>
      <c r="M27" s="119"/>
      <c r="N27" s="119"/>
      <c r="O27" s="119"/>
      <c r="P27" s="59"/>
      <c r="Q27" s="59"/>
      <c r="R27" s="59"/>
      <c r="S27" s="59"/>
      <c r="T27" s="59"/>
      <c r="U27" s="59"/>
      <c r="V27" s="115"/>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83"/>
    </row>
    <row r="28" spans="1:70" ht="24.6" customHeight="1" outlineLevel="1" x14ac:dyDescent="0.25">
      <c r="A28" s="144" t="s">
        <v>76</v>
      </c>
      <c r="B28" s="135"/>
      <c r="C28" s="135"/>
      <c r="D28" s="135"/>
      <c r="E28" s="135"/>
      <c r="F28" s="135"/>
      <c r="G28" s="135"/>
      <c r="H28" s="135"/>
      <c r="I28" s="135"/>
      <c r="J28" s="135"/>
      <c r="K28" s="135"/>
      <c r="L28" s="135"/>
      <c r="M28" s="119"/>
      <c r="N28" s="119"/>
      <c r="O28" s="119"/>
      <c r="P28" s="59"/>
      <c r="Q28" s="59"/>
      <c r="R28" s="59"/>
      <c r="S28" s="59"/>
      <c r="T28" s="59"/>
      <c r="U28" s="59"/>
      <c r="V28" s="115"/>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83"/>
    </row>
    <row r="29" spans="1:70" ht="24.6" customHeight="1" outlineLevel="1" x14ac:dyDescent="0.25">
      <c r="A29" s="144" t="s">
        <v>192</v>
      </c>
      <c r="B29" s="203"/>
      <c r="C29" s="170"/>
      <c r="D29" s="170"/>
      <c r="E29" s="170"/>
      <c r="F29" s="170"/>
      <c r="G29" s="170"/>
      <c r="H29" s="170"/>
      <c r="I29" s="170"/>
      <c r="J29" s="170"/>
      <c r="K29" s="170"/>
      <c r="L29" s="170"/>
      <c r="M29" s="119"/>
      <c r="N29" s="119"/>
      <c r="O29" s="119"/>
      <c r="P29" s="59"/>
      <c r="Q29" s="59"/>
      <c r="R29" s="59"/>
      <c r="S29" s="59"/>
      <c r="T29" s="59"/>
      <c r="U29" s="59"/>
      <c r="V29" s="115"/>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83"/>
    </row>
    <row r="30" spans="1:70" ht="24.6" customHeight="1" outlineLevel="1" x14ac:dyDescent="0.25">
      <c r="A30" s="275" t="s">
        <v>291</v>
      </c>
      <c r="B30" s="274"/>
      <c r="C30" s="274"/>
      <c r="D30" s="274"/>
      <c r="E30" s="274"/>
      <c r="F30" s="274"/>
      <c r="G30" s="274"/>
      <c r="H30" s="274"/>
      <c r="I30" s="274"/>
      <c r="J30" s="274"/>
      <c r="K30" s="274"/>
      <c r="L30" s="274"/>
      <c r="M30" s="119"/>
      <c r="N30" s="119"/>
      <c r="O30" s="119"/>
      <c r="P30" s="59"/>
      <c r="Q30" s="59"/>
      <c r="R30" s="59"/>
      <c r="S30" s="59"/>
      <c r="T30" s="59"/>
      <c r="U30" s="59"/>
      <c r="V30" s="115"/>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83"/>
    </row>
    <row r="32" spans="1:70" s="242" customFormat="1" ht="24.6" customHeight="1" outlineLevel="1" x14ac:dyDescent="0.25">
      <c r="A32" s="238"/>
      <c r="B32" s="238"/>
      <c r="C32" s="238"/>
      <c r="D32" s="238"/>
      <c r="E32" s="238"/>
      <c r="F32" s="238"/>
      <c r="G32" s="238"/>
      <c r="H32" s="238"/>
      <c r="I32" s="238"/>
      <c r="J32" s="238"/>
      <c r="K32" s="238"/>
      <c r="L32" s="238"/>
      <c r="M32" s="239"/>
      <c r="N32" s="239"/>
      <c r="O32" s="239"/>
      <c r="P32" s="207"/>
      <c r="Q32" s="207"/>
      <c r="R32" s="207"/>
      <c r="S32" s="207"/>
      <c r="T32" s="207"/>
      <c r="U32" s="207"/>
      <c r="V32" s="240"/>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07"/>
    </row>
    <row r="33" spans="1:69" s="1" customFormat="1" ht="39.6" customHeight="1" x14ac:dyDescent="0.35">
      <c r="A33" s="355" t="s">
        <v>77</v>
      </c>
      <c r="B33" s="355"/>
      <c r="C33" s="355"/>
      <c r="D33" s="355"/>
      <c r="E33" s="355"/>
      <c r="F33" s="355"/>
      <c r="G33" s="355"/>
      <c r="H33" s="355"/>
      <c r="I33" s="355"/>
      <c r="J33" s="355"/>
      <c r="K33" s="355"/>
      <c r="L33" s="355"/>
      <c r="M33" s="355"/>
      <c r="N33" s="355"/>
      <c r="O33" s="91"/>
      <c r="P33" s="91"/>
      <c r="Q33" s="91"/>
      <c r="R33" s="91"/>
      <c r="S33" s="91"/>
      <c r="T33" s="91"/>
      <c r="U33" s="92"/>
      <c r="V33" s="9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7"/>
      <c r="BO33" s="7"/>
      <c r="BP33" s="7"/>
      <c r="BQ33" s="7"/>
    </row>
    <row r="34" spans="1:69" s="12" customFormat="1" ht="27.75" customHeight="1" x14ac:dyDescent="0.35">
      <c r="A34" s="130"/>
      <c r="B34" s="93"/>
      <c r="C34" s="93"/>
      <c r="D34" s="93"/>
      <c r="E34" s="94"/>
      <c r="F34" s="94"/>
      <c r="G34" s="94"/>
      <c r="H34" s="94"/>
      <c r="I34" s="94"/>
      <c r="J34" s="94"/>
      <c r="K34" s="94"/>
      <c r="L34" s="94"/>
      <c r="M34" s="94"/>
      <c r="N34" s="94"/>
      <c r="O34" s="94"/>
      <c r="P34" s="94"/>
      <c r="Q34" s="94"/>
      <c r="R34" s="94"/>
      <c r="S34" s="94"/>
      <c r="T34" s="94"/>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row>
    <row r="35" spans="1:69" s="1" customFormat="1" ht="29.25" customHeight="1" outlineLevel="1" thickBot="1" x14ac:dyDescent="0.4">
      <c r="A35" s="59"/>
      <c r="B35" s="108" t="s">
        <v>9</v>
      </c>
      <c r="C35" s="235" t="s">
        <v>285</v>
      </c>
      <c r="D35" s="236">
        <v>2018</v>
      </c>
      <c r="E35" s="248">
        <v>2019</v>
      </c>
      <c r="F35" s="351">
        <v>2020</v>
      </c>
      <c r="G35" s="352"/>
      <c r="H35" s="149"/>
      <c r="I35" s="149"/>
      <c r="J35" s="149"/>
      <c r="K35" s="149"/>
      <c r="L35" s="149"/>
      <c r="M35" s="84"/>
      <c r="N35" s="84"/>
      <c r="O35" s="84"/>
      <c r="P35" s="84"/>
      <c r="Q35" s="84"/>
      <c r="R35" s="84"/>
      <c r="S35" s="7"/>
      <c r="T35" s="7"/>
      <c r="U35" s="7"/>
      <c r="V35" s="326"/>
      <c r="W35" s="326"/>
      <c r="X35" s="326"/>
      <c r="Y35" s="326"/>
      <c r="Z35" s="326"/>
      <c r="AA35" s="326"/>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s="1" customFormat="1" ht="23.45" customHeight="1" outlineLevel="1" x14ac:dyDescent="0.35">
      <c r="A36" s="7"/>
      <c r="B36" s="109" t="s">
        <v>26</v>
      </c>
      <c r="C36" s="110">
        <v>87050018</v>
      </c>
      <c r="D36" s="218">
        <v>129559519</v>
      </c>
      <c r="E36" s="220">
        <f>'Summary (2019)'!I24</f>
        <v>139780000</v>
      </c>
      <c r="F36" s="327" t="s">
        <v>147</v>
      </c>
      <c r="G36" s="328"/>
      <c r="H36" s="150"/>
      <c r="I36" s="150"/>
      <c r="J36" s="150"/>
      <c r="K36" s="150"/>
      <c r="L36" s="150"/>
      <c r="M36" s="84"/>
      <c r="N36" s="84"/>
      <c r="O36" s="84"/>
      <c r="P36" s="84"/>
      <c r="Q36" s="84"/>
      <c r="R36" s="84"/>
      <c r="S36" s="7"/>
      <c r="T36" s="7"/>
      <c r="U36" s="57"/>
      <c r="V36" s="57"/>
      <c r="W36" s="57"/>
      <c r="X36" s="57"/>
      <c r="Y36" s="5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s="1" customFormat="1" ht="23.45" customHeight="1" outlineLevel="1" x14ac:dyDescent="0.35">
      <c r="A37" s="59"/>
      <c r="B37" s="111" t="s">
        <v>24</v>
      </c>
      <c r="C37" s="112">
        <v>0</v>
      </c>
      <c r="D37" s="219">
        <v>0</v>
      </c>
      <c r="E37" s="220" t="s">
        <v>147</v>
      </c>
      <c r="F37" s="329" t="s">
        <v>147</v>
      </c>
      <c r="G37" s="330"/>
      <c r="H37" s="150"/>
      <c r="I37" s="150"/>
      <c r="J37" s="150"/>
      <c r="K37" s="150"/>
      <c r="L37" s="150"/>
      <c r="M37" s="84"/>
      <c r="N37" s="84"/>
      <c r="O37" s="84"/>
      <c r="P37" s="84"/>
      <c r="Q37" s="84"/>
      <c r="R37" s="84"/>
      <c r="S37" s="84"/>
      <c r="T37" s="84"/>
      <c r="U37" s="84"/>
      <c r="V37" s="7"/>
      <c r="W37" s="7"/>
      <c r="X37" s="7"/>
      <c r="Y37" s="57"/>
      <c r="Z37" s="57"/>
      <c r="AA37" s="57"/>
      <c r="AB37" s="57"/>
      <c r="AC37" s="57"/>
      <c r="AD37" s="57"/>
      <c r="AE37" s="5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s="1" customFormat="1" ht="23.45" customHeight="1" outlineLevel="1" x14ac:dyDescent="0.35">
      <c r="A38" s="59"/>
      <c r="B38" s="111" t="s">
        <v>25</v>
      </c>
      <c r="C38" s="112">
        <v>1</v>
      </c>
      <c r="D38" s="219">
        <v>0</v>
      </c>
      <c r="E38" s="220" t="s">
        <v>147</v>
      </c>
      <c r="F38" s="329" t="s">
        <v>147</v>
      </c>
      <c r="G38" s="330"/>
      <c r="H38" s="150"/>
      <c r="I38" s="150"/>
      <c r="J38" s="150"/>
      <c r="K38" s="150"/>
      <c r="L38" s="150"/>
      <c r="M38" s="84"/>
      <c r="N38" s="84"/>
      <c r="O38" s="84"/>
      <c r="P38" s="84"/>
      <c r="Q38" s="84"/>
      <c r="R38" s="84"/>
      <c r="S38" s="84"/>
      <c r="T38" s="84"/>
      <c r="U38" s="84"/>
      <c r="V38" s="7"/>
      <c r="W38" s="7"/>
      <c r="X38" s="7"/>
      <c r="Y38" s="57"/>
      <c r="Z38" s="57"/>
      <c r="AA38" s="57"/>
      <c r="AB38" s="57"/>
      <c r="AC38" s="57"/>
      <c r="AD38" s="57"/>
      <c r="AE38" s="5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s="1" customFormat="1" ht="19.5" customHeight="1" outlineLevel="1" x14ac:dyDescent="0.35">
      <c r="A39" s="59"/>
      <c r="B39" s="3"/>
      <c r="C39" s="3"/>
      <c r="D39" s="84"/>
      <c r="E39" s="84"/>
      <c r="F39" s="84"/>
      <c r="G39" s="84"/>
      <c r="H39" s="84"/>
      <c r="I39" s="84"/>
      <c r="J39" s="84"/>
      <c r="K39" s="84"/>
      <c r="L39" s="84"/>
      <c r="M39" s="84"/>
      <c r="N39" s="84"/>
      <c r="O39" s="84"/>
      <c r="P39" s="84"/>
      <c r="Q39" s="84"/>
      <c r="R39" s="84"/>
      <c r="S39" s="84"/>
      <c r="T39" s="84"/>
      <c r="U39" s="84"/>
      <c r="V39" s="7"/>
      <c r="W39" s="7"/>
      <c r="X39" s="7"/>
      <c r="Y39" s="7"/>
      <c r="Z39" s="7"/>
      <c r="AA39" s="7"/>
      <c r="AB39" s="7"/>
      <c r="AC39" s="95" t="s">
        <v>41</v>
      </c>
      <c r="AD39" s="6"/>
      <c r="AE39" s="6"/>
      <c r="AF39" s="6"/>
      <c r="AG39" s="6"/>
      <c r="AH39" s="6"/>
      <c r="AI39" s="6"/>
      <c r="AJ39" s="7"/>
      <c r="AK39" s="7"/>
      <c r="AL39" s="7"/>
      <c r="AM39" s="7"/>
      <c r="AN39" s="7"/>
      <c r="AO39" s="134" t="s">
        <v>63</v>
      </c>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21" outlineLevel="1" x14ac:dyDescent="0.35">
      <c r="A40" s="318" t="s">
        <v>58</v>
      </c>
      <c r="B40" s="318"/>
      <c r="C40" s="318"/>
      <c r="D40" s="318"/>
      <c r="E40" s="318"/>
      <c r="F40" s="318"/>
      <c r="G40" s="319"/>
      <c r="H40" s="333" t="s">
        <v>1</v>
      </c>
      <c r="I40" s="334"/>
      <c r="J40" s="334"/>
      <c r="K40" s="334"/>
      <c r="L40" s="335"/>
      <c r="M40" s="320" t="s">
        <v>281</v>
      </c>
      <c r="N40" s="321"/>
      <c r="O40" s="321"/>
      <c r="P40" s="321"/>
      <c r="Q40" s="322"/>
      <c r="R40" s="323" t="s">
        <v>284</v>
      </c>
      <c r="S40" s="324"/>
      <c r="T40" s="324"/>
      <c r="U40" s="324"/>
      <c r="V40" s="325"/>
      <c r="W40" s="59"/>
      <c r="X40" s="59"/>
      <c r="Y40" s="59"/>
      <c r="Z40" s="59"/>
      <c r="AA40" s="59"/>
      <c r="AB40" s="59"/>
      <c r="AC40" s="59"/>
      <c r="AD40" s="315" t="s">
        <v>11</v>
      </c>
      <c r="AE40" s="316"/>
      <c r="AF40" s="316"/>
      <c r="AG40" s="316"/>
      <c r="AH40" s="317"/>
      <c r="AI40" s="315" t="s">
        <v>16</v>
      </c>
      <c r="AJ40" s="316"/>
      <c r="AK40" s="316"/>
      <c r="AL40" s="316"/>
      <c r="AM40" s="317"/>
      <c r="AN40" s="315" t="s">
        <v>23</v>
      </c>
      <c r="AO40" s="316"/>
      <c r="AP40" s="316"/>
      <c r="AQ40" s="316"/>
      <c r="AR40" s="317"/>
      <c r="AS40" s="315" t="s">
        <v>13</v>
      </c>
      <c r="AT40" s="316"/>
      <c r="AU40" s="316"/>
      <c r="AV40" s="316"/>
      <c r="AW40" s="317"/>
      <c r="AX40" s="315" t="s">
        <v>14</v>
      </c>
      <c r="AY40" s="316"/>
      <c r="AZ40" s="316"/>
      <c r="BA40" s="316"/>
      <c r="BB40" s="317"/>
      <c r="BC40" s="315" t="s">
        <v>12</v>
      </c>
      <c r="BD40" s="316"/>
      <c r="BE40" s="316"/>
      <c r="BF40" s="316"/>
      <c r="BG40" s="317"/>
      <c r="BH40" s="315" t="s">
        <v>17</v>
      </c>
      <c r="BI40" s="316"/>
      <c r="BJ40" s="316"/>
      <c r="BK40" s="316"/>
      <c r="BL40" s="317"/>
      <c r="BM40" s="315" t="s">
        <v>15</v>
      </c>
      <c r="BN40" s="316"/>
      <c r="BO40" s="316"/>
      <c r="BP40" s="316"/>
      <c r="BQ40" s="317"/>
    </row>
    <row r="41" spans="1:69" ht="29.45" customHeight="1" outlineLevel="1" thickBot="1" x14ac:dyDescent="0.3">
      <c r="A41" s="86" t="s">
        <v>6</v>
      </c>
      <c r="B41" s="41" t="s">
        <v>8</v>
      </c>
      <c r="C41" s="41" t="s">
        <v>3</v>
      </c>
      <c r="D41" s="347" t="s">
        <v>59</v>
      </c>
      <c r="E41" s="348"/>
      <c r="F41" s="42" t="s">
        <v>10</v>
      </c>
      <c r="G41" s="42" t="s">
        <v>0</v>
      </c>
      <c r="H41" s="42" t="s">
        <v>21</v>
      </c>
      <c r="I41" s="42" t="s">
        <v>29</v>
      </c>
      <c r="J41" s="42" t="s">
        <v>28</v>
      </c>
      <c r="K41" s="42" t="s">
        <v>22</v>
      </c>
      <c r="L41" s="42" t="s">
        <v>42</v>
      </c>
      <c r="M41" s="53" t="s">
        <v>21</v>
      </c>
      <c r="N41" s="231" t="s">
        <v>29</v>
      </c>
      <c r="O41" s="53" t="s">
        <v>28</v>
      </c>
      <c r="P41" s="231" t="s">
        <v>22</v>
      </c>
      <c r="Q41" s="53" t="s">
        <v>42</v>
      </c>
      <c r="R41" s="232" t="s">
        <v>21</v>
      </c>
      <c r="S41" s="233" t="s">
        <v>29</v>
      </c>
      <c r="T41" s="232" t="s">
        <v>28</v>
      </c>
      <c r="U41" s="233" t="s">
        <v>22</v>
      </c>
      <c r="V41" s="232" t="s">
        <v>42</v>
      </c>
      <c r="W41" s="59"/>
      <c r="X41" s="59"/>
      <c r="Y41" s="59"/>
      <c r="Z41" s="59"/>
      <c r="AA41" s="59"/>
      <c r="AB41" s="59"/>
      <c r="AC41" s="59"/>
      <c r="AD41" s="76" t="s">
        <v>21</v>
      </c>
      <c r="AE41" s="53" t="s">
        <v>29</v>
      </c>
      <c r="AF41" s="53" t="s">
        <v>28</v>
      </c>
      <c r="AG41" s="53" t="s">
        <v>22</v>
      </c>
      <c r="AH41" s="72" t="s">
        <v>42</v>
      </c>
      <c r="AI41" s="76" t="s">
        <v>21</v>
      </c>
      <c r="AJ41" s="53" t="s">
        <v>29</v>
      </c>
      <c r="AK41" s="53" t="s">
        <v>28</v>
      </c>
      <c r="AL41" s="53" t="s">
        <v>22</v>
      </c>
      <c r="AM41" s="72" t="s">
        <v>42</v>
      </c>
      <c r="AN41" s="76" t="s">
        <v>21</v>
      </c>
      <c r="AO41" s="53" t="s">
        <v>29</v>
      </c>
      <c r="AP41" s="53" t="s">
        <v>28</v>
      </c>
      <c r="AQ41" s="53" t="s">
        <v>22</v>
      </c>
      <c r="AR41" s="72" t="s">
        <v>42</v>
      </c>
      <c r="AS41" s="76" t="s">
        <v>21</v>
      </c>
      <c r="AT41" s="53" t="s">
        <v>29</v>
      </c>
      <c r="AU41" s="53" t="s">
        <v>28</v>
      </c>
      <c r="AV41" s="53" t="s">
        <v>22</v>
      </c>
      <c r="AW41" s="72" t="s">
        <v>42</v>
      </c>
      <c r="AX41" s="76" t="s">
        <v>21</v>
      </c>
      <c r="AY41" s="53" t="s">
        <v>29</v>
      </c>
      <c r="AZ41" s="53" t="s">
        <v>28</v>
      </c>
      <c r="BA41" s="53" t="s">
        <v>22</v>
      </c>
      <c r="BB41" s="72" t="s">
        <v>42</v>
      </c>
      <c r="BC41" s="76" t="s">
        <v>21</v>
      </c>
      <c r="BD41" s="53" t="s">
        <v>29</v>
      </c>
      <c r="BE41" s="53" t="s">
        <v>28</v>
      </c>
      <c r="BF41" s="53" t="s">
        <v>22</v>
      </c>
      <c r="BG41" s="72"/>
      <c r="BH41" s="76" t="s">
        <v>21</v>
      </c>
      <c r="BI41" s="53" t="s">
        <v>29</v>
      </c>
      <c r="BJ41" s="53" t="s">
        <v>28</v>
      </c>
      <c r="BK41" s="53" t="s">
        <v>22</v>
      </c>
      <c r="BL41" s="72"/>
      <c r="BM41" s="76" t="s">
        <v>21</v>
      </c>
      <c r="BN41" s="53" t="s">
        <v>29</v>
      </c>
      <c r="BO41" s="53" t="s">
        <v>28</v>
      </c>
      <c r="BP41" s="53" t="s">
        <v>22</v>
      </c>
      <c r="BQ41" s="72" t="s">
        <v>42</v>
      </c>
    </row>
    <row r="42" spans="1:69" ht="53.45" customHeight="1" outlineLevel="1" x14ac:dyDescent="0.25">
      <c r="A42" s="181" t="s">
        <v>18</v>
      </c>
      <c r="B42" s="187" t="s">
        <v>212</v>
      </c>
      <c r="C42" s="187" t="s">
        <v>218</v>
      </c>
      <c r="D42" s="349" t="s">
        <v>200</v>
      </c>
      <c r="E42" s="350"/>
      <c r="F42" s="200" t="s">
        <v>236</v>
      </c>
      <c r="G42" s="200" t="s">
        <v>237</v>
      </c>
      <c r="H42" s="152"/>
      <c r="I42" s="152"/>
      <c r="J42" s="152"/>
      <c r="K42" s="152"/>
      <c r="L42" s="152"/>
      <c r="M42" s="224"/>
      <c r="N42" s="234"/>
      <c r="O42" s="228"/>
      <c r="P42" s="234"/>
      <c r="Q42" s="228">
        <v>186</v>
      </c>
      <c r="R42" s="176"/>
      <c r="S42" s="175"/>
      <c r="T42" s="229"/>
      <c r="U42" s="175"/>
      <c r="V42" s="229">
        <f>5+200</f>
        <v>205</v>
      </c>
      <c r="W42" s="133"/>
      <c r="X42" s="59"/>
      <c r="Y42" s="59"/>
      <c r="Z42" s="59"/>
      <c r="AA42" s="59"/>
      <c r="AB42" s="59"/>
      <c r="AC42" s="80" t="s">
        <v>18</v>
      </c>
      <c r="AD42" s="77"/>
      <c r="AE42" s="54"/>
      <c r="AF42" s="54"/>
      <c r="AG42" s="54"/>
      <c r="AH42" s="73"/>
      <c r="AI42" s="77"/>
      <c r="AJ42" s="54"/>
      <c r="AK42" s="54"/>
      <c r="AL42" s="54"/>
      <c r="AM42" s="73"/>
      <c r="AN42" s="77"/>
      <c r="AO42" s="54"/>
      <c r="AP42" s="54"/>
      <c r="AQ42" s="54"/>
      <c r="AR42" s="73"/>
      <c r="AS42" s="77"/>
      <c r="AT42" s="54"/>
      <c r="AU42" s="54"/>
      <c r="AV42" s="54"/>
      <c r="AW42" s="73"/>
      <c r="AX42" s="77"/>
      <c r="AY42" s="54"/>
      <c r="AZ42" s="54"/>
      <c r="BA42" s="54"/>
      <c r="BB42" s="73"/>
      <c r="BC42" s="77"/>
      <c r="BD42" s="54"/>
      <c r="BE42" s="54"/>
      <c r="BF42" s="54"/>
      <c r="BG42" s="73"/>
      <c r="BH42" s="77"/>
      <c r="BI42" s="54"/>
      <c r="BJ42" s="54"/>
      <c r="BK42" s="54"/>
      <c r="BL42" s="73"/>
      <c r="BM42" s="77"/>
      <c r="BN42" s="54"/>
      <c r="BO42" s="54"/>
      <c r="BP42" s="54"/>
      <c r="BQ42" s="73"/>
    </row>
    <row r="43" spans="1:69" ht="52.7" customHeight="1" outlineLevel="1" x14ac:dyDescent="0.25">
      <c r="A43" s="182" t="s">
        <v>19</v>
      </c>
      <c r="B43" s="188" t="s">
        <v>78</v>
      </c>
      <c r="C43" s="189" t="s">
        <v>219</v>
      </c>
      <c r="D43" s="306" t="s">
        <v>200</v>
      </c>
      <c r="E43" s="307"/>
      <c r="F43" s="178" t="s">
        <v>236</v>
      </c>
      <c r="G43" s="178" t="s">
        <v>237</v>
      </c>
      <c r="H43" s="10"/>
      <c r="I43" s="10"/>
      <c r="J43" s="10"/>
      <c r="K43" s="10"/>
      <c r="L43" s="10"/>
      <c r="M43" s="224"/>
      <c r="N43" s="223"/>
      <c r="O43" s="224"/>
      <c r="P43" s="223"/>
      <c r="Q43" s="224"/>
      <c r="R43" s="176"/>
      <c r="S43" s="230"/>
      <c r="T43" s="176"/>
      <c r="U43" s="230"/>
      <c r="V43" s="176">
        <f>11+16</f>
        <v>27</v>
      </c>
      <c r="W43" s="133"/>
      <c r="X43" s="59"/>
      <c r="Y43" s="59"/>
      <c r="Z43" s="59"/>
      <c r="AA43" s="59"/>
      <c r="AB43" s="59"/>
      <c r="AC43" s="81" t="s">
        <v>19</v>
      </c>
      <c r="AD43" s="78"/>
      <c r="AE43" s="55"/>
      <c r="AF43" s="55"/>
      <c r="AG43" s="55"/>
      <c r="AH43" s="74"/>
      <c r="AI43" s="78"/>
      <c r="AJ43" s="55"/>
      <c r="AK43" s="55"/>
      <c r="AL43" s="55"/>
      <c r="AM43" s="74"/>
      <c r="AN43" s="78"/>
      <c r="AO43" s="55"/>
      <c r="AP43" s="55"/>
      <c r="AQ43" s="55"/>
      <c r="AR43" s="74"/>
      <c r="AS43" s="78"/>
      <c r="AT43" s="55"/>
      <c r="AU43" s="55"/>
      <c r="AV43" s="55"/>
      <c r="AW43" s="74"/>
      <c r="AX43" s="78"/>
      <c r="AY43" s="55"/>
      <c r="AZ43" s="55"/>
      <c r="BA43" s="55"/>
      <c r="BB43" s="74"/>
      <c r="BC43" s="78"/>
      <c r="BD43" s="55"/>
      <c r="BE43" s="55"/>
      <c r="BF43" s="55"/>
      <c r="BG43" s="74"/>
      <c r="BH43" s="78"/>
      <c r="BI43" s="55"/>
      <c r="BJ43" s="55"/>
      <c r="BK43" s="55"/>
      <c r="BL43" s="74"/>
      <c r="BM43" s="78"/>
      <c r="BN43" s="55"/>
      <c r="BO43" s="55"/>
      <c r="BP43" s="55"/>
      <c r="BQ43" s="74"/>
    </row>
    <row r="44" spans="1:69" ht="50.1" customHeight="1" outlineLevel="1" x14ac:dyDescent="0.25">
      <c r="A44" s="183" t="s">
        <v>20</v>
      </c>
      <c r="B44" s="190" t="s">
        <v>79</v>
      </c>
      <c r="C44" s="190" t="s">
        <v>220</v>
      </c>
      <c r="D44" s="313" t="s">
        <v>200</v>
      </c>
      <c r="E44" s="314"/>
      <c r="F44" s="179" t="s">
        <v>236</v>
      </c>
      <c r="G44" s="200" t="s">
        <v>237</v>
      </c>
      <c r="H44" s="9"/>
      <c r="I44" s="9"/>
      <c r="J44" s="9"/>
      <c r="K44" s="9"/>
      <c r="L44" s="9"/>
      <c r="M44" s="224"/>
      <c r="N44" s="223"/>
      <c r="O44" s="224"/>
      <c r="P44" s="223"/>
      <c r="Q44" s="224"/>
      <c r="R44" s="176"/>
      <c r="S44" s="230"/>
      <c r="T44" s="176"/>
      <c r="U44" s="230"/>
      <c r="V44" s="176">
        <v>200</v>
      </c>
      <c r="W44" s="133"/>
      <c r="X44" s="59"/>
      <c r="Y44" s="59"/>
      <c r="Z44" s="59"/>
      <c r="AA44" s="59"/>
      <c r="AB44" s="59"/>
      <c r="AC44" s="80" t="s">
        <v>20</v>
      </c>
      <c r="AD44" s="79"/>
      <c r="AE44" s="56"/>
      <c r="AF44" s="56"/>
      <c r="AG44" s="56"/>
      <c r="AH44" s="75"/>
      <c r="AI44" s="79"/>
      <c r="AJ44" s="56"/>
      <c r="AK44" s="56"/>
      <c r="AL44" s="56"/>
      <c r="AM44" s="75"/>
      <c r="AN44" s="79"/>
      <c r="AO44" s="56"/>
      <c r="AP44" s="56"/>
      <c r="AQ44" s="56"/>
      <c r="AR44" s="75"/>
      <c r="AS44" s="79"/>
      <c r="AT44" s="56"/>
      <c r="AU44" s="56"/>
      <c r="AV44" s="56"/>
      <c r="AW44" s="75"/>
      <c r="AX44" s="79"/>
      <c r="AY44" s="56"/>
      <c r="AZ44" s="56"/>
      <c r="BA44" s="56"/>
      <c r="BB44" s="75"/>
      <c r="BC44" s="79"/>
      <c r="BD44" s="56"/>
      <c r="BE44" s="56"/>
      <c r="BF44" s="56"/>
      <c r="BG44" s="75"/>
      <c r="BH44" s="79"/>
      <c r="BI44" s="56"/>
      <c r="BJ44" s="56"/>
      <c r="BK44" s="56"/>
      <c r="BL44" s="75"/>
      <c r="BM44" s="79"/>
      <c r="BN44" s="56"/>
      <c r="BO44" s="56"/>
      <c r="BP44" s="56"/>
      <c r="BQ44" s="75"/>
    </row>
    <row r="45" spans="1:69" ht="75.599999999999994" customHeight="1" outlineLevel="1" x14ac:dyDescent="0.25">
      <c r="A45" s="182" t="s">
        <v>71</v>
      </c>
      <c r="B45" s="189" t="s">
        <v>80</v>
      </c>
      <c r="C45" s="189" t="s">
        <v>221</v>
      </c>
      <c r="D45" s="306" t="s">
        <v>200</v>
      </c>
      <c r="E45" s="307"/>
      <c r="F45" s="178" t="s">
        <v>236</v>
      </c>
      <c r="G45" s="178" t="s">
        <v>237</v>
      </c>
      <c r="H45" s="10"/>
      <c r="I45" s="10"/>
      <c r="J45" s="10"/>
      <c r="K45" s="10"/>
      <c r="L45" s="10"/>
      <c r="M45" s="224"/>
      <c r="N45" s="223"/>
      <c r="O45" s="224"/>
      <c r="P45" s="223"/>
      <c r="Q45" s="224"/>
      <c r="R45" s="176"/>
      <c r="S45" s="230"/>
      <c r="T45" s="176"/>
      <c r="U45" s="230"/>
      <c r="V45" s="176">
        <f>300+250</f>
        <v>550</v>
      </c>
      <c r="W45" s="59"/>
      <c r="X45" s="59"/>
      <c r="Y45" s="59"/>
      <c r="Z45" s="59"/>
      <c r="AA45" s="59"/>
      <c r="AB45" s="59"/>
      <c r="AC45" s="81"/>
      <c r="AD45" s="78"/>
      <c r="AE45" s="55"/>
      <c r="AF45" s="55"/>
      <c r="AG45" s="55"/>
      <c r="AH45" s="74"/>
      <c r="AI45" s="78"/>
      <c r="AJ45" s="55"/>
      <c r="AK45" s="55"/>
      <c r="AL45" s="55"/>
      <c r="AM45" s="74"/>
      <c r="AN45" s="78"/>
      <c r="AO45" s="55"/>
      <c r="AP45" s="55"/>
      <c r="AQ45" s="55"/>
      <c r="AR45" s="74"/>
      <c r="AS45" s="78"/>
      <c r="AT45" s="55"/>
      <c r="AU45" s="55"/>
      <c r="AV45" s="55"/>
      <c r="AW45" s="74"/>
      <c r="AX45" s="78"/>
      <c r="AY45" s="55"/>
      <c r="AZ45" s="55"/>
      <c r="BA45" s="55"/>
      <c r="BB45" s="74"/>
      <c r="BC45" s="78"/>
      <c r="BD45" s="55"/>
      <c r="BE45" s="55"/>
      <c r="BF45" s="55"/>
      <c r="BG45" s="74"/>
      <c r="BH45" s="78"/>
      <c r="BI45" s="55"/>
      <c r="BJ45" s="55"/>
      <c r="BK45" s="55"/>
      <c r="BL45" s="74"/>
      <c r="BM45" s="78"/>
      <c r="BN45" s="55"/>
      <c r="BO45" s="55"/>
      <c r="BP45" s="55"/>
      <c r="BQ45" s="74"/>
    </row>
    <row r="46" spans="1:69" ht="118.35" customHeight="1" outlineLevel="1" x14ac:dyDescent="0.25">
      <c r="A46" s="183" t="s">
        <v>72</v>
      </c>
      <c r="B46" s="191" t="s">
        <v>180</v>
      </c>
      <c r="C46" s="191" t="s">
        <v>238</v>
      </c>
      <c r="D46" s="313" t="s">
        <v>265</v>
      </c>
      <c r="E46" s="314"/>
      <c r="F46" s="183" t="s">
        <v>228</v>
      </c>
      <c r="G46" s="183" t="s">
        <v>234</v>
      </c>
      <c r="H46" s="89"/>
      <c r="I46" s="89"/>
      <c r="J46" s="89"/>
      <c r="K46" s="89"/>
      <c r="L46" s="89"/>
      <c r="M46" s="224"/>
      <c r="N46" s="223"/>
      <c r="O46" s="224"/>
      <c r="P46" s="223"/>
      <c r="Q46" s="224"/>
      <c r="R46" s="176">
        <f>200</f>
        <v>200</v>
      </c>
      <c r="S46" s="230"/>
      <c r="T46" s="176"/>
      <c r="U46" s="230"/>
      <c r="V46" s="176"/>
      <c r="W46" s="59"/>
      <c r="X46" s="59"/>
      <c r="Y46" s="59"/>
      <c r="Z46" s="59"/>
      <c r="AA46" s="59"/>
      <c r="AB46" s="59"/>
      <c r="AC46" s="81"/>
      <c r="AD46" s="78"/>
      <c r="AE46" s="55"/>
      <c r="AF46" s="55"/>
      <c r="AG46" s="55"/>
      <c r="AH46" s="74"/>
      <c r="AI46" s="78"/>
      <c r="AJ46" s="55"/>
      <c r="AK46" s="55"/>
      <c r="AL46" s="55"/>
      <c r="AM46" s="74"/>
      <c r="AN46" s="78"/>
      <c r="AO46" s="55"/>
      <c r="AP46" s="55"/>
      <c r="AQ46" s="55"/>
      <c r="AR46" s="74"/>
      <c r="AS46" s="78"/>
      <c r="AT46" s="55"/>
      <c r="AU46" s="55"/>
      <c r="AV46" s="55"/>
      <c r="AW46" s="74"/>
      <c r="AX46" s="78"/>
      <c r="AY46" s="55"/>
      <c r="AZ46" s="55"/>
      <c r="BA46" s="55"/>
      <c r="BB46" s="74"/>
      <c r="BC46" s="78"/>
      <c r="BD46" s="55"/>
      <c r="BE46" s="55"/>
      <c r="BF46" s="55"/>
      <c r="BG46" s="74"/>
      <c r="BH46" s="78"/>
      <c r="BI46" s="55"/>
      <c r="BJ46" s="55"/>
      <c r="BK46" s="55"/>
      <c r="BL46" s="74"/>
      <c r="BM46" s="78"/>
      <c r="BN46" s="55"/>
      <c r="BO46" s="55"/>
      <c r="BP46" s="55"/>
      <c r="BQ46" s="74"/>
    </row>
    <row r="47" spans="1:69" ht="46.7" customHeight="1" outlineLevel="1" x14ac:dyDescent="0.25">
      <c r="A47" s="280" t="s">
        <v>134</v>
      </c>
      <c r="B47" s="281" t="s">
        <v>264</v>
      </c>
      <c r="C47" s="281" t="s">
        <v>217</v>
      </c>
      <c r="D47" s="308" t="s">
        <v>266</v>
      </c>
      <c r="E47" s="309"/>
      <c r="F47" s="178" t="s">
        <v>236</v>
      </c>
      <c r="G47" s="178" t="s">
        <v>237</v>
      </c>
      <c r="H47" s="10"/>
      <c r="I47" s="10"/>
      <c r="J47" s="10"/>
      <c r="K47" s="10"/>
      <c r="L47" s="10"/>
      <c r="M47" s="224"/>
      <c r="N47" s="223"/>
      <c r="O47" s="224"/>
      <c r="P47" s="223"/>
      <c r="Q47" s="224">
        <v>31</v>
      </c>
      <c r="R47" s="176"/>
      <c r="S47" s="230"/>
      <c r="T47" s="176"/>
      <c r="U47" s="230"/>
      <c r="V47" s="176"/>
      <c r="W47" s="59"/>
      <c r="X47" s="59"/>
      <c r="Y47" s="59"/>
      <c r="Z47" s="59"/>
      <c r="AA47" s="59"/>
      <c r="AB47" s="59"/>
      <c r="AC47" s="80"/>
      <c r="AD47" s="79"/>
      <c r="AE47" s="56"/>
      <c r="AF47" s="56"/>
      <c r="AG47" s="56"/>
      <c r="AH47" s="75"/>
      <c r="AI47" s="79"/>
      <c r="AJ47" s="56"/>
      <c r="AK47" s="56"/>
      <c r="AL47" s="56"/>
      <c r="AM47" s="75"/>
      <c r="AN47" s="79"/>
      <c r="AO47" s="56"/>
      <c r="AP47" s="56"/>
      <c r="AQ47" s="56"/>
      <c r="AR47" s="75"/>
      <c r="AS47" s="79"/>
      <c r="AT47" s="56"/>
      <c r="AU47" s="56"/>
      <c r="AV47" s="56"/>
      <c r="AW47" s="75"/>
      <c r="AX47" s="79"/>
      <c r="AY47" s="56"/>
      <c r="AZ47" s="56"/>
      <c r="BA47" s="56"/>
      <c r="BB47" s="75"/>
      <c r="BC47" s="79"/>
      <c r="BD47" s="56"/>
      <c r="BE47" s="56"/>
      <c r="BF47" s="56"/>
      <c r="BG47" s="75"/>
      <c r="BH47" s="79"/>
      <c r="BI47" s="56"/>
      <c r="BJ47" s="56"/>
      <c r="BK47" s="56"/>
      <c r="BL47" s="75"/>
      <c r="BM47" s="79"/>
      <c r="BN47" s="56"/>
      <c r="BO47" s="56"/>
      <c r="BP47" s="56"/>
      <c r="BQ47" s="75"/>
    </row>
  </sheetData>
  <mergeCells count="69">
    <mergeCell ref="BM40:BQ40"/>
    <mergeCell ref="D41:E41"/>
    <mergeCell ref="D42:E42"/>
    <mergeCell ref="A33:N33"/>
    <mergeCell ref="V35:AA35"/>
    <mergeCell ref="BC40:BG40"/>
    <mergeCell ref="BH40:BL40"/>
    <mergeCell ref="H40:L40"/>
    <mergeCell ref="D4:E4"/>
    <mergeCell ref="D5:E5"/>
    <mergeCell ref="F38:G38"/>
    <mergeCell ref="F35:G35"/>
    <mergeCell ref="F36:G36"/>
    <mergeCell ref="F37:G37"/>
    <mergeCell ref="F11:G11"/>
    <mergeCell ref="A13:G13"/>
    <mergeCell ref="D15:E15"/>
    <mergeCell ref="D16:E16"/>
    <mergeCell ref="A6:N6"/>
    <mergeCell ref="F8:G8"/>
    <mergeCell ref="D21:E21"/>
    <mergeCell ref="D22:E22"/>
    <mergeCell ref="D14:E14"/>
    <mergeCell ref="A1:AB1"/>
    <mergeCell ref="A3:G3"/>
    <mergeCell ref="T3:W3"/>
    <mergeCell ref="H3:K3"/>
    <mergeCell ref="L3:O3"/>
    <mergeCell ref="P3:S3"/>
    <mergeCell ref="BC13:BG13"/>
    <mergeCell ref="H13:L13"/>
    <mergeCell ref="M13:Q13"/>
    <mergeCell ref="R13:V13"/>
    <mergeCell ref="AD13:AH13"/>
    <mergeCell ref="AI13:AM13"/>
    <mergeCell ref="AN13:AR13"/>
    <mergeCell ref="AS13:AW13"/>
    <mergeCell ref="AX13:BB13"/>
    <mergeCell ref="V8:AA8"/>
    <mergeCell ref="F9:G9"/>
    <mergeCell ref="F10:G10"/>
    <mergeCell ref="BM23:BQ23"/>
    <mergeCell ref="D17:E17"/>
    <mergeCell ref="AD23:AH23"/>
    <mergeCell ref="AI23:AM23"/>
    <mergeCell ref="AN23:AR23"/>
    <mergeCell ref="AS23:AW23"/>
    <mergeCell ref="D18:E18"/>
    <mergeCell ref="D20:E20"/>
    <mergeCell ref="BH23:BL23"/>
    <mergeCell ref="BC23:BG23"/>
    <mergeCell ref="D19:E19"/>
    <mergeCell ref="BH13:BL13"/>
    <mergeCell ref="BM13:BQ13"/>
    <mergeCell ref="D45:E45"/>
    <mergeCell ref="D47:E47"/>
    <mergeCell ref="A26:G26"/>
    <mergeCell ref="AX23:BB23"/>
    <mergeCell ref="D44:E44"/>
    <mergeCell ref="AD40:AH40"/>
    <mergeCell ref="AI40:AM40"/>
    <mergeCell ref="AN40:AR40"/>
    <mergeCell ref="AS40:AW40"/>
    <mergeCell ref="A40:G40"/>
    <mergeCell ref="M40:Q40"/>
    <mergeCell ref="R40:V40"/>
    <mergeCell ref="D46:E46"/>
    <mergeCell ref="D43:E43"/>
    <mergeCell ref="AX40:BB40"/>
  </mergeCells>
  <pageMargins left="0.7" right="0.7" top="0.75" bottom="0.75" header="0.3" footer="0.3"/>
  <pageSetup paperSize="8" scale="41" fitToWidth="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BR55"/>
  <sheetViews>
    <sheetView showGridLines="0" zoomScale="90" zoomScaleNormal="90" workbookViewId="0">
      <selection activeCell="A25" sqref="A25"/>
    </sheetView>
  </sheetViews>
  <sheetFormatPr defaultColWidth="9.140625" defaultRowHeight="15" outlineLevelRow="1" x14ac:dyDescent="0.25"/>
  <cols>
    <col min="1" max="1" width="14.42578125" customWidth="1"/>
    <col min="2" max="2" width="43.140625" customWidth="1"/>
    <col min="3" max="3" width="55.5703125" customWidth="1"/>
    <col min="4" max="4" width="36.42578125" customWidth="1"/>
    <col min="5" max="5" width="20.5703125" customWidth="1"/>
    <col min="6" max="6" width="13.42578125" customWidth="1"/>
    <col min="7" max="7" width="14.42578125" customWidth="1"/>
    <col min="8" max="8" width="25.5703125" customWidth="1"/>
    <col min="9" max="12" width="14.42578125" customWidth="1"/>
    <col min="13" max="13" width="26.5703125" customWidth="1"/>
    <col min="14" max="19" width="17" customWidth="1"/>
    <col min="20" max="20" width="27" customWidth="1"/>
    <col min="21" max="24" width="17" customWidth="1"/>
    <col min="25" max="25" width="25.5703125" customWidth="1"/>
    <col min="26" max="28" width="17" customWidth="1"/>
    <col min="29" max="50" width="8" customWidth="1"/>
  </cols>
  <sheetData>
    <row r="1" spans="1:69" ht="60" customHeight="1" x14ac:dyDescent="0.25">
      <c r="A1" s="336" t="s">
        <v>81</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59"/>
      <c r="BO1" s="59"/>
      <c r="BP1" s="59"/>
      <c r="BQ1" s="59"/>
    </row>
    <row r="2" spans="1:69" ht="18.75" customHeight="1" x14ac:dyDescent="0.35">
      <c r="A2" s="59"/>
      <c r="B2" s="84"/>
      <c r="C2" s="84"/>
      <c r="D2" s="84"/>
      <c r="E2" s="84"/>
      <c r="F2" s="84"/>
      <c r="G2" s="84"/>
      <c r="H2" s="84"/>
      <c r="I2" s="84"/>
      <c r="J2" s="84"/>
      <c r="K2" s="84"/>
      <c r="L2" s="84"/>
      <c r="M2" s="84"/>
      <c r="N2" s="84"/>
      <c r="O2" s="84"/>
      <c r="P2" s="84"/>
      <c r="Q2" s="84"/>
      <c r="R2" s="84"/>
      <c r="S2" s="85"/>
      <c r="T2" s="85"/>
      <c r="U2" s="7"/>
      <c r="V2" s="7"/>
      <c r="W2" s="7"/>
      <c r="X2" s="7"/>
      <c r="Y2" s="7"/>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row>
    <row r="3" spans="1:69" ht="25.35" customHeight="1" x14ac:dyDescent="0.25">
      <c r="A3" s="337" t="s">
        <v>2</v>
      </c>
      <c r="B3" s="337"/>
      <c r="C3" s="337"/>
      <c r="D3" s="337"/>
      <c r="E3" s="337"/>
      <c r="F3" s="337"/>
      <c r="G3" s="337"/>
      <c r="H3" s="341" t="s">
        <v>4</v>
      </c>
      <c r="I3" s="342"/>
      <c r="J3" s="342"/>
      <c r="K3" s="343"/>
      <c r="L3" s="344" t="s">
        <v>29</v>
      </c>
      <c r="M3" s="345"/>
      <c r="N3" s="345"/>
      <c r="O3" s="346"/>
      <c r="P3" s="341" t="s">
        <v>28</v>
      </c>
      <c r="Q3" s="342"/>
      <c r="R3" s="342"/>
      <c r="S3" s="343"/>
      <c r="T3" s="338" t="s">
        <v>5</v>
      </c>
      <c r="U3" s="339"/>
      <c r="V3" s="339"/>
      <c r="W3" s="340"/>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row>
    <row r="4" spans="1:69" ht="33" customHeight="1" thickBot="1" x14ac:dyDescent="0.3">
      <c r="A4" s="86" t="s">
        <v>6</v>
      </c>
      <c r="B4" s="41" t="s">
        <v>7</v>
      </c>
      <c r="C4" s="41" t="s">
        <v>3</v>
      </c>
      <c r="D4" s="347" t="s">
        <v>33</v>
      </c>
      <c r="E4" s="348"/>
      <c r="F4" s="42" t="s">
        <v>10</v>
      </c>
      <c r="G4" s="139" t="s">
        <v>0</v>
      </c>
      <c r="H4" s="253" t="s">
        <v>1</v>
      </c>
      <c r="I4" s="254" t="s">
        <v>40</v>
      </c>
      <c r="J4" s="255" t="s">
        <v>283</v>
      </c>
      <c r="K4" s="256" t="s">
        <v>56</v>
      </c>
      <c r="L4" s="253" t="s">
        <v>1</v>
      </c>
      <c r="M4" s="254" t="s">
        <v>40</v>
      </c>
      <c r="N4" s="255" t="s">
        <v>283</v>
      </c>
      <c r="O4" s="256" t="s">
        <v>56</v>
      </c>
      <c r="P4" s="253" t="s">
        <v>1</v>
      </c>
      <c r="Q4" s="254" t="s">
        <v>40</v>
      </c>
      <c r="R4" s="255" t="s">
        <v>283</v>
      </c>
      <c r="S4" s="256" t="s">
        <v>56</v>
      </c>
      <c r="T4" s="253" t="s">
        <v>1</v>
      </c>
      <c r="U4" s="254" t="s">
        <v>40</v>
      </c>
      <c r="V4" s="255" t="s">
        <v>283</v>
      </c>
      <c r="W4" s="256" t="s">
        <v>56</v>
      </c>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row>
    <row r="5" spans="1:69" s="1" customFormat="1" ht="49.35" customHeight="1" x14ac:dyDescent="0.25">
      <c r="A5" s="181" t="s">
        <v>18</v>
      </c>
      <c r="B5" s="171" t="s">
        <v>245</v>
      </c>
      <c r="C5" s="187" t="s">
        <v>292</v>
      </c>
      <c r="D5" s="349" t="s">
        <v>223</v>
      </c>
      <c r="E5" s="350"/>
      <c r="F5" s="200" t="s">
        <v>213</v>
      </c>
      <c r="G5" s="237" t="s">
        <v>251</v>
      </c>
      <c r="H5" s="103" t="s">
        <v>149</v>
      </c>
      <c r="I5" s="39"/>
      <c r="J5" s="267"/>
      <c r="K5" s="126" t="s">
        <v>185</v>
      </c>
      <c r="L5" s="125"/>
      <c r="M5" s="39"/>
      <c r="N5" s="267"/>
      <c r="O5" s="126"/>
      <c r="P5" s="124"/>
      <c r="Q5" s="39"/>
      <c r="R5" s="267"/>
      <c r="S5" s="126"/>
      <c r="T5" s="123" t="s">
        <v>148</v>
      </c>
      <c r="U5" s="39"/>
      <c r="V5" s="267"/>
      <c r="W5" s="126" t="s">
        <v>186</v>
      </c>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s="1" customFormat="1" ht="48" customHeight="1" thickBot="1" x14ac:dyDescent="0.3">
      <c r="A6" s="182" t="s">
        <v>19</v>
      </c>
      <c r="B6" s="192" t="s">
        <v>246</v>
      </c>
      <c r="C6" s="194" t="s">
        <v>247</v>
      </c>
      <c r="D6" s="306" t="s">
        <v>223</v>
      </c>
      <c r="E6" s="307"/>
      <c r="F6" s="178" t="s">
        <v>213</v>
      </c>
      <c r="G6" s="178" t="s">
        <v>251</v>
      </c>
      <c r="H6" s="103" t="s">
        <v>150</v>
      </c>
      <c r="I6" s="37"/>
      <c r="J6" s="268"/>
      <c r="K6" s="131" t="s">
        <v>187</v>
      </c>
      <c r="L6" s="100"/>
      <c r="M6" s="37"/>
      <c r="N6" s="268"/>
      <c r="O6" s="131"/>
      <c r="P6" s="123"/>
      <c r="Q6" s="37"/>
      <c r="R6" s="268"/>
      <c r="S6" s="131"/>
      <c r="T6" s="123">
        <v>0.99</v>
      </c>
      <c r="U6" s="37"/>
      <c r="V6" s="268"/>
      <c r="W6" s="167">
        <v>0.99</v>
      </c>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s="1" customFormat="1" ht="51" customHeight="1" x14ac:dyDescent="0.25">
      <c r="A7" s="183" t="s">
        <v>20</v>
      </c>
      <c r="B7" s="171" t="s">
        <v>248</v>
      </c>
      <c r="C7" s="187" t="s">
        <v>249</v>
      </c>
      <c r="D7" s="349" t="s">
        <v>223</v>
      </c>
      <c r="E7" s="350"/>
      <c r="F7" s="179" t="s">
        <v>213</v>
      </c>
      <c r="G7" s="251" t="s">
        <v>251</v>
      </c>
      <c r="H7" s="123" t="s">
        <v>152</v>
      </c>
      <c r="I7" s="40"/>
      <c r="J7" s="269"/>
      <c r="K7" s="104" t="s">
        <v>188</v>
      </c>
      <c r="L7" s="100"/>
      <c r="M7" s="40"/>
      <c r="N7" s="269"/>
      <c r="O7" s="106"/>
      <c r="P7" s="103"/>
      <c r="Q7" s="40"/>
      <c r="R7" s="269"/>
      <c r="S7" s="104"/>
      <c r="T7" s="123" t="s">
        <v>151</v>
      </c>
      <c r="U7" s="40"/>
      <c r="V7" s="269"/>
      <c r="W7" s="104" t="s">
        <v>189</v>
      </c>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s="1" customFormat="1" ht="47.45" customHeight="1" x14ac:dyDescent="0.25">
      <c r="A8" s="182" t="s">
        <v>71</v>
      </c>
      <c r="B8" s="282" t="s">
        <v>82</v>
      </c>
      <c r="C8" s="187"/>
      <c r="D8" s="306" t="s">
        <v>223</v>
      </c>
      <c r="E8" s="307"/>
      <c r="F8" s="178"/>
      <c r="G8" s="178"/>
      <c r="H8" s="154">
        <v>0</v>
      </c>
      <c r="I8" s="37"/>
      <c r="J8" s="268"/>
      <c r="K8" s="131"/>
      <c r="L8" s="100">
        <v>0</v>
      </c>
      <c r="M8" s="37"/>
      <c r="N8" s="268"/>
      <c r="O8" s="131"/>
      <c r="P8" s="100">
        <v>0</v>
      </c>
      <c r="Q8" s="37"/>
      <c r="R8" s="268"/>
      <c r="S8" s="131"/>
      <c r="T8" s="100">
        <v>0</v>
      </c>
      <c r="U8" s="37"/>
      <c r="V8" s="268"/>
      <c r="W8" s="131"/>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1" customFormat="1" ht="47.45" customHeight="1" x14ac:dyDescent="0.25">
      <c r="A9" s="183" t="s">
        <v>72</v>
      </c>
      <c r="B9" s="171" t="s">
        <v>83</v>
      </c>
      <c r="C9" s="187" t="s">
        <v>250</v>
      </c>
      <c r="D9" s="313" t="s">
        <v>222</v>
      </c>
      <c r="E9" s="314"/>
      <c r="F9" s="179" t="s">
        <v>213</v>
      </c>
      <c r="G9" s="251" t="s">
        <v>229</v>
      </c>
      <c r="H9" s="123" t="s">
        <v>190</v>
      </c>
      <c r="I9" s="40"/>
      <c r="J9" s="269"/>
      <c r="K9" s="168" t="s">
        <v>191</v>
      </c>
      <c r="L9" s="100"/>
      <c r="M9" s="40"/>
      <c r="N9" s="269"/>
      <c r="O9" s="106"/>
      <c r="P9" s="103"/>
      <c r="Q9" s="40"/>
      <c r="R9" s="269"/>
      <c r="S9" s="104"/>
      <c r="T9" s="103"/>
      <c r="U9" s="40"/>
      <c r="V9" s="269"/>
      <c r="W9" s="104"/>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s="1" customFormat="1" x14ac:dyDescent="0.25">
      <c r="A10" s="7"/>
      <c r="B10" s="90"/>
      <c r="C10" s="90"/>
      <c r="D10" s="90"/>
      <c r="E10" s="90"/>
      <c r="F10" s="90"/>
      <c r="G10" s="90"/>
      <c r="H10" s="90"/>
      <c r="I10" s="90"/>
      <c r="J10" s="90"/>
      <c r="K10" s="90"/>
      <c r="L10" s="90"/>
      <c r="M10" s="90"/>
      <c r="N10" s="90"/>
      <c r="O10" s="90"/>
      <c r="P10" s="90"/>
      <c r="Q10" s="90"/>
      <c r="R10" s="90"/>
      <c r="S10" s="90"/>
      <c r="T10" s="90"/>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1" customFormat="1" ht="70.349999999999994" customHeight="1" x14ac:dyDescent="0.35">
      <c r="A11" s="355" t="s">
        <v>84</v>
      </c>
      <c r="B11" s="355"/>
      <c r="C11" s="355"/>
      <c r="D11" s="355"/>
      <c r="E11" s="355"/>
      <c r="F11" s="355"/>
      <c r="G11" s="355"/>
      <c r="H11" s="355"/>
      <c r="I11" s="355"/>
      <c r="J11" s="355"/>
      <c r="K11" s="355"/>
      <c r="L11" s="355"/>
      <c r="M11" s="355"/>
      <c r="N11" s="355"/>
      <c r="O11" s="91"/>
      <c r="P11" s="91"/>
      <c r="Q11" s="91"/>
      <c r="R11" s="91"/>
      <c r="S11" s="91"/>
      <c r="T11" s="91"/>
      <c r="U11" s="92"/>
      <c r="V11" s="9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7"/>
      <c r="BO11" s="7"/>
      <c r="BP11" s="7"/>
      <c r="BQ11" s="7"/>
    </row>
    <row r="12" spans="1:69" s="12" customFormat="1" ht="27.75" customHeight="1" x14ac:dyDescent="0.35">
      <c r="A12" s="130"/>
      <c r="B12" s="93"/>
      <c r="C12" s="93"/>
      <c r="D12" s="93"/>
      <c r="E12" s="94"/>
      <c r="F12" s="94"/>
      <c r="G12" s="94"/>
      <c r="H12" s="94"/>
      <c r="I12" s="94"/>
      <c r="J12" s="94"/>
      <c r="K12" s="94"/>
      <c r="L12" s="94"/>
      <c r="M12" s="94"/>
      <c r="N12" s="94"/>
      <c r="O12" s="94"/>
      <c r="P12" s="94"/>
      <c r="Q12" s="94"/>
      <c r="R12" s="94"/>
      <c r="S12" s="94"/>
      <c r="T12" s="94"/>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row>
    <row r="13" spans="1:69" s="1" customFormat="1" ht="29.25" customHeight="1" outlineLevel="1" thickBot="1" x14ac:dyDescent="0.4">
      <c r="A13" s="59"/>
      <c r="B13" s="108" t="s">
        <v>9</v>
      </c>
      <c r="C13" s="235" t="s">
        <v>285</v>
      </c>
      <c r="D13" s="236">
        <v>2018</v>
      </c>
      <c r="E13" s="248">
        <v>2019</v>
      </c>
      <c r="F13" s="351">
        <v>2020</v>
      </c>
      <c r="G13" s="352"/>
      <c r="H13" s="165"/>
      <c r="I13" s="165"/>
      <c r="J13" s="165"/>
      <c r="K13" s="165"/>
      <c r="L13" s="165"/>
      <c r="M13" s="84"/>
      <c r="N13" s="84"/>
      <c r="O13" s="84"/>
      <c r="P13" s="84"/>
      <c r="Q13" s="84"/>
      <c r="R13" s="84"/>
      <c r="S13" s="7"/>
      <c r="T13" s="7"/>
      <c r="U13" s="7"/>
      <c r="V13" s="326"/>
      <c r="W13" s="326"/>
      <c r="X13" s="326"/>
      <c r="Y13" s="326"/>
      <c r="Z13" s="326"/>
      <c r="AA13" s="326"/>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s="1" customFormat="1" ht="23.45" customHeight="1" outlineLevel="1" x14ac:dyDescent="0.35">
      <c r="A14" s="7"/>
      <c r="B14" s="109" t="s">
        <v>26</v>
      </c>
      <c r="C14" s="110">
        <f>2421555+322411</f>
        <v>2743966</v>
      </c>
      <c r="D14" s="218">
        <v>11722211</v>
      </c>
      <c r="E14" s="220">
        <f>'Summary (2019)'!I26</f>
        <v>5533600</v>
      </c>
      <c r="F14" s="327" t="s">
        <v>147</v>
      </c>
      <c r="G14" s="328"/>
      <c r="H14" s="166"/>
      <c r="I14" s="166"/>
      <c r="J14" s="166"/>
      <c r="K14" s="166"/>
      <c r="L14" s="166"/>
      <c r="M14" s="84"/>
      <c r="N14" s="84"/>
      <c r="O14" s="84"/>
      <c r="P14" s="84"/>
      <c r="Q14" s="84"/>
      <c r="R14" s="84"/>
      <c r="S14" s="7"/>
      <c r="T14" s="7"/>
      <c r="U14" s="138"/>
      <c r="V14" s="138"/>
      <c r="W14" s="138"/>
      <c r="X14" s="138"/>
      <c r="Y14" s="138"/>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s="1" customFormat="1" ht="23.45" customHeight="1" outlineLevel="1" x14ac:dyDescent="0.35">
      <c r="A15" s="59"/>
      <c r="B15" s="111" t="s">
        <v>24</v>
      </c>
      <c r="C15" s="112">
        <v>0</v>
      </c>
      <c r="D15" s="219">
        <v>0</v>
      </c>
      <c r="E15" s="220" t="s">
        <v>147</v>
      </c>
      <c r="F15" s="329" t="s">
        <v>147</v>
      </c>
      <c r="G15" s="330"/>
      <c r="H15" s="166"/>
      <c r="I15" s="166"/>
      <c r="J15" s="166"/>
      <c r="K15" s="166"/>
      <c r="L15" s="166"/>
      <c r="M15" s="84"/>
      <c r="N15" s="84"/>
      <c r="O15" s="84"/>
      <c r="P15" s="84"/>
      <c r="Q15" s="84"/>
      <c r="R15" s="84"/>
      <c r="S15" s="84"/>
      <c r="T15" s="84"/>
      <c r="U15" s="84"/>
      <c r="V15" s="7"/>
      <c r="W15" s="7"/>
      <c r="X15" s="7"/>
      <c r="Y15" s="138"/>
      <c r="Z15" s="138"/>
      <c r="AA15" s="138"/>
      <c r="AB15" s="138"/>
      <c r="AC15" s="138"/>
      <c r="AD15" s="138"/>
      <c r="AE15" s="138"/>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s="1" customFormat="1" ht="23.45" customHeight="1" outlineLevel="1" x14ac:dyDescent="0.35">
      <c r="A16" s="59"/>
      <c r="B16" s="111" t="s">
        <v>25</v>
      </c>
      <c r="C16" s="112">
        <v>1</v>
      </c>
      <c r="D16" s="219">
        <v>1</v>
      </c>
      <c r="E16" s="220" t="s">
        <v>147</v>
      </c>
      <c r="F16" s="329" t="s">
        <v>147</v>
      </c>
      <c r="G16" s="330"/>
      <c r="H16" s="166"/>
      <c r="I16" s="166"/>
      <c r="J16" s="166"/>
      <c r="K16" s="166"/>
      <c r="L16" s="166"/>
      <c r="M16" s="84"/>
      <c r="N16" s="84"/>
      <c r="O16" s="84"/>
      <c r="P16" s="84"/>
      <c r="Q16" s="84"/>
      <c r="R16" s="84"/>
      <c r="S16" s="84"/>
      <c r="T16" s="84"/>
      <c r="U16" s="84"/>
      <c r="V16" s="7"/>
      <c r="W16" s="7"/>
      <c r="X16" s="7"/>
      <c r="Y16" s="138"/>
      <c r="Z16" s="138"/>
      <c r="AA16" s="138"/>
      <c r="AB16" s="138"/>
      <c r="AC16" s="138"/>
      <c r="AD16" s="138"/>
      <c r="AE16" s="138"/>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70" s="1" customFormat="1" ht="19.5" customHeight="1" outlineLevel="1" x14ac:dyDescent="0.35">
      <c r="A17" s="59"/>
      <c r="B17" s="3"/>
      <c r="C17" s="3"/>
      <c r="D17" s="84"/>
      <c r="E17" s="84"/>
      <c r="F17" s="84"/>
      <c r="G17" s="84"/>
      <c r="H17" s="84"/>
      <c r="I17" s="84"/>
      <c r="J17" s="84"/>
      <c r="K17" s="84"/>
      <c r="L17" s="84"/>
      <c r="M17" s="132"/>
      <c r="N17" s="84"/>
      <c r="O17" s="84"/>
      <c r="P17" s="84"/>
      <c r="Q17" s="84"/>
      <c r="R17" s="84"/>
      <c r="S17" s="84"/>
      <c r="T17" s="84"/>
      <c r="U17" s="84"/>
      <c r="V17" s="7"/>
      <c r="W17" s="7"/>
      <c r="X17" s="7"/>
      <c r="Y17" s="7"/>
      <c r="Z17" s="7"/>
      <c r="AA17" s="7"/>
      <c r="AB17" s="7"/>
      <c r="AC17" s="95" t="s">
        <v>41</v>
      </c>
      <c r="AD17" s="6"/>
      <c r="AE17" s="6"/>
      <c r="AF17" s="6"/>
      <c r="AG17" s="6"/>
      <c r="AH17" s="6"/>
      <c r="AI17" s="6"/>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70" ht="21" outlineLevel="1" x14ac:dyDescent="0.35">
      <c r="A18" s="318" t="s">
        <v>97</v>
      </c>
      <c r="B18" s="318"/>
      <c r="C18" s="318"/>
      <c r="D18" s="318"/>
      <c r="E18" s="318"/>
      <c r="F18" s="318"/>
      <c r="G18" s="319"/>
      <c r="H18" s="333" t="s">
        <v>1</v>
      </c>
      <c r="I18" s="334"/>
      <c r="J18" s="334"/>
      <c r="K18" s="334"/>
      <c r="L18" s="335"/>
      <c r="M18" s="320" t="s">
        <v>281</v>
      </c>
      <c r="N18" s="321"/>
      <c r="O18" s="321"/>
      <c r="P18" s="321"/>
      <c r="Q18" s="322"/>
      <c r="R18" s="323" t="s">
        <v>284</v>
      </c>
      <c r="S18" s="324"/>
      <c r="T18" s="324"/>
      <c r="U18" s="324"/>
      <c r="V18" s="325"/>
      <c r="W18" s="59"/>
      <c r="X18" s="59"/>
      <c r="Y18" s="59"/>
      <c r="Z18" s="59"/>
      <c r="AA18" s="59"/>
      <c r="AB18" s="59"/>
      <c r="AC18" s="59"/>
      <c r="AD18" s="315" t="s">
        <v>11</v>
      </c>
      <c r="AE18" s="316"/>
      <c r="AF18" s="316"/>
      <c r="AG18" s="316"/>
      <c r="AH18" s="317"/>
      <c r="AI18" s="315" t="s">
        <v>16</v>
      </c>
      <c r="AJ18" s="316"/>
      <c r="AK18" s="316"/>
      <c r="AL18" s="316"/>
      <c r="AM18" s="317"/>
      <c r="AN18" s="315" t="s">
        <v>23</v>
      </c>
      <c r="AO18" s="316"/>
      <c r="AP18" s="316"/>
      <c r="AQ18" s="316"/>
      <c r="AR18" s="317"/>
      <c r="AS18" s="315" t="s">
        <v>13</v>
      </c>
      <c r="AT18" s="316"/>
      <c r="AU18" s="316"/>
      <c r="AV18" s="316"/>
      <c r="AW18" s="317"/>
      <c r="AX18" s="315" t="s">
        <v>14</v>
      </c>
      <c r="AY18" s="316"/>
      <c r="AZ18" s="316"/>
      <c r="BA18" s="316"/>
      <c r="BB18" s="317"/>
      <c r="BC18" s="315" t="s">
        <v>12</v>
      </c>
      <c r="BD18" s="316"/>
      <c r="BE18" s="316"/>
      <c r="BF18" s="316"/>
      <c r="BG18" s="317"/>
      <c r="BH18" s="315" t="s">
        <v>17</v>
      </c>
      <c r="BI18" s="316"/>
      <c r="BJ18" s="316"/>
      <c r="BK18" s="316"/>
      <c r="BL18" s="317"/>
      <c r="BM18" s="315" t="s">
        <v>15</v>
      </c>
      <c r="BN18" s="316"/>
      <c r="BO18" s="316"/>
      <c r="BP18" s="316"/>
      <c r="BQ18" s="317"/>
    </row>
    <row r="19" spans="1:70" ht="29.45" customHeight="1" outlineLevel="1" thickBot="1" x14ac:dyDescent="0.3">
      <c r="A19" s="257" t="s">
        <v>6</v>
      </c>
      <c r="B19" s="258" t="s">
        <v>8</v>
      </c>
      <c r="C19" s="258" t="s">
        <v>3</v>
      </c>
      <c r="D19" s="368" t="s">
        <v>59</v>
      </c>
      <c r="E19" s="369"/>
      <c r="F19" s="259" t="s">
        <v>10</v>
      </c>
      <c r="G19" s="259" t="s">
        <v>0</v>
      </c>
      <c r="H19" s="259" t="s">
        <v>21</v>
      </c>
      <c r="I19" s="259" t="s">
        <v>29</v>
      </c>
      <c r="J19" s="259" t="s">
        <v>28</v>
      </c>
      <c r="K19" s="259" t="s">
        <v>22</v>
      </c>
      <c r="L19" s="259" t="s">
        <v>42</v>
      </c>
      <c r="M19" s="53" t="s">
        <v>21</v>
      </c>
      <c r="N19" s="231" t="s">
        <v>29</v>
      </c>
      <c r="O19" s="53" t="s">
        <v>28</v>
      </c>
      <c r="P19" s="231" t="s">
        <v>22</v>
      </c>
      <c r="Q19" s="53" t="s">
        <v>42</v>
      </c>
      <c r="R19" s="232" t="s">
        <v>21</v>
      </c>
      <c r="S19" s="233" t="s">
        <v>29</v>
      </c>
      <c r="T19" s="232" t="s">
        <v>28</v>
      </c>
      <c r="U19" s="233" t="s">
        <v>22</v>
      </c>
      <c r="V19" s="232" t="s">
        <v>42</v>
      </c>
      <c r="W19" s="59"/>
      <c r="X19" s="59"/>
      <c r="Y19" s="59"/>
      <c r="Z19" s="59"/>
      <c r="AA19" s="59"/>
      <c r="AB19" s="59"/>
      <c r="AC19" s="59"/>
      <c r="AD19" s="76" t="s">
        <v>21</v>
      </c>
      <c r="AE19" s="53" t="s">
        <v>29</v>
      </c>
      <c r="AF19" s="53" t="s">
        <v>28</v>
      </c>
      <c r="AG19" s="53" t="s">
        <v>22</v>
      </c>
      <c r="AH19" s="72" t="s">
        <v>42</v>
      </c>
      <c r="AI19" s="76" t="s">
        <v>21</v>
      </c>
      <c r="AJ19" s="53" t="s">
        <v>29</v>
      </c>
      <c r="AK19" s="53" t="s">
        <v>28</v>
      </c>
      <c r="AL19" s="53" t="s">
        <v>22</v>
      </c>
      <c r="AM19" s="72" t="s">
        <v>42</v>
      </c>
      <c r="AN19" s="76" t="s">
        <v>21</v>
      </c>
      <c r="AO19" s="53" t="s">
        <v>29</v>
      </c>
      <c r="AP19" s="53" t="s">
        <v>28</v>
      </c>
      <c r="AQ19" s="53" t="s">
        <v>22</v>
      </c>
      <c r="AR19" s="72" t="s">
        <v>42</v>
      </c>
      <c r="AS19" s="76" t="s">
        <v>21</v>
      </c>
      <c r="AT19" s="53" t="s">
        <v>29</v>
      </c>
      <c r="AU19" s="53" t="s">
        <v>28</v>
      </c>
      <c r="AV19" s="53" t="s">
        <v>22</v>
      </c>
      <c r="AW19" s="72" t="s">
        <v>42</v>
      </c>
      <c r="AX19" s="76" t="s">
        <v>21</v>
      </c>
      <c r="AY19" s="53" t="s">
        <v>29</v>
      </c>
      <c r="AZ19" s="53" t="s">
        <v>28</v>
      </c>
      <c r="BA19" s="53" t="s">
        <v>22</v>
      </c>
      <c r="BB19" s="72" t="s">
        <v>42</v>
      </c>
      <c r="BC19" s="76" t="s">
        <v>21</v>
      </c>
      <c r="BD19" s="53" t="s">
        <v>29</v>
      </c>
      <c r="BE19" s="53" t="s">
        <v>28</v>
      </c>
      <c r="BF19" s="53" t="s">
        <v>22</v>
      </c>
      <c r="BG19" s="72"/>
      <c r="BH19" s="76" t="s">
        <v>21</v>
      </c>
      <c r="BI19" s="53" t="s">
        <v>29</v>
      </c>
      <c r="BJ19" s="53" t="s">
        <v>28</v>
      </c>
      <c r="BK19" s="53" t="s">
        <v>22</v>
      </c>
      <c r="BL19" s="72"/>
      <c r="BM19" s="76" t="s">
        <v>21</v>
      </c>
      <c r="BN19" s="53" t="s">
        <v>29</v>
      </c>
      <c r="BO19" s="53" t="s">
        <v>28</v>
      </c>
      <c r="BP19" s="53" t="s">
        <v>22</v>
      </c>
      <c r="BQ19" s="72" t="s">
        <v>42</v>
      </c>
    </row>
    <row r="20" spans="1:70" ht="132.94999999999999" customHeight="1" outlineLevel="1" x14ac:dyDescent="0.25">
      <c r="A20" s="181" t="s">
        <v>18</v>
      </c>
      <c r="B20" s="171" t="s">
        <v>85</v>
      </c>
      <c r="C20" s="171" t="s">
        <v>293</v>
      </c>
      <c r="D20" s="313" t="s">
        <v>201</v>
      </c>
      <c r="E20" s="314"/>
      <c r="F20" s="9" t="s">
        <v>240</v>
      </c>
      <c r="G20" s="9" t="s">
        <v>234</v>
      </c>
      <c r="H20" s="200"/>
      <c r="I20" s="200"/>
      <c r="J20" s="200"/>
      <c r="K20" s="200" t="s">
        <v>153</v>
      </c>
      <c r="L20" s="200"/>
      <c r="M20" s="260"/>
      <c r="N20" s="261"/>
      <c r="O20" s="262">
        <v>1649</v>
      </c>
      <c r="P20" s="261">
        <v>22000</v>
      </c>
      <c r="Q20" s="262"/>
      <c r="R20" s="263"/>
      <c r="S20" s="264"/>
      <c r="T20" s="265">
        <f>(100+380)</f>
        <v>480</v>
      </c>
      <c r="U20" s="264">
        <f>22000</f>
        <v>22000</v>
      </c>
      <c r="V20" s="265"/>
      <c r="W20" s="133"/>
      <c r="X20" s="59"/>
      <c r="Y20" s="59"/>
      <c r="Z20" s="59"/>
      <c r="AA20" s="59"/>
      <c r="AB20" s="59"/>
      <c r="AC20" s="80" t="s">
        <v>18</v>
      </c>
      <c r="AD20" s="77"/>
      <c r="AE20" s="54"/>
      <c r="AF20" s="54"/>
      <c r="AG20" s="54"/>
      <c r="AH20" s="73"/>
      <c r="AI20" s="77"/>
      <c r="AJ20" s="54"/>
      <c r="AK20" s="54"/>
      <c r="AL20" s="54"/>
      <c r="AM20" s="73"/>
      <c r="AN20" s="77"/>
      <c r="AO20" s="54"/>
      <c r="AP20" s="54"/>
      <c r="AQ20" s="54"/>
      <c r="AR20" s="73"/>
      <c r="AS20" s="77"/>
      <c r="AT20" s="54"/>
      <c r="AU20" s="54"/>
      <c r="AV20" s="54"/>
      <c r="AW20" s="73"/>
      <c r="AX20" s="77"/>
      <c r="AY20" s="54"/>
      <c r="AZ20" s="54"/>
      <c r="BA20" s="54"/>
      <c r="BB20" s="73"/>
      <c r="BC20" s="77"/>
      <c r="BD20" s="54"/>
      <c r="BE20" s="54"/>
      <c r="BF20" s="54"/>
      <c r="BG20" s="73"/>
      <c r="BH20" s="77"/>
      <c r="BI20" s="54"/>
      <c r="BJ20" s="54"/>
      <c r="BK20" s="54"/>
      <c r="BL20" s="73"/>
      <c r="BM20" s="77"/>
      <c r="BN20" s="54"/>
      <c r="BO20" s="54"/>
      <c r="BP20" s="54"/>
      <c r="BQ20" s="73"/>
    </row>
    <row r="21" spans="1:70" ht="62.1" customHeight="1" outlineLevel="1" x14ac:dyDescent="0.25">
      <c r="A21" s="182" t="s">
        <v>19</v>
      </c>
      <c r="B21" s="283" t="s">
        <v>87</v>
      </c>
      <c r="C21" s="173"/>
      <c r="D21" s="306" t="s">
        <v>202</v>
      </c>
      <c r="E21" s="307"/>
      <c r="F21" s="10" t="s">
        <v>241</v>
      </c>
      <c r="G21" s="10"/>
      <c r="H21" s="178"/>
      <c r="I21" s="178"/>
      <c r="J21" s="178"/>
      <c r="K21" s="270">
        <v>0</v>
      </c>
      <c r="L21" s="178"/>
      <c r="M21" s="260"/>
      <c r="N21" s="266"/>
      <c r="O21" s="260"/>
      <c r="P21" s="266"/>
      <c r="Q21" s="260"/>
      <c r="R21" s="263"/>
      <c r="S21" s="264"/>
      <c r="T21" s="265"/>
      <c r="U21" s="264"/>
      <c r="V21" s="265"/>
      <c r="W21" s="133"/>
      <c r="X21" s="59"/>
      <c r="Y21" s="59"/>
      <c r="Z21" s="59"/>
      <c r="AA21" s="59"/>
      <c r="AB21" s="59"/>
      <c r="AC21" s="81" t="s">
        <v>19</v>
      </c>
      <c r="AD21" s="78"/>
      <c r="AE21" s="55"/>
      <c r="AF21" s="55"/>
      <c r="AG21" s="55"/>
      <c r="AH21" s="74"/>
      <c r="AI21" s="78"/>
      <c r="AJ21" s="55"/>
      <c r="AK21" s="55"/>
      <c r="AL21" s="55"/>
      <c r="AM21" s="74"/>
      <c r="AN21" s="78"/>
      <c r="AO21" s="55"/>
      <c r="AP21" s="55"/>
      <c r="AQ21" s="55"/>
      <c r="AR21" s="74"/>
      <c r="AS21" s="78"/>
      <c r="AT21" s="55"/>
      <c r="AU21" s="55"/>
      <c r="AV21" s="55"/>
      <c r="AW21" s="74"/>
      <c r="AX21" s="78"/>
      <c r="AY21" s="55"/>
      <c r="AZ21" s="55"/>
      <c r="BA21" s="55"/>
      <c r="BB21" s="74"/>
      <c r="BC21" s="78"/>
      <c r="BD21" s="55"/>
      <c r="BE21" s="55"/>
      <c r="BF21" s="55"/>
      <c r="BG21" s="74"/>
      <c r="BH21" s="78"/>
      <c r="BI21" s="55"/>
      <c r="BJ21" s="55"/>
      <c r="BK21" s="55"/>
      <c r="BL21" s="74"/>
      <c r="BM21" s="78"/>
      <c r="BN21" s="55"/>
      <c r="BO21" s="55"/>
      <c r="BP21" s="55"/>
      <c r="BQ21" s="74"/>
    </row>
    <row r="22" spans="1:70" ht="44.45" customHeight="1" outlineLevel="1" x14ac:dyDescent="0.25">
      <c r="A22" s="183" t="s">
        <v>20</v>
      </c>
      <c r="B22" s="173" t="s">
        <v>88</v>
      </c>
      <c r="C22" s="173" t="s">
        <v>239</v>
      </c>
      <c r="D22" s="313" t="s">
        <v>286</v>
      </c>
      <c r="E22" s="314"/>
      <c r="F22" s="11" t="s">
        <v>242</v>
      </c>
      <c r="G22" s="11" t="s">
        <v>234</v>
      </c>
      <c r="H22" s="271">
        <v>0</v>
      </c>
      <c r="I22" s="271">
        <v>0</v>
      </c>
      <c r="J22" s="179"/>
      <c r="K22" s="271">
        <v>0</v>
      </c>
      <c r="L22" s="179"/>
      <c r="M22" s="260"/>
      <c r="N22" s="266"/>
      <c r="O22" s="260"/>
      <c r="P22" s="266"/>
      <c r="Q22" s="260"/>
      <c r="R22" s="263"/>
      <c r="S22" s="264"/>
      <c r="T22" s="265"/>
      <c r="U22" s="264"/>
      <c r="V22" s="265"/>
      <c r="W22" s="133"/>
      <c r="X22" s="59"/>
      <c r="Y22" s="59"/>
      <c r="Z22" s="59"/>
      <c r="AA22" s="59"/>
      <c r="AB22" s="59"/>
      <c r="AC22" s="80" t="s">
        <v>20</v>
      </c>
      <c r="AD22" s="79"/>
      <c r="AE22" s="56"/>
      <c r="AF22" s="56"/>
      <c r="AG22" s="56"/>
      <c r="AH22" s="75"/>
      <c r="AI22" s="79"/>
      <c r="AJ22" s="56"/>
      <c r="AK22" s="56"/>
      <c r="AL22" s="56"/>
      <c r="AM22" s="75"/>
      <c r="AN22" s="79"/>
      <c r="AO22" s="56"/>
      <c r="AP22" s="56"/>
      <c r="AQ22" s="56"/>
      <c r="AR22" s="75"/>
      <c r="AS22" s="79"/>
      <c r="AT22" s="56"/>
      <c r="AU22" s="56"/>
      <c r="AV22" s="56"/>
      <c r="AW22" s="75"/>
      <c r="AX22" s="79"/>
      <c r="AY22" s="56"/>
      <c r="AZ22" s="56"/>
      <c r="BA22" s="56"/>
      <c r="BB22" s="75"/>
      <c r="BC22" s="79"/>
      <c r="BD22" s="56"/>
      <c r="BE22" s="56"/>
      <c r="BF22" s="56"/>
      <c r="BG22" s="75"/>
      <c r="BH22" s="79"/>
      <c r="BI22" s="56"/>
      <c r="BJ22" s="56"/>
      <c r="BK22" s="56"/>
      <c r="BL22" s="75"/>
      <c r="BM22" s="79"/>
      <c r="BN22" s="56"/>
      <c r="BO22" s="56"/>
      <c r="BP22" s="56"/>
      <c r="BQ22" s="75"/>
    </row>
    <row r="23" spans="1:70" ht="62.1" customHeight="1" outlineLevel="1" x14ac:dyDescent="0.25">
      <c r="A23" s="182" t="s">
        <v>71</v>
      </c>
      <c r="B23" s="172" t="s">
        <v>89</v>
      </c>
      <c r="C23" s="172" t="s">
        <v>224</v>
      </c>
      <c r="D23" s="306" t="s">
        <v>287</v>
      </c>
      <c r="E23" s="307"/>
      <c r="F23" s="10" t="s">
        <v>252</v>
      </c>
      <c r="G23" s="10" t="s">
        <v>229</v>
      </c>
      <c r="H23" s="178">
        <v>0</v>
      </c>
      <c r="I23" s="178"/>
      <c r="J23" s="178"/>
      <c r="K23" s="178">
        <v>0</v>
      </c>
      <c r="L23" s="178"/>
      <c r="M23" s="260"/>
      <c r="N23" s="266"/>
      <c r="O23" s="260"/>
      <c r="P23" s="266"/>
      <c r="Q23" s="260"/>
      <c r="R23" s="263"/>
      <c r="S23" s="264"/>
      <c r="T23" s="265"/>
      <c r="U23" s="264"/>
      <c r="V23" s="265"/>
      <c r="W23" s="133"/>
      <c r="X23" s="59"/>
      <c r="Y23" s="59"/>
      <c r="Z23" s="59"/>
      <c r="AA23" s="59"/>
      <c r="AB23" s="59"/>
      <c r="AC23" s="81" t="s">
        <v>19</v>
      </c>
      <c r="AD23" s="78"/>
      <c r="AE23" s="55"/>
      <c r="AF23" s="55"/>
      <c r="AG23" s="55"/>
      <c r="AH23" s="74"/>
      <c r="AI23" s="78"/>
      <c r="AJ23" s="55"/>
      <c r="AK23" s="55"/>
      <c r="AL23" s="55"/>
      <c r="AM23" s="74"/>
      <c r="AN23" s="78"/>
      <c r="AO23" s="55"/>
      <c r="AP23" s="55"/>
      <c r="AQ23" s="55"/>
      <c r="AR23" s="74"/>
      <c r="AS23" s="78"/>
      <c r="AT23" s="55"/>
      <c r="AU23" s="55"/>
      <c r="AV23" s="55"/>
      <c r="AW23" s="74"/>
      <c r="AX23" s="78"/>
      <c r="AY23" s="55"/>
      <c r="AZ23" s="55"/>
      <c r="BA23" s="55"/>
      <c r="BB23" s="74"/>
      <c r="BC23" s="78"/>
      <c r="BD23" s="55"/>
      <c r="BE23" s="55"/>
      <c r="BF23" s="55"/>
      <c r="BG23" s="74"/>
      <c r="BH23" s="78"/>
      <c r="BI23" s="55"/>
      <c r="BJ23" s="55"/>
      <c r="BK23" s="55"/>
      <c r="BL23" s="74"/>
      <c r="BM23" s="78"/>
      <c r="BN23" s="55"/>
      <c r="BO23" s="55"/>
      <c r="BP23" s="55"/>
      <c r="BQ23" s="74"/>
    </row>
    <row r="24" spans="1:70" ht="44.45" customHeight="1" outlineLevel="1" x14ac:dyDescent="0.25">
      <c r="A24" s="183" t="s">
        <v>72</v>
      </c>
      <c r="B24" s="173" t="s">
        <v>91</v>
      </c>
      <c r="C24" s="173"/>
      <c r="D24" s="313" t="s">
        <v>203</v>
      </c>
      <c r="E24" s="314"/>
      <c r="F24" s="11" t="s">
        <v>253</v>
      </c>
      <c r="G24" s="11" t="s">
        <v>229</v>
      </c>
      <c r="H24" s="179"/>
      <c r="I24" s="179"/>
      <c r="J24" s="179"/>
      <c r="K24" s="179">
        <v>475</v>
      </c>
      <c r="L24" s="179"/>
      <c r="M24" s="260"/>
      <c r="N24" s="266"/>
      <c r="O24" s="260"/>
      <c r="P24" s="266">
        <v>2465</v>
      </c>
      <c r="Q24" s="260"/>
      <c r="R24" s="263"/>
      <c r="S24" s="264"/>
      <c r="T24" s="265"/>
      <c r="U24" s="264">
        <f>550+550</f>
        <v>1100</v>
      </c>
      <c r="V24" s="265"/>
      <c r="W24" s="133"/>
      <c r="X24" s="59"/>
      <c r="Y24" s="59"/>
      <c r="Z24" s="59"/>
      <c r="AA24" s="59"/>
      <c r="AB24" s="59"/>
      <c r="AC24" s="80" t="s">
        <v>20</v>
      </c>
      <c r="AD24" s="79"/>
      <c r="AE24" s="56"/>
      <c r="AF24" s="56"/>
      <c r="AG24" s="56"/>
      <c r="AH24" s="75"/>
      <c r="AI24" s="79"/>
      <c r="AJ24" s="56"/>
      <c r="AK24" s="56"/>
      <c r="AL24" s="56"/>
      <c r="AM24" s="75"/>
      <c r="AN24" s="79"/>
      <c r="AO24" s="56"/>
      <c r="AP24" s="56"/>
      <c r="AQ24" s="56"/>
      <c r="AR24" s="75"/>
      <c r="AS24" s="79"/>
      <c r="AT24" s="56"/>
      <c r="AU24" s="56"/>
      <c r="AV24" s="56"/>
      <c r="AW24" s="75"/>
      <c r="AX24" s="79"/>
      <c r="AY24" s="56"/>
      <c r="AZ24" s="56"/>
      <c r="BA24" s="56"/>
      <c r="BB24" s="75"/>
      <c r="BC24" s="79"/>
      <c r="BD24" s="56"/>
      <c r="BE24" s="56"/>
      <c r="BF24" s="56"/>
      <c r="BG24" s="75"/>
      <c r="BH24" s="79"/>
      <c r="BI24" s="56"/>
      <c r="BJ24" s="56"/>
      <c r="BK24" s="56"/>
      <c r="BL24" s="75"/>
      <c r="BM24" s="79"/>
      <c r="BN24" s="56"/>
      <c r="BO24" s="56"/>
      <c r="BP24" s="56"/>
      <c r="BQ24" s="75"/>
    </row>
    <row r="25" spans="1:70" ht="44.45" customHeight="1" outlineLevel="1" x14ac:dyDescent="0.25">
      <c r="A25" s="182" t="s">
        <v>134</v>
      </c>
      <c r="B25" s="172" t="s">
        <v>163</v>
      </c>
      <c r="C25" s="172" t="s">
        <v>225</v>
      </c>
      <c r="D25" s="306" t="s">
        <v>226</v>
      </c>
      <c r="E25" s="307"/>
      <c r="F25" s="10" t="s">
        <v>243</v>
      </c>
      <c r="G25" s="10" t="s">
        <v>234</v>
      </c>
      <c r="H25" s="178"/>
      <c r="I25" s="178"/>
      <c r="J25" s="178"/>
      <c r="K25" s="178"/>
      <c r="L25" s="178"/>
      <c r="M25" s="260"/>
      <c r="N25" s="266"/>
      <c r="O25" s="260"/>
      <c r="P25" s="266"/>
      <c r="Q25" s="260"/>
      <c r="R25" s="263"/>
      <c r="S25" s="264"/>
      <c r="T25" s="265"/>
      <c r="U25" s="264"/>
      <c r="V25" s="265"/>
      <c r="W25" s="133"/>
      <c r="X25" s="59"/>
      <c r="Y25" s="59"/>
      <c r="Z25" s="59"/>
      <c r="AA25" s="59"/>
      <c r="AB25" s="59"/>
      <c r="AC25" s="115"/>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row>
    <row r="26" spans="1:70" ht="31.5" customHeight="1" outlineLevel="1" x14ac:dyDescent="0.35">
      <c r="A26" s="59"/>
      <c r="B26" s="84"/>
      <c r="C26" s="84"/>
      <c r="D26" s="84"/>
      <c r="E26" s="84"/>
      <c r="F26" s="84"/>
      <c r="G26" s="84"/>
      <c r="H26" s="84"/>
      <c r="I26" s="84"/>
      <c r="J26" s="84"/>
      <c r="K26" s="84"/>
      <c r="L26" s="84"/>
      <c r="M26" s="84"/>
      <c r="N26" s="84"/>
      <c r="O26" s="84"/>
      <c r="P26" s="84"/>
      <c r="Q26" s="59"/>
      <c r="R26" s="59"/>
      <c r="S26" s="59"/>
      <c r="T26" s="59"/>
      <c r="U26" s="59"/>
      <c r="V26" s="59"/>
      <c r="W26" s="7"/>
      <c r="X26" s="7"/>
      <c r="Y26" s="59"/>
      <c r="Z26" s="59"/>
      <c r="AA26" s="59"/>
      <c r="AB26" s="59"/>
      <c r="AC26" s="113"/>
      <c r="AD26" s="114"/>
      <c r="AE26" s="114"/>
      <c r="AF26" s="114"/>
      <c r="AG26" s="114"/>
      <c r="AH26" s="114"/>
      <c r="AI26" s="114"/>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3"/>
      <c r="BQ26" s="83"/>
      <c r="BR26" s="83"/>
    </row>
    <row r="27" spans="1:70" ht="21" outlineLevel="1" x14ac:dyDescent="0.35">
      <c r="A27" s="141" t="s">
        <v>98</v>
      </c>
      <c r="B27" s="141"/>
      <c r="C27" s="141"/>
      <c r="D27" s="141"/>
      <c r="E27" s="141"/>
      <c r="F27" s="141"/>
      <c r="G27" s="141"/>
      <c r="H27" s="272"/>
      <c r="I27" s="272"/>
      <c r="J27" s="272"/>
      <c r="K27" s="272"/>
      <c r="L27" s="272"/>
      <c r="M27" s="118"/>
      <c r="N27" s="118"/>
      <c r="O27" s="118"/>
      <c r="P27" s="118"/>
      <c r="Q27" s="118"/>
      <c r="R27" s="118"/>
      <c r="S27" s="118"/>
      <c r="T27" s="118"/>
      <c r="U27" s="118"/>
      <c r="V27" s="118"/>
      <c r="W27" s="59"/>
      <c r="X27" s="59"/>
      <c r="Y27" s="59"/>
      <c r="Z27" s="59"/>
      <c r="AA27" s="59"/>
      <c r="AB27" s="59"/>
      <c r="AC27" s="83"/>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c r="BR27" s="83"/>
    </row>
    <row r="28" spans="1:70" ht="24.6" customHeight="1" outlineLevel="1" x14ac:dyDescent="0.25">
      <c r="A28" s="362" t="s">
        <v>86</v>
      </c>
      <c r="B28" s="363"/>
      <c r="C28" s="363"/>
      <c r="D28" s="363"/>
      <c r="E28" s="363"/>
      <c r="F28" s="363"/>
      <c r="G28" s="363"/>
      <c r="H28" s="238"/>
      <c r="I28" s="238"/>
      <c r="J28" s="238"/>
      <c r="K28" s="238"/>
      <c r="L28" s="238"/>
      <c r="M28" s="120"/>
      <c r="N28" s="120"/>
      <c r="O28" s="120"/>
      <c r="P28" s="59"/>
      <c r="Q28" s="59"/>
      <c r="R28" s="59"/>
      <c r="S28" s="59"/>
      <c r="T28" s="59"/>
      <c r="U28" s="59"/>
      <c r="V28" s="115"/>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83"/>
    </row>
    <row r="29" spans="1:70" ht="24.6" customHeight="1" outlineLevel="1" x14ac:dyDescent="0.25">
      <c r="A29" s="310" t="s">
        <v>90</v>
      </c>
      <c r="B29" s="311"/>
      <c r="C29" s="311"/>
      <c r="D29" s="311"/>
      <c r="E29" s="311"/>
      <c r="F29" s="311"/>
      <c r="G29" s="311"/>
      <c r="H29" s="238"/>
      <c r="I29" s="238"/>
      <c r="J29" s="238"/>
      <c r="K29" s="238"/>
      <c r="L29" s="238"/>
      <c r="M29" s="119"/>
      <c r="N29" s="119"/>
      <c r="O29" s="119"/>
      <c r="P29" s="59"/>
      <c r="Q29" s="59"/>
      <c r="R29" s="59"/>
      <c r="S29" s="59"/>
      <c r="T29" s="59"/>
      <c r="U29" s="59"/>
      <c r="V29" s="115"/>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83"/>
    </row>
    <row r="30" spans="1:70" ht="24.6" customHeight="1" outlineLevel="1" x14ac:dyDescent="0.25">
      <c r="A30" s="144" t="s">
        <v>92</v>
      </c>
      <c r="B30" s="135"/>
      <c r="C30" s="135"/>
      <c r="D30" s="135"/>
      <c r="E30" s="135"/>
      <c r="F30" s="135"/>
      <c r="G30" s="135"/>
      <c r="H30" s="238"/>
      <c r="I30" s="238"/>
      <c r="J30" s="238"/>
      <c r="K30" s="238"/>
      <c r="L30" s="238"/>
      <c r="M30" s="119"/>
      <c r="N30" s="119"/>
      <c r="O30" s="119"/>
      <c r="P30" s="59"/>
      <c r="Q30" s="59"/>
      <c r="R30" s="59"/>
      <c r="S30" s="59"/>
      <c r="T30" s="59"/>
      <c r="U30" s="59"/>
      <c r="V30" s="115"/>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83"/>
    </row>
    <row r="31" spans="1:70" ht="20.45" customHeight="1" outlineLevel="1" x14ac:dyDescent="0.25">
      <c r="A31" s="135"/>
      <c r="B31" s="135"/>
      <c r="C31" s="135"/>
      <c r="D31" s="135"/>
      <c r="E31" s="135"/>
      <c r="F31" s="135"/>
      <c r="G31" s="135"/>
      <c r="H31" s="238"/>
      <c r="I31" s="238"/>
      <c r="J31" s="238"/>
      <c r="K31" s="238"/>
      <c r="L31" s="238"/>
      <c r="M31" s="119"/>
      <c r="N31" s="119"/>
      <c r="O31" s="119"/>
      <c r="P31" s="59"/>
      <c r="Q31" s="59"/>
      <c r="R31" s="59"/>
      <c r="S31" s="59"/>
      <c r="T31" s="59"/>
      <c r="U31" s="59"/>
      <c r="V31" s="115"/>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83"/>
    </row>
    <row r="32" spans="1:70" s="1" customFormat="1" ht="39.6" customHeight="1" x14ac:dyDescent="0.35">
      <c r="A32" s="355" t="s">
        <v>93</v>
      </c>
      <c r="B32" s="355"/>
      <c r="C32" s="355"/>
      <c r="D32" s="355"/>
      <c r="E32" s="355"/>
      <c r="F32" s="355"/>
      <c r="G32" s="355"/>
      <c r="H32" s="355"/>
      <c r="I32" s="355"/>
      <c r="J32" s="355"/>
      <c r="K32" s="355"/>
      <c r="L32" s="355"/>
      <c r="M32" s="355"/>
      <c r="N32" s="355"/>
      <c r="O32" s="91"/>
      <c r="P32" s="91"/>
      <c r="Q32" s="91"/>
      <c r="R32" s="91"/>
      <c r="S32" s="91"/>
      <c r="T32" s="91"/>
      <c r="U32" s="92"/>
      <c r="V32" s="9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7"/>
      <c r="BO32" s="7"/>
      <c r="BP32" s="7"/>
      <c r="BQ32" s="7"/>
    </row>
    <row r="33" spans="1:70" s="12" customFormat="1" ht="27.75" customHeight="1" x14ac:dyDescent="0.35">
      <c r="A33" s="130"/>
      <c r="B33" s="93"/>
      <c r="C33" s="93"/>
      <c r="D33" s="93"/>
      <c r="E33" s="94"/>
      <c r="F33" s="94"/>
      <c r="G33" s="94"/>
      <c r="H33" s="94"/>
      <c r="I33" s="94"/>
      <c r="J33" s="94"/>
      <c r="K33" s="94"/>
      <c r="L33" s="94"/>
      <c r="M33" s="94"/>
      <c r="N33" s="94"/>
      <c r="O33" s="94"/>
      <c r="P33" s="94"/>
      <c r="Q33" s="94"/>
      <c r="R33" s="94"/>
      <c r="S33" s="94"/>
      <c r="T33" s="94"/>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row>
    <row r="34" spans="1:70" s="1" customFormat="1" ht="29.25" customHeight="1" outlineLevel="1" thickBot="1" x14ac:dyDescent="0.4">
      <c r="A34" s="59"/>
      <c r="B34" s="108" t="s">
        <v>9</v>
      </c>
      <c r="C34" s="235" t="s">
        <v>43</v>
      </c>
      <c r="D34" s="236">
        <v>2018</v>
      </c>
      <c r="E34" s="248">
        <v>2019</v>
      </c>
      <c r="F34" s="351">
        <v>2020</v>
      </c>
      <c r="G34" s="352"/>
      <c r="H34" s="221"/>
      <c r="I34" s="221"/>
      <c r="J34" s="221"/>
      <c r="K34" s="221"/>
      <c r="L34" s="221"/>
      <c r="M34" s="84"/>
      <c r="N34" s="84"/>
      <c r="O34" s="84"/>
      <c r="P34" s="84"/>
      <c r="Q34" s="84"/>
      <c r="R34" s="84"/>
      <c r="S34" s="7"/>
      <c r="T34" s="7"/>
      <c r="U34" s="7"/>
      <c r="V34" s="326"/>
      <c r="W34" s="326"/>
      <c r="X34" s="326"/>
      <c r="Y34" s="326"/>
      <c r="Z34" s="326"/>
      <c r="AA34" s="326"/>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70" s="1" customFormat="1" ht="23.45" customHeight="1" outlineLevel="1" x14ac:dyDescent="0.35">
      <c r="A35" s="7"/>
      <c r="B35" s="109" t="s">
        <v>26</v>
      </c>
      <c r="C35" s="110">
        <f>24658200+811299</f>
        <v>25469499</v>
      </c>
      <c r="D35" s="218">
        <v>30391584</v>
      </c>
      <c r="E35" s="220">
        <f>'Summary (2019)'!I27</f>
        <v>14466800</v>
      </c>
      <c r="F35" s="327" t="s">
        <v>147</v>
      </c>
      <c r="G35" s="328"/>
      <c r="H35" s="222"/>
      <c r="I35" s="222"/>
      <c r="J35" s="222"/>
      <c r="K35" s="222"/>
      <c r="L35" s="222"/>
      <c r="M35" s="84"/>
      <c r="N35" s="84"/>
      <c r="O35" s="84"/>
      <c r="P35" s="84"/>
      <c r="Q35" s="84"/>
      <c r="R35" s="84"/>
      <c r="S35" s="7"/>
      <c r="T35" s="7"/>
      <c r="U35" s="138"/>
      <c r="V35" s="138"/>
      <c r="W35" s="138"/>
      <c r="X35" s="138"/>
      <c r="Y35" s="138"/>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70" s="1" customFormat="1" ht="23.45" customHeight="1" outlineLevel="1" x14ac:dyDescent="0.35">
      <c r="A36" s="59"/>
      <c r="B36" s="111" t="s">
        <v>24</v>
      </c>
      <c r="C36" s="112">
        <v>0</v>
      </c>
      <c r="D36" s="219">
        <v>0</v>
      </c>
      <c r="E36" s="220" t="s">
        <v>147</v>
      </c>
      <c r="F36" s="329" t="s">
        <v>147</v>
      </c>
      <c r="G36" s="330"/>
      <c r="H36" s="222"/>
      <c r="I36" s="222"/>
      <c r="J36" s="222"/>
      <c r="K36" s="222"/>
      <c r="L36" s="222"/>
      <c r="M36" s="84"/>
      <c r="N36" s="84"/>
      <c r="O36" s="84"/>
      <c r="P36" s="84"/>
      <c r="Q36" s="84"/>
      <c r="R36" s="84"/>
      <c r="S36" s="84"/>
      <c r="T36" s="84"/>
      <c r="U36" s="84"/>
      <c r="V36" s="7"/>
      <c r="W36" s="7"/>
      <c r="X36" s="7"/>
      <c r="Y36" s="138"/>
      <c r="Z36" s="138"/>
      <c r="AA36" s="138"/>
      <c r="AB36" s="138"/>
      <c r="AC36" s="138"/>
      <c r="AD36" s="138"/>
      <c r="AE36" s="138"/>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70" s="1" customFormat="1" ht="23.45" customHeight="1" outlineLevel="1" x14ac:dyDescent="0.35">
      <c r="A37" s="59"/>
      <c r="B37" s="111" t="s">
        <v>25</v>
      </c>
      <c r="C37" s="112">
        <v>1</v>
      </c>
      <c r="D37" s="219">
        <v>1</v>
      </c>
      <c r="E37" s="220" t="s">
        <v>147</v>
      </c>
      <c r="F37" s="329" t="s">
        <v>147</v>
      </c>
      <c r="G37" s="330"/>
      <c r="H37" s="222"/>
      <c r="I37" s="222"/>
      <c r="J37" s="222"/>
      <c r="K37" s="222"/>
      <c r="L37" s="222"/>
      <c r="M37" s="84"/>
      <c r="N37" s="84"/>
      <c r="O37" s="84"/>
      <c r="P37" s="84"/>
      <c r="Q37" s="84"/>
      <c r="R37" s="84"/>
      <c r="S37" s="84"/>
      <c r="T37" s="84"/>
      <c r="U37" s="84"/>
      <c r="V37" s="7"/>
      <c r="W37" s="7"/>
      <c r="X37" s="7"/>
      <c r="Y37" s="138"/>
      <c r="Z37" s="138"/>
      <c r="AA37" s="138"/>
      <c r="AB37" s="138"/>
      <c r="AC37" s="138"/>
      <c r="AD37" s="138"/>
      <c r="AE37" s="138"/>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70" s="1" customFormat="1" ht="19.5" customHeight="1" outlineLevel="1" x14ac:dyDescent="0.35">
      <c r="A38" s="59"/>
      <c r="B38" s="3"/>
      <c r="C38" s="3"/>
      <c r="D38" s="84"/>
      <c r="E38" s="84"/>
      <c r="F38" s="84"/>
      <c r="G38" s="84"/>
      <c r="H38" s="84"/>
      <c r="I38" s="84"/>
      <c r="J38" s="84"/>
      <c r="K38" s="84"/>
      <c r="L38" s="84"/>
      <c r="M38" s="84"/>
      <c r="N38" s="84"/>
      <c r="O38" s="84"/>
      <c r="P38" s="84"/>
      <c r="Q38" s="84"/>
      <c r="R38" s="84"/>
      <c r="S38" s="84"/>
      <c r="T38" s="84"/>
      <c r="U38" s="84"/>
      <c r="V38" s="7"/>
      <c r="W38" s="7"/>
      <c r="X38" s="7"/>
      <c r="Y38" s="7"/>
      <c r="Z38" s="7"/>
      <c r="AA38" s="7"/>
      <c r="AB38" s="7"/>
      <c r="AC38" s="95" t="s">
        <v>41</v>
      </c>
      <c r="AD38" s="6"/>
      <c r="AE38" s="6"/>
      <c r="AF38" s="6"/>
      <c r="AG38" s="6"/>
      <c r="AH38" s="6"/>
      <c r="AI38" s="6"/>
      <c r="AJ38" s="7"/>
      <c r="AK38" s="7"/>
      <c r="AL38" s="7"/>
      <c r="AM38" s="7"/>
      <c r="AN38" s="7"/>
      <c r="AO38" s="134" t="s">
        <v>63</v>
      </c>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70" ht="21" outlineLevel="1" x14ac:dyDescent="0.35">
      <c r="A39" s="318" t="s">
        <v>99</v>
      </c>
      <c r="B39" s="318"/>
      <c r="C39" s="318"/>
      <c r="D39" s="318"/>
      <c r="E39" s="318"/>
      <c r="F39" s="318"/>
      <c r="G39" s="319"/>
      <c r="H39" s="333" t="s">
        <v>1</v>
      </c>
      <c r="I39" s="334"/>
      <c r="J39" s="334"/>
      <c r="K39" s="334"/>
      <c r="L39" s="335"/>
      <c r="M39" s="320" t="s">
        <v>281</v>
      </c>
      <c r="N39" s="321"/>
      <c r="O39" s="321"/>
      <c r="P39" s="321"/>
      <c r="Q39" s="322"/>
      <c r="R39" s="323" t="s">
        <v>284</v>
      </c>
      <c r="S39" s="324"/>
      <c r="T39" s="324"/>
      <c r="U39" s="324"/>
      <c r="V39" s="325"/>
      <c r="W39" s="59"/>
      <c r="X39" s="59"/>
      <c r="Y39" s="59"/>
      <c r="Z39" s="59"/>
      <c r="AA39" s="59"/>
      <c r="AB39" s="59"/>
      <c r="AC39" s="59"/>
      <c r="AD39" s="315" t="s">
        <v>11</v>
      </c>
      <c r="AE39" s="316"/>
      <c r="AF39" s="316"/>
      <c r="AG39" s="316"/>
      <c r="AH39" s="317"/>
      <c r="AI39" s="315" t="s">
        <v>16</v>
      </c>
      <c r="AJ39" s="316"/>
      <c r="AK39" s="316"/>
      <c r="AL39" s="316"/>
      <c r="AM39" s="317"/>
      <c r="AN39" s="315" t="s">
        <v>23</v>
      </c>
      <c r="AO39" s="316"/>
      <c r="AP39" s="316"/>
      <c r="AQ39" s="316"/>
      <c r="AR39" s="317"/>
      <c r="AS39" s="315" t="s">
        <v>13</v>
      </c>
      <c r="AT39" s="316"/>
      <c r="AU39" s="316"/>
      <c r="AV39" s="316"/>
      <c r="AW39" s="317"/>
      <c r="AX39" s="315" t="s">
        <v>14</v>
      </c>
      <c r="AY39" s="316"/>
      <c r="AZ39" s="316"/>
      <c r="BA39" s="316"/>
      <c r="BB39" s="317"/>
      <c r="BC39" s="315" t="s">
        <v>12</v>
      </c>
      <c r="BD39" s="316"/>
      <c r="BE39" s="316"/>
      <c r="BF39" s="316"/>
      <c r="BG39" s="317"/>
      <c r="BH39" s="315" t="s">
        <v>17</v>
      </c>
      <c r="BI39" s="316"/>
      <c r="BJ39" s="316"/>
      <c r="BK39" s="316"/>
      <c r="BL39" s="317"/>
      <c r="BM39" s="315" t="s">
        <v>15</v>
      </c>
      <c r="BN39" s="316"/>
      <c r="BO39" s="316"/>
      <c r="BP39" s="316"/>
      <c r="BQ39" s="317"/>
    </row>
    <row r="40" spans="1:70" ht="29.45" customHeight="1" outlineLevel="1" thickBot="1" x14ac:dyDescent="0.3">
      <c r="A40" s="86" t="s">
        <v>6</v>
      </c>
      <c r="B40" s="41" t="s">
        <v>8</v>
      </c>
      <c r="C40" s="41" t="s">
        <v>3</v>
      </c>
      <c r="D40" s="347" t="s">
        <v>59</v>
      </c>
      <c r="E40" s="348"/>
      <c r="F40" s="42" t="s">
        <v>10</v>
      </c>
      <c r="G40" s="42" t="s">
        <v>0</v>
      </c>
      <c r="H40" s="42" t="s">
        <v>21</v>
      </c>
      <c r="I40" s="42" t="s">
        <v>29</v>
      </c>
      <c r="J40" s="42" t="s">
        <v>28</v>
      </c>
      <c r="K40" s="42" t="s">
        <v>22</v>
      </c>
      <c r="L40" s="42" t="s">
        <v>42</v>
      </c>
      <c r="M40" s="53" t="s">
        <v>21</v>
      </c>
      <c r="N40" s="231" t="s">
        <v>29</v>
      </c>
      <c r="O40" s="53" t="s">
        <v>28</v>
      </c>
      <c r="P40" s="231" t="s">
        <v>22</v>
      </c>
      <c r="Q40" s="53" t="s">
        <v>42</v>
      </c>
      <c r="R40" s="232" t="s">
        <v>21</v>
      </c>
      <c r="S40" s="233" t="s">
        <v>29</v>
      </c>
      <c r="T40" s="232" t="s">
        <v>28</v>
      </c>
      <c r="U40" s="233" t="s">
        <v>22</v>
      </c>
      <c r="V40" s="232" t="s">
        <v>42</v>
      </c>
      <c r="W40" s="59"/>
      <c r="X40" s="59"/>
      <c r="Y40" s="59"/>
      <c r="Z40" s="59"/>
      <c r="AA40" s="59"/>
      <c r="AB40" s="59"/>
      <c r="AC40" s="59"/>
      <c r="AD40" s="76" t="s">
        <v>21</v>
      </c>
      <c r="AE40" s="53" t="s">
        <v>29</v>
      </c>
      <c r="AF40" s="53" t="s">
        <v>28</v>
      </c>
      <c r="AG40" s="53" t="s">
        <v>22</v>
      </c>
      <c r="AH40" s="72" t="s">
        <v>42</v>
      </c>
      <c r="AI40" s="76" t="s">
        <v>21</v>
      </c>
      <c r="AJ40" s="53" t="s">
        <v>29</v>
      </c>
      <c r="AK40" s="53" t="s">
        <v>28</v>
      </c>
      <c r="AL40" s="53" t="s">
        <v>22</v>
      </c>
      <c r="AM40" s="72" t="s">
        <v>42</v>
      </c>
      <c r="AN40" s="76" t="s">
        <v>21</v>
      </c>
      <c r="AO40" s="53" t="s">
        <v>29</v>
      </c>
      <c r="AP40" s="53" t="s">
        <v>28</v>
      </c>
      <c r="AQ40" s="53" t="s">
        <v>22</v>
      </c>
      <c r="AR40" s="72" t="s">
        <v>42</v>
      </c>
      <c r="AS40" s="76" t="s">
        <v>21</v>
      </c>
      <c r="AT40" s="53" t="s">
        <v>29</v>
      </c>
      <c r="AU40" s="53" t="s">
        <v>28</v>
      </c>
      <c r="AV40" s="53" t="s">
        <v>22</v>
      </c>
      <c r="AW40" s="72" t="s">
        <v>42</v>
      </c>
      <c r="AX40" s="76" t="s">
        <v>21</v>
      </c>
      <c r="AY40" s="53" t="s">
        <v>29</v>
      </c>
      <c r="AZ40" s="53" t="s">
        <v>28</v>
      </c>
      <c r="BA40" s="53" t="s">
        <v>22</v>
      </c>
      <c r="BB40" s="72" t="s">
        <v>42</v>
      </c>
      <c r="BC40" s="76" t="s">
        <v>21</v>
      </c>
      <c r="BD40" s="53" t="s">
        <v>29</v>
      </c>
      <c r="BE40" s="53" t="s">
        <v>28</v>
      </c>
      <c r="BF40" s="53" t="s">
        <v>22</v>
      </c>
      <c r="BG40" s="72"/>
      <c r="BH40" s="76" t="s">
        <v>21</v>
      </c>
      <c r="BI40" s="53" t="s">
        <v>29</v>
      </c>
      <c r="BJ40" s="53" t="s">
        <v>28</v>
      </c>
      <c r="BK40" s="53" t="s">
        <v>22</v>
      </c>
      <c r="BL40" s="72"/>
      <c r="BM40" s="76" t="s">
        <v>21</v>
      </c>
      <c r="BN40" s="53" t="s">
        <v>29</v>
      </c>
      <c r="BO40" s="53" t="s">
        <v>28</v>
      </c>
      <c r="BP40" s="53" t="s">
        <v>22</v>
      </c>
      <c r="BQ40" s="72" t="s">
        <v>42</v>
      </c>
    </row>
    <row r="41" spans="1:70" ht="78.95" customHeight="1" outlineLevel="1" x14ac:dyDescent="0.25">
      <c r="A41" s="181" t="s">
        <v>18</v>
      </c>
      <c r="B41" s="282" t="s">
        <v>94</v>
      </c>
      <c r="C41" s="171"/>
      <c r="D41" s="366"/>
      <c r="E41" s="367"/>
      <c r="F41" s="9"/>
      <c r="G41" s="9"/>
      <c r="H41" s="273"/>
      <c r="I41" s="200"/>
      <c r="J41" s="200"/>
      <c r="K41" s="273"/>
      <c r="L41" s="200">
        <v>160</v>
      </c>
      <c r="M41" s="43"/>
      <c r="N41" s="39"/>
      <c r="O41" s="38"/>
      <c r="P41" s="39"/>
      <c r="Q41" s="38"/>
      <c r="R41" s="176"/>
      <c r="S41" s="175"/>
      <c r="T41" s="229"/>
      <c r="U41" s="175"/>
      <c r="V41" s="229"/>
      <c r="W41" s="133"/>
      <c r="X41" s="59"/>
      <c r="Y41" s="59"/>
      <c r="Z41" s="59"/>
      <c r="AA41" s="59"/>
      <c r="AB41" s="59"/>
      <c r="AC41" s="80" t="s">
        <v>18</v>
      </c>
      <c r="AD41" s="77"/>
      <c r="AE41" s="54"/>
      <c r="AF41" s="54"/>
      <c r="AG41" s="54"/>
      <c r="AH41" s="73"/>
      <c r="AI41" s="77"/>
      <c r="AJ41" s="54"/>
      <c r="AK41" s="54"/>
      <c r="AL41" s="54"/>
      <c r="AM41" s="73"/>
      <c r="AN41" s="77"/>
      <c r="AO41" s="54"/>
      <c r="AP41" s="54"/>
      <c r="AQ41" s="54"/>
      <c r="AR41" s="73"/>
      <c r="AS41" s="77"/>
      <c r="AT41" s="54"/>
      <c r="AU41" s="54"/>
      <c r="AV41" s="54"/>
      <c r="AW41" s="73"/>
      <c r="AX41" s="77"/>
      <c r="AY41" s="54"/>
      <c r="AZ41" s="54"/>
      <c r="BA41" s="54"/>
      <c r="BB41" s="73"/>
      <c r="BC41" s="77"/>
      <c r="BD41" s="54"/>
      <c r="BE41" s="54"/>
      <c r="BF41" s="54"/>
      <c r="BG41" s="73"/>
      <c r="BH41" s="77"/>
      <c r="BI41" s="54"/>
      <c r="BJ41" s="54"/>
      <c r="BK41" s="54"/>
      <c r="BL41" s="73"/>
      <c r="BM41" s="77"/>
      <c r="BN41" s="54"/>
      <c r="BO41" s="54"/>
      <c r="BP41" s="54"/>
      <c r="BQ41" s="73"/>
    </row>
    <row r="42" spans="1:70" ht="83.1" customHeight="1" outlineLevel="1" x14ac:dyDescent="0.25">
      <c r="A42" s="182" t="s">
        <v>19</v>
      </c>
      <c r="B42" s="172" t="s">
        <v>96</v>
      </c>
      <c r="C42" s="172" t="s">
        <v>267</v>
      </c>
      <c r="D42" s="364"/>
      <c r="E42" s="365"/>
      <c r="F42" s="178" t="s">
        <v>214</v>
      </c>
      <c r="G42" s="178" t="s">
        <v>229</v>
      </c>
      <c r="H42" s="178"/>
      <c r="I42" s="178"/>
      <c r="J42" s="178"/>
      <c r="K42" s="270"/>
      <c r="L42" s="178">
        <v>0</v>
      </c>
      <c r="M42" s="43"/>
      <c r="N42" s="44"/>
      <c r="O42" s="43"/>
      <c r="P42" s="44"/>
      <c r="Q42" s="224">
        <v>364</v>
      </c>
      <c r="R42" s="176"/>
      <c r="S42" s="175"/>
      <c r="T42" s="229"/>
      <c r="U42" s="175"/>
      <c r="V42" s="229">
        <v>348</v>
      </c>
      <c r="W42" s="133"/>
      <c r="X42" s="59"/>
      <c r="Y42" s="59"/>
      <c r="Z42" s="59"/>
      <c r="AA42" s="59"/>
      <c r="AB42" s="59"/>
      <c r="AC42" s="81" t="s">
        <v>19</v>
      </c>
      <c r="AD42" s="78"/>
      <c r="AE42" s="55"/>
      <c r="AF42" s="55"/>
      <c r="AG42" s="55"/>
      <c r="AH42" s="74"/>
      <c r="AI42" s="78"/>
      <c r="AJ42" s="55"/>
      <c r="AK42" s="55"/>
      <c r="AL42" s="55"/>
      <c r="AM42" s="74"/>
      <c r="AN42" s="78"/>
      <c r="AO42" s="55"/>
      <c r="AP42" s="55"/>
      <c r="AQ42" s="55"/>
      <c r="AR42" s="74"/>
      <c r="AS42" s="78"/>
      <c r="AT42" s="55"/>
      <c r="AU42" s="55"/>
      <c r="AV42" s="55"/>
      <c r="AW42" s="74"/>
      <c r="AX42" s="78"/>
      <c r="AY42" s="55"/>
      <c r="AZ42" s="55"/>
      <c r="BA42" s="55"/>
      <c r="BB42" s="74"/>
      <c r="BC42" s="78"/>
      <c r="BD42" s="55"/>
      <c r="BE42" s="55"/>
      <c r="BF42" s="55"/>
      <c r="BG42" s="74"/>
      <c r="BH42" s="78"/>
      <c r="BI42" s="55"/>
      <c r="BJ42" s="55"/>
      <c r="BK42" s="55"/>
      <c r="BL42" s="74"/>
      <c r="BM42" s="78"/>
      <c r="BN42" s="55"/>
      <c r="BO42" s="55"/>
      <c r="BP42" s="55"/>
      <c r="BQ42" s="74"/>
    </row>
    <row r="43" spans="1:70" ht="71.099999999999994" customHeight="1" outlineLevel="1" x14ac:dyDescent="0.25">
      <c r="A43" s="183" t="s">
        <v>20</v>
      </c>
      <c r="B43" s="173" t="s">
        <v>101</v>
      </c>
      <c r="C43" s="180" t="s">
        <v>268</v>
      </c>
      <c r="D43" s="360"/>
      <c r="E43" s="361"/>
      <c r="F43" s="179"/>
      <c r="G43" s="9"/>
      <c r="H43" s="200"/>
      <c r="I43" s="200"/>
      <c r="J43" s="200"/>
      <c r="K43" s="200"/>
      <c r="L43" s="200">
        <v>0</v>
      </c>
      <c r="M43" s="43"/>
      <c r="N43" s="44"/>
      <c r="O43" s="43"/>
      <c r="P43" s="44"/>
      <c r="Q43" s="43"/>
      <c r="R43" s="176"/>
      <c r="S43" s="175"/>
      <c r="T43" s="229"/>
      <c r="U43" s="175"/>
      <c r="V43" s="229"/>
      <c r="W43" s="133"/>
      <c r="X43" s="59"/>
      <c r="Y43" s="59"/>
      <c r="Z43" s="59"/>
      <c r="AA43" s="59"/>
      <c r="AB43" s="59"/>
      <c r="AC43" s="80" t="s">
        <v>20</v>
      </c>
      <c r="AD43" s="79"/>
      <c r="AE43" s="56"/>
      <c r="AF43" s="56"/>
      <c r="AG43" s="56"/>
      <c r="AH43" s="75"/>
      <c r="AI43" s="79"/>
      <c r="AJ43" s="56"/>
      <c r="AK43" s="56"/>
      <c r="AL43" s="56"/>
      <c r="AM43" s="75"/>
      <c r="AN43" s="79"/>
      <c r="AO43" s="56"/>
      <c r="AP43" s="56"/>
      <c r="AQ43" s="56"/>
      <c r="AR43" s="75"/>
      <c r="AS43" s="79"/>
      <c r="AT43" s="56"/>
      <c r="AU43" s="56"/>
      <c r="AV43" s="56"/>
      <c r="AW43" s="75"/>
      <c r="AX43" s="79"/>
      <c r="AY43" s="56"/>
      <c r="AZ43" s="56"/>
      <c r="BA43" s="56"/>
      <c r="BB43" s="75"/>
      <c r="BC43" s="79"/>
      <c r="BD43" s="56"/>
      <c r="BE43" s="56"/>
      <c r="BF43" s="56"/>
      <c r="BG43" s="75"/>
      <c r="BH43" s="79"/>
      <c r="BI43" s="56"/>
      <c r="BJ43" s="56"/>
      <c r="BK43" s="56"/>
      <c r="BL43" s="75"/>
      <c r="BM43" s="79"/>
      <c r="BN43" s="56"/>
      <c r="BO43" s="56"/>
      <c r="BP43" s="56"/>
      <c r="BQ43" s="75"/>
    </row>
    <row r="44" spans="1:70" ht="75.599999999999994" customHeight="1" outlineLevel="1" x14ac:dyDescent="0.25">
      <c r="A44" s="182" t="s">
        <v>71</v>
      </c>
      <c r="B44" s="283" t="s">
        <v>102</v>
      </c>
      <c r="C44" s="197"/>
      <c r="D44" s="364"/>
      <c r="E44" s="365"/>
      <c r="F44" s="178" t="s">
        <v>228</v>
      </c>
      <c r="G44" s="178" t="s">
        <v>234</v>
      </c>
      <c r="H44" s="270">
        <v>0</v>
      </c>
      <c r="I44" s="270">
        <v>0</v>
      </c>
      <c r="J44" s="178"/>
      <c r="K44" s="270">
        <v>0</v>
      </c>
      <c r="L44" s="178"/>
      <c r="M44" s="43"/>
      <c r="N44" s="44"/>
      <c r="O44" s="43"/>
      <c r="P44" s="44"/>
      <c r="Q44" s="43"/>
      <c r="R44" s="176"/>
      <c r="S44" s="175"/>
      <c r="T44" s="229"/>
      <c r="U44" s="175"/>
      <c r="V44" s="229"/>
      <c r="W44" s="59"/>
      <c r="X44" s="59"/>
      <c r="Y44" s="59"/>
      <c r="Z44" s="59"/>
      <c r="AA44" s="59"/>
      <c r="AB44" s="59"/>
      <c r="AC44" s="81"/>
      <c r="AD44" s="78"/>
      <c r="AE44" s="55"/>
      <c r="AF44" s="55"/>
      <c r="AG44" s="55"/>
      <c r="AH44" s="74"/>
      <c r="AI44" s="78"/>
      <c r="AJ44" s="55"/>
      <c r="AK44" s="55"/>
      <c r="AL44" s="55"/>
      <c r="AM44" s="74"/>
      <c r="AN44" s="78"/>
      <c r="AO44" s="55"/>
      <c r="AP44" s="55"/>
      <c r="AQ44" s="55"/>
      <c r="AR44" s="74"/>
      <c r="AS44" s="78"/>
      <c r="AT44" s="55"/>
      <c r="AU44" s="55"/>
      <c r="AV44" s="55"/>
      <c r="AW44" s="74"/>
      <c r="AX44" s="78"/>
      <c r="AY44" s="55"/>
      <c r="AZ44" s="55"/>
      <c r="BA44" s="55"/>
      <c r="BB44" s="74"/>
      <c r="BC44" s="78"/>
      <c r="BD44" s="55"/>
      <c r="BE44" s="55"/>
      <c r="BF44" s="55"/>
      <c r="BG44" s="74"/>
      <c r="BH44" s="78"/>
      <c r="BI44" s="55"/>
      <c r="BJ44" s="55"/>
      <c r="BK44" s="55"/>
      <c r="BL44" s="74"/>
      <c r="BM44" s="78"/>
      <c r="BN44" s="55"/>
      <c r="BO44" s="55"/>
      <c r="BP44" s="55"/>
      <c r="BQ44" s="74"/>
    </row>
    <row r="45" spans="1:70" ht="66.599999999999994" customHeight="1" outlineLevel="1" x14ac:dyDescent="0.25">
      <c r="A45" s="183" t="s">
        <v>72</v>
      </c>
      <c r="B45" s="173" t="s">
        <v>103</v>
      </c>
      <c r="C45" s="173" t="s">
        <v>269</v>
      </c>
      <c r="D45" s="360"/>
      <c r="E45" s="361"/>
      <c r="F45" s="179" t="s">
        <v>271</v>
      </c>
      <c r="G45" s="200" t="s">
        <v>229</v>
      </c>
      <c r="H45" s="200"/>
      <c r="I45" s="200"/>
      <c r="J45" s="200"/>
      <c r="K45" s="200"/>
      <c r="L45" s="200" t="s">
        <v>154</v>
      </c>
      <c r="M45" s="43"/>
      <c r="N45" s="44"/>
      <c r="O45" s="43"/>
      <c r="P45" s="44"/>
      <c r="Q45" s="43"/>
      <c r="R45" s="176"/>
      <c r="S45" s="175"/>
      <c r="T45" s="229"/>
      <c r="U45" s="175"/>
      <c r="V45" s="229"/>
      <c r="W45" s="59"/>
      <c r="X45" s="59"/>
      <c r="Y45" s="59"/>
      <c r="Z45" s="59"/>
      <c r="AA45" s="59"/>
      <c r="AB45" s="59"/>
      <c r="AC45" s="80"/>
      <c r="AD45" s="79"/>
      <c r="AE45" s="56"/>
      <c r="AF45" s="56"/>
      <c r="AG45" s="56"/>
      <c r="AH45" s="75"/>
      <c r="AI45" s="79"/>
      <c r="AJ45" s="56"/>
      <c r="AK45" s="56"/>
      <c r="AL45" s="56"/>
      <c r="AM45" s="75"/>
      <c r="AN45" s="79"/>
      <c r="AO45" s="56"/>
      <c r="AP45" s="56"/>
      <c r="AQ45" s="56"/>
      <c r="AR45" s="75"/>
      <c r="AS45" s="79"/>
      <c r="AT45" s="56"/>
      <c r="AU45" s="56"/>
      <c r="AV45" s="56"/>
      <c r="AW45" s="75"/>
      <c r="AX45" s="79"/>
      <c r="AY45" s="56"/>
      <c r="AZ45" s="56"/>
      <c r="BA45" s="56"/>
      <c r="BB45" s="75"/>
      <c r="BC45" s="79"/>
      <c r="BD45" s="56"/>
      <c r="BE45" s="56"/>
      <c r="BF45" s="56"/>
      <c r="BG45" s="75"/>
      <c r="BH45" s="79"/>
      <c r="BI45" s="56"/>
      <c r="BJ45" s="56"/>
      <c r="BK45" s="56"/>
      <c r="BL45" s="75"/>
      <c r="BM45" s="79"/>
      <c r="BN45" s="56"/>
      <c r="BO45" s="56"/>
      <c r="BP45" s="56"/>
      <c r="BQ45" s="75"/>
    </row>
    <row r="46" spans="1:70" ht="75.599999999999994" customHeight="1" outlineLevel="1" x14ac:dyDescent="0.25">
      <c r="A46" s="182" t="s">
        <v>134</v>
      </c>
      <c r="B46" s="172" t="s">
        <v>104</v>
      </c>
      <c r="C46" s="172" t="s">
        <v>270</v>
      </c>
      <c r="D46" s="364"/>
      <c r="E46" s="365"/>
      <c r="F46" s="178" t="s">
        <v>228</v>
      </c>
      <c r="G46" s="178" t="s">
        <v>234</v>
      </c>
      <c r="H46" s="178" t="s">
        <v>155</v>
      </c>
      <c r="I46" s="178"/>
      <c r="J46" s="178"/>
      <c r="K46" s="178"/>
      <c r="L46" s="178"/>
      <c r="M46" s="224">
        <v>48174</v>
      </c>
      <c r="N46" s="223">
        <v>280</v>
      </c>
      <c r="O46" s="224">
        <v>900</v>
      </c>
      <c r="P46" s="223">
        <v>20646</v>
      </c>
      <c r="Q46" s="224" t="s">
        <v>193</v>
      </c>
      <c r="R46" s="176">
        <f>5040+(8000*0.75)+(500*0.8)+36734</f>
        <v>48174</v>
      </c>
      <c r="S46" s="175"/>
      <c r="T46" s="229"/>
      <c r="U46" s="175">
        <f>(8000*0.25)+(500*0.2)+19726</f>
        <v>21826</v>
      </c>
      <c r="V46" s="291" t="s">
        <v>193</v>
      </c>
      <c r="W46" s="59"/>
      <c r="X46" s="59"/>
      <c r="Y46" s="59"/>
      <c r="Z46" s="59"/>
      <c r="AA46" s="59"/>
      <c r="AB46" s="59"/>
      <c r="AC46" s="81"/>
      <c r="AD46" s="78"/>
      <c r="AE46" s="55"/>
      <c r="AF46" s="55"/>
      <c r="AG46" s="55"/>
      <c r="AH46" s="74"/>
      <c r="AI46" s="78"/>
      <c r="AJ46" s="55"/>
      <c r="AK46" s="55"/>
      <c r="AL46" s="55"/>
      <c r="AM46" s="74"/>
      <c r="AN46" s="78"/>
      <c r="AO46" s="55"/>
      <c r="AP46" s="55"/>
      <c r="AQ46" s="55"/>
      <c r="AR46" s="74"/>
      <c r="AS46" s="78"/>
      <c r="AT46" s="55"/>
      <c r="AU46" s="55"/>
      <c r="AV46" s="55"/>
      <c r="AW46" s="74"/>
      <c r="AX46" s="78"/>
      <c r="AY46" s="55"/>
      <c r="AZ46" s="55"/>
      <c r="BA46" s="55"/>
      <c r="BB46" s="74"/>
      <c r="BC46" s="78"/>
      <c r="BD46" s="55"/>
      <c r="BE46" s="55"/>
      <c r="BF46" s="55"/>
      <c r="BG46" s="74"/>
      <c r="BH46" s="78"/>
      <c r="BI46" s="55"/>
      <c r="BJ46" s="55"/>
      <c r="BK46" s="55"/>
      <c r="BL46" s="74"/>
      <c r="BM46" s="78"/>
      <c r="BN46" s="55"/>
      <c r="BO46" s="55"/>
      <c r="BP46" s="55"/>
      <c r="BQ46" s="74"/>
    </row>
    <row r="47" spans="1:70" ht="66.599999999999994" customHeight="1" outlineLevel="1" x14ac:dyDescent="0.25">
      <c r="A47" s="183" t="s">
        <v>181</v>
      </c>
      <c r="B47" s="173" t="s">
        <v>106</v>
      </c>
      <c r="C47" s="173" t="s">
        <v>244</v>
      </c>
      <c r="D47" s="360"/>
      <c r="E47" s="361"/>
      <c r="F47" s="179" t="s">
        <v>228</v>
      </c>
      <c r="G47" s="200" t="s">
        <v>234</v>
      </c>
      <c r="H47" s="200"/>
      <c r="I47" s="200"/>
      <c r="J47" s="200"/>
      <c r="K47" s="200"/>
      <c r="L47" s="200">
        <v>0</v>
      </c>
      <c r="M47" s="43"/>
      <c r="N47" s="44"/>
      <c r="O47" s="43"/>
      <c r="P47" s="44"/>
      <c r="Q47" s="43"/>
      <c r="R47" s="176"/>
      <c r="S47" s="175"/>
      <c r="T47" s="229"/>
      <c r="U47" s="175"/>
      <c r="V47" s="229">
        <f>329</f>
        <v>329</v>
      </c>
      <c r="W47" s="59"/>
      <c r="X47" s="59"/>
      <c r="Y47" s="59"/>
      <c r="Z47" s="59"/>
      <c r="AA47" s="59"/>
      <c r="AB47" s="59"/>
      <c r="AC47" s="80"/>
      <c r="AD47" s="79"/>
      <c r="AE47" s="56"/>
      <c r="AF47" s="56"/>
      <c r="AG47" s="56"/>
      <c r="AH47" s="75"/>
      <c r="AI47" s="79"/>
      <c r="AJ47" s="56"/>
      <c r="AK47" s="56"/>
      <c r="AL47" s="56"/>
      <c r="AM47" s="75"/>
      <c r="AN47" s="79"/>
      <c r="AO47" s="56"/>
      <c r="AP47" s="56"/>
      <c r="AQ47" s="56"/>
      <c r="AR47" s="75"/>
      <c r="AS47" s="79"/>
      <c r="AT47" s="56"/>
      <c r="AU47" s="56"/>
      <c r="AV47" s="56"/>
      <c r="AW47" s="75"/>
      <c r="AX47" s="79"/>
      <c r="AY47" s="56"/>
      <c r="AZ47" s="56"/>
      <c r="BA47" s="56"/>
      <c r="BB47" s="75"/>
      <c r="BC47" s="79"/>
      <c r="BD47" s="56"/>
      <c r="BE47" s="56"/>
      <c r="BF47" s="56"/>
      <c r="BG47" s="75"/>
      <c r="BH47" s="79"/>
      <c r="BI47" s="56"/>
      <c r="BJ47" s="56"/>
      <c r="BK47" s="56"/>
      <c r="BL47" s="75"/>
      <c r="BM47" s="79"/>
      <c r="BN47" s="56"/>
      <c r="BO47" s="56"/>
      <c r="BP47" s="56"/>
      <c r="BQ47" s="75"/>
    </row>
    <row r="48" spans="1:70" ht="31.5" customHeight="1" outlineLevel="1" x14ac:dyDescent="0.35">
      <c r="A48" s="59"/>
      <c r="B48" s="84"/>
      <c r="C48" s="84"/>
      <c r="D48" s="252"/>
      <c r="E48" s="252"/>
      <c r="F48" s="252"/>
      <c r="G48" s="252"/>
      <c r="H48" s="84"/>
      <c r="I48" s="84"/>
      <c r="J48" s="84"/>
      <c r="K48" s="84"/>
      <c r="L48" s="84"/>
      <c r="M48" s="84"/>
      <c r="N48" s="84"/>
      <c r="O48" s="84"/>
      <c r="P48" s="84"/>
      <c r="Q48" s="59"/>
      <c r="R48" s="59"/>
      <c r="S48" s="59"/>
      <c r="T48" s="59"/>
      <c r="U48" s="59"/>
      <c r="V48" s="59"/>
      <c r="W48" s="7"/>
      <c r="X48" s="7"/>
      <c r="Y48" s="59"/>
      <c r="Z48" s="59"/>
      <c r="AA48" s="59"/>
      <c r="AB48" s="59"/>
      <c r="AC48" s="113"/>
      <c r="AD48" s="114"/>
      <c r="AE48" s="114"/>
      <c r="AF48" s="114"/>
      <c r="AG48" s="114"/>
      <c r="AH48" s="114"/>
      <c r="AI48" s="114"/>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3"/>
      <c r="BQ48" s="83"/>
      <c r="BR48" s="83"/>
    </row>
    <row r="49" spans="1:70" ht="21" outlineLevel="1" x14ac:dyDescent="0.35">
      <c r="A49" s="198" t="s">
        <v>100</v>
      </c>
      <c r="B49" s="195"/>
      <c r="C49" s="195"/>
      <c r="D49" s="195"/>
      <c r="E49" s="195"/>
      <c r="F49" s="195"/>
      <c r="G49" s="195"/>
      <c r="H49" s="195"/>
      <c r="I49" s="195"/>
      <c r="J49" s="195"/>
      <c r="K49" s="195"/>
      <c r="L49" s="196"/>
      <c r="M49" s="118"/>
      <c r="N49" s="118"/>
      <c r="O49" s="118"/>
      <c r="P49" s="118"/>
      <c r="Q49" s="118"/>
      <c r="R49" s="118"/>
      <c r="S49" s="118"/>
      <c r="T49" s="118"/>
      <c r="U49" s="118"/>
      <c r="V49" s="118"/>
      <c r="W49" s="59"/>
      <c r="X49" s="59"/>
      <c r="Y49" s="59"/>
      <c r="Z49" s="59"/>
      <c r="AA49" s="59"/>
      <c r="AB49" s="59"/>
      <c r="AC49" s="83"/>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2"/>
      <c r="BQ49" s="312"/>
      <c r="BR49" s="83"/>
    </row>
    <row r="50" spans="1:70" ht="24.6" customHeight="1" outlineLevel="1" x14ac:dyDescent="0.25">
      <c r="A50" s="362" t="s">
        <v>95</v>
      </c>
      <c r="B50" s="363"/>
      <c r="C50" s="363"/>
      <c r="D50" s="363"/>
      <c r="E50" s="363"/>
      <c r="F50" s="363"/>
      <c r="G50" s="363"/>
      <c r="H50" s="137"/>
      <c r="I50" s="137"/>
      <c r="J50" s="137"/>
      <c r="K50" s="137"/>
      <c r="L50" s="137"/>
      <c r="M50" s="120"/>
      <c r="N50" s="120"/>
      <c r="O50" s="120"/>
      <c r="P50" s="59"/>
      <c r="Q50" s="59"/>
      <c r="R50" s="59"/>
      <c r="S50" s="59"/>
      <c r="T50" s="59"/>
      <c r="U50" s="59"/>
      <c r="V50" s="115"/>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83"/>
    </row>
    <row r="51" spans="1:70" ht="24.6" customHeight="1" outlineLevel="1" x14ac:dyDescent="0.25">
      <c r="A51" s="145" t="s">
        <v>105</v>
      </c>
      <c r="B51" s="137"/>
      <c r="C51" s="137"/>
      <c r="D51" s="137"/>
      <c r="E51" s="137"/>
      <c r="F51" s="137"/>
      <c r="G51" s="137"/>
      <c r="H51" s="137"/>
      <c r="I51" s="137"/>
      <c r="J51" s="137"/>
      <c r="K51" s="137"/>
      <c r="L51" s="137"/>
      <c r="M51" s="120"/>
      <c r="N51" s="120"/>
      <c r="O51" s="120"/>
      <c r="P51" s="59"/>
      <c r="Q51" s="59"/>
      <c r="R51" s="59"/>
      <c r="S51" s="59"/>
      <c r="T51" s="59"/>
      <c r="U51" s="59"/>
      <c r="V51" s="115"/>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83"/>
    </row>
    <row r="52" spans="1:70" ht="24.6" customHeight="1" outlineLevel="1" x14ac:dyDescent="0.25">
      <c r="A52" s="136"/>
      <c r="B52" s="137"/>
      <c r="C52" s="137"/>
      <c r="D52" s="137"/>
      <c r="E52" s="137"/>
      <c r="F52" s="137"/>
      <c r="G52" s="137"/>
      <c r="H52" s="137"/>
      <c r="I52" s="137"/>
      <c r="J52" s="137"/>
      <c r="K52" s="137"/>
      <c r="L52" s="137"/>
      <c r="M52" s="120"/>
      <c r="N52" s="120"/>
      <c r="O52" s="120"/>
      <c r="P52" s="59"/>
      <c r="Q52" s="59"/>
      <c r="R52" s="59"/>
      <c r="S52" s="59"/>
      <c r="T52" s="59"/>
      <c r="U52" s="59"/>
      <c r="V52" s="115"/>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83"/>
    </row>
    <row r="53" spans="1:70" s="162" customFormat="1" ht="24.6" customHeight="1" outlineLevel="1" x14ac:dyDescent="0.25">
      <c r="A53" s="156"/>
      <c r="B53" s="157"/>
      <c r="C53" s="157"/>
      <c r="D53" s="157"/>
      <c r="E53" s="157"/>
      <c r="F53" s="157"/>
      <c r="G53" s="157"/>
      <c r="H53" s="157"/>
      <c r="I53" s="157"/>
      <c r="J53" s="157"/>
      <c r="K53" s="157"/>
      <c r="L53" s="157"/>
      <c r="M53" s="158"/>
      <c r="N53" s="158"/>
      <c r="O53" s="158"/>
      <c r="P53" s="159"/>
      <c r="Q53" s="159"/>
      <c r="R53" s="159"/>
      <c r="S53" s="159"/>
      <c r="T53" s="159"/>
      <c r="U53" s="159"/>
      <c r="V53" s="160"/>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59"/>
    </row>
    <row r="54" spans="1:70" ht="24.6" customHeight="1" outlineLevel="1" x14ac:dyDescent="0.25">
      <c r="A54" s="136"/>
      <c r="B54" s="137"/>
      <c r="C54" s="137"/>
      <c r="D54" s="137"/>
      <c r="E54" s="137"/>
      <c r="F54" s="137"/>
      <c r="G54" s="137"/>
      <c r="H54" s="137"/>
      <c r="I54" s="137"/>
      <c r="J54" s="137"/>
      <c r="K54" s="137"/>
      <c r="L54" s="137"/>
      <c r="M54" s="120"/>
      <c r="N54" s="120"/>
      <c r="O54" s="120"/>
      <c r="P54" s="59"/>
      <c r="Q54" s="59"/>
      <c r="R54" s="59"/>
      <c r="S54" s="59"/>
      <c r="T54" s="59"/>
      <c r="U54" s="59"/>
      <c r="V54" s="115"/>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83"/>
    </row>
    <row r="55" spans="1:70" ht="24.6" customHeight="1" outlineLevel="1" x14ac:dyDescent="0.25">
      <c r="A55" s="310"/>
      <c r="B55" s="311"/>
      <c r="C55" s="311"/>
      <c r="D55" s="311"/>
      <c r="E55" s="311"/>
      <c r="F55" s="311"/>
      <c r="G55" s="311"/>
      <c r="H55" s="135"/>
      <c r="I55" s="135"/>
      <c r="J55" s="135"/>
      <c r="K55" s="135"/>
      <c r="L55" s="135"/>
      <c r="M55" s="119"/>
      <c r="N55" s="119"/>
      <c r="O55" s="119"/>
      <c r="P55" s="59"/>
      <c r="Q55" s="59"/>
      <c r="R55" s="59"/>
      <c r="S55" s="59"/>
      <c r="T55" s="59"/>
      <c r="U55" s="59"/>
      <c r="V55" s="115"/>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83"/>
    </row>
  </sheetData>
  <mergeCells count="83">
    <mergeCell ref="D4:E4"/>
    <mergeCell ref="D5:E5"/>
    <mergeCell ref="D6:E6"/>
    <mergeCell ref="D7:E7"/>
    <mergeCell ref="A11:N11"/>
    <mergeCell ref="D8:E8"/>
    <mergeCell ref="D9:E9"/>
    <mergeCell ref="A1:AB1"/>
    <mergeCell ref="A3:G3"/>
    <mergeCell ref="T3:W3"/>
    <mergeCell ref="H3:K3"/>
    <mergeCell ref="L3:O3"/>
    <mergeCell ref="P3:S3"/>
    <mergeCell ref="F16:G16"/>
    <mergeCell ref="A18:G18"/>
    <mergeCell ref="M18:Q18"/>
    <mergeCell ref="R18:V18"/>
    <mergeCell ref="F13:G13"/>
    <mergeCell ref="V13:AA13"/>
    <mergeCell ref="F14:G14"/>
    <mergeCell ref="F15:G15"/>
    <mergeCell ref="H18:L18"/>
    <mergeCell ref="BH18:BL18"/>
    <mergeCell ref="BM18:BQ18"/>
    <mergeCell ref="D19:E19"/>
    <mergeCell ref="D20:E20"/>
    <mergeCell ref="D21:E21"/>
    <mergeCell ref="AD18:AH18"/>
    <mergeCell ref="AI18:AM18"/>
    <mergeCell ref="AN18:AR18"/>
    <mergeCell ref="AS18:AW18"/>
    <mergeCell ref="AX18:BB18"/>
    <mergeCell ref="BC18:BG18"/>
    <mergeCell ref="BH27:BL27"/>
    <mergeCell ref="BM27:BQ27"/>
    <mergeCell ref="A28:G28"/>
    <mergeCell ref="A29:G29"/>
    <mergeCell ref="A32:N32"/>
    <mergeCell ref="AS27:AW27"/>
    <mergeCell ref="AX27:BB27"/>
    <mergeCell ref="BC27:BG27"/>
    <mergeCell ref="AD27:AH27"/>
    <mergeCell ref="AI27:AM27"/>
    <mergeCell ref="AN27:AR27"/>
    <mergeCell ref="BH39:BL39"/>
    <mergeCell ref="BM39:BQ39"/>
    <mergeCell ref="D40:E40"/>
    <mergeCell ref="D41:E41"/>
    <mergeCell ref="D42:E42"/>
    <mergeCell ref="AD39:AH39"/>
    <mergeCell ref="AI39:AM39"/>
    <mergeCell ref="AN39:AR39"/>
    <mergeCell ref="AS39:AW39"/>
    <mergeCell ref="AX39:BB39"/>
    <mergeCell ref="BC39:BG39"/>
    <mergeCell ref="R39:V39"/>
    <mergeCell ref="A39:G39"/>
    <mergeCell ref="M39:Q39"/>
    <mergeCell ref="H39:L39"/>
    <mergeCell ref="A50:G50"/>
    <mergeCell ref="A55:G55"/>
    <mergeCell ref="D44:E44"/>
    <mergeCell ref="D45:E45"/>
    <mergeCell ref="AD49:AH49"/>
    <mergeCell ref="D47:E47"/>
    <mergeCell ref="D46:E46"/>
    <mergeCell ref="BH49:BL49"/>
    <mergeCell ref="BM49:BQ49"/>
    <mergeCell ref="AI49:AM49"/>
    <mergeCell ref="AN49:AR49"/>
    <mergeCell ref="AS49:AW49"/>
    <mergeCell ref="D43:E43"/>
    <mergeCell ref="D22:E22"/>
    <mergeCell ref="AX49:BB49"/>
    <mergeCell ref="BC49:BG49"/>
    <mergeCell ref="F35:G35"/>
    <mergeCell ref="F36:G36"/>
    <mergeCell ref="F37:G37"/>
    <mergeCell ref="F34:G34"/>
    <mergeCell ref="V34:AA34"/>
    <mergeCell ref="D23:E23"/>
    <mergeCell ref="D24:E24"/>
    <mergeCell ref="D25:E25"/>
  </mergeCells>
  <pageMargins left="0.7" right="0.7" top="0.75" bottom="0.75" header="0.3" footer="0.3"/>
  <pageSetup paperSize="8" scale="33" fitToWidth="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BN84"/>
  <sheetViews>
    <sheetView showGridLines="0" tabSelected="1" zoomScale="80" zoomScaleNormal="80" workbookViewId="0">
      <selection activeCell="S35" sqref="S35"/>
    </sheetView>
  </sheetViews>
  <sheetFormatPr defaultColWidth="9.140625" defaultRowHeight="15" outlineLevelRow="1" x14ac:dyDescent="0.25"/>
  <cols>
    <col min="1" max="1" width="14.42578125" customWidth="1"/>
    <col min="2" max="2" width="43.140625" customWidth="1"/>
    <col min="3" max="3" width="55.5703125" customWidth="1"/>
    <col min="4" max="4" width="36.42578125" customWidth="1"/>
    <col min="5" max="5" width="20.5703125" customWidth="1"/>
    <col min="6" max="6" width="13.42578125" customWidth="1"/>
    <col min="7" max="8" width="14.42578125" customWidth="1"/>
    <col min="9" max="24" width="10.42578125" customWidth="1"/>
    <col min="25" max="46" width="8" customWidth="1"/>
  </cols>
  <sheetData>
    <row r="1" spans="1:65" ht="60" customHeight="1" x14ac:dyDescent="0.25">
      <c r="A1" s="336" t="s">
        <v>115</v>
      </c>
      <c r="B1" s="336"/>
      <c r="C1" s="336"/>
      <c r="D1" s="336"/>
      <c r="E1" s="336"/>
      <c r="F1" s="336"/>
      <c r="G1" s="336"/>
      <c r="H1" s="336"/>
      <c r="I1" s="336"/>
      <c r="J1" s="336"/>
      <c r="K1" s="336"/>
      <c r="L1" s="336"/>
      <c r="M1" s="336"/>
      <c r="N1" s="336"/>
      <c r="O1" s="336"/>
      <c r="P1" s="336"/>
      <c r="Q1" s="336"/>
      <c r="R1" s="336"/>
      <c r="S1" s="336"/>
      <c r="T1" s="336"/>
      <c r="U1" s="336"/>
      <c r="V1" s="336"/>
      <c r="W1" s="336"/>
      <c r="X1" s="336"/>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59"/>
      <c r="BK1" s="59"/>
      <c r="BL1" s="59"/>
      <c r="BM1" s="59"/>
    </row>
    <row r="2" spans="1:65" ht="18.75" customHeight="1" x14ac:dyDescent="0.35">
      <c r="A2" s="59"/>
      <c r="B2" s="84"/>
      <c r="C2" s="84"/>
      <c r="D2" s="84"/>
      <c r="E2" s="84"/>
      <c r="F2" s="84"/>
      <c r="G2" s="84"/>
      <c r="H2" s="84"/>
      <c r="I2" s="84"/>
      <c r="J2" s="84"/>
      <c r="K2" s="84"/>
      <c r="L2" s="84"/>
      <c r="M2" s="84"/>
      <c r="N2" s="84"/>
      <c r="O2" s="85"/>
      <c r="P2" s="85"/>
      <c r="Q2" s="7"/>
      <c r="R2" s="7"/>
      <c r="S2" s="7"/>
      <c r="T2" s="7"/>
      <c r="U2" s="7"/>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row>
    <row r="3" spans="1:65" ht="25.35" customHeight="1" x14ac:dyDescent="0.25">
      <c r="A3" s="337" t="s">
        <v>2</v>
      </c>
      <c r="B3" s="337"/>
      <c r="C3" s="337"/>
      <c r="D3" s="337"/>
      <c r="E3" s="337"/>
      <c r="F3" s="337"/>
      <c r="G3" s="337"/>
      <c r="H3" s="140"/>
      <c r="I3" s="341" t="s">
        <v>4</v>
      </c>
      <c r="J3" s="342"/>
      <c r="K3" s="342"/>
      <c r="L3" s="343"/>
      <c r="M3" s="379" t="s">
        <v>29</v>
      </c>
      <c r="N3" s="339"/>
      <c r="O3" s="339"/>
      <c r="P3" s="380"/>
      <c r="Q3" s="381" t="s">
        <v>28</v>
      </c>
      <c r="R3" s="382"/>
      <c r="S3" s="382"/>
      <c r="T3" s="383"/>
      <c r="U3" s="338" t="s">
        <v>5</v>
      </c>
      <c r="V3" s="339"/>
      <c r="W3" s="339"/>
      <c r="X3" s="340"/>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row>
    <row r="4" spans="1:65" ht="33" customHeight="1" thickBot="1" x14ac:dyDescent="0.3">
      <c r="A4" s="86" t="s">
        <v>6</v>
      </c>
      <c r="B4" s="41" t="s">
        <v>7</v>
      </c>
      <c r="C4" s="41" t="s">
        <v>3</v>
      </c>
      <c r="D4" s="347" t="s">
        <v>33</v>
      </c>
      <c r="E4" s="348"/>
      <c r="F4" s="42" t="s">
        <v>10</v>
      </c>
      <c r="G4" s="139" t="s">
        <v>0</v>
      </c>
      <c r="H4" s="146"/>
      <c r="I4" s="101" t="s">
        <v>1</v>
      </c>
      <c r="J4" s="36" t="s">
        <v>40</v>
      </c>
      <c r="K4" s="246" t="s">
        <v>283</v>
      </c>
      <c r="L4" s="102" t="s">
        <v>56</v>
      </c>
      <c r="M4" s="101" t="s">
        <v>1</v>
      </c>
      <c r="N4" s="36" t="s">
        <v>40</v>
      </c>
      <c r="O4" s="246" t="s">
        <v>283</v>
      </c>
      <c r="P4" s="102" t="s">
        <v>56</v>
      </c>
      <c r="Q4" s="101" t="s">
        <v>1</v>
      </c>
      <c r="R4" s="36" t="s">
        <v>40</v>
      </c>
      <c r="S4" s="246" t="s">
        <v>283</v>
      </c>
      <c r="T4" s="102" t="s">
        <v>56</v>
      </c>
      <c r="U4" s="101" t="s">
        <v>1</v>
      </c>
      <c r="V4" s="36" t="s">
        <v>40</v>
      </c>
      <c r="W4" s="246" t="s">
        <v>283</v>
      </c>
      <c r="X4" s="102" t="s">
        <v>56</v>
      </c>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row>
    <row r="5" spans="1:65" s="1" customFormat="1" ht="75" customHeight="1" x14ac:dyDescent="0.25">
      <c r="A5" s="181" t="s">
        <v>18</v>
      </c>
      <c r="B5" s="282" t="s">
        <v>116</v>
      </c>
      <c r="C5" s="9"/>
      <c r="D5" s="366"/>
      <c r="E5" s="367"/>
      <c r="F5" s="9"/>
      <c r="G5" s="97"/>
      <c r="H5" s="147"/>
      <c r="I5" s="124"/>
      <c r="J5" s="39"/>
      <c r="K5" s="267"/>
      <c r="L5" s="126"/>
      <c r="M5" s="125"/>
      <c r="N5" s="39"/>
      <c r="O5" s="267"/>
      <c r="P5" s="126"/>
      <c r="Q5" s="124"/>
      <c r="R5" s="39"/>
      <c r="S5" s="267"/>
      <c r="T5" s="126"/>
      <c r="U5" s="124"/>
      <c r="V5" s="39"/>
      <c r="W5" s="267"/>
      <c r="X5" s="126"/>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row>
    <row r="6" spans="1:65" s="1" customFormat="1" ht="45.95" customHeight="1" x14ac:dyDescent="0.25">
      <c r="A6" s="183" t="s">
        <v>19</v>
      </c>
      <c r="B6" s="171" t="s">
        <v>143</v>
      </c>
      <c r="C6" s="9" t="s">
        <v>277</v>
      </c>
      <c r="D6" s="360"/>
      <c r="E6" s="361"/>
      <c r="F6" s="11" t="s">
        <v>254</v>
      </c>
      <c r="G6" s="98" t="s">
        <v>229</v>
      </c>
      <c r="H6" s="148"/>
      <c r="I6" s="103"/>
      <c r="J6" s="40"/>
      <c r="K6" s="269"/>
      <c r="L6" s="104"/>
      <c r="M6" s="100"/>
      <c r="N6" s="40"/>
      <c r="O6" s="269"/>
      <c r="P6" s="106"/>
      <c r="Q6" s="103"/>
      <c r="R6" s="40"/>
      <c r="S6" s="269"/>
      <c r="T6" s="104"/>
      <c r="U6" s="103"/>
      <c r="V6" s="40"/>
      <c r="W6" s="269"/>
      <c r="X6" s="104"/>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row>
    <row r="7" spans="1:65" s="1" customFormat="1" x14ac:dyDescent="0.25">
      <c r="A7" s="7"/>
      <c r="B7" s="90"/>
      <c r="C7" s="90"/>
      <c r="D7" s="90"/>
      <c r="E7" s="90"/>
      <c r="F7" s="90"/>
      <c r="G7" s="90"/>
      <c r="H7" s="90"/>
      <c r="I7" s="90"/>
      <c r="J7" s="90"/>
      <c r="K7" s="90"/>
      <c r="L7" s="90"/>
      <c r="M7" s="90"/>
      <c r="N7" s="90"/>
      <c r="O7" s="90"/>
      <c r="P7" s="90"/>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5" s="1" customFormat="1" ht="70.349999999999994" customHeight="1" x14ac:dyDescent="0.35">
      <c r="A8" s="355" t="s">
        <v>117</v>
      </c>
      <c r="B8" s="355"/>
      <c r="C8" s="355"/>
      <c r="D8" s="355"/>
      <c r="E8" s="355"/>
      <c r="F8" s="355"/>
      <c r="G8" s="355"/>
      <c r="H8" s="355"/>
      <c r="I8" s="355"/>
      <c r="J8" s="355"/>
      <c r="K8" s="91"/>
      <c r="L8" s="91"/>
      <c r="M8" s="91"/>
      <c r="N8" s="91"/>
      <c r="O8" s="91"/>
      <c r="P8" s="91"/>
      <c r="Q8" s="92"/>
      <c r="R8" s="9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7"/>
      <c r="BK8" s="7"/>
      <c r="BL8" s="7"/>
      <c r="BM8" s="7"/>
    </row>
    <row r="9" spans="1:65" s="12" customFormat="1" ht="27.75" customHeight="1" x14ac:dyDescent="0.35">
      <c r="A9" s="130"/>
      <c r="B9" s="93"/>
      <c r="C9" s="93"/>
      <c r="D9" s="93"/>
      <c r="E9" s="94"/>
      <c r="F9" s="94"/>
      <c r="G9" s="94"/>
      <c r="H9" s="94"/>
      <c r="I9" s="94"/>
      <c r="J9" s="94"/>
      <c r="K9" s="94"/>
      <c r="L9" s="94"/>
      <c r="M9" s="94"/>
      <c r="N9" s="94"/>
      <c r="O9" s="94"/>
      <c r="P9" s="94"/>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row>
    <row r="10" spans="1:65" s="1" customFormat="1" ht="29.25" customHeight="1" outlineLevel="1" thickBot="1" x14ac:dyDescent="0.4">
      <c r="A10" s="59"/>
      <c r="B10" s="108" t="s">
        <v>9</v>
      </c>
      <c r="C10" s="235" t="s">
        <v>285</v>
      </c>
      <c r="D10" s="236">
        <v>2018</v>
      </c>
      <c r="E10" s="248">
        <v>2019</v>
      </c>
      <c r="F10" s="351">
        <v>2020</v>
      </c>
      <c r="G10" s="352"/>
      <c r="H10" s="221"/>
      <c r="I10" s="84"/>
      <c r="J10" s="84"/>
      <c r="K10" s="84"/>
      <c r="L10" s="84"/>
      <c r="M10" s="84"/>
      <c r="N10" s="84"/>
      <c r="O10" s="7"/>
      <c r="P10" s="7"/>
      <c r="Q10" s="7"/>
      <c r="R10" s="326"/>
      <c r="S10" s="326"/>
      <c r="T10" s="326"/>
      <c r="U10" s="326"/>
      <c r="V10" s="326"/>
      <c r="W10" s="326"/>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65" s="1" customFormat="1" ht="23.45" customHeight="1" outlineLevel="1" x14ac:dyDescent="0.35">
      <c r="A11" s="7"/>
      <c r="B11" s="109" t="s">
        <v>26</v>
      </c>
      <c r="C11" s="110">
        <v>4000000</v>
      </c>
      <c r="D11" s="218">
        <v>0</v>
      </c>
      <c r="E11" s="220">
        <f>'Summary (2019)'!I29</f>
        <v>0</v>
      </c>
      <c r="F11" s="327" t="s">
        <v>147</v>
      </c>
      <c r="G11" s="328"/>
      <c r="H11" s="222"/>
      <c r="I11" s="84"/>
      <c r="J11" s="84"/>
      <c r="K11" s="84"/>
      <c r="L11" s="84"/>
      <c r="M11" s="84"/>
      <c r="N11" s="84"/>
      <c r="O11" s="7"/>
      <c r="P11" s="7"/>
      <c r="Q11" s="138"/>
      <c r="R11" s="138"/>
      <c r="S11" s="138"/>
      <c r="T11" s="138"/>
      <c r="U11" s="138"/>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row>
    <row r="12" spans="1:65" s="1" customFormat="1" ht="23.45" customHeight="1" outlineLevel="1" x14ac:dyDescent="0.35">
      <c r="A12" s="59"/>
      <c r="B12" s="111" t="s">
        <v>24</v>
      </c>
      <c r="C12" s="112">
        <v>0</v>
      </c>
      <c r="D12" s="219">
        <v>0</v>
      </c>
      <c r="E12" s="220" t="s">
        <v>147</v>
      </c>
      <c r="F12" s="329" t="s">
        <v>147</v>
      </c>
      <c r="G12" s="330"/>
      <c r="H12" s="222"/>
      <c r="I12" s="84"/>
      <c r="J12" s="84"/>
      <c r="K12" s="84"/>
      <c r="L12" s="84"/>
      <c r="M12" s="84"/>
      <c r="N12" s="84"/>
      <c r="O12" s="84"/>
      <c r="P12" s="84"/>
      <c r="Q12" s="84"/>
      <c r="R12" s="7"/>
      <c r="S12" s="7"/>
      <c r="T12" s="7"/>
      <c r="U12" s="138"/>
      <c r="V12" s="138"/>
      <c r="W12" s="138"/>
      <c r="X12" s="138"/>
      <c r="Y12" s="138"/>
      <c r="Z12" s="138"/>
      <c r="AA12" s="138"/>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row>
    <row r="13" spans="1:65" s="1" customFormat="1" ht="23.45" customHeight="1" outlineLevel="1" x14ac:dyDescent="0.35">
      <c r="A13" s="59"/>
      <c r="B13" s="111" t="s">
        <v>25</v>
      </c>
      <c r="C13" s="112">
        <v>1</v>
      </c>
      <c r="D13" s="219">
        <v>1</v>
      </c>
      <c r="E13" s="220" t="s">
        <v>147</v>
      </c>
      <c r="F13" s="329" t="s">
        <v>147</v>
      </c>
      <c r="G13" s="330"/>
      <c r="H13" s="222"/>
      <c r="I13" s="84"/>
      <c r="J13" s="84"/>
      <c r="K13" s="84"/>
      <c r="L13" s="84"/>
      <c r="M13" s="84"/>
      <c r="N13" s="84"/>
      <c r="O13" s="84"/>
      <c r="P13" s="84"/>
      <c r="Q13" s="84"/>
      <c r="R13" s="7"/>
      <c r="S13" s="7"/>
      <c r="T13" s="7"/>
      <c r="U13" s="138"/>
      <c r="V13" s="138"/>
      <c r="W13" s="138"/>
      <c r="X13" s="138"/>
      <c r="Y13" s="138"/>
      <c r="Z13" s="138"/>
      <c r="AA13" s="138"/>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65" s="1" customFormat="1" ht="19.5" customHeight="1" outlineLevel="1" x14ac:dyDescent="0.35">
      <c r="A14" s="59"/>
      <c r="B14" s="3"/>
      <c r="C14" s="3"/>
      <c r="D14" s="84"/>
      <c r="E14" s="84"/>
      <c r="F14" s="84"/>
      <c r="G14" s="84"/>
      <c r="H14" s="84"/>
      <c r="I14" s="132"/>
      <c r="J14" s="84"/>
      <c r="K14" s="84"/>
      <c r="L14" s="84"/>
      <c r="M14" s="84"/>
      <c r="N14" s="84"/>
      <c r="O14" s="84"/>
      <c r="P14" s="84"/>
      <c r="Q14" s="84"/>
      <c r="R14" s="7"/>
      <c r="S14" s="7"/>
      <c r="T14" s="7"/>
      <c r="U14" s="7"/>
      <c r="V14" s="7"/>
      <c r="W14" s="7"/>
      <c r="X14" s="7"/>
      <c r="Y14" s="95" t="s">
        <v>41</v>
      </c>
      <c r="Z14" s="6"/>
      <c r="AA14" s="6"/>
      <c r="AB14" s="6"/>
      <c r="AC14" s="6"/>
      <c r="AD14" s="6"/>
      <c r="AE14" s="6"/>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row>
    <row r="15" spans="1:65" ht="21" outlineLevel="1" x14ac:dyDescent="0.35">
      <c r="A15" s="318" t="s">
        <v>107</v>
      </c>
      <c r="B15" s="318"/>
      <c r="C15" s="318"/>
      <c r="D15" s="318"/>
      <c r="E15" s="318"/>
      <c r="F15" s="318"/>
      <c r="G15" s="319"/>
      <c r="H15" s="141"/>
      <c r="I15" s="320" t="s">
        <v>39</v>
      </c>
      <c r="J15" s="321"/>
      <c r="K15" s="321"/>
      <c r="L15" s="321"/>
      <c r="M15" s="322"/>
      <c r="N15" s="376" t="s">
        <v>281</v>
      </c>
      <c r="O15" s="377"/>
      <c r="P15" s="377"/>
      <c r="Q15" s="377"/>
      <c r="R15" s="378"/>
      <c r="S15" s="59"/>
      <c r="T15" s="59"/>
      <c r="U15" s="59"/>
      <c r="V15" s="59"/>
      <c r="W15" s="59"/>
      <c r="X15" s="59"/>
      <c r="Y15" s="59"/>
      <c r="Z15" s="315" t="s">
        <v>11</v>
      </c>
      <c r="AA15" s="316"/>
      <c r="AB15" s="316"/>
      <c r="AC15" s="316"/>
      <c r="AD15" s="317"/>
      <c r="AE15" s="315" t="s">
        <v>16</v>
      </c>
      <c r="AF15" s="316"/>
      <c r="AG15" s="316"/>
      <c r="AH15" s="316"/>
      <c r="AI15" s="317"/>
      <c r="AJ15" s="315" t="s">
        <v>23</v>
      </c>
      <c r="AK15" s="316"/>
      <c r="AL15" s="316"/>
      <c r="AM15" s="316"/>
      <c r="AN15" s="317"/>
      <c r="AO15" s="315" t="s">
        <v>13</v>
      </c>
      <c r="AP15" s="316"/>
      <c r="AQ15" s="316"/>
      <c r="AR15" s="316"/>
      <c r="AS15" s="317"/>
      <c r="AT15" s="315" t="s">
        <v>14</v>
      </c>
      <c r="AU15" s="316"/>
      <c r="AV15" s="316"/>
      <c r="AW15" s="316"/>
      <c r="AX15" s="317"/>
      <c r="AY15" s="315" t="s">
        <v>12</v>
      </c>
      <c r="AZ15" s="316"/>
      <c r="BA15" s="316"/>
      <c r="BB15" s="316"/>
      <c r="BC15" s="317"/>
      <c r="BD15" s="315" t="s">
        <v>17</v>
      </c>
      <c r="BE15" s="316"/>
      <c r="BF15" s="316"/>
      <c r="BG15" s="316"/>
      <c r="BH15" s="317"/>
      <c r="BI15" s="315" t="s">
        <v>15</v>
      </c>
      <c r="BJ15" s="316"/>
      <c r="BK15" s="316"/>
      <c r="BL15" s="316"/>
      <c r="BM15" s="317"/>
    </row>
    <row r="16" spans="1:65" ht="29.45" customHeight="1" outlineLevel="1" thickBot="1" x14ac:dyDescent="0.3">
      <c r="A16" s="86" t="s">
        <v>6</v>
      </c>
      <c r="B16" s="41" t="s">
        <v>8</v>
      </c>
      <c r="C16" s="41" t="s">
        <v>3</v>
      </c>
      <c r="D16" s="347" t="s">
        <v>59</v>
      </c>
      <c r="E16" s="348"/>
      <c r="F16" s="42" t="s">
        <v>10</v>
      </c>
      <c r="G16" s="42" t="s">
        <v>0</v>
      </c>
      <c r="H16" s="42" t="s">
        <v>1</v>
      </c>
      <c r="I16" s="35" t="s">
        <v>21</v>
      </c>
      <c r="J16" s="34" t="s">
        <v>29</v>
      </c>
      <c r="K16" s="35" t="s">
        <v>28</v>
      </c>
      <c r="L16" s="34" t="s">
        <v>22</v>
      </c>
      <c r="M16" s="35" t="s">
        <v>42</v>
      </c>
      <c r="N16" s="45" t="s">
        <v>21</v>
      </c>
      <c r="O16" s="48" t="s">
        <v>29</v>
      </c>
      <c r="P16" s="45" t="s">
        <v>28</v>
      </c>
      <c r="Q16" s="48" t="s">
        <v>22</v>
      </c>
      <c r="R16" s="45" t="s">
        <v>42</v>
      </c>
      <c r="S16" s="59"/>
      <c r="T16" s="59"/>
      <c r="U16" s="59"/>
      <c r="V16" s="59"/>
      <c r="W16" s="59"/>
      <c r="X16" s="59"/>
      <c r="Y16" s="59"/>
      <c r="Z16" s="76" t="s">
        <v>21</v>
      </c>
      <c r="AA16" s="53" t="s">
        <v>29</v>
      </c>
      <c r="AB16" s="53" t="s">
        <v>28</v>
      </c>
      <c r="AC16" s="53" t="s">
        <v>22</v>
      </c>
      <c r="AD16" s="72" t="s">
        <v>42</v>
      </c>
      <c r="AE16" s="76" t="s">
        <v>21</v>
      </c>
      <c r="AF16" s="53" t="s">
        <v>29</v>
      </c>
      <c r="AG16" s="53" t="s">
        <v>28</v>
      </c>
      <c r="AH16" s="53" t="s">
        <v>22</v>
      </c>
      <c r="AI16" s="72" t="s">
        <v>42</v>
      </c>
      <c r="AJ16" s="76" t="s">
        <v>21</v>
      </c>
      <c r="AK16" s="53" t="s">
        <v>29</v>
      </c>
      <c r="AL16" s="53" t="s">
        <v>28</v>
      </c>
      <c r="AM16" s="53" t="s">
        <v>22</v>
      </c>
      <c r="AN16" s="72" t="s">
        <v>42</v>
      </c>
      <c r="AO16" s="76" t="s">
        <v>21</v>
      </c>
      <c r="AP16" s="53" t="s">
        <v>29</v>
      </c>
      <c r="AQ16" s="53" t="s">
        <v>28</v>
      </c>
      <c r="AR16" s="53" t="s">
        <v>22</v>
      </c>
      <c r="AS16" s="72" t="s">
        <v>42</v>
      </c>
      <c r="AT16" s="76" t="s">
        <v>21</v>
      </c>
      <c r="AU16" s="53" t="s">
        <v>29</v>
      </c>
      <c r="AV16" s="53" t="s">
        <v>28</v>
      </c>
      <c r="AW16" s="53" t="s">
        <v>22</v>
      </c>
      <c r="AX16" s="72" t="s">
        <v>42</v>
      </c>
      <c r="AY16" s="76" t="s">
        <v>21</v>
      </c>
      <c r="AZ16" s="53" t="s">
        <v>29</v>
      </c>
      <c r="BA16" s="53" t="s">
        <v>28</v>
      </c>
      <c r="BB16" s="53" t="s">
        <v>22</v>
      </c>
      <c r="BC16" s="72"/>
      <c r="BD16" s="76" t="s">
        <v>21</v>
      </c>
      <c r="BE16" s="53" t="s">
        <v>29</v>
      </c>
      <c r="BF16" s="53" t="s">
        <v>28</v>
      </c>
      <c r="BG16" s="53" t="s">
        <v>22</v>
      </c>
      <c r="BH16" s="72"/>
      <c r="BI16" s="76" t="s">
        <v>21</v>
      </c>
      <c r="BJ16" s="53" t="s">
        <v>29</v>
      </c>
      <c r="BK16" s="53" t="s">
        <v>28</v>
      </c>
      <c r="BL16" s="53" t="s">
        <v>22</v>
      </c>
      <c r="BM16" s="72" t="s">
        <v>42</v>
      </c>
    </row>
    <row r="17" spans="1:66" ht="45.6" customHeight="1" outlineLevel="1" x14ac:dyDescent="0.25">
      <c r="A17" s="181" t="s">
        <v>18</v>
      </c>
      <c r="B17" s="282" t="s">
        <v>118</v>
      </c>
      <c r="C17" s="193" t="s">
        <v>227</v>
      </c>
      <c r="D17" s="360" t="s">
        <v>204</v>
      </c>
      <c r="E17" s="361"/>
      <c r="F17" s="9"/>
      <c r="G17" s="9"/>
      <c r="H17" s="9" t="s">
        <v>156</v>
      </c>
      <c r="I17" s="43"/>
      <c r="J17" s="39"/>
      <c r="K17" s="38"/>
      <c r="L17" s="39"/>
      <c r="M17" s="38"/>
      <c r="N17" s="46"/>
      <c r="O17" s="49"/>
      <c r="P17" s="47"/>
      <c r="Q17" s="49"/>
      <c r="R17" s="47"/>
      <c r="S17" s="133"/>
      <c r="T17" s="59"/>
      <c r="U17" s="59"/>
      <c r="V17" s="59"/>
      <c r="W17" s="59"/>
      <c r="X17" s="59"/>
      <c r="Y17" s="80" t="s">
        <v>18</v>
      </c>
      <c r="Z17" s="77"/>
      <c r="AA17" s="54"/>
      <c r="AB17" s="54"/>
      <c r="AC17" s="54"/>
      <c r="AD17" s="73"/>
      <c r="AE17" s="77"/>
      <c r="AF17" s="54"/>
      <c r="AG17" s="54"/>
      <c r="AH17" s="54"/>
      <c r="AI17" s="73"/>
      <c r="AJ17" s="77"/>
      <c r="AK17" s="54"/>
      <c r="AL17" s="54"/>
      <c r="AM17" s="54"/>
      <c r="AN17" s="73"/>
      <c r="AO17" s="77"/>
      <c r="AP17" s="54"/>
      <c r="AQ17" s="54"/>
      <c r="AR17" s="54"/>
      <c r="AS17" s="73"/>
      <c r="AT17" s="77"/>
      <c r="AU17" s="54"/>
      <c r="AV17" s="54"/>
      <c r="AW17" s="54"/>
      <c r="AX17" s="73"/>
      <c r="AY17" s="77"/>
      <c r="AZ17" s="54"/>
      <c r="BA17" s="54"/>
      <c r="BB17" s="54"/>
      <c r="BC17" s="73"/>
      <c r="BD17" s="77"/>
      <c r="BE17" s="54"/>
      <c r="BF17" s="54"/>
      <c r="BG17" s="54"/>
      <c r="BH17" s="73"/>
      <c r="BI17" s="77"/>
      <c r="BJ17" s="54"/>
      <c r="BK17" s="54"/>
      <c r="BL17" s="54"/>
      <c r="BM17" s="73"/>
    </row>
    <row r="18" spans="1:66" ht="62.1" customHeight="1" outlineLevel="1" x14ac:dyDescent="0.25">
      <c r="A18" s="182" t="s">
        <v>19</v>
      </c>
      <c r="B18" s="283" t="s">
        <v>120</v>
      </c>
      <c r="C18" s="370"/>
      <c r="D18" s="364" t="s">
        <v>204</v>
      </c>
      <c r="E18" s="365"/>
      <c r="F18" s="10"/>
      <c r="G18" s="10"/>
      <c r="H18" s="153">
        <v>0</v>
      </c>
      <c r="I18" s="43"/>
      <c r="J18" s="44"/>
      <c r="K18" s="43"/>
      <c r="L18" s="44"/>
      <c r="M18" s="43"/>
      <c r="N18" s="46"/>
      <c r="O18" s="50"/>
      <c r="P18" s="46"/>
      <c r="Q18" s="50"/>
      <c r="R18" s="46"/>
      <c r="S18" s="133"/>
      <c r="T18" s="59"/>
      <c r="U18" s="59"/>
      <c r="V18" s="59"/>
      <c r="W18" s="59"/>
      <c r="X18" s="59"/>
      <c r="Y18" s="81" t="s">
        <v>19</v>
      </c>
      <c r="Z18" s="78"/>
      <c r="AA18" s="55"/>
      <c r="AB18" s="55"/>
      <c r="AC18" s="55"/>
      <c r="AD18" s="74"/>
      <c r="AE18" s="78"/>
      <c r="AF18" s="55"/>
      <c r="AG18" s="55"/>
      <c r="AH18" s="55"/>
      <c r="AI18" s="74"/>
      <c r="AJ18" s="78"/>
      <c r="AK18" s="55"/>
      <c r="AL18" s="55"/>
      <c r="AM18" s="55"/>
      <c r="AN18" s="74"/>
      <c r="AO18" s="78"/>
      <c r="AP18" s="55"/>
      <c r="AQ18" s="55"/>
      <c r="AR18" s="55"/>
      <c r="AS18" s="74"/>
      <c r="AT18" s="78"/>
      <c r="AU18" s="55"/>
      <c r="AV18" s="55"/>
      <c r="AW18" s="55"/>
      <c r="AX18" s="74"/>
      <c r="AY18" s="78"/>
      <c r="AZ18" s="55"/>
      <c r="BA18" s="55"/>
      <c r="BB18" s="55"/>
      <c r="BC18" s="74"/>
      <c r="BD18" s="78"/>
      <c r="BE18" s="55"/>
      <c r="BF18" s="55"/>
      <c r="BG18" s="55"/>
      <c r="BH18" s="74"/>
      <c r="BI18" s="78"/>
      <c r="BJ18" s="55"/>
      <c r="BK18" s="55"/>
      <c r="BL18" s="55"/>
      <c r="BM18" s="74"/>
    </row>
    <row r="19" spans="1:66" ht="60.6" customHeight="1" outlineLevel="1" x14ac:dyDescent="0.25">
      <c r="A19" s="183" t="s">
        <v>20</v>
      </c>
      <c r="B19" s="283" t="s">
        <v>121</v>
      </c>
      <c r="C19" s="371"/>
      <c r="D19" s="360" t="s">
        <v>204</v>
      </c>
      <c r="E19" s="361"/>
      <c r="F19" s="11"/>
      <c r="G19" s="11"/>
      <c r="H19" s="155">
        <v>0</v>
      </c>
      <c r="I19" s="43"/>
      <c r="J19" s="44"/>
      <c r="K19" s="43"/>
      <c r="L19" s="44"/>
      <c r="M19" s="43"/>
      <c r="N19" s="46"/>
      <c r="O19" s="50"/>
      <c r="P19" s="46"/>
      <c r="Q19" s="50"/>
      <c r="R19" s="46"/>
      <c r="S19" s="133"/>
      <c r="T19" s="59"/>
      <c r="U19" s="59"/>
      <c r="V19" s="59"/>
      <c r="W19" s="59"/>
      <c r="X19" s="59"/>
      <c r="Y19" s="80" t="s">
        <v>20</v>
      </c>
      <c r="Z19" s="79"/>
      <c r="AA19" s="56"/>
      <c r="AB19" s="56"/>
      <c r="AC19" s="56"/>
      <c r="AD19" s="75"/>
      <c r="AE19" s="79"/>
      <c r="AF19" s="56"/>
      <c r="AG19" s="56"/>
      <c r="AH19" s="56"/>
      <c r="AI19" s="75"/>
      <c r="AJ19" s="79"/>
      <c r="AK19" s="56"/>
      <c r="AL19" s="56"/>
      <c r="AM19" s="56"/>
      <c r="AN19" s="75"/>
      <c r="AO19" s="79"/>
      <c r="AP19" s="56"/>
      <c r="AQ19" s="56"/>
      <c r="AR19" s="56"/>
      <c r="AS19" s="75"/>
      <c r="AT19" s="79"/>
      <c r="AU19" s="56"/>
      <c r="AV19" s="56"/>
      <c r="AW19" s="56"/>
      <c r="AX19" s="75"/>
      <c r="AY19" s="79"/>
      <c r="AZ19" s="56"/>
      <c r="BA19" s="56"/>
      <c r="BB19" s="56"/>
      <c r="BC19" s="75"/>
      <c r="BD19" s="79"/>
      <c r="BE19" s="56"/>
      <c r="BF19" s="56"/>
      <c r="BG19" s="56"/>
      <c r="BH19" s="75"/>
      <c r="BI19" s="79"/>
      <c r="BJ19" s="56"/>
      <c r="BK19" s="56"/>
      <c r="BL19" s="56"/>
      <c r="BM19" s="75"/>
    </row>
    <row r="20" spans="1:66" ht="60.6" customHeight="1" outlineLevel="1" x14ac:dyDescent="0.25">
      <c r="A20" s="183" t="s">
        <v>71</v>
      </c>
      <c r="B20" s="283" t="s">
        <v>122</v>
      </c>
      <c r="C20" s="372"/>
      <c r="D20" s="360" t="s">
        <v>204</v>
      </c>
      <c r="E20" s="361"/>
      <c r="F20" s="11"/>
      <c r="G20" s="11"/>
      <c r="H20" s="11" t="s">
        <v>156</v>
      </c>
      <c r="I20" s="43"/>
      <c r="J20" s="44"/>
      <c r="K20" s="43"/>
      <c r="L20" s="44"/>
      <c r="M20" s="43"/>
      <c r="N20" s="46"/>
      <c r="O20" s="50"/>
      <c r="P20" s="46"/>
      <c r="Q20" s="50"/>
      <c r="R20" s="46"/>
      <c r="S20" s="133"/>
      <c r="T20" s="59"/>
      <c r="U20" s="59"/>
      <c r="V20" s="59"/>
      <c r="W20" s="59"/>
      <c r="X20" s="59"/>
      <c r="Y20" s="80" t="s">
        <v>20</v>
      </c>
      <c r="Z20" s="79"/>
      <c r="AA20" s="56"/>
      <c r="AB20" s="56"/>
      <c r="AC20" s="56"/>
      <c r="AD20" s="75"/>
      <c r="AE20" s="79"/>
      <c r="AF20" s="56"/>
      <c r="AG20" s="56"/>
      <c r="AH20" s="56"/>
      <c r="AI20" s="75"/>
      <c r="AJ20" s="79"/>
      <c r="AK20" s="56"/>
      <c r="AL20" s="56"/>
      <c r="AM20" s="56"/>
      <c r="AN20" s="75"/>
      <c r="AO20" s="79"/>
      <c r="AP20" s="56"/>
      <c r="AQ20" s="56"/>
      <c r="AR20" s="56"/>
      <c r="AS20" s="75"/>
      <c r="AT20" s="79"/>
      <c r="AU20" s="56"/>
      <c r="AV20" s="56"/>
      <c r="AW20" s="56"/>
      <c r="AX20" s="75"/>
      <c r="AY20" s="79"/>
      <c r="AZ20" s="56"/>
      <c r="BA20" s="56"/>
      <c r="BB20" s="56"/>
      <c r="BC20" s="75"/>
      <c r="BD20" s="79"/>
      <c r="BE20" s="56"/>
      <c r="BF20" s="56"/>
      <c r="BG20" s="56"/>
      <c r="BH20" s="75"/>
      <c r="BI20" s="79"/>
      <c r="BJ20" s="56"/>
      <c r="BK20" s="56"/>
      <c r="BL20" s="56"/>
      <c r="BM20" s="75"/>
    </row>
    <row r="21" spans="1:66" ht="31.5" customHeight="1" outlineLevel="1" x14ac:dyDescent="0.35">
      <c r="A21" s="59"/>
      <c r="B21" s="84"/>
      <c r="C21" s="84"/>
      <c r="D21" s="84"/>
      <c r="E21" s="84"/>
      <c r="F21" s="84"/>
      <c r="G21" s="84"/>
      <c r="H21" s="84"/>
      <c r="I21" s="84"/>
      <c r="J21" s="84"/>
      <c r="K21" s="84"/>
      <c r="L21" s="84"/>
      <c r="M21" s="59"/>
      <c r="N21" s="59"/>
      <c r="O21" s="59"/>
      <c r="P21" s="59"/>
      <c r="Q21" s="59"/>
      <c r="R21" s="59"/>
      <c r="S21" s="7"/>
      <c r="T21" s="7"/>
      <c r="U21" s="59"/>
      <c r="V21" s="59"/>
      <c r="W21" s="59"/>
      <c r="X21" s="59"/>
      <c r="Y21" s="113"/>
      <c r="Z21" s="114"/>
      <c r="AA21" s="114"/>
      <c r="AB21" s="114"/>
      <c r="AC21" s="114"/>
      <c r="AD21" s="114"/>
      <c r="AE21" s="114"/>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3"/>
      <c r="BM21" s="83"/>
      <c r="BN21" s="83"/>
    </row>
    <row r="22" spans="1:66" ht="21" outlineLevel="1" x14ac:dyDescent="0.35">
      <c r="A22" s="141" t="s">
        <v>108</v>
      </c>
      <c r="B22" s="141"/>
      <c r="C22" s="141"/>
      <c r="D22" s="141"/>
      <c r="E22" s="141"/>
      <c r="F22" s="141"/>
      <c r="G22" s="141"/>
      <c r="H22" s="151"/>
      <c r="I22" s="118"/>
      <c r="J22" s="118"/>
      <c r="K22" s="118"/>
      <c r="L22" s="118"/>
      <c r="M22" s="118"/>
      <c r="N22" s="118"/>
      <c r="O22" s="118"/>
      <c r="P22" s="118"/>
      <c r="Q22" s="118"/>
      <c r="R22" s="118"/>
      <c r="S22" s="59"/>
      <c r="T22" s="59"/>
      <c r="U22" s="59"/>
      <c r="V22" s="59"/>
      <c r="W22" s="59"/>
      <c r="X22" s="59"/>
      <c r="Y22" s="83"/>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83"/>
    </row>
    <row r="23" spans="1:66" ht="24.6" customHeight="1" outlineLevel="1" x14ac:dyDescent="0.25">
      <c r="A23" s="362" t="s">
        <v>119</v>
      </c>
      <c r="B23" s="363"/>
      <c r="C23" s="363"/>
      <c r="D23" s="363"/>
      <c r="E23" s="363"/>
      <c r="F23" s="363"/>
      <c r="G23" s="363"/>
      <c r="H23" s="137"/>
      <c r="I23" s="120"/>
      <c r="J23" s="120"/>
      <c r="K23" s="120"/>
      <c r="L23" s="59"/>
      <c r="M23" s="59"/>
      <c r="N23" s="59"/>
      <c r="O23" s="59"/>
      <c r="P23" s="59"/>
      <c r="Q23" s="59"/>
      <c r="R23" s="115"/>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83"/>
    </row>
    <row r="24" spans="1:66" ht="24.6" customHeight="1" outlineLevel="1" x14ac:dyDescent="0.25">
      <c r="A24" s="310"/>
      <c r="B24" s="311"/>
      <c r="C24" s="311"/>
      <c r="D24" s="311"/>
      <c r="E24" s="311"/>
      <c r="F24" s="311"/>
      <c r="G24" s="311"/>
      <c r="H24" s="135"/>
      <c r="I24" s="119"/>
      <c r="J24" s="119"/>
      <c r="K24" s="119"/>
      <c r="L24" s="59"/>
      <c r="M24" s="59"/>
      <c r="N24" s="59"/>
      <c r="O24" s="59"/>
      <c r="P24" s="59"/>
      <c r="Q24" s="59"/>
      <c r="R24" s="115"/>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83"/>
    </row>
    <row r="25" spans="1:66" ht="24.6" customHeight="1" outlineLevel="1" x14ac:dyDescent="0.25">
      <c r="A25" s="135"/>
      <c r="B25" s="135"/>
      <c r="C25" s="135"/>
      <c r="D25" s="135"/>
      <c r="E25" s="135"/>
      <c r="F25" s="135"/>
      <c r="G25" s="135"/>
      <c r="H25" s="135"/>
      <c r="I25" s="119"/>
      <c r="J25" s="119"/>
      <c r="K25" s="119"/>
      <c r="L25" s="59"/>
      <c r="M25" s="59"/>
      <c r="N25" s="59"/>
      <c r="O25" s="59"/>
      <c r="P25" s="59"/>
      <c r="Q25" s="59"/>
      <c r="R25" s="115"/>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83"/>
    </row>
    <row r="26" spans="1:66" s="1" customFormat="1" ht="39.6" customHeight="1" x14ac:dyDescent="0.35">
      <c r="A26" s="355" t="s">
        <v>123</v>
      </c>
      <c r="B26" s="355"/>
      <c r="C26" s="355"/>
      <c r="D26" s="355"/>
      <c r="E26" s="355"/>
      <c r="F26" s="355"/>
      <c r="G26" s="355"/>
      <c r="H26" s="355"/>
      <c r="I26" s="355"/>
      <c r="J26" s="355"/>
      <c r="K26" s="91"/>
      <c r="L26" s="91"/>
      <c r="M26" s="91"/>
      <c r="N26" s="91"/>
      <c r="O26" s="91"/>
      <c r="P26" s="91"/>
      <c r="Q26" s="92"/>
      <c r="R26" s="9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7"/>
      <c r="BK26" s="7"/>
      <c r="BL26" s="7"/>
      <c r="BM26" s="7"/>
    </row>
    <row r="27" spans="1:66" s="12" customFormat="1" ht="27.75" customHeight="1" x14ac:dyDescent="0.35">
      <c r="A27" s="130"/>
      <c r="B27" s="93"/>
      <c r="C27" s="93"/>
      <c r="D27" s="93"/>
      <c r="E27" s="94"/>
      <c r="F27" s="94"/>
      <c r="G27" s="94"/>
      <c r="H27" s="94"/>
      <c r="I27" s="94"/>
      <c r="J27" s="94"/>
      <c r="K27" s="94"/>
      <c r="L27" s="94"/>
      <c r="M27" s="94"/>
      <c r="N27" s="94"/>
      <c r="O27" s="94"/>
      <c r="P27" s="94"/>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row>
    <row r="28" spans="1:66" s="1" customFormat="1" ht="29.25" customHeight="1" outlineLevel="1" thickBot="1" x14ac:dyDescent="0.4">
      <c r="A28" s="59"/>
      <c r="B28" s="108" t="s">
        <v>9</v>
      </c>
      <c r="C28" s="235" t="s">
        <v>43</v>
      </c>
      <c r="D28" s="236">
        <v>2018</v>
      </c>
      <c r="E28" s="248">
        <v>2019</v>
      </c>
      <c r="F28" s="351">
        <v>2020</v>
      </c>
      <c r="G28" s="352"/>
      <c r="H28" s="221"/>
      <c r="I28" s="84"/>
      <c r="J28" s="84"/>
      <c r="K28" s="84"/>
      <c r="L28" s="84"/>
      <c r="M28" s="84"/>
      <c r="N28" s="84"/>
      <c r="O28" s="7"/>
      <c r="P28" s="7"/>
      <c r="Q28" s="7"/>
      <c r="R28" s="326"/>
      <c r="S28" s="326"/>
      <c r="T28" s="326"/>
      <c r="U28" s="326"/>
      <c r="V28" s="326"/>
      <c r="W28" s="326"/>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row>
    <row r="29" spans="1:66" s="1" customFormat="1" ht="23.45" customHeight="1" outlineLevel="1" x14ac:dyDescent="0.35">
      <c r="A29" s="7"/>
      <c r="B29" s="109" t="s">
        <v>26</v>
      </c>
      <c r="C29" s="110">
        <v>8600000</v>
      </c>
      <c r="D29" s="218">
        <v>200000</v>
      </c>
      <c r="E29" s="220">
        <f>'Summary (2019)'!I30</f>
        <v>310000</v>
      </c>
      <c r="F29" s="327" t="s">
        <v>147</v>
      </c>
      <c r="G29" s="328"/>
      <c r="H29" s="222"/>
      <c r="I29" s="84"/>
      <c r="J29" s="84"/>
      <c r="K29" s="84"/>
      <c r="L29" s="84"/>
      <c r="M29" s="84"/>
      <c r="N29" s="84"/>
      <c r="O29" s="7"/>
      <c r="P29" s="7"/>
      <c r="Q29" s="138"/>
      <c r="R29" s="138"/>
      <c r="S29" s="138"/>
      <c r="T29" s="138"/>
      <c r="U29" s="138"/>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row>
    <row r="30" spans="1:66" s="1" customFormat="1" ht="23.45" customHeight="1" outlineLevel="1" x14ac:dyDescent="0.35">
      <c r="A30" s="59"/>
      <c r="B30" s="111" t="s">
        <v>24</v>
      </c>
      <c r="C30" s="112">
        <v>0</v>
      </c>
      <c r="D30" s="219">
        <v>0</v>
      </c>
      <c r="E30" s="220" t="s">
        <v>147</v>
      </c>
      <c r="F30" s="329" t="s">
        <v>147</v>
      </c>
      <c r="G30" s="330"/>
      <c r="H30" s="222"/>
      <c r="I30" s="84"/>
      <c r="J30" s="84"/>
      <c r="K30" s="84"/>
      <c r="L30" s="84"/>
      <c r="M30" s="84"/>
      <c r="N30" s="84"/>
      <c r="O30" s="84"/>
      <c r="P30" s="84"/>
      <c r="Q30" s="84"/>
      <c r="R30" s="7"/>
      <c r="S30" s="7"/>
      <c r="T30" s="7"/>
      <c r="U30" s="138"/>
      <c r="V30" s="138"/>
      <c r="W30" s="138"/>
      <c r="X30" s="138"/>
      <c r="Y30" s="138"/>
      <c r="Z30" s="138"/>
      <c r="AA30" s="138"/>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row>
    <row r="31" spans="1:66" s="1" customFormat="1" ht="23.45" customHeight="1" outlineLevel="1" x14ac:dyDescent="0.35">
      <c r="A31" s="59"/>
      <c r="B31" s="111" t="s">
        <v>25</v>
      </c>
      <c r="C31" s="112">
        <v>1</v>
      </c>
      <c r="D31" s="219">
        <v>1</v>
      </c>
      <c r="E31" s="220" t="s">
        <v>147</v>
      </c>
      <c r="F31" s="329" t="s">
        <v>147</v>
      </c>
      <c r="G31" s="330"/>
      <c r="H31" s="222"/>
      <c r="I31" s="84"/>
      <c r="J31" s="84"/>
      <c r="K31" s="84"/>
      <c r="L31" s="84"/>
      <c r="M31" s="84"/>
      <c r="N31" s="84"/>
      <c r="O31" s="84"/>
      <c r="P31" s="84"/>
      <c r="Q31" s="84"/>
      <c r="R31" s="7"/>
      <c r="S31" s="7"/>
      <c r="T31" s="7"/>
      <c r="U31" s="138"/>
      <c r="V31" s="138"/>
      <c r="W31" s="138"/>
      <c r="X31" s="138"/>
      <c r="Y31" s="138"/>
      <c r="Z31" s="138"/>
      <c r="AA31" s="138"/>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row>
    <row r="32" spans="1:66" s="1" customFormat="1" ht="19.5" customHeight="1" outlineLevel="1" x14ac:dyDescent="0.35">
      <c r="A32" s="59"/>
      <c r="B32" s="3"/>
      <c r="C32" s="3"/>
      <c r="D32" s="84"/>
      <c r="E32" s="84"/>
      <c r="F32" s="84"/>
      <c r="G32" s="84"/>
      <c r="H32" s="84"/>
      <c r="I32" s="84"/>
      <c r="J32" s="84"/>
      <c r="K32" s="84"/>
      <c r="L32" s="84"/>
      <c r="M32" s="84"/>
      <c r="N32" s="84"/>
      <c r="O32" s="84"/>
      <c r="P32" s="84"/>
      <c r="Q32" s="84"/>
      <c r="R32" s="7"/>
      <c r="S32" s="7"/>
      <c r="T32" s="7"/>
      <c r="U32" s="7"/>
      <c r="V32" s="7"/>
      <c r="W32" s="7"/>
      <c r="X32" s="7"/>
      <c r="Y32" s="95" t="s">
        <v>41</v>
      </c>
      <c r="Z32" s="6"/>
      <c r="AA32" s="6"/>
      <c r="AB32" s="6"/>
      <c r="AC32" s="6"/>
      <c r="AD32" s="6"/>
      <c r="AE32" s="6"/>
      <c r="AF32" s="7"/>
      <c r="AG32" s="7"/>
      <c r="AH32" s="7"/>
      <c r="AI32" s="7"/>
      <c r="AJ32" s="7"/>
      <c r="AK32" s="134" t="s">
        <v>63</v>
      </c>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row>
    <row r="33" spans="1:66" ht="21" outlineLevel="1" x14ac:dyDescent="0.35">
      <c r="A33" s="318" t="s">
        <v>109</v>
      </c>
      <c r="B33" s="318"/>
      <c r="C33" s="318"/>
      <c r="D33" s="318"/>
      <c r="E33" s="318"/>
      <c r="F33" s="318"/>
      <c r="G33" s="319"/>
      <c r="H33" s="141"/>
      <c r="I33" s="320" t="s">
        <v>39</v>
      </c>
      <c r="J33" s="321"/>
      <c r="K33" s="321"/>
      <c r="L33" s="321"/>
      <c r="M33" s="322"/>
      <c r="N33" s="376" t="s">
        <v>281</v>
      </c>
      <c r="O33" s="377"/>
      <c r="P33" s="377"/>
      <c r="Q33" s="377"/>
      <c r="R33" s="378"/>
      <c r="S33" s="59"/>
      <c r="T33" s="59"/>
      <c r="U33" s="59"/>
      <c r="V33" s="59"/>
      <c r="W33" s="59"/>
      <c r="X33" s="59"/>
      <c r="Y33" s="59"/>
      <c r="Z33" s="315" t="s">
        <v>11</v>
      </c>
      <c r="AA33" s="316"/>
      <c r="AB33" s="316"/>
      <c r="AC33" s="316"/>
      <c r="AD33" s="317"/>
      <c r="AE33" s="315" t="s">
        <v>16</v>
      </c>
      <c r="AF33" s="316"/>
      <c r="AG33" s="316"/>
      <c r="AH33" s="316"/>
      <c r="AI33" s="317"/>
      <c r="AJ33" s="315" t="s">
        <v>23</v>
      </c>
      <c r="AK33" s="316"/>
      <c r="AL33" s="316"/>
      <c r="AM33" s="316"/>
      <c r="AN33" s="317"/>
      <c r="AO33" s="315" t="s">
        <v>13</v>
      </c>
      <c r="AP33" s="316"/>
      <c r="AQ33" s="316"/>
      <c r="AR33" s="316"/>
      <c r="AS33" s="317"/>
      <c r="AT33" s="315" t="s">
        <v>14</v>
      </c>
      <c r="AU33" s="316"/>
      <c r="AV33" s="316"/>
      <c r="AW33" s="316"/>
      <c r="AX33" s="317"/>
      <c r="AY33" s="315" t="s">
        <v>12</v>
      </c>
      <c r="AZ33" s="316"/>
      <c r="BA33" s="316"/>
      <c r="BB33" s="316"/>
      <c r="BC33" s="317"/>
      <c r="BD33" s="315" t="s">
        <v>17</v>
      </c>
      <c r="BE33" s="316"/>
      <c r="BF33" s="316"/>
      <c r="BG33" s="316"/>
      <c r="BH33" s="317"/>
      <c r="BI33" s="315" t="s">
        <v>15</v>
      </c>
      <c r="BJ33" s="316"/>
      <c r="BK33" s="316"/>
      <c r="BL33" s="316"/>
      <c r="BM33" s="317"/>
    </row>
    <row r="34" spans="1:66" ht="29.45" customHeight="1" outlineLevel="1" thickBot="1" x14ac:dyDescent="0.3">
      <c r="A34" s="86" t="s">
        <v>6</v>
      </c>
      <c r="B34" s="41" t="s">
        <v>8</v>
      </c>
      <c r="C34" s="41" t="s">
        <v>3</v>
      </c>
      <c r="D34" s="347" t="s">
        <v>59</v>
      </c>
      <c r="E34" s="348"/>
      <c r="F34" s="42" t="s">
        <v>10</v>
      </c>
      <c r="G34" s="42" t="s">
        <v>0</v>
      </c>
      <c r="H34" s="42" t="s">
        <v>1</v>
      </c>
      <c r="I34" s="35" t="s">
        <v>21</v>
      </c>
      <c r="J34" s="34" t="s">
        <v>29</v>
      </c>
      <c r="K34" s="35" t="s">
        <v>28</v>
      </c>
      <c r="L34" s="34" t="s">
        <v>22</v>
      </c>
      <c r="M34" s="35" t="s">
        <v>42</v>
      </c>
      <c r="N34" s="45" t="s">
        <v>21</v>
      </c>
      <c r="O34" s="48" t="s">
        <v>29</v>
      </c>
      <c r="P34" s="45" t="s">
        <v>28</v>
      </c>
      <c r="Q34" s="48" t="s">
        <v>22</v>
      </c>
      <c r="R34" s="45" t="s">
        <v>42</v>
      </c>
      <c r="S34" s="59"/>
      <c r="T34" s="59"/>
      <c r="U34" s="59"/>
      <c r="V34" s="59"/>
      <c r="W34" s="59"/>
      <c r="X34" s="59"/>
      <c r="Y34" s="59"/>
      <c r="Z34" s="76" t="s">
        <v>21</v>
      </c>
      <c r="AA34" s="53" t="s">
        <v>29</v>
      </c>
      <c r="AB34" s="53" t="s">
        <v>28</v>
      </c>
      <c r="AC34" s="53" t="s">
        <v>22</v>
      </c>
      <c r="AD34" s="72" t="s">
        <v>42</v>
      </c>
      <c r="AE34" s="76" t="s">
        <v>21</v>
      </c>
      <c r="AF34" s="53" t="s">
        <v>29</v>
      </c>
      <c r="AG34" s="53" t="s">
        <v>28</v>
      </c>
      <c r="AH34" s="53" t="s">
        <v>22</v>
      </c>
      <c r="AI34" s="72" t="s">
        <v>42</v>
      </c>
      <c r="AJ34" s="76" t="s">
        <v>21</v>
      </c>
      <c r="AK34" s="53" t="s">
        <v>29</v>
      </c>
      <c r="AL34" s="53" t="s">
        <v>28</v>
      </c>
      <c r="AM34" s="53" t="s">
        <v>22</v>
      </c>
      <c r="AN34" s="72" t="s">
        <v>42</v>
      </c>
      <c r="AO34" s="76" t="s">
        <v>21</v>
      </c>
      <c r="AP34" s="53" t="s">
        <v>29</v>
      </c>
      <c r="AQ34" s="53" t="s">
        <v>28</v>
      </c>
      <c r="AR34" s="53" t="s">
        <v>22</v>
      </c>
      <c r="AS34" s="72" t="s">
        <v>42</v>
      </c>
      <c r="AT34" s="76" t="s">
        <v>21</v>
      </c>
      <c r="AU34" s="53" t="s">
        <v>29</v>
      </c>
      <c r="AV34" s="53" t="s">
        <v>28</v>
      </c>
      <c r="AW34" s="53" t="s">
        <v>22</v>
      </c>
      <c r="AX34" s="72" t="s">
        <v>42</v>
      </c>
      <c r="AY34" s="76" t="s">
        <v>21</v>
      </c>
      <c r="AZ34" s="53" t="s">
        <v>29</v>
      </c>
      <c r="BA34" s="53" t="s">
        <v>28</v>
      </c>
      <c r="BB34" s="53" t="s">
        <v>22</v>
      </c>
      <c r="BC34" s="72"/>
      <c r="BD34" s="76" t="s">
        <v>21</v>
      </c>
      <c r="BE34" s="53" t="s">
        <v>29</v>
      </c>
      <c r="BF34" s="53" t="s">
        <v>28</v>
      </c>
      <c r="BG34" s="53" t="s">
        <v>22</v>
      </c>
      <c r="BH34" s="72"/>
      <c r="BI34" s="76" t="s">
        <v>21</v>
      </c>
      <c r="BJ34" s="53" t="s">
        <v>29</v>
      </c>
      <c r="BK34" s="53" t="s">
        <v>28</v>
      </c>
      <c r="BL34" s="53" t="s">
        <v>22</v>
      </c>
      <c r="BM34" s="72" t="s">
        <v>42</v>
      </c>
    </row>
    <row r="35" spans="1:66" ht="56.45" customHeight="1" outlineLevel="1" x14ac:dyDescent="0.25">
      <c r="A35" s="181" t="s">
        <v>18</v>
      </c>
      <c r="B35" s="282" t="s">
        <v>124</v>
      </c>
      <c r="C35" s="373"/>
      <c r="D35" s="366"/>
      <c r="E35" s="367"/>
      <c r="F35" s="9"/>
      <c r="G35" s="9"/>
      <c r="H35" s="9" t="s">
        <v>156</v>
      </c>
      <c r="I35" s="43"/>
      <c r="J35" s="39"/>
      <c r="K35" s="38"/>
      <c r="L35" s="39"/>
      <c r="M35" s="38"/>
      <c r="N35" s="46"/>
      <c r="O35" s="49"/>
      <c r="P35" s="47"/>
      <c r="Q35" s="49"/>
      <c r="R35" s="47"/>
      <c r="S35" s="133" t="s">
        <v>62</v>
      </c>
      <c r="T35" s="59"/>
      <c r="U35" s="59"/>
      <c r="V35" s="59"/>
      <c r="W35" s="59"/>
      <c r="X35" s="59"/>
      <c r="Y35" s="80" t="s">
        <v>18</v>
      </c>
      <c r="Z35" s="77"/>
      <c r="AA35" s="54"/>
      <c r="AB35" s="54"/>
      <c r="AC35" s="54"/>
      <c r="AD35" s="73"/>
      <c r="AE35" s="77"/>
      <c r="AF35" s="54"/>
      <c r="AG35" s="54"/>
      <c r="AH35" s="54"/>
      <c r="AI35" s="73"/>
      <c r="AJ35" s="77"/>
      <c r="AK35" s="54"/>
      <c r="AL35" s="54"/>
      <c r="AM35" s="54"/>
      <c r="AN35" s="73"/>
      <c r="AO35" s="77"/>
      <c r="AP35" s="54"/>
      <c r="AQ35" s="54"/>
      <c r="AR35" s="54"/>
      <c r="AS35" s="73"/>
      <c r="AT35" s="77"/>
      <c r="AU35" s="54"/>
      <c r="AV35" s="54"/>
      <c r="AW35" s="54"/>
      <c r="AX35" s="73"/>
      <c r="AY35" s="77"/>
      <c r="AZ35" s="54"/>
      <c r="BA35" s="54"/>
      <c r="BB35" s="54"/>
      <c r="BC35" s="73"/>
      <c r="BD35" s="77"/>
      <c r="BE35" s="54"/>
      <c r="BF35" s="54"/>
      <c r="BG35" s="54"/>
      <c r="BH35" s="73"/>
      <c r="BI35" s="77"/>
      <c r="BJ35" s="54"/>
      <c r="BK35" s="54"/>
      <c r="BL35" s="54"/>
      <c r="BM35" s="73"/>
    </row>
    <row r="36" spans="1:66" ht="83.1" customHeight="1" outlineLevel="1" x14ac:dyDescent="0.25">
      <c r="A36" s="182" t="s">
        <v>19</v>
      </c>
      <c r="B36" s="283" t="s">
        <v>125</v>
      </c>
      <c r="C36" s="374"/>
      <c r="D36" s="364"/>
      <c r="E36" s="365"/>
      <c r="F36" s="10"/>
      <c r="G36" s="10"/>
      <c r="H36" s="10" t="s">
        <v>157</v>
      </c>
      <c r="I36" s="43"/>
      <c r="J36" s="44"/>
      <c r="K36" s="43"/>
      <c r="L36" s="44"/>
      <c r="M36" s="43"/>
      <c r="N36" s="46"/>
      <c r="O36" s="50"/>
      <c r="P36" s="46"/>
      <c r="Q36" s="50"/>
      <c r="R36" s="46"/>
      <c r="S36" s="133"/>
      <c r="T36" s="59"/>
      <c r="U36" s="59"/>
      <c r="V36" s="59"/>
      <c r="W36" s="59"/>
      <c r="X36" s="59"/>
      <c r="Y36" s="81" t="s">
        <v>19</v>
      </c>
      <c r="Z36" s="78"/>
      <c r="AA36" s="55"/>
      <c r="AB36" s="55"/>
      <c r="AC36" s="55"/>
      <c r="AD36" s="74"/>
      <c r="AE36" s="78"/>
      <c r="AF36" s="55"/>
      <c r="AG36" s="55"/>
      <c r="AH36" s="55"/>
      <c r="AI36" s="74"/>
      <c r="AJ36" s="78"/>
      <c r="AK36" s="55"/>
      <c r="AL36" s="55"/>
      <c r="AM36" s="55"/>
      <c r="AN36" s="74"/>
      <c r="AO36" s="78"/>
      <c r="AP36" s="55"/>
      <c r="AQ36" s="55"/>
      <c r="AR36" s="55"/>
      <c r="AS36" s="74"/>
      <c r="AT36" s="78"/>
      <c r="AU36" s="55"/>
      <c r="AV36" s="55"/>
      <c r="AW36" s="55"/>
      <c r="AX36" s="74"/>
      <c r="AY36" s="78"/>
      <c r="AZ36" s="55"/>
      <c r="BA36" s="55"/>
      <c r="BB36" s="55"/>
      <c r="BC36" s="74"/>
      <c r="BD36" s="78"/>
      <c r="BE36" s="55"/>
      <c r="BF36" s="55"/>
      <c r="BG36" s="55"/>
      <c r="BH36" s="74"/>
      <c r="BI36" s="78"/>
      <c r="BJ36" s="55"/>
      <c r="BK36" s="55"/>
      <c r="BL36" s="55"/>
      <c r="BM36" s="74"/>
    </row>
    <row r="37" spans="1:66" ht="75.599999999999994" customHeight="1" outlineLevel="1" x14ac:dyDescent="0.25">
      <c r="A37" s="182" t="s">
        <v>20</v>
      </c>
      <c r="B37" s="172" t="s">
        <v>126</v>
      </c>
      <c r="C37" s="10" t="s">
        <v>278</v>
      </c>
      <c r="D37" s="364" t="s">
        <v>205</v>
      </c>
      <c r="E37" s="365"/>
      <c r="F37" s="10" t="s">
        <v>255</v>
      </c>
      <c r="G37" s="10" t="s">
        <v>229</v>
      </c>
      <c r="H37" s="10" t="s">
        <v>272</v>
      </c>
      <c r="I37" s="43"/>
      <c r="J37" s="44"/>
      <c r="K37" s="43"/>
      <c r="L37" s="44"/>
      <c r="M37" s="43"/>
      <c r="N37" s="46"/>
      <c r="O37" s="50"/>
      <c r="P37" s="46"/>
      <c r="Q37" s="50"/>
      <c r="R37" s="46"/>
      <c r="S37" s="59"/>
      <c r="T37" s="59"/>
      <c r="U37" s="59"/>
      <c r="V37" s="59"/>
      <c r="W37" s="59"/>
      <c r="X37" s="59"/>
      <c r="Y37" s="81"/>
      <c r="Z37" s="78"/>
      <c r="AA37" s="55"/>
      <c r="AB37" s="55"/>
      <c r="AC37" s="55"/>
      <c r="AD37" s="74"/>
      <c r="AE37" s="78"/>
      <c r="AF37" s="55"/>
      <c r="AG37" s="55"/>
      <c r="AH37" s="55"/>
      <c r="AI37" s="74"/>
      <c r="AJ37" s="78"/>
      <c r="AK37" s="55"/>
      <c r="AL37" s="55"/>
      <c r="AM37" s="55"/>
      <c r="AN37" s="74"/>
      <c r="AO37" s="78"/>
      <c r="AP37" s="55"/>
      <c r="AQ37" s="55"/>
      <c r="AR37" s="55"/>
      <c r="AS37" s="74"/>
      <c r="AT37" s="78"/>
      <c r="AU37" s="55"/>
      <c r="AV37" s="55"/>
      <c r="AW37" s="55"/>
      <c r="AX37" s="74"/>
      <c r="AY37" s="78"/>
      <c r="AZ37" s="55"/>
      <c r="BA37" s="55"/>
      <c r="BB37" s="55"/>
      <c r="BC37" s="74"/>
      <c r="BD37" s="78"/>
      <c r="BE37" s="55"/>
      <c r="BF37" s="55"/>
      <c r="BG37" s="55"/>
      <c r="BH37" s="74"/>
      <c r="BI37" s="78"/>
      <c r="BJ37" s="55"/>
      <c r="BK37" s="55"/>
      <c r="BL37" s="55"/>
      <c r="BM37" s="74"/>
    </row>
    <row r="38" spans="1:66" ht="66.599999999999994" customHeight="1" outlineLevel="1" x14ac:dyDescent="0.25">
      <c r="A38" s="183"/>
      <c r="B38" s="11"/>
      <c r="C38" s="11"/>
      <c r="D38" s="360"/>
      <c r="E38" s="361"/>
      <c r="F38" s="11"/>
      <c r="G38" s="9"/>
      <c r="H38" s="9"/>
      <c r="I38" s="43"/>
      <c r="J38" s="44"/>
      <c r="K38" s="43"/>
      <c r="L38" s="44"/>
      <c r="M38" s="43"/>
      <c r="N38" s="46"/>
      <c r="O38" s="50"/>
      <c r="P38" s="46"/>
      <c r="Q38" s="50"/>
      <c r="R38" s="46"/>
      <c r="S38" s="59"/>
      <c r="T38" s="59"/>
      <c r="U38" s="59"/>
      <c r="V38" s="59"/>
      <c r="W38" s="59"/>
      <c r="X38" s="59"/>
      <c r="Y38" s="80"/>
      <c r="Z38" s="79"/>
      <c r="AA38" s="56"/>
      <c r="AB38" s="56"/>
      <c r="AC38" s="56"/>
      <c r="AD38" s="75"/>
      <c r="AE38" s="79"/>
      <c r="AF38" s="56"/>
      <c r="AG38" s="56"/>
      <c r="AH38" s="56"/>
      <c r="AI38" s="75"/>
      <c r="AJ38" s="79"/>
      <c r="AK38" s="56"/>
      <c r="AL38" s="56"/>
      <c r="AM38" s="56"/>
      <c r="AN38" s="75"/>
      <c r="AO38" s="79"/>
      <c r="AP38" s="56"/>
      <c r="AQ38" s="56"/>
      <c r="AR38" s="56"/>
      <c r="AS38" s="75"/>
      <c r="AT38" s="79"/>
      <c r="AU38" s="56"/>
      <c r="AV38" s="56"/>
      <c r="AW38" s="56"/>
      <c r="AX38" s="75"/>
      <c r="AY38" s="79"/>
      <c r="AZ38" s="56"/>
      <c r="BA38" s="56"/>
      <c r="BB38" s="56"/>
      <c r="BC38" s="75"/>
      <c r="BD38" s="79"/>
      <c r="BE38" s="56"/>
      <c r="BF38" s="56"/>
      <c r="BG38" s="56"/>
      <c r="BH38" s="75"/>
      <c r="BI38" s="79"/>
      <c r="BJ38" s="56"/>
      <c r="BK38" s="56"/>
      <c r="BL38" s="56"/>
      <c r="BM38" s="75"/>
    </row>
    <row r="39" spans="1:66" ht="31.5" customHeight="1" outlineLevel="1" x14ac:dyDescent="0.35">
      <c r="A39" s="59"/>
      <c r="B39" s="84"/>
      <c r="C39" s="84"/>
      <c r="D39" s="84"/>
      <c r="E39" s="84"/>
      <c r="F39" s="84"/>
      <c r="G39" s="84"/>
      <c r="H39" s="84"/>
      <c r="I39" s="84"/>
      <c r="J39" s="84"/>
      <c r="K39" s="84"/>
      <c r="L39" s="84"/>
      <c r="M39" s="59"/>
      <c r="N39" s="59"/>
      <c r="O39" s="59"/>
      <c r="P39" s="59"/>
      <c r="Q39" s="59"/>
      <c r="R39" s="59"/>
      <c r="S39" s="7"/>
      <c r="T39" s="7"/>
      <c r="U39" s="59"/>
      <c r="V39" s="59"/>
      <c r="W39" s="59"/>
      <c r="X39" s="59"/>
      <c r="Y39" s="113"/>
      <c r="Z39" s="114"/>
      <c r="AA39" s="114"/>
      <c r="AB39" s="114"/>
      <c r="AC39" s="114"/>
      <c r="AD39" s="114"/>
      <c r="AE39" s="114"/>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3"/>
      <c r="BM39" s="83"/>
      <c r="BN39" s="83"/>
    </row>
    <row r="40" spans="1:66" ht="21" outlineLevel="1" x14ac:dyDescent="0.35">
      <c r="A40" s="141" t="s">
        <v>110</v>
      </c>
      <c r="B40" s="141"/>
      <c r="C40" s="141"/>
      <c r="D40" s="141"/>
      <c r="E40" s="141"/>
      <c r="F40" s="141"/>
      <c r="G40" s="141"/>
      <c r="H40" s="151"/>
      <c r="I40" s="118"/>
      <c r="J40" s="118"/>
      <c r="K40" s="118"/>
      <c r="L40" s="118"/>
      <c r="M40" s="118"/>
      <c r="N40" s="118"/>
      <c r="O40" s="118"/>
      <c r="P40" s="118"/>
      <c r="Q40" s="118"/>
      <c r="R40" s="118"/>
      <c r="S40" s="59"/>
      <c r="T40" s="59"/>
      <c r="U40" s="59"/>
      <c r="V40" s="59"/>
      <c r="W40" s="59"/>
      <c r="X40" s="59"/>
      <c r="Y40" s="83"/>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83"/>
    </row>
    <row r="41" spans="1:66" ht="24.6" customHeight="1" outlineLevel="1" x14ac:dyDescent="0.25">
      <c r="A41" s="362" t="s">
        <v>127</v>
      </c>
      <c r="B41" s="363"/>
      <c r="C41" s="363"/>
      <c r="D41" s="363"/>
      <c r="E41" s="363"/>
      <c r="F41" s="363"/>
      <c r="G41" s="363"/>
      <c r="H41" s="137"/>
      <c r="I41" s="120"/>
      <c r="J41" s="120"/>
      <c r="K41" s="120"/>
      <c r="L41" s="59"/>
      <c r="M41" s="59"/>
      <c r="N41" s="59"/>
      <c r="O41" s="59"/>
      <c r="P41" s="59"/>
      <c r="Q41" s="59"/>
      <c r="R41" s="115"/>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83"/>
    </row>
    <row r="42" spans="1:66" ht="24.6" customHeight="1" outlineLevel="1" x14ac:dyDescent="0.25">
      <c r="A42" s="310" t="s">
        <v>128</v>
      </c>
      <c r="B42" s="311"/>
      <c r="C42" s="311"/>
      <c r="D42" s="311"/>
      <c r="E42" s="311"/>
      <c r="F42" s="311"/>
      <c r="G42" s="311"/>
      <c r="H42" s="135"/>
      <c r="I42" s="119"/>
      <c r="J42" s="119"/>
      <c r="K42" s="119"/>
      <c r="L42" s="59"/>
      <c r="M42" s="59"/>
      <c r="N42" s="59"/>
      <c r="O42" s="59"/>
      <c r="P42" s="59"/>
      <c r="Q42" s="59"/>
      <c r="R42" s="115"/>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83"/>
    </row>
    <row r="43" spans="1:66" ht="24.6" customHeight="1" outlineLevel="1" x14ac:dyDescent="0.25">
      <c r="A43" s="135"/>
      <c r="B43" s="135"/>
      <c r="C43" s="135"/>
      <c r="D43" s="135"/>
      <c r="E43" s="135"/>
      <c r="F43" s="135"/>
      <c r="G43" s="135"/>
      <c r="H43" s="135"/>
      <c r="I43" s="119"/>
      <c r="J43" s="119"/>
      <c r="K43" s="119"/>
      <c r="L43" s="59"/>
      <c r="M43" s="59"/>
      <c r="N43" s="59"/>
      <c r="O43" s="59"/>
      <c r="P43" s="59"/>
      <c r="Q43" s="59"/>
      <c r="R43" s="115"/>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83"/>
    </row>
    <row r="44" spans="1:66" s="1" customFormat="1" ht="43.35" customHeight="1" x14ac:dyDescent="0.35">
      <c r="A44" s="355" t="s">
        <v>129</v>
      </c>
      <c r="B44" s="355"/>
      <c r="C44" s="355"/>
      <c r="D44" s="355"/>
      <c r="E44" s="91"/>
      <c r="F44" s="91"/>
      <c r="G44" s="91"/>
      <c r="H44" s="91"/>
      <c r="I44" s="91"/>
      <c r="J44" s="91"/>
      <c r="K44" s="91"/>
      <c r="L44" s="91"/>
      <c r="M44" s="91"/>
      <c r="N44" s="91"/>
      <c r="O44" s="91"/>
      <c r="P44" s="91"/>
      <c r="Q44" s="92"/>
      <c r="R44" s="9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7"/>
      <c r="BK44" s="7"/>
      <c r="BL44" s="7"/>
      <c r="BM44" s="7"/>
    </row>
    <row r="45" spans="1:66" s="12" customFormat="1" ht="27.75" customHeight="1" x14ac:dyDescent="0.35">
      <c r="A45" s="130"/>
      <c r="B45" s="93"/>
      <c r="C45" s="93"/>
      <c r="D45" s="93"/>
      <c r="E45" s="94"/>
      <c r="F45" s="94"/>
      <c r="G45" s="94"/>
      <c r="H45" s="94"/>
      <c r="I45" s="94"/>
      <c r="J45" s="94"/>
      <c r="K45" s="94"/>
      <c r="L45" s="94"/>
      <c r="M45" s="94"/>
      <c r="N45" s="94"/>
      <c r="O45" s="94"/>
      <c r="P45" s="94"/>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row>
    <row r="46" spans="1:66" s="1" customFormat="1" ht="29.25" customHeight="1" outlineLevel="1" thickBot="1" x14ac:dyDescent="0.4">
      <c r="A46" s="59"/>
      <c r="B46" s="108" t="s">
        <v>9</v>
      </c>
      <c r="C46" s="235" t="s">
        <v>285</v>
      </c>
      <c r="D46" s="236">
        <v>2018</v>
      </c>
      <c r="E46" s="248">
        <v>2019</v>
      </c>
      <c r="F46" s="351">
        <v>2020</v>
      </c>
      <c r="G46" s="352"/>
      <c r="H46" s="221"/>
      <c r="I46" s="84"/>
      <c r="J46" s="84"/>
      <c r="K46" s="84"/>
      <c r="L46" s="84"/>
      <c r="M46" s="84"/>
      <c r="N46" s="84"/>
      <c r="O46" s="7"/>
      <c r="P46" s="7"/>
      <c r="Q46" s="7"/>
      <c r="R46" s="326"/>
      <c r="S46" s="326"/>
      <c r="T46" s="326"/>
      <c r="U46" s="326"/>
      <c r="V46" s="326"/>
      <c r="W46" s="326"/>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row>
    <row r="47" spans="1:66" s="1" customFormat="1" ht="23.45" customHeight="1" outlineLevel="1" x14ac:dyDescent="0.35">
      <c r="A47" s="7"/>
      <c r="B47" s="109" t="s">
        <v>26</v>
      </c>
      <c r="C47" s="110">
        <v>500000</v>
      </c>
      <c r="D47" s="218">
        <v>100000</v>
      </c>
      <c r="E47" s="220">
        <f>'Summary (2019)'!I31</f>
        <v>694000</v>
      </c>
      <c r="F47" s="327" t="s">
        <v>147</v>
      </c>
      <c r="G47" s="328"/>
      <c r="H47" s="222"/>
      <c r="I47" s="84"/>
      <c r="J47" s="84"/>
      <c r="K47" s="84"/>
      <c r="L47" s="84"/>
      <c r="M47" s="84"/>
      <c r="N47" s="84"/>
      <c r="O47" s="7"/>
      <c r="P47" s="7"/>
      <c r="Q47" s="138"/>
      <c r="R47" s="138"/>
      <c r="S47" s="138"/>
      <c r="T47" s="138"/>
      <c r="U47" s="138"/>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row>
    <row r="48" spans="1:66" s="1" customFormat="1" ht="23.45" customHeight="1" outlineLevel="1" x14ac:dyDescent="0.35">
      <c r="A48" s="59"/>
      <c r="B48" s="111" t="s">
        <v>24</v>
      </c>
      <c r="C48" s="112">
        <v>0</v>
      </c>
      <c r="D48" s="219">
        <v>0</v>
      </c>
      <c r="E48" s="220" t="s">
        <v>147</v>
      </c>
      <c r="F48" s="329" t="s">
        <v>147</v>
      </c>
      <c r="G48" s="330"/>
      <c r="H48" s="222"/>
      <c r="I48" s="84"/>
      <c r="J48" s="84"/>
      <c r="K48" s="84"/>
      <c r="L48" s="84"/>
      <c r="M48" s="84"/>
      <c r="N48" s="84"/>
      <c r="O48" s="84"/>
      <c r="P48" s="84"/>
      <c r="Q48" s="84"/>
      <c r="R48" s="7"/>
      <c r="S48" s="7"/>
      <c r="T48" s="7"/>
      <c r="U48" s="138"/>
      <c r="V48" s="138"/>
      <c r="W48" s="138"/>
      <c r="X48" s="138"/>
      <c r="Y48" s="138"/>
      <c r="Z48" s="138"/>
      <c r="AA48" s="138"/>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row>
    <row r="49" spans="1:66" s="1" customFormat="1" ht="23.45" customHeight="1" outlineLevel="1" x14ac:dyDescent="0.35">
      <c r="A49" s="59"/>
      <c r="B49" s="111" t="s">
        <v>25</v>
      </c>
      <c r="C49" s="112">
        <v>1</v>
      </c>
      <c r="D49" s="219">
        <v>0</v>
      </c>
      <c r="E49" s="220" t="s">
        <v>147</v>
      </c>
      <c r="F49" s="329" t="s">
        <v>147</v>
      </c>
      <c r="G49" s="330"/>
      <c r="H49" s="222"/>
      <c r="I49" s="84"/>
      <c r="J49" s="84"/>
      <c r="K49" s="84"/>
      <c r="L49" s="84"/>
      <c r="M49" s="84"/>
      <c r="N49" s="84"/>
      <c r="O49" s="84"/>
      <c r="P49" s="84"/>
      <c r="Q49" s="84"/>
      <c r="R49" s="7"/>
      <c r="S49" s="7"/>
      <c r="T49" s="7"/>
      <c r="U49" s="138"/>
      <c r="V49" s="138"/>
      <c r="W49" s="138"/>
      <c r="X49" s="138"/>
      <c r="Y49" s="138"/>
      <c r="Z49" s="138"/>
      <c r="AA49" s="138"/>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row>
    <row r="50" spans="1:66" s="1" customFormat="1" ht="19.5" customHeight="1" outlineLevel="1" x14ac:dyDescent="0.35">
      <c r="A50" s="59"/>
      <c r="B50" s="3"/>
      <c r="C50" s="3"/>
      <c r="D50" s="84"/>
      <c r="E50" s="84"/>
      <c r="F50" s="84"/>
      <c r="G50" s="84"/>
      <c r="H50" s="84"/>
      <c r="I50" s="84"/>
      <c r="J50" s="84"/>
      <c r="K50" s="84"/>
      <c r="L50" s="84"/>
      <c r="M50" s="84"/>
      <c r="N50" s="84"/>
      <c r="O50" s="84"/>
      <c r="P50" s="84"/>
      <c r="Q50" s="84"/>
      <c r="R50" s="7"/>
      <c r="S50" s="7"/>
      <c r="T50" s="7"/>
      <c r="U50" s="7"/>
      <c r="V50" s="7"/>
      <c r="W50" s="7"/>
      <c r="X50" s="7"/>
      <c r="Y50" s="95" t="s">
        <v>41</v>
      </c>
      <c r="Z50" s="6"/>
      <c r="AA50" s="6"/>
      <c r="AB50" s="6"/>
      <c r="AC50" s="6"/>
      <c r="AD50" s="6"/>
      <c r="AE50" s="6"/>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row>
    <row r="51" spans="1:66" ht="21" outlineLevel="1" x14ac:dyDescent="0.35">
      <c r="A51" s="318" t="s">
        <v>111</v>
      </c>
      <c r="B51" s="318"/>
      <c r="C51" s="318"/>
      <c r="D51" s="318"/>
      <c r="E51" s="318"/>
      <c r="F51" s="318"/>
      <c r="G51" s="319"/>
      <c r="H51" s="141"/>
      <c r="I51" s="320" t="s">
        <v>39</v>
      </c>
      <c r="J51" s="321"/>
      <c r="K51" s="321"/>
      <c r="L51" s="321"/>
      <c r="M51" s="322"/>
      <c r="N51" s="376" t="s">
        <v>281</v>
      </c>
      <c r="O51" s="377"/>
      <c r="P51" s="377"/>
      <c r="Q51" s="377"/>
      <c r="R51" s="378"/>
      <c r="S51" s="59"/>
      <c r="T51" s="59"/>
      <c r="U51" s="59"/>
      <c r="V51" s="59"/>
      <c r="W51" s="59"/>
      <c r="X51" s="59"/>
      <c r="Y51" s="59"/>
      <c r="Z51" s="315" t="s">
        <v>11</v>
      </c>
      <c r="AA51" s="316"/>
      <c r="AB51" s="316"/>
      <c r="AC51" s="316"/>
      <c r="AD51" s="317"/>
      <c r="AE51" s="315" t="s">
        <v>16</v>
      </c>
      <c r="AF51" s="316"/>
      <c r="AG51" s="316"/>
      <c r="AH51" s="316"/>
      <c r="AI51" s="317"/>
      <c r="AJ51" s="315" t="s">
        <v>23</v>
      </c>
      <c r="AK51" s="316"/>
      <c r="AL51" s="316"/>
      <c r="AM51" s="316"/>
      <c r="AN51" s="317"/>
      <c r="AO51" s="315" t="s">
        <v>13</v>
      </c>
      <c r="AP51" s="316"/>
      <c r="AQ51" s="316"/>
      <c r="AR51" s="316"/>
      <c r="AS51" s="317"/>
      <c r="AT51" s="315" t="s">
        <v>14</v>
      </c>
      <c r="AU51" s="316"/>
      <c r="AV51" s="316"/>
      <c r="AW51" s="316"/>
      <c r="AX51" s="317"/>
      <c r="AY51" s="315" t="s">
        <v>12</v>
      </c>
      <c r="AZ51" s="316"/>
      <c r="BA51" s="316"/>
      <c r="BB51" s="316"/>
      <c r="BC51" s="317"/>
      <c r="BD51" s="315" t="s">
        <v>17</v>
      </c>
      <c r="BE51" s="316"/>
      <c r="BF51" s="316"/>
      <c r="BG51" s="316"/>
      <c r="BH51" s="317"/>
      <c r="BI51" s="315" t="s">
        <v>15</v>
      </c>
      <c r="BJ51" s="316"/>
      <c r="BK51" s="316"/>
      <c r="BL51" s="316"/>
      <c r="BM51" s="317"/>
    </row>
    <row r="52" spans="1:66" ht="29.45" customHeight="1" outlineLevel="1" thickBot="1" x14ac:dyDescent="0.3">
      <c r="A52" s="86" t="s">
        <v>6</v>
      </c>
      <c r="B52" s="41" t="s">
        <v>8</v>
      </c>
      <c r="C52" s="41" t="s">
        <v>3</v>
      </c>
      <c r="D52" s="347" t="s">
        <v>59</v>
      </c>
      <c r="E52" s="348"/>
      <c r="F52" s="42" t="s">
        <v>10</v>
      </c>
      <c r="G52" s="42" t="s">
        <v>0</v>
      </c>
      <c r="H52" s="42" t="s">
        <v>1</v>
      </c>
      <c r="I52" s="35" t="s">
        <v>21</v>
      </c>
      <c r="J52" s="34" t="s">
        <v>29</v>
      </c>
      <c r="K52" s="35" t="s">
        <v>28</v>
      </c>
      <c r="L52" s="34" t="s">
        <v>22</v>
      </c>
      <c r="M52" s="35" t="s">
        <v>42</v>
      </c>
      <c r="N52" s="45" t="s">
        <v>21</v>
      </c>
      <c r="O52" s="48" t="s">
        <v>29</v>
      </c>
      <c r="P52" s="45" t="s">
        <v>28</v>
      </c>
      <c r="Q52" s="48" t="s">
        <v>22</v>
      </c>
      <c r="R52" s="45" t="s">
        <v>42</v>
      </c>
      <c r="S52" s="59"/>
      <c r="T52" s="59"/>
      <c r="U52" s="59"/>
      <c r="V52" s="59"/>
      <c r="W52" s="59"/>
      <c r="X52" s="59"/>
      <c r="Y52" s="59"/>
      <c r="Z52" s="76" t="s">
        <v>21</v>
      </c>
      <c r="AA52" s="53" t="s">
        <v>29</v>
      </c>
      <c r="AB52" s="53" t="s">
        <v>28</v>
      </c>
      <c r="AC52" s="53" t="s">
        <v>22</v>
      </c>
      <c r="AD52" s="72" t="s">
        <v>42</v>
      </c>
      <c r="AE52" s="76" t="s">
        <v>21</v>
      </c>
      <c r="AF52" s="53" t="s">
        <v>29</v>
      </c>
      <c r="AG52" s="53" t="s">
        <v>28</v>
      </c>
      <c r="AH52" s="53" t="s">
        <v>22</v>
      </c>
      <c r="AI52" s="72" t="s">
        <v>42</v>
      </c>
      <c r="AJ52" s="76" t="s">
        <v>21</v>
      </c>
      <c r="AK52" s="53" t="s">
        <v>29</v>
      </c>
      <c r="AL52" s="53" t="s">
        <v>28</v>
      </c>
      <c r="AM52" s="53" t="s">
        <v>22</v>
      </c>
      <c r="AN52" s="72" t="s">
        <v>42</v>
      </c>
      <c r="AO52" s="76" t="s">
        <v>21</v>
      </c>
      <c r="AP52" s="53" t="s">
        <v>29</v>
      </c>
      <c r="AQ52" s="53" t="s">
        <v>28</v>
      </c>
      <c r="AR52" s="53" t="s">
        <v>22</v>
      </c>
      <c r="AS52" s="72" t="s">
        <v>42</v>
      </c>
      <c r="AT52" s="76" t="s">
        <v>21</v>
      </c>
      <c r="AU52" s="53" t="s">
        <v>29</v>
      </c>
      <c r="AV52" s="53" t="s">
        <v>28</v>
      </c>
      <c r="AW52" s="53" t="s">
        <v>22</v>
      </c>
      <c r="AX52" s="72" t="s">
        <v>42</v>
      </c>
      <c r="AY52" s="76" t="s">
        <v>21</v>
      </c>
      <c r="AZ52" s="53" t="s">
        <v>29</v>
      </c>
      <c r="BA52" s="53" t="s">
        <v>28</v>
      </c>
      <c r="BB52" s="53" t="s">
        <v>22</v>
      </c>
      <c r="BC52" s="72"/>
      <c r="BD52" s="76" t="s">
        <v>21</v>
      </c>
      <c r="BE52" s="53" t="s">
        <v>29</v>
      </c>
      <c r="BF52" s="53" t="s">
        <v>28</v>
      </c>
      <c r="BG52" s="53" t="s">
        <v>22</v>
      </c>
      <c r="BH52" s="72"/>
      <c r="BI52" s="76" t="s">
        <v>21</v>
      </c>
      <c r="BJ52" s="53" t="s">
        <v>29</v>
      </c>
      <c r="BK52" s="53" t="s">
        <v>28</v>
      </c>
      <c r="BL52" s="53" t="s">
        <v>22</v>
      </c>
      <c r="BM52" s="72" t="s">
        <v>42</v>
      </c>
    </row>
    <row r="53" spans="1:66" ht="68.45" customHeight="1" outlineLevel="1" x14ac:dyDescent="0.25">
      <c r="A53" s="181" t="s">
        <v>18</v>
      </c>
      <c r="B53" s="171" t="s">
        <v>130</v>
      </c>
      <c r="C53" s="373"/>
      <c r="D53" s="349"/>
      <c r="E53" s="350"/>
      <c r="F53" s="9"/>
      <c r="G53" s="9"/>
      <c r="H53" s="9" t="s">
        <v>156</v>
      </c>
      <c r="I53" s="127"/>
      <c r="J53" s="128"/>
      <c r="K53" s="129"/>
      <c r="L53" s="128"/>
      <c r="M53" s="38"/>
      <c r="N53" s="46"/>
      <c r="O53" s="49"/>
      <c r="P53" s="47"/>
      <c r="Q53" s="49"/>
      <c r="R53" s="47"/>
      <c r="S53" s="133"/>
      <c r="T53" s="59"/>
      <c r="U53" s="59"/>
      <c r="V53" s="59"/>
      <c r="W53" s="59"/>
      <c r="X53" s="59"/>
      <c r="Y53" s="80" t="s">
        <v>18</v>
      </c>
      <c r="Z53" s="77"/>
      <c r="AA53" s="54"/>
      <c r="AB53" s="54"/>
      <c r="AC53" s="54"/>
      <c r="AD53" s="73"/>
      <c r="AE53" s="77"/>
      <c r="AF53" s="54"/>
      <c r="AG53" s="54"/>
      <c r="AH53" s="54"/>
      <c r="AI53" s="73"/>
      <c r="AJ53" s="77"/>
      <c r="AK53" s="54"/>
      <c r="AL53" s="54"/>
      <c r="AM53" s="54"/>
      <c r="AN53" s="73"/>
      <c r="AO53" s="77"/>
      <c r="AP53" s="54"/>
      <c r="AQ53" s="54"/>
      <c r="AR53" s="54"/>
      <c r="AS53" s="73"/>
      <c r="AT53" s="77"/>
      <c r="AU53" s="54"/>
      <c r="AV53" s="54"/>
      <c r="AW53" s="54"/>
      <c r="AX53" s="73"/>
      <c r="AY53" s="77"/>
      <c r="AZ53" s="54"/>
      <c r="BA53" s="54"/>
      <c r="BB53" s="54"/>
      <c r="BC53" s="73"/>
      <c r="BD53" s="77"/>
      <c r="BE53" s="54"/>
      <c r="BF53" s="54"/>
      <c r="BG53" s="54"/>
      <c r="BH53" s="73"/>
      <c r="BI53" s="77"/>
      <c r="BJ53" s="54"/>
      <c r="BK53" s="54"/>
      <c r="BL53" s="54"/>
      <c r="BM53" s="73"/>
    </row>
    <row r="54" spans="1:66" ht="68.45" customHeight="1" outlineLevel="1" x14ac:dyDescent="0.25">
      <c r="A54" s="182" t="s">
        <v>19</v>
      </c>
      <c r="B54" s="184" t="s">
        <v>131</v>
      </c>
      <c r="C54" s="375"/>
      <c r="D54" s="306" t="s">
        <v>206</v>
      </c>
      <c r="E54" s="307"/>
      <c r="F54" s="10"/>
      <c r="G54" s="10"/>
      <c r="H54" s="10" t="s">
        <v>158</v>
      </c>
      <c r="I54" s="43"/>
      <c r="J54" s="44"/>
      <c r="K54" s="43"/>
      <c r="L54" s="44"/>
      <c r="M54" s="43"/>
      <c r="N54" s="46"/>
      <c r="O54" s="50"/>
      <c r="P54" s="46"/>
      <c r="Q54" s="50"/>
      <c r="R54" s="46"/>
      <c r="S54" s="59"/>
      <c r="T54" s="59"/>
      <c r="U54" s="59"/>
      <c r="V54" s="59"/>
      <c r="W54" s="59"/>
      <c r="X54" s="59"/>
      <c r="Y54" s="81" t="s">
        <v>19</v>
      </c>
      <c r="Z54" s="78"/>
      <c r="AA54" s="55"/>
      <c r="AB54" s="55"/>
      <c r="AC54" s="55"/>
      <c r="AD54" s="74"/>
      <c r="AE54" s="78"/>
      <c r="AF54" s="55"/>
      <c r="AG54" s="55"/>
      <c r="AH54" s="55"/>
      <c r="AI54" s="74"/>
      <c r="AJ54" s="78"/>
      <c r="AK54" s="55"/>
      <c r="AL54" s="55"/>
      <c r="AM54" s="55"/>
      <c r="AN54" s="74"/>
      <c r="AO54" s="78"/>
      <c r="AP54" s="55"/>
      <c r="AQ54" s="55"/>
      <c r="AR54" s="55"/>
      <c r="AS54" s="74"/>
      <c r="AT54" s="78"/>
      <c r="AU54" s="55"/>
      <c r="AV54" s="55"/>
      <c r="AW54" s="55"/>
      <c r="AX54" s="74"/>
      <c r="AY54" s="78"/>
      <c r="AZ54" s="55"/>
      <c r="BA54" s="55"/>
      <c r="BB54" s="55"/>
      <c r="BC54" s="74"/>
      <c r="BD54" s="78"/>
      <c r="BE54" s="55"/>
      <c r="BF54" s="55"/>
      <c r="BG54" s="55"/>
      <c r="BH54" s="74"/>
      <c r="BI54" s="78"/>
      <c r="BJ54" s="55"/>
      <c r="BK54" s="55"/>
      <c r="BL54" s="55"/>
      <c r="BM54" s="74"/>
    </row>
    <row r="55" spans="1:66" ht="70.349999999999994" customHeight="1" outlineLevel="1" x14ac:dyDescent="0.25">
      <c r="A55" s="181" t="s">
        <v>20</v>
      </c>
      <c r="B55" s="171" t="s">
        <v>132</v>
      </c>
      <c r="C55" s="375"/>
      <c r="D55" s="313" t="s">
        <v>207</v>
      </c>
      <c r="E55" s="314"/>
      <c r="F55" s="9"/>
      <c r="G55" s="9"/>
      <c r="H55" s="9" t="s">
        <v>157</v>
      </c>
      <c r="I55" s="127"/>
      <c r="J55" s="128"/>
      <c r="K55" s="129"/>
      <c r="L55" s="128"/>
      <c r="M55" s="38"/>
      <c r="N55" s="46"/>
      <c r="O55" s="49"/>
      <c r="P55" s="47"/>
      <c r="Q55" s="49"/>
      <c r="R55" s="47"/>
      <c r="S55" s="59"/>
      <c r="T55" s="59"/>
      <c r="U55" s="59"/>
      <c r="V55" s="59"/>
      <c r="W55" s="59"/>
      <c r="X55" s="59"/>
      <c r="Y55" s="80"/>
      <c r="Z55" s="77"/>
      <c r="AA55" s="54"/>
      <c r="AB55" s="54"/>
      <c r="AC55" s="54"/>
      <c r="AD55" s="73"/>
      <c r="AE55" s="77"/>
      <c r="AF55" s="54"/>
      <c r="AG55" s="54"/>
      <c r="AH55" s="54"/>
      <c r="AI55" s="73"/>
      <c r="AJ55" s="77"/>
      <c r="AK55" s="54"/>
      <c r="AL55" s="54"/>
      <c r="AM55" s="54"/>
      <c r="AN55" s="73"/>
      <c r="AO55" s="77"/>
      <c r="AP55" s="54"/>
      <c r="AQ55" s="54"/>
      <c r="AR55" s="54"/>
      <c r="AS55" s="73"/>
      <c r="AT55" s="77"/>
      <c r="AU55" s="54"/>
      <c r="AV55" s="54"/>
      <c r="AW55" s="54"/>
      <c r="AX55" s="73"/>
      <c r="AY55" s="77"/>
      <c r="AZ55" s="54"/>
      <c r="BA55" s="54"/>
      <c r="BB55" s="54"/>
      <c r="BC55" s="73"/>
      <c r="BD55" s="77"/>
      <c r="BE55" s="54"/>
      <c r="BF55" s="54"/>
      <c r="BG55" s="54"/>
      <c r="BH55" s="73"/>
      <c r="BI55" s="77"/>
      <c r="BJ55" s="54"/>
      <c r="BK55" s="54"/>
      <c r="BL55" s="54"/>
      <c r="BM55" s="73"/>
    </row>
    <row r="56" spans="1:66" ht="63" customHeight="1" outlineLevel="1" x14ac:dyDescent="0.25">
      <c r="A56" s="182" t="s">
        <v>71</v>
      </c>
      <c r="B56" s="172" t="s">
        <v>133</v>
      </c>
      <c r="C56" s="375"/>
      <c r="D56" s="306" t="s">
        <v>208</v>
      </c>
      <c r="E56" s="307"/>
      <c r="F56" s="10"/>
      <c r="G56" s="10"/>
      <c r="H56" s="10" t="s">
        <v>157</v>
      </c>
      <c r="I56" s="43"/>
      <c r="J56" s="44"/>
      <c r="K56" s="43"/>
      <c r="L56" s="44"/>
      <c r="M56" s="43"/>
      <c r="N56" s="46"/>
      <c r="O56" s="50"/>
      <c r="P56" s="46"/>
      <c r="Q56" s="50"/>
      <c r="R56" s="46"/>
      <c r="S56" s="59"/>
      <c r="T56" s="59"/>
      <c r="U56" s="59"/>
      <c r="V56" s="59"/>
      <c r="W56" s="59"/>
      <c r="X56" s="59"/>
      <c r="Y56" s="81"/>
      <c r="Z56" s="78"/>
      <c r="AA56" s="55"/>
      <c r="AB56" s="55"/>
      <c r="AC56" s="55"/>
      <c r="AD56" s="74"/>
      <c r="AE56" s="78"/>
      <c r="AF56" s="55"/>
      <c r="AG56" s="55"/>
      <c r="AH56" s="55"/>
      <c r="AI56" s="74"/>
      <c r="AJ56" s="78"/>
      <c r="AK56" s="55"/>
      <c r="AL56" s="55"/>
      <c r="AM56" s="55"/>
      <c r="AN56" s="74"/>
      <c r="AO56" s="78"/>
      <c r="AP56" s="55"/>
      <c r="AQ56" s="55"/>
      <c r="AR56" s="55"/>
      <c r="AS56" s="74"/>
      <c r="AT56" s="78"/>
      <c r="AU56" s="55"/>
      <c r="AV56" s="55"/>
      <c r="AW56" s="55"/>
      <c r="AX56" s="74"/>
      <c r="AY56" s="78"/>
      <c r="AZ56" s="55"/>
      <c r="BA56" s="55"/>
      <c r="BB56" s="55"/>
      <c r="BC56" s="74"/>
      <c r="BD56" s="78"/>
      <c r="BE56" s="55"/>
      <c r="BF56" s="55"/>
      <c r="BG56" s="55"/>
      <c r="BH56" s="74"/>
      <c r="BI56" s="78"/>
      <c r="BJ56" s="55"/>
      <c r="BK56" s="55"/>
      <c r="BL56" s="55"/>
      <c r="BM56" s="74"/>
    </row>
    <row r="57" spans="1:66" ht="68.45" customHeight="1" outlineLevel="1" x14ac:dyDescent="0.25">
      <c r="A57" s="182" t="s">
        <v>72</v>
      </c>
      <c r="B57" s="184" t="s">
        <v>135</v>
      </c>
      <c r="C57" s="375"/>
      <c r="D57" s="306" t="s">
        <v>209</v>
      </c>
      <c r="E57" s="307"/>
      <c r="F57" s="10"/>
      <c r="G57" s="10"/>
      <c r="H57" s="10" t="s">
        <v>157</v>
      </c>
      <c r="I57" s="43"/>
      <c r="J57" s="44"/>
      <c r="K57" s="43"/>
      <c r="L57" s="44"/>
      <c r="M57" s="43"/>
      <c r="N57" s="46"/>
      <c r="O57" s="50"/>
      <c r="P57" s="46"/>
      <c r="Q57" s="50"/>
      <c r="R57" s="46"/>
      <c r="S57" s="59"/>
      <c r="T57" s="59"/>
      <c r="U57" s="59"/>
      <c r="V57" s="59"/>
      <c r="W57" s="59"/>
      <c r="X57" s="59"/>
      <c r="Y57" s="81" t="s">
        <v>19</v>
      </c>
      <c r="Z57" s="78"/>
      <c r="AA57" s="55"/>
      <c r="AB57" s="55"/>
      <c r="AC57" s="55"/>
      <c r="AD57" s="74"/>
      <c r="AE57" s="78"/>
      <c r="AF57" s="55"/>
      <c r="AG57" s="55"/>
      <c r="AH57" s="55"/>
      <c r="AI57" s="74"/>
      <c r="AJ57" s="78"/>
      <c r="AK57" s="55"/>
      <c r="AL57" s="55"/>
      <c r="AM57" s="55"/>
      <c r="AN57" s="74"/>
      <c r="AO57" s="78"/>
      <c r="AP57" s="55"/>
      <c r="AQ57" s="55"/>
      <c r="AR57" s="55"/>
      <c r="AS57" s="74"/>
      <c r="AT57" s="78"/>
      <c r="AU57" s="55"/>
      <c r="AV57" s="55"/>
      <c r="AW57" s="55"/>
      <c r="AX57" s="74"/>
      <c r="AY57" s="78"/>
      <c r="AZ57" s="55"/>
      <c r="BA57" s="55"/>
      <c r="BB57" s="55"/>
      <c r="BC57" s="74"/>
      <c r="BD57" s="78"/>
      <c r="BE57" s="55"/>
      <c r="BF57" s="55"/>
      <c r="BG57" s="55"/>
      <c r="BH57" s="74"/>
      <c r="BI57" s="78"/>
      <c r="BJ57" s="55"/>
      <c r="BK57" s="55"/>
      <c r="BL57" s="55"/>
      <c r="BM57" s="74"/>
    </row>
    <row r="58" spans="1:66" ht="70.349999999999994" customHeight="1" outlineLevel="1" x14ac:dyDescent="0.25">
      <c r="A58" s="181" t="s">
        <v>134</v>
      </c>
      <c r="B58" s="171" t="s">
        <v>136</v>
      </c>
      <c r="C58" s="374"/>
      <c r="D58" s="313" t="s">
        <v>210</v>
      </c>
      <c r="E58" s="314"/>
      <c r="F58" s="9"/>
      <c r="G58" s="9"/>
      <c r="H58" s="9" t="s">
        <v>159</v>
      </c>
      <c r="I58" s="127"/>
      <c r="J58" s="128"/>
      <c r="K58" s="129"/>
      <c r="L58" s="128"/>
      <c r="M58" s="38"/>
      <c r="N58" s="46"/>
      <c r="O58" s="49"/>
      <c r="P58" s="47"/>
      <c r="Q58" s="49"/>
      <c r="R58" s="47"/>
      <c r="S58" s="59"/>
      <c r="T58" s="59"/>
      <c r="U58" s="59"/>
      <c r="V58" s="59"/>
      <c r="W58" s="59"/>
      <c r="X58" s="59"/>
      <c r="Y58" s="80"/>
      <c r="Z58" s="77"/>
      <c r="AA58" s="54"/>
      <c r="AB58" s="54"/>
      <c r="AC58" s="54"/>
      <c r="AD58" s="73"/>
      <c r="AE58" s="77"/>
      <c r="AF58" s="54"/>
      <c r="AG58" s="54"/>
      <c r="AH58" s="54"/>
      <c r="AI58" s="73"/>
      <c r="AJ58" s="77"/>
      <c r="AK58" s="54"/>
      <c r="AL58" s="54"/>
      <c r="AM58" s="54"/>
      <c r="AN58" s="73"/>
      <c r="AO58" s="77"/>
      <c r="AP58" s="54"/>
      <c r="AQ58" s="54"/>
      <c r="AR58" s="54"/>
      <c r="AS58" s="73"/>
      <c r="AT58" s="77"/>
      <c r="AU58" s="54"/>
      <c r="AV58" s="54"/>
      <c r="AW58" s="54"/>
      <c r="AX58" s="73"/>
      <c r="AY58" s="77"/>
      <c r="AZ58" s="54"/>
      <c r="BA58" s="54"/>
      <c r="BB58" s="54"/>
      <c r="BC58" s="73"/>
      <c r="BD58" s="77"/>
      <c r="BE58" s="54"/>
      <c r="BF58" s="54"/>
      <c r="BG58" s="54"/>
      <c r="BH58" s="73"/>
      <c r="BI58" s="77"/>
      <c r="BJ58" s="54"/>
      <c r="BK58" s="54"/>
      <c r="BL58" s="54"/>
      <c r="BM58" s="73"/>
    </row>
    <row r="59" spans="1:66" ht="70.349999999999994" customHeight="1" outlineLevel="1" x14ac:dyDescent="0.25">
      <c r="A59" s="179" t="s">
        <v>181</v>
      </c>
      <c r="B59" s="173" t="s">
        <v>273</v>
      </c>
      <c r="C59" s="173" t="s">
        <v>279</v>
      </c>
      <c r="D59" s="313" t="s">
        <v>280</v>
      </c>
      <c r="E59" s="314"/>
      <c r="F59" s="190" t="s">
        <v>274</v>
      </c>
      <c r="G59" s="190" t="s">
        <v>229</v>
      </c>
      <c r="H59" s="11"/>
      <c r="I59" s="127"/>
      <c r="J59" s="186"/>
      <c r="K59" s="127"/>
      <c r="L59" s="186"/>
      <c r="M59" s="37"/>
      <c r="N59" s="46"/>
      <c r="O59" s="51"/>
      <c r="P59" s="52"/>
      <c r="Q59" s="51"/>
      <c r="R59" s="52"/>
      <c r="S59" s="59"/>
      <c r="T59" s="59"/>
      <c r="U59" s="59"/>
      <c r="V59" s="59"/>
      <c r="W59" s="59"/>
      <c r="X59" s="59"/>
      <c r="Y59" s="11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row>
    <row r="60" spans="1:66" ht="31.5" customHeight="1" outlineLevel="1" x14ac:dyDescent="0.35">
      <c r="A60" s="59"/>
      <c r="B60" s="84"/>
      <c r="C60" s="84"/>
      <c r="D60" s="84"/>
      <c r="E60" s="84"/>
      <c r="F60" s="84"/>
      <c r="G60" s="84"/>
      <c r="H60" s="84"/>
      <c r="I60" s="84"/>
      <c r="J60" s="84"/>
      <c r="K60" s="84"/>
      <c r="L60" s="84"/>
      <c r="M60" s="59"/>
      <c r="N60" s="59"/>
      <c r="O60" s="59"/>
      <c r="P60" s="59"/>
      <c r="Q60" s="59"/>
      <c r="R60" s="59"/>
      <c r="S60" s="7"/>
      <c r="T60" s="7"/>
      <c r="U60" s="59"/>
      <c r="V60" s="59"/>
      <c r="W60" s="59"/>
      <c r="X60" s="59"/>
      <c r="Y60" s="113"/>
      <c r="Z60" s="114"/>
      <c r="AA60" s="114"/>
      <c r="AB60" s="114"/>
      <c r="AC60" s="114"/>
      <c r="AD60" s="114"/>
      <c r="AE60" s="114"/>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3"/>
      <c r="BM60" s="83"/>
      <c r="BN60" s="83"/>
    </row>
    <row r="61" spans="1:66" ht="21" outlineLevel="1" x14ac:dyDescent="0.35">
      <c r="A61" s="141" t="s">
        <v>112</v>
      </c>
      <c r="B61" s="141"/>
      <c r="C61" s="141"/>
      <c r="D61" s="141"/>
      <c r="E61" s="141"/>
      <c r="F61" s="141"/>
      <c r="G61" s="141"/>
      <c r="H61" s="151"/>
      <c r="I61" s="118"/>
      <c r="J61" s="118"/>
      <c r="K61" s="118"/>
      <c r="L61" s="118"/>
      <c r="M61" s="118"/>
      <c r="N61" s="118"/>
      <c r="O61" s="118"/>
      <c r="P61" s="118"/>
      <c r="Q61" s="118"/>
      <c r="R61" s="118"/>
      <c r="S61" s="59"/>
      <c r="T61" s="59"/>
      <c r="U61" s="59"/>
      <c r="V61" s="59"/>
      <c r="W61" s="59"/>
      <c r="X61" s="59"/>
      <c r="Y61" s="83"/>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c r="AZ61" s="312"/>
      <c r="BA61" s="312"/>
      <c r="BB61" s="312"/>
      <c r="BC61" s="312"/>
      <c r="BD61" s="312"/>
      <c r="BE61" s="312"/>
      <c r="BF61" s="312"/>
      <c r="BG61" s="312"/>
      <c r="BH61" s="312"/>
      <c r="BI61" s="312"/>
      <c r="BJ61" s="312"/>
      <c r="BK61" s="312"/>
      <c r="BL61" s="312"/>
      <c r="BM61" s="312"/>
      <c r="BN61" s="83"/>
    </row>
    <row r="62" spans="1:66" ht="24.6" customHeight="1" outlineLevel="1" x14ac:dyDescent="0.25">
      <c r="A62" s="362" t="s">
        <v>137</v>
      </c>
      <c r="B62" s="363"/>
      <c r="C62" s="363"/>
      <c r="D62" s="363"/>
      <c r="E62" s="363"/>
      <c r="F62" s="363"/>
      <c r="G62" s="363"/>
      <c r="H62" s="137"/>
      <c r="I62" s="120"/>
      <c r="J62" s="120"/>
      <c r="K62" s="120"/>
      <c r="L62" s="59"/>
      <c r="M62" s="59"/>
      <c r="N62" s="59"/>
      <c r="O62" s="59"/>
      <c r="P62" s="59"/>
      <c r="Q62" s="59"/>
      <c r="R62" s="115"/>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83"/>
    </row>
    <row r="63" spans="1:66" ht="24.6" customHeight="1" outlineLevel="1" x14ac:dyDescent="0.25">
      <c r="A63" s="310" t="s">
        <v>138</v>
      </c>
      <c r="B63" s="311"/>
      <c r="C63" s="311"/>
      <c r="D63" s="311"/>
      <c r="E63" s="311"/>
      <c r="F63" s="311"/>
      <c r="G63" s="311"/>
      <c r="H63" s="135"/>
      <c r="I63" s="119"/>
      <c r="J63" s="119"/>
      <c r="K63" s="119"/>
      <c r="L63" s="59"/>
      <c r="M63" s="59"/>
      <c r="N63" s="59"/>
      <c r="O63" s="59"/>
      <c r="P63" s="59"/>
      <c r="Q63" s="59"/>
      <c r="R63" s="115"/>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83"/>
    </row>
    <row r="64" spans="1:66" ht="24.6" customHeight="1" outlineLevel="1" x14ac:dyDescent="0.25">
      <c r="A64" s="362" t="s">
        <v>139</v>
      </c>
      <c r="B64" s="363"/>
      <c r="C64" s="363"/>
      <c r="D64" s="363"/>
      <c r="E64" s="363"/>
      <c r="F64" s="363"/>
      <c r="G64" s="363"/>
      <c r="H64" s="137"/>
      <c r="I64" s="119"/>
      <c r="J64" s="119"/>
      <c r="K64" s="119"/>
      <c r="L64" s="59"/>
      <c r="M64" s="59"/>
      <c r="N64" s="59"/>
      <c r="O64" s="59"/>
      <c r="P64" s="59"/>
      <c r="Q64" s="59"/>
      <c r="R64" s="115"/>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83"/>
    </row>
    <row r="65" spans="1:65" ht="24.6" customHeight="1" outlineLevel="1" x14ac:dyDescent="0.25">
      <c r="A65" s="310"/>
      <c r="B65" s="311"/>
      <c r="C65" s="311"/>
      <c r="D65" s="311"/>
      <c r="E65" s="311"/>
      <c r="F65" s="311"/>
      <c r="G65" s="311"/>
      <c r="H65" s="135"/>
      <c r="I65" s="119"/>
      <c r="J65" s="119"/>
      <c r="K65" s="119"/>
      <c r="L65" s="59"/>
      <c r="M65" s="59"/>
      <c r="N65" s="59"/>
      <c r="O65" s="59"/>
      <c r="P65" s="59"/>
      <c r="Q65" s="59"/>
      <c r="R65" s="115"/>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83"/>
    </row>
    <row r="68" spans="1:65" s="1" customFormat="1" ht="43.35" customHeight="1" x14ac:dyDescent="0.35">
      <c r="A68" s="355" t="s">
        <v>140</v>
      </c>
      <c r="B68" s="355"/>
      <c r="C68" s="355"/>
      <c r="D68" s="355"/>
      <c r="E68" s="91"/>
      <c r="F68" s="91"/>
      <c r="G68" s="91"/>
      <c r="H68" s="91"/>
      <c r="I68" s="91"/>
      <c r="J68" s="91"/>
      <c r="K68" s="91"/>
      <c r="L68" s="91"/>
      <c r="M68" s="91"/>
      <c r="N68" s="91"/>
      <c r="O68" s="91"/>
      <c r="P68" s="91"/>
      <c r="Q68" s="92"/>
      <c r="R68" s="9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7"/>
      <c r="BK68" s="7"/>
      <c r="BL68" s="7"/>
      <c r="BM68" s="7"/>
    </row>
    <row r="69" spans="1:65" s="12" customFormat="1" ht="27.75" customHeight="1" x14ac:dyDescent="0.35">
      <c r="A69" s="130"/>
      <c r="B69" s="93"/>
      <c r="C69" s="93"/>
      <c r="D69" s="93"/>
      <c r="E69" s="94"/>
      <c r="F69" s="94"/>
      <c r="G69" s="94"/>
      <c r="H69" s="94"/>
      <c r="I69" s="94"/>
      <c r="J69" s="94"/>
      <c r="K69" s="94"/>
      <c r="L69" s="94"/>
      <c r="M69" s="94"/>
      <c r="N69" s="94"/>
      <c r="O69" s="94"/>
      <c r="P69" s="94"/>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row>
    <row r="70" spans="1:65" s="1" customFormat="1" ht="29.25" customHeight="1" outlineLevel="1" thickBot="1" x14ac:dyDescent="0.4">
      <c r="A70" s="59"/>
      <c r="B70" s="108" t="s">
        <v>9</v>
      </c>
      <c r="C70" s="235" t="s">
        <v>285</v>
      </c>
      <c r="D70" s="236">
        <v>2018</v>
      </c>
      <c r="E70" s="248">
        <v>2019</v>
      </c>
      <c r="F70" s="351">
        <v>2020</v>
      </c>
      <c r="G70" s="352"/>
      <c r="H70" s="221"/>
      <c r="I70" s="84"/>
      <c r="J70" s="84"/>
      <c r="K70" s="84"/>
      <c r="L70" s="84"/>
      <c r="M70" s="84"/>
      <c r="N70" s="84"/>
      <c r="O70" s="7"/>
      <c r="P70" s="7"/>
      <c r="Q70" s="7"/>
      <c r="R70" s="326"/>
      <c r="S70" s="326"/>
      <c r="T70" s="326"/>
      <c r="U70" s="326"/>
      <c r="V70" s="326"/>
      <c r="W70" s="326"/>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row>
    <row r="71" spans="1:65" s="1" customFormat="1" ht="23.45" customHeight="1" outlineLevel="1" x14ac:dyDescent="0.35">
      <c r="A71" s="7"/>
      <c r="B71" s="109" t="s">
        <v>26</v>
      </c>
      <c r="C71" s="110">
        <v>4000000</v>
      </c>
      <c r="D71" s="218">
        <v>1700000</v>
      </c>
      <c r="E71" s="220">
        <f>'Summary (2019)'!I32</f>
        <v>1800000</v>
      </c>
      <c r="F71" s="327" t="s">
        <v>147</v>
      </c>
      <c r="G71" s="328"/>
      <c r="H71" s="222"/>
      <c r="I71" s="84"/>
      <c r="J71" s="84"/>
      <c r="K71" s="84"/>
      <c r="L71" s="84"/>
      <c r="M71" s="84"/>
      <c r="N71" s="84"/>
      <c r="O71" s="7"/>
      <c r="P71" s="7"/>
      <c r="Q71" s="138"/>
      <c r="R71" s="138"/>
      <c r="S71" s="138"/>
      <c r="T71" s="138"/>
      <c r="U71" s="138"/>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row>
    <row r="72" spans="1:65" s="1" customFormat="1" ht="23.45" customHeight="1" outlineLevel="1" x14ac:dyDescent="0.35">
      <c r="A72" s="59"/>
      <c r="B72" s="111" t="s">
        <v>24</v>
      </c>
      <c r="C72" s="112">
        <v>0</v>
      </c>
      <c r="D72" s="219">
        <v>0</v>
      </c>
      <c r="E72" s="220" t="s">
        <v>147</v>
      </c>
      <c r="F72" s="329" t="s">
        <v>147</v>
      </c>
      <c r="G72" s="330"/>
      <c r="H72" s="222"/>
      <c r="I72" s="84"/>
      <c r="J72" s="84"/>
      <c r="K72" s="84"/>
      <c r="L72" s="84"/>
      <c r="M72" s="84"/>
      <c r="N72" s="84"/>
      <c r="O72" s="84"/>
      <c r="P72" s="84"/>
      <c r="Q72" s="84"/>
      <c r="R72" s="7"/>
      <c r="S72" s="7"/>
      <c r="T72" s="7"/>
      <c r="U72" s="138"/>
      <c r="V72" s="138"/>
      <c r="W72" s="138"/>
      <c r="X72" s="138"/>
      <c r="Y72" s="138"/>
      <c r="Z72" s="138"/>
      <c r="AA72" s="138"/>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row>
    <row r="73" spans="1:65" s="1" customFormat="1" ht="23.45" customHeight="1" outlineLevel="1" x14ac:dyDescent="0.35">
      <c r="A73" s="59"/>
      <c r="B73" s="111" t="s">
        <v>25</v>
      </c>
      <c r="C73" s="112">
        <v>1</v>
      </c>
      <c r="D73" s="219">
        <v>0</v>
      </c>
      <c r="E73" s="220" t="s">
        <v>147</v>
      </c>
      <c r="F73" s="329" t="s">
        <v>147</v>
      </c>
      <c r="G73" s="330"/>
      <c r="H73" s="222"/>
      <c r="I73" s="84"/>
      <c r="J73" s="84"/>
      <c r="K73" s="84"/>
      <c r="L73" s="84"/>
      <c r="M73" s="84"/>
      <c r="N73" s="84"/>
      <c r="O73" s="84"/>
      <c r="P73" s="84"/>
      <c r="Q73" s="84"/>
      <c r="R73" s="7"/>
      <c r="S73" s="7"/>
      <c r="T73" s="7"/>
      <c r="U73" s="138"/>
      <c r="V73" s="138"/>
      <c r="W73" s="138"/>
      <c r="X73" s="138"/>
      <c r="Y73" s="138"/>
      <c r="Z73" s="138"/>
      <c r="AA73" s="138"/>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row>
    <row r="74" spans="1:65" s="1" customFormat="1" ht="19.5" customHeight="1" outlineLevel="1" x14ac:dyDescent="0.35">
      <c r="A74" s="59"/>
      <c r="B74" s="3"/>
      <c r="C74" s="3"/>
      <c r="D74" s="84"/>
      <c r="E74" s="84"/>
      <c r="F74" s="84"/>
      <c r="G74" s="84"/>
      <c r="H74" s="84"/>
      <c r="I74" s="84"/>
      <c r="J74" s="84"/>
      <c r="K74" s="84"/>
      <c r="L74" s="84"/>
      <c r="M74" s="84"/>
      <c r="N74" s="84"/>
      <c r="O74" s="84"/>
      <c r="P74" s="84"/>
      <c r="Q74" s="84"/>
      <c r="R74" s="7"/>
      <c r="S74" s="7"/>
      <c r="T74" s="7"/>
      <c r="U74" s="7"/>
      <c r="V74" s="7"/>
      <c r="W74" s="7"/>
      <c r="X74" s="7"/>
      <c r="Y74" s="95" t="s">
        <v>41</v>
      </c>
      <c r="Z74" s="6"/>
      <c r="AA74" s="6"/>
      <c r="AB74" s="6"/>
      <c r="AC74" s="6"/>
      <c r="AD74" s="6"/>
      <c r="AE74" s="6"/>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row>
    <row r="75" spans="1:65" ht="21" outlineLevel="1" x14ac:dyDescent="0.35">
      <c r="A75" s="318" t="s">
        <v>113</v>
      </c>
      <c r="B75" s="318"/>
      <c r="C75" s="318"/>
      <c r="D75" s="318"/>
      <c r="E75" s="318"/>
      <c r="F75" s="318"/>
      <c r="G75" s="319"/>
      <c r="H75" s="141"/>
      <c r="I75" s="320" t="s">
        <v>39</v>
      </c>
      <c r="J75" s="321"/>
      <c r="K75" s="321"/>
      <c r="L75" s="321"/>
      <c r="M75" s="322"/>
      <c r="N75" s="376" t="s">
        <v>281</v>
      </c>
      <c r="O75" s="377"/>
      <c r="P75" s="377"/>
      <c r="Q75" s="377"/>
      <c r="R75" s="378"/>
      <c r="S75" s="59"/>
      <c r="T75" s="59"/>
      <c r="U75" s="59"/>
      <c r="V75" s="59"/>
      <c r="W75" s="59"/>
      <c r="X75" s="59"/>
      <c r="Y75" s="59"/>
      <c r="Z75" s="315" t="s">
        <v>11</v>
      </c>
      <c r="AA75" s="316"/>
      <c r="AB75" s="316"/>
      <c r="AC75" s="316"/>
      <c r="AD75" s="317"/>
      <c r="AE75" s="315" t="s">
        <v>16</v>
      </c>
      <c r="AF75" s="316"/>
      <c r="AG75" s="316"/>
      <c r="AH75" s="316"/>
      <c r="AI75" s="317"/>
      <c r="AJ75" s="315" t="s">
        <v>23</v>
      </c>
      <c r="AK75" s="316"/>
      <c r="AL75" s="316"/>
      <c r="AM75" s="316"/>
      <c r="AN75" s="317"/>
      <c r="AO75" s="315" t="s">
        <v>13</v>
      </c>
      <c r="AP75" s="316"/>
      <c r="AQ75" s="316"/>
      <c r="AR75" s="316"/>
      <c r="AS75" s="317"/>
      <c r="AT75" s="315" t="s">
        <v>14</v>
      </c>
      <c r="AU75" s="316"/>
      <c r="AV75" s="316"/>
      <c r="AW75" s="316"/>
      <c r="AX75" s="317"/>
      <c r="AY75" s="315" t="s">
        <v>12</v>
      </c>
      <c r="AZ75" s="316"/>
      <c r="BA75" s="316"/>
      <c r="BB75" s="316"/>
      <c r="BC75" s="317"/>
      <c r="BD75" s="315" t="s">
        <v>17</v>
      </c>
      <c r="BE75" s="316"/>
      <c r="BF75" s="316"/>
      <c r="BG75" s="316"/>
      <c r="BH75" s="317"/>
      <c r="BI75" s="315" t="s">
        <v>15</v>
      </c>
      <c r="BJ75" s="316"/>
      <c r="BK75" s="316"/>
      <c r="BL75" s="316"/>
      <c r="BM75" s="317"/>
    </row>
    <row r="76" spans="1:65" ht="29.45" customHeight="1" outlineLevel="1" thickBot="1" x14ac:dyDescent="0.3">
      <c r="A76" s="86" t="s">
        <v>6</v>
      </c>
      <c r="B76" s="41" t="s">
        <v>8</v>
      </c>
      <c r="C76" s="41" t="s">
        <v>3</v>
      </c>
      <c r="D76" s="347" t="s">
        <v>59</v>
      </c>
      <c r="E76" s="348"/>
      <c r="F76" s="42" t="s">
        <v>10</v>
      </c>
      <c r="G76" s="42" t="s">
        <v>0</v>
      </c>
      <c r="H76" s="42" t="s">
        <v>1</v>
      </c>
      <c r="I76" s="35" t="s">
        <v>21</v>
      </c>
      <c r="J76" s="34" t="s">
        <v>29</v>
      </c>
      <c r="K76" s="35" t="s">
        <v>28</v>
      </c>
      <c r="L76" s="34" t="s">
        <v>22</v>
      </c>
      <c r="M76" s="35" t="s">
        <v>42</v>
      </c>
      <c r="N76" s="45" t="s">
        <v>21</v>
      </c>
      <c r="O76" s="48" t="s">
        <v>29</v>
      </c>
      <c r="P76" s="45" t="s">
        <v>28</v>
      </c>
      <c r="Q76" s="48" t="s">
        <v>22</v>
      </c>
      <c r="R76" s="45" t="s">
        <v>42</v>
      </c>
      <c r="S76" s="59"/>
      <c r="T76" s="59"/>
      <c r="U76" s="59"/>
      <c r="V76" s="59"/>
      <c r="W76" s="59"/>
      <c r="X76" s="59"/>
      <c r="Y76" s="59"/>
      <c r="Z76" s="76" t="s">
        <v>21</v>
      </c>
      <c r="AA76" s="53" t="s">
        <v>29</v>
      </c>
      <c r="AB76" s="53" t="s">
        <v>28</v>
      </c>
      <c r="AC76" s="53" t="s">
        <v>22</v>
      </c>
      <c r="AD76" s="72" t="s">
        <v>42</v>
      </c>
      <c r="AE76" s="76" t="s">
        <v>21</v>
      </c>
      <c r="AF76" s="53" t="s">
        <v>29</v>
      </c>
      <c r="AG76" s="53" t="s">
        <v>28</v>
      </c>
      <c r="AH76" s="53" t="s">
        <v>22</v>
      </c>
      <c r="AI76" s="72" t="s">
        <v>42</v>
      </c>
      <c r="AJ76" s="76" t="s">
        <v>21</v>
      </c>
      <c r="AK76" s="53" t="s">
        <v>29</v>
      </c>
      <c r="AL76" s="53" t="s">
        <v>28</v>
      </c>
      <c r="AM76" s="53" t="s">
        <v>22</v>
      </c>
      <c r="AN76" s="72" t="s">
        <v>42</v>
      </c>
      <c r="AO76" s="76" t="s">
        <v>21</v>
      </c>
      <c r="AP76" s="53" t="s">
        <v>29</v>
      </c>
      <c r="AQ76" s="53" t="s">
        <v>28</v>
      </c>
      <c r="AR76" s="53" t="s">
        <v>22</v>
      </c>
      <c r="AS76" s="72" t="s">
        <v>42</v>
      </c>
      <c r="AT76" s="76" t="s">
        <v>21</v>
      </c>
      <c r="AU76" s="53" t="s">
        <v>29</v>
      </c>
      <c r="AV76" s="53" t="s">
        <v>28</v>
      </c>
      <c r="AW76" s="53" t="s">
        <v>22</v>
      </c>
      <c r="AX76" s="72" t="s">
        <v>42</v>
      </c>
      <c r="AY76" s="76" t="s">
        <v>21</v>
      </c>
      <c r="AZ76" s="53" t="s">
        <v>29</v>
      </c>
      <c r="BA76" s="53" t="s">
        <v>28</v>
      </c>
      <c r="BB76" s="53" t="s">
        <v>22</v>
      </c>
      <c r="BC76" s="72"/>
      <c r="BD76" s="76" t="s">
        <v>21</v>
      </c>
      <c r="BE76" s="53" t="s">
        <v>29</v>
      </c>
      <c r="BF76" s="53" t="s">
        <v>28</v>
      </c>
      <c r="BG76" s="53" t="s">
        <v>22</v>
      </c>
      <c r="BH76" s="72"/>
      <c r="BI76" s="76" t="s">
        <v>21</v>
      </c>
      <c r="BJ76" s="53" t="s">
        <v>29</v>
      </c>
      <c r="BK76" s="53" t="s">
        <v>28</v>
      </c>
      <c r="BL76" s="53" t="s">
        <v>22</v>
      </c>
      <c r="BM76" s="72" t="s">
        <v>42</v>
      </c>
    </row>
    <row r="77" spans="1:65" ht="68.45" customHeight="1" outlineLevel="1" x14ac:dyDescent="0.25">
      <c r="A77" s="87" t="s">
        <v>18</v>
      </c>
      <c r="B77" s="282" t="s">
        <v>144</v>
      </c>
      <c r="C77" s="171"/>
      <c r="D77" s="366"/>
      <c r="E77" s="367"/>
      <c r="F77" s="171"/>
      <c r="G77" s="171"/>
      <c r="H77" s="9" t="s">
        <v>160</v>
      </c>
      <c r="I77" s="127"/>
      <c r="J77" s="128"/>
      <c r="K77" s="129"/>
      <c r="L77" s="128"/>
      <c r="M77" s="38"/>
      <c r="N77" s="46"/>
      <c r="O77" s="49"/>
      <c r="P77" s="47"/>
      <c r="Q77" s="49"/>
      <c r="R77" s="47"/>
      <c r="S77" s="133"/>
      <c r="T77" s="59"/>
      <c r="U77" s="59"/>
      <c r="V77" s="59"/>
      <c r="W77" s="59"/>
      <c r="X77" s="59"/>
      <c r="Y77" s="80" t="s">
        <v>18</v>
      </c>
      <c r="Z77" s="77"/>
      <c r="AA77" s="54"/>
      <c r="AB77" s="54"/>
      <c r="AC77" s="54"/>
      <c r="AD77" s="73"/>
      <c r="AE77" s="77"/>
      <c r="AF77" s="54"/>
      <c r="AG77" s="54"/>
      <c r="AH77" s="54"/>
      <c r="AI77" s="73"/>
      <c r="AJ77" s="77"/>
      <c r="AK77" s="54"/>
      <c r="AL77" s="54"/>
      <c r="AM77" s="54"/>
      <c r="AN77" s="73"/>
      <c r="AO77" s="77"/>
      <c r="AP77" s="54"/>
      <c r="AQ77" s="54"/>
      <c r="AR77" s="54"/>
      <c r="AS77" s="73"/>
      <c r="AT77" s="77"/>
      <c r="AU77" s="54"/>
      <c r="AV77" s="54"/>
      <c r="AW77" s="54"/>
      <c r="AX77" s="73"/>
      <c r="AY77" s="77"/>
      <c r="AZ77" s="54"/>
      <c r="BA77" s="54"/>
      <c r="BB77" s="54"/>
      <c r="BC77" s="73"/>
      <c r="BD77" s="77"/>
      <c r="BE77" s="54"/>
      <c r="BF77" s="54"/>
      <c r="BG77" s="54"/>
      <c r="BH77" s="73"/>
      <c r="BI77" s="77"/>
      <c r="BJ77" s="54"/>
      <c r="BK77" s="54"/>
      <c r="BL77" s="54"/>
      <c r="BM77" s="73"/>
    </row>
    <row r="78" spans="1:65" ht="68.45" customHeight="1" outlineLevel="1" thickBot="1" x14ac:dyDescent="0.3">
      <c r="A78" s="88" t="s">
        <v>19</v>
      </c>
      <c r="B78" s="184" t="s">
        <v>141</v>
      </c>
      <c r="C78" s="173" t="s">
        <v>275</v>
      </c>
      <c r="D78" s="306" t="s">
        <v>211</v>
      </c>
      <c r="E78" s="307"/>
      <c r="F78" s="172" t="s">
        <v>256</v>
      </c>
      <c r="G78" s="172" t="s">
        <v>229</v>
      </c>
      <c r="H78" s="10" t="s">
        <v>161</v>
      </c>
      <c r="I78" s="43"/>
      <c r="J78" s="44"/>
      <c r="K78" s="43"/>
      <c r="L78" s="44"/>
      <c r="M78" s="43"/>
      <c r="N78" s="46"/>
      <c r="O78" s="50"/>
      <c r="P78" s="46"/>
      <c r="Q78" s="50"/>
      <c r="R78" s="46"/>
      <c r="S78" s="59"/>
      <c r="T78" s="59"/>
      <c r="U78" s="59"/>
      <c r="V78" s="59"/>
      <c r="W78" s="59"/>
      <c r="X78" s="59"/>
      <c r="Y78" s="81" t="s">
        <v>19</v>
      </c>
      <c r="Z78" s="78"/>
      <c r="AA78" s="55"/>
      <c r="AB78" s="55"/>
      <c r="AC78" s="55"/>
      <c r="AD78" s="74"/>
      <c r="AE78" s="78"/>
      <c r="AF78" s="55"/>
      <c r="AG78" s="55"/>
      <c r="AH78" s="55"/>
      <c r="AI78" s="74"/>
      <c r="AJ78" s="78"/>
      <c r="AK78" s="55"/>
      <c r="AL78" s="55"/>
      <c r="AM78" s="55"/>
      <c r="AN78" s="74"/>
      <c r="AO78" s="78"/>
      <c r="AP78" s="55"/>
      <c r="AQ78" s="55"/>
      <c r="AR78" s="55"/>
      <c r="AS78" s="74"/>
      <c r="AT78" s="78"/>
      <c r="AU78" s="55"/>
      <c r="AV78" s="55"/>
      <c r="AW78" s="55"/>
      <c r="AX78" s="74"/>
      <c r="AY78" s="78"/>
      <c r="AZ78" s="55"/>
      <c r="BA78" s="55"/>
      <c r="BB78" s="55"/>
      <c r="BC78" s="74"/>
      <c r="BD78" s="78"/>
      <c r="BE78" s="55"/>
      <c r="BF78" s="55"/>
      <c r="BG78" s="55"/>
      <c r="BH78" s="74"/>
      <c r="BI78" s="78"/>
      <c r="BJ78" s="55"/>
      <c r="BK78" s="55"/>
      <c r="BL78" s="55"/>
      <c r="BM78" s="74"/>
    </row>
    <row r="79" spans="1:65" ht="51.6" customHeight="1" outlineLevel="1" x14ac:dyDescent="0.25">
      <c r="A79" s="87" t="s">
        <v>20</v>
      </c>
      <c r="B79" s="171" t="s">
        <v>142</v>
      </c>
      <c r="C79" s="171" t="s">
        <v>276</v>
      </c>
      <c r="D79" s="349"/>
      <c r="E79" s="350"/>
      <c r="F79" s="171" t="s">
        <v>257</v>
      </c>
      <c r="G79" s="171" t="s">
        <v>229</v>
      </c>
      <c r="H79" s="9" t="s">
        <v>162</v>
      </c>
      <c r="I79" s="127"/>
      <c r="J79" s="128"/>
      <c r="K79" s="129"/>
      <c r="L79" s="128"/>
      <c r="M79" s="38"/>
      <c r="N79" s="46"/>
      <c r="O79" s="49"/>
      <c r="P79" s="47"/>
      <c r="Q79" s="49"/>
      <c r="R79" s="47"/>
      <c r="S79" s="59"/>
      <c r="T79" s="59"/>
      <c r="U79" s="59"/>
      <c r="V79" s="59"/>
      <c r="W79" s="59"/>
      <c r="X79" s="59"/>
      <c r="Y79" s="80"/>
      <c r="Z79" s="77"/>
      <c r="AA79" s="54"/>
      <c r="AB79" s="54"/>
      <c r="AC79" s="54"/>
      <c r="AD79" s="73"/>
      <c r="AE79" s="77"/>
      <c r="AF79" s="54"/>
      <c r="AG79" s="54"/>
      <c r="AH79" s="54"/>
      <c r="AI79" s="73"/>
      <c r="AJ79" s="77"/>
      <c r="AK79" s="54"/>
      <c r="AL79" s="54"/>
      <c r="AM79" s="54"/>
      <c r="AN79" s="73"/>
      <c r="AO79" s="77"/>
      <c r="AP79" s="54"/>
      <c r="AQ79" s="54"/>
      <c r="AR79" s="54"/>
      <c r="AS79" s="73"/>
      <c r="AT79" s="77"/>
      <c r="AU79" s="54"/>
      <c r="AV79" s="54"/>
      <c r="AW79" s="54"/>
      <c r="AX79" s="73"/>
      <c r="AY79" s="77"/>
      <c r="AZ79" s="54"/>
      <c r="BA79" s="54"/>
      <c r="BB79" s="54"/>
      <c r="BC79" s="73"/>
      <c r="BD79" s="77"/>
      <c r="BE79" s="54"/>
      <c r="BF79" s="54"/>
      <c r="BG79" s="54"/>
      <c r="BH79" s="73"/>
      <c r="BI79" s="77"/>
      <c r="BJ79" s="54"/>
      <c r="BK79" s="54"/>
      <c r="BL79" s="54"/>
      <c r="BM79" s="73"/>
    </row>
    <row r="80" spans="1:65" ht="36.75" customHeight="1" outlineLevel="1" x14ac:dyDescent="0.25">
      <c r="A80" s="88"/>
      <c r="B80" s="10"/>
      <c r="C80" s="10"/>
      <c r="D80" s="364"/>
      <c r="E80" s="365"/>
      <c r="F80" s="10"/>
      <c r="G80" s="10"/>
      <c r="H80" s="10"/>
      <c r="I80" s="43"/>
      <c r="J80" s="44"/>
      <c r="K80" s="43"/>
      <c r="L80" s="44"/>
      <c r="M80" s="43"/>
      <c r="N80" s="46"/>
      <c r="O80" s="50"/>
      <c r="P80" s="46"/>
      <c r="Q80" s="50"/>
      <c r="R80" s="46"/>
      <c r="S80" s="59"/>
      <c r="T80" s="59"/>
      <c r="U80" s="59"/>
      <c r="V80" s="59"/>
      <c r="W80" s="59"/>
      <c r="X80" s="59"/>
      <c r="Y80" s="81"/>
      <c r="Z80" s="78"/>
      <c r="AA80" s="55"/>
      <c r="AB80" s="55"/>
      <c r="AC80" s="55"/>
      <c r="AD80" s="74"/>
      <c r="AE80" s="78"/>
      <c r="AF80" s="55"/>
      <c r="AG80" s="55"/>
      <c r="AH80" s="55"/>
      <c r="AI80" s="74"/>
      <c r="AJ80" s="78"/>
      <c r="AK80" s="55"/>
      <c r="AL80" s="55"/>
      <c r="AM80" s="55"/>
      <c r="AN80" s="74"/>
      <c r="AO80" s="78"/>
      <c r="AP80" s="55"/>
      <c r="AQ80" s="55"/>
      <c r="AR80" s="55"/>
      <c r="AS80" s="74"/>
      <c r="AT80" s="78"/>
      <c r="AU80" s="55"/>
      <c r="AV80" s="55"/>
      <c r="AW80" s="55"/>
      <c r="AX80" s="74"/>
      <c r="AY80" s="78"/>
      <c r="AZ80" s="55"/>
      <c r="BA80" s="55"/>
      <c r="BB80" s="55"/>
      <c r="BC80" s="74"/>
      <c r="BD80" s="78"/>
      <c r="BE80" s="55"/>
      <c r="BF80" s="55"/>
      <c r="BG80" s="55"/>
      <c r="BH80" s="74"/>
      <c r="BI80" s="78"/>
      <c r="BJ80" s="55"/>
      <c r="BK80" s="55"/>
      <c r="BL80" s="55"/>
      <c r="BM80" s="74"/>
    </row>
    <row r="81" spans="1:66" ht="31.5" customHeight="1" outlineLevel="1" x14ac:dyDescent="0.35">
      <c r="A81" s="59"/>
      <c r="B81" s="84"/>
      <c r="C81" s="84"/>
      <c r="D81" s="84"/>
      <c r="E81" s="84"/>
      <c r="F81" s="84"/>
      <c r="G81" s="84"/>
      <c r="H81" s="84"/>
      <c r="I81" s="84"/>
      <c r="J81" s="84"/>
      <c r="K81" s="84"/>
      <c r="L81" s="84"/>
      <c r="M81" s="59"/>
      <c r="N81" s="59"/>
      <c r="O81" s="59"/>
      <c r="P81" s="59"/>
      <c r="Q81" s="59"/>
      <c r="R81" s="59"/>
      <c r="S81" s="7"/>
      <c r="T81" s="7"/>
      <c r="U81" s="59"/>
      <c r="V81" s="59"/>
      <c r="W81" s="59"/>
      <c r="X81" s="59"/>
      <c r="Y81" s="113"/>
      <c r="Z81" s="114"/>
      <c r="AA81" s="114"/>
      <c r="AB81" s="114"/>
      <c r="AC81" s="114"/>
      <c r="AD81" s="114"/>
      <c r="AE81" s="114"/>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3"/>
      <c r="BM81" s="83"/>
      <c r="BN81" s="83"/>
    </row>
    <row r="82" spans="1:66" ht="21" outlineLevel="1" x14ac:dyDescent="0.35">
      <c r="A82" s="141" t="s">
        <v>114</v>
      </c>
      <c r="B82" s="141"/>
      <c r="C82" s="141"/>
      <c r="D82" s="141"/>
      <c r="E82" s="141"/>
      <c r="F82" s="141"/>
      <c r="G82" s="141"/>
      <c r="H82" s="151"/>
      <c r="I82" s="118"/>
      <c r="J82" s="118"/>
      <c r="K82" s="118"/>
      <c r="L82" s="118"/>
      <c r="M82" s="118"/>
      <c r="N82" s="118"/>
      <c r="O82" s="118"/>
      <c r="P82" s="118"/>
      <c r="Q82" s="118"/>
      <c r="R82" s="118"/>
      <c r="S82" s="59"/>
      <c r="T82" s="59"/>
      <c r="U82" s="59"/>
      <c r="V82" s="59"/>
      <c r="W82" s="59"/>
      <c r="X82" s="59"/>
      <c r="Y82" s="83"/>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83"/>
    </row>
    <row r="83" spans="1:66" ht="24.6" customHeight="1" outlineLevel="1" x14ac:dyDescent="0.25">
      <c r="A83" s="362" t="s">
        <v>145</v>
      </c>
      <c r="B83" s="363"/>
      <c r="C83" s="363"/>
      <c r="D83" s="363"/>
      <c r="E83" s="363"/>
      <c r="F83" s="363"/>
      <c r="G83" s="363"/>
      <c r="H83" s="137"/>
      <c r="I83" s="120"/>
      <c r="J83" s="120"/>
      <c r="K83" s="120"/>
      <c r="L83" s="59"/>
      <c r="M83" s="59"/>
      <c r="N83" s="59"/>
      <c r="O83" s="59"/>
      <c r="P83" s="59"/>
      <c r="Q83" s="59"/>
      <c r="R83" s="115"/>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83"/>
    </row>
    <row r="84" spans="1:66" ht="24.6" customHeight="1" outlineLevel="1" x14ac:dyDescent="0.25">
      <c r="A84" s="310"/>
      <c r="B84" s="311"/>
      <c r="C84" s="311"/>
      <c r="D84" s="311"/>
      <c r="E84" s="311"/>
      <c r="F84" s="311"/>
      <c r="G84" s="311"/>
      <c r="H84" s="135"/>
      <c r="I84" s="119"/>
      <c r="J84" s="119"/>
      <c r="K84" s="119"/>
      <c r="L84" s="59"/>
      <c r="M84" s="59"/>
      <c r="N84" s="59"/>
      <c r="O84" s="59"/>
      <c r="P84" s="59"/>
      <c r="Q84" s="59"/>
      <c r="R84" s="115"/>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83"/>
    </row>
  </sheetData>
  <mergeCells count="145">
    <mergeCell ref="A1:X1"/>
    <mergeCell ref="A3:G3"/>
    <mergeCell ref="I3:L3"/>
    <mergeCell ref="M3:P3"/>
    <mergeCell ref="Q3:T3"/>
    <mergeCell ref="U3:X3"/>
    <mergeCell ref="R10:W10"/>
    <mergeCell ref="F11:G11"/>
    <mergeCell ref="F12:G12"/>
    <mergeCell ref="F13:G13"/>
    <mergeCell ref="A15:G15"/>
    <mergeCell ref="I15:M15"/>
    <mergeCell ref="N15:R15"/>
    <mergeCell ref="D4:E4"/>
    <mergeCell ref="D5:E5"/>
    <mergeCell ref="D6:E6"/>
    <mergeCell ref="A8:J8"/>
    <mergeCell ref="F10:G10"/>
    <mergeCell ref="BD33:BH33"/>
    <mergeCell ref="BI33:BM33"/>
    <mergeCell ref="AY33:BC33"/>
    <mergeCell ref="BD15:BH15"/>
    <mergeCell ref="BI15:BM15"/>
    <mergeCell ref="D16:E16"/>
    <mergeCell ref="D17:E17"/>
    <mergeCell ref="D18:E18"/>
    <mergeCell ref="D19:E19"/>
    <mergeCell ref="Z15:AD15"/>
    <mergeCell ref="AE15:AI15"/>
    <mergeCell ref="AJ15:AN15"/>
    <mergeCell ref="AO15:AS15"/>
    <mergeCell ref="AT15:AX15"/>
    <mergeCell ref="AY15:BC15"/>
    <mergeCell ref="BD22:BH22"/>
    <mergeCell ref="BI22:BM22"/>
    <mergeCell ref="A23:G23"/>
    <mergeCell ref="A24:G24"/>
    <mergeCell ref="A26:J26"/>
    <mergeCell ref="F28:G28"/>
    <mergeCell ref="R28:W28"/>
    <mergeCell ref="Z22:AD22"/>
    <mergeCell ref="AE22:AI22"/>
    <mergeCell ref="AJ22:AN22"/>
    <mergeCell ref="AO22:AS22"/>
    <mergeCell ref="AT22:AX22"/>
    <mergeCell ref="AY22:BC22"/>
    <mergeCell ref="D34:E34"/>
    <mergeCell ref="D35:E35"/>
    <mergeCell ref="D36:E36"/>
    <mergeCell ref="Z33:AD33"/>
    <mergeCell ref="AE33:AI33"/>
    <mergeCell ref="AJ33:AN33"/>
    <mergeCell ref="AO33:AS33"/>
    <mergeCell ref="AT33:AX33"/>
    <mergeCell ref="F29:G29"/>
    <mergeCell ref="F30:G30"/>
    <mergeCell ref="F31:G31"/>
    <mergeCell ref="A33:G33"/>
    <mergeCell ref="I33:M33"/>
    <mergeCell ref="N33:R33"/>
    <mergeCell ref="BI40:BM40"/>
    <mergeCell ref="A41:G41"/>
    <mergeCell ref="A42:G42"/>
    <mergeCell ref="D37:E37"/>
    <mergeCell ref="D38:E38"/>
    <mergeCell ref="Z40:AD40"/>
    <mergeCell ref="AE40:AI40"/>
    <mergeCell ref="AJ40:AN40"/>
    <mergeCell ref="AO40:AS40"/>
    <mergeCell ref="A44:D44"/>
    <mergeCell ref="F46:G46"/>
    <mergeCell ref="R46:W46"/>
    <mergeCell ref="F47:G47"/>
    <mergeCell ref="F48:G48"/>
    <mergeCell ref="F49:G49"/>
    <mergeCell ref="AT40:AX40"/>
    <mergeCell ref="AY40:BC40"/>
    <mergeCell ref="BD40:BH40"/>
    <mergeCell ref="BI61:BM61"/>
    <mergeCell ref="D53:E53"/>
    <mergeCell ref="D54:E54"/>
    <mergeCell ref="D55:E55"/>
    <mergeCell ref="D56:E56"/>
    <mergeCell ref="Z61:AD61"/>
    <mergeCell ref="AE61:AI61"/>
    <mergeCell ref="D59:E59"/>
    <mergeCell ref="AO51:AS51"/>
    <mergeCell ref="AT51:AX51"/>
    <mergeCell ref="AY51:BC51"/>
    <mergeCell ref="BD51:BH51"/>
    <mergeCell ref="BI51:BM51"/>
    <mergeCell ref="D52:E52"/>
    <mergeCell ref="A51:G51"/>
    <mergeCell ref="I51:M51"/>
    <mergeCell ref="N51:R51"/>
    <mergeCell ref="Z51:AD51"/>
    <mergeCell ref="AE51:AI51"/>
    <mergeCell ref="AJ51:AN51"/>
    <mergeCell ref="BI75:BM75"/>
    <mergeCell ref="D76:E76"/>
    <mergeCell ref="D77:E77"/>
    <mergeCell ref="D78:E78"/>
    <mergeCell ref="D79:E79"/>
    <mergeCell ref="Z75:AD75"/>
    <mergeCell ref="AE75:AI75"/>
    <mergeCell ref="AJ75:AN75"/>
    <mergeCell ref="AO75:AS75"/>
    <mergeCell ref="AT75:AX75"/>
    <mergeCell ref="AY75:BC75"/>
    <mergeCell ref="A75:G75"/>
    <mergeCell ref="I75:M75"/>
    <mergeCell ref="N75:R75"/>
    <mergeCell ref="BI82:BM82"/>
    <mergeCell ref="A83:G83"/>
    <mergeCell ref="A84:G84"/>
    <mergeCell ref="D80:E80"/>
    <mergeCell ref="Z82:AD82"/>
    <mergeCell ref="AE82:AI82"/>
    <mergeCell ref="AJ82:AN82"/>
    <mergeCell ref="AO82:AS82"/>
    <mergeCell ref="AT82:AX82"/>
    <mergeCell ref="C18:C20"/>
    <mergeCell ref="C35:C36"/>
    <mergeCell ref="C53:C58"/>
    <mergeCell ref="D20:E20"/>
    <mergeCell ref="D57:E57"/>
    <mergeCell ref="D58:E58"/>
    <mergeCell ref="AY82:BC82"/>
    <mergeCell ref="BD82:BH82"/>
    <mergeCell ref="BD75:BH75"/>
    <mergeCell ref="R70:W70"/>
    <mergeCell ref="F71:G71"/>
    <mergeCell ref="F72:G72"/>
    <mergeCell ref="F73:G73"/>
    <mergeCell ref="A62:G62"/>
    <mergeCell ref="A63:G63"/>
    <mergeCell ref="A64:G64"/>
    <mergeCell ref="A65:G65"/>
    <mergeCell ref="A68:D68"/>
    <mergeCell ref="F70:G70"/>
    <mergeCell ref="AJ61:AN61"/>
    <mergeCell ref="AO61:AS61"/>
    <mergeCell ref="AT61:AX61"/>
    <mergeCell ref="AY61:BC61"/>
    <mergeCell ref="BD61:BH61"/>
  </mergeCells>
  <pageMargins left="0.7" right="0.7" top="0.75" bottom="0.75" header="0.3" footer="0.3"/>
  <pageSetup paperSize="8" scale="36" fitToWidth="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Summary (2019)</vt:lpstr>
      <vt:lpstr>Outcome 1</vt:lpstr>
      <vt:lpstr>Outcome 2</vt:lpstr>
      <vt:lpstr>Outcome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Jean-Charles Rouge</cp:lastModifiedBy>
  <cp:lastPrinted>2018-10-31T06:08:24Z</cp:lastPrinted>
  <dcterms:created xsi:type="dcterms:W3CDTF">2014-08-29T13:09:43Z</dcterms:created>
  <dcterms:modified xsi:type="dcterms:W3CDTF">2018-12-20T06:56:05Z</dcterms:modified>
</cp:coreProperties>
</file>