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restn\Desktop\"/>
    </mc:Choice>
  </mc:AlternateContent>
  <bookViews>
    <workbookView xWindow="0" yWindow="0" windowWidth="23040" windowHeight="8832"/>
  </bookViews>
  <sheets>
    <sheet name="May2019" sheetId="1" r:id="rId1"/>
  </sheets>
  <externalReferences>
    <externalReference r:id="rId2"/>
    <externalReference r:id="rId3"/>
  </externalReferences>
  <definedNames>
    <definedName name="_xlnm._FilterDatabase" localSheetId="0" hidden="1">'May2019'!$B$7:$Y$107</definedName>
    <definedName name="_xlnm.Print_Area" localSheetId="0">'May2019'!$B$1:$Y$132</definedName>
    <definedName name="_xlnm.Print_Titles" localSheetId="0">'May2019'!$7:$7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1" l="1"/>
  <c r="K132" i="1"/>
  <c r="J132" i="1"/>
  <c r="I132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I92" i="1"/>
  <c r="I91" i="1"/>
  <c r="I90" i="1"/>
  <c r="I89" i="1"/>
  <c r="I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L39" i="1" l="1"/>
  <c r="T39" i="1"/>
  <c r="I46" i="1"/>
  <c r="Q46" i="1"/>
  <c r="Q107" i="1" s="1"/>
  <c r="Y46" i="1"/>
  <c r="P46" i="1"/>
  <c r="T46" i="1"/>
  <c r="X46" i="1"/>
  <c r="X107" i="1" s="1"/>
  <c r="K46" i="1"/>
  <c r="O46" i="1"/>
  <c r="S46" i="1"/>
  <c r="W46" i="1"/>
  <c r="W107" i="1" s="1"/>
  <c r="P39" i="1"/>
  <c r="X39" i="1"/>
  <c r="M46" i="1"/>
  <c r="U46" i="1"/>
  <c r="U107" i="1" s="1"/>
  <c r="L46" i="1"/>
  <c r="I39" i="1"/>
  <c r="M39" i="1"/>
  <c r="Q39" i="1"/>
  <c r="U39" i="1"/>
  <c r="Y39" i="1"/>
  <c r="K39" i="1"/>
  <c r="O39" i="1"/>
  <c r="O107" i="1" s="1"/>
  <c r="S39" i="1"/>
  <c r="W39" i="1"/>
  <c r="J39" i="1"/>
  <c r="N39" i="1"/>
  <c r="R39" i="1"/>
  <c r="V39" i="1"/>
  <c r="J46" i="1"/>
  <c r="N46" i="1"/>
  <c r="N107" i="1" s="1"/>
  <c r="R46" i="1"/>
  <c r="V46" i="1"/>
  <c r="J107" i="1"/>
  <c r="R107" i="1"/>
  <c r="V107" i="1"/>
  <c r="I107" i="1"/>
  <c r="M107" i="1"/>
  <c r="Y107" i="1"/>
  <c r="L107" i="1"/>
  <c r="P107" i="1"/>
  <c r="T107" i="1"/>
  <c r="K107" i="1"/>
  <c r="S107" i="1"/>
</calcChain>
</file>

<file path=xl/sharedStrings.xml><?xml version="1.0" encoding="utf-8"?>
<sst xmlns="http://schemas.openxmlformats.org/spreadsheetml/2006/main" count="743" uniqueCount="319">
  <si>
    <t>Closed camps in May</t>
  </si>
  <si>
    <t xml:space="preserve">Iraq Camp Master List and Population Flow - May 2019 </t>
  </si>
  <si>
    <t>*</t>
  </si>
  <si>
    <t xml:space="preserve">Figure taken from last reported month </t>
  </si>
  <si>
    <t>The difference in total no. of families in each camp results from new arrivals, departures, newly married cases, and changes in family composition.</t>
  </si>
  <si>
    <t>The individual data from Jeddah camps is excluded this month as the partner is currently finalizing camp sweep data – an estimated number of households is shared and final numbers will be presented next round.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</si>
  <si>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</si>
  <si>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</si>
  <si>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</si>
  <si>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</si>
  <si>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</si>
  <si>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</si>
  <si>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</si>
  <si>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</si>
  <si>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</si>
  <si>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</si>
  <si>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</si>
  <si>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</si>
  <si>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</si>
  <si>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</si>
  <si>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</si>
  <si>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</si>
  <si>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</si>
  <si>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t>Total no of newly arrived families in secondary displacement</t>
  </si>
  <si>
    <t xml:space="preserve">Total no of families that left the camp </t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</si>
  <si>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</si>
  <si>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</si>
  <si>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</si>
  <si>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</si>
  <si>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</si>
  <si>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</si>
  <si>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</si>
  <si>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May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</si>
  <si>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</si>
  <si>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</si>
  <si>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</si>
  <si>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</si>
  <si>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</si>
  <si>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</si>
  <si>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</si>
  <si>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</si>
  <si>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</si>
  <si>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</si>
  <si>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</si>
  <si>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</si>
  <si>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</si>
  <si>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</si>
  <si>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</si>
  <si>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</si>
  <si>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</si>
  <si>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</si>
  <si>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</si>
  <si>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</si>
  <si>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</si>
  <si>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</si>
  <si>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</si>
  <si>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</si>
  <si>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</si>
  <si>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</si>
  <si>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</si>
  <si>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</si>
  <si>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</si>
  <si>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</si>
  <si>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</si>
  <si>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</si>
  <si>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</si>
  <si>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</si>
  <si>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</si>
  <si>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</si>
  <si>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</si>
  <si>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</si>
  <si>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</si>
  <si>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</si>
  <si>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</si>
  <si>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</si>
  <si>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</si>
  <si>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</si>
  <si>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</si>
  <si>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</si>
  <si>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</si>
  <si>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</si>
  <si>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</si>
  <si>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</si>
  <si>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</si>
  <si>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</si>
  <si>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</si>
  <si>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</si>
  <si>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</si>
  <si>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</si>
  <si>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</si>
  <si>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</si>
  <si>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</si>
  <si>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</si>
  <si>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</si>
  <si>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</si>
  <si>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</si>
  <si>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</si>
  <si>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</si>
  <si>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April</t>
  </si>
  <si>
    <t>Total AAF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</si>
  <si>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</si>
  <si>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</si>
  <si>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</si>
  <si>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</si>
  <si>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</si>
  <si>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</si>
  <si>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</si>
  <si>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</si>
  <si>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5 - HTC</t>
  </si>
  <si>
    <t>IQ0102-0033-013</t>
  </si>
  <si>
    <t>Fallujah camp 7 - HTC</t>
  </si>
  <si>
    <t>IQ0102-0033-016</t>
  </si>
  <si>
    <t>Fallujah camp 8 - HTC</t>
  </si>
  <si>
    <t>IQ0102-0033-014</t>
  </si>
  <si>
    <t>Total HTC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</si>
  <si>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</si>
  <si>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</si>
  <si>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</si>
  <si>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</si>
  <si>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</si>
  <si>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</si>
  <si>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</si>
  <si>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</si>
  <si>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</si>
  <si>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</si>
  <si>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</si>
  <si>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</si>
  <si>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</si>
  <si>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</si>
  <si>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</si>
  <si>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 Ahel</t>
  </si>
  <si>
    <t>IQ0701-0002</t>
  </si>
  <si>
    <t>Resafa</t>
  </si>
  <si>
    <t>Zayona</t>
  </si>
  <si>
    <t>IQ0707-0043</t>
  </si>
  <si>
    <t>Mahmoudiya</t>
  </si>
  <si>
    <t>Latifiya 1</t>
  </si>
  <si>
    <t>IQ0706-0004</t>
  </si>
  <si>
    <t>Latifiya 2</t>
  </si>
  <si>
    <t>IQ0706-0003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</si>
  <si>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</si>
  <si>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</si>
  <si>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</si>
  <si>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</si>
  <si>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</si>
  <si>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</si>
  <si>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</si>
  <si>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</si>
  <si>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</si>
  <si>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</si>
  <si>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</si>
  <si>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</si>
  <si>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</si>
  <si>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</si>
  <si>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</si>
  <si>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</si>
  <si>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</si>
  <si>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</si>
  <si>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</si>
  <si>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</si>
  <si>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</si>
  <si>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</si>
  <si>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</si>
  <si>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</si>
  <si>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</si>
  <si>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</si>
  <si>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</si>
  <si>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</si>
  <si>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</si>
  <si>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</si>
  <si>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</si>
  <si>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</si>
  <si>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</si>
  <si>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</si>
  <si>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</si>
  <si>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</si>
  <si>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</si>
  <si>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</si>
  <si>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</si>
  <si>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</si>
  <si>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</si>
  <si>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</si>
  <si>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</si>
  <si>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Harshm</t>
  </si>
  <si>
    <t>IQ1102-0002</t>
  </si>
  <si>
    <t>Kerbala</t>
  </si>
  <si>
    <t>Hindiya</t>
  </si>
  <si>
    <t>Al-Kawthar Camp *</t>
  </si>
  <si>
    <t>IQ1203-0001</t>
  </si>
  <si>
    <t>Kirkuk</t>
  </si>
  <si>
    <t>Laylan 2</t>
  </si>
  <si>
    <t>IQ1302-0008</t>
  </si>
  <si>
    <t>Daquq</t>
  </si>
  <si>
    <t>Yahyawa</t>
  </si>
  <si>
    <t>IQ1302-0002</t>
  </si>
  <si>
    <t>Laylan IDP</t>
  </si>
  <si>
    <t>IQ1302-0001</t>
  </si>
  <si>
    <t>Ninewa</t>
  </si>
  <si>
    <t>Shikhan</t>
  </si>
  <si>
    <t>Essian</t>
  </si>
  <si>
    <t>IQ1506-0001</t>
  </si>
  <si>
    <t>Garmawa *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</si>
  <si>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</si>
  <si>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</si>
  <si>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</si>
  <si>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</si>
  <si>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</si>
  <si>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</si>
  <si>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</si>
  <si>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</si>
  <si>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</si>
  <si>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</si>
  <si>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</si>
  <si>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</si>
  <si>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</si>
  <si>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</si>
  <si>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</si>
  <si>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</si>
  <si>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</si>
  <si>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</si>
  <si>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</si>
  <si>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N/A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</si>
  <si>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</si>
  <si>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</si>
  <si>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</si>
  <si>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</si>
  <si>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</si>
  <si>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</si>
  <si>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</si>
  <si>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</si>
  <si>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</si>
  <si>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</si>
  <si>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</si>
  <si>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</si>
  <si>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</si>
  <si>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</si>
  <si>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</t>
  </si>
  <si>
    <t>IQ1505-0014</t>
  </si>
  <si>
    <t>As Salamyiah Nimrud</t>
  </si>
  <si>
    <t>IQ1503-0036</t>
  </si>
  <si>
    <t>Salah al-Din</t>
  </si>
  <si>
    <t>Tikrit</t>
  </si>
  <si>
    <t>Al-Alam 1</t>
  </si>
  <si>
    <t>IQ1808-0002-001</t>
  </si>
  <si>
    <t>Shirqat</t>
  </si>
  <si>
    <t>Basateen Al Sheuokh</t>
  </si>
  <si>
    <t>IQ1509-0007</t>
  </si>
  <si>
    <t>Al Qadiseya complex building *</t>
  </si>
  <si>
    <t>IQ1808-0072</t>
  </si>
  <si>
    <t>Al Karamah</t>
  </si>
  <si>
    <t>IQ1808-0014-002</t>
  </si>
  <si>
    <t>Sulaymaniyah</t>
  </si>
  <si>
    <t>Kalar</t>
  </si>
  <si>
    <t>Qoratu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</si>
  <si>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</si>
  <si>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</si>
  <si>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</si>
  <si>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</si>
  <si>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</si>
  <si>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</si>
  <si>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</si>
  <si>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</si>
  <si>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</si>
  <si>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 *</t>
  </si>
  <si>
    <t>IQ0510-0002</t>
  </si>
  <si>
    <t xml:space="preserve">Total </t>
  </si>
  <si>
    <t xml:space="preserve">Informal Sites Information </t>
  </si>
  <si>
    <t>Name</t>
  </si>
  <si>
    <t xml:space="preserve">Type </t>
  </si>
  <si>
    <t>January</t>
  </si>
  <si>
    <t>Shams CC *</t>
  </si>
  <si>
    <t>Collective Centre</t>
  </si>
  <si>
    <t>IQ0701-0202</t>
  </si>
  <si>
    <t>Missan</t>
  </si>
  <si>
    <t>Amara</t>
  </si>
  <si>
    <t>Al Hay al Jamei</t>
  </si>
  <si>
    <t>IQ1402-0017</t>
  </si>
  <si>
    <t>Basrah</t>
  </si>
  <si>
    <t>Basra Modern IDP camp</t>
  </si>
  <si>
    <t>Qadissiya</t>
  </si>
  <si>
    <t>Diwaniya</t>
  </si>
  <si>
    <t>Al Zaytoon compound</t>
  </si>
  <si>
    <t>IQ0402-0040</t>
  </si>
  <si>
    <t>March</t>
  </si>
  <si>
    <t>Karkh</t>
  </si>
  <si>
    <t>Zarqa' AL-Yammah school*</t>
  </si>
  <si>
    <t>IQ0704-0034</t>
  </si>
  <si>
    <t>Salah AL-Din AL-Ayobi Mosque *</t>
  </si>
  <si>
    <t>IQ0704-0110</t>
  </si>
  <si>
    <t>Al-Mancyha Village *</t>
  </si>
  <si>
    <t>IQ0705-0019</t>
  </si>
  <si>
    <t>Al-Rasheed Hospital Settlement *</t>
  </si>
  <si>
    <t>IQ0707-0047</t>
  </si>
  <si>
    <t>Kilo 07 complex *</t>
  </si>
  <si>
    <t>Eyes of Missan</t>
  </si>
  <si>
    <t>IQ1402-0001</t>
  </si>
  <si>
    <t>Ahil AlRamadi sector (BzBz 2)</t>
  </si>
  <si>
    <t>Informal Site</t>
  </si>
  <si>
    <t>IQ0102-0002-005</t>
  </si>
  <si>
    <t>Al Bojar sector (BzBz 14)</t>
  </si>
  <si>
    <t>IQ0102-0002-004</t>
  </si>
  <si>
    <t>Albu Jwad (BzBz 13)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</si>
  <si>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</si>
  <si>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</si>
  <si>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</si>
  <si>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</si>
  <si>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</si>
  <si>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</si>
  <si>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</si>
  <si>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</si>
  <si>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</si>
  <si>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</si>
  <si>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</si>
  <si>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</si>
  <si>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</si>
  <si>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</si>
  <si>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</si>
  <si>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in secondary displacement</t>
    </r>
  </si>
  <si>
    <r>
      <t xml:space="preserve">Total no of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that left the camp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</si>
</sst>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gray125">
        <fgColor theme="3" tint="0.59996337778862885"/>
        <bgColor indexed="65"/>
      </patternFill>
    </fill>
    <fill>
      <patternFill patternType="solid">
        <fgColor indexed="65"/>
        <bgColor theme="0"/>
      </patternFill>
    </fill>
  </fills>
  <borders count="3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rgb="FF2A87C8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0" xfId="0" applyFont="1" applyFill="1" applyBorder="1"/>
    <xf numFmtId="164" fontId="2" fillId="2" borderId="0" xfId="1" applyNumberFormat="1" applyFont="1" applyFill="1" applyBorder="1"/>
    <xf numFmtId="164" fontId="2" fillId="0" borderId="0" xfId="1" applyNumberFormat="1" applyFont="1" applyFill="1" applyBorder="1"/>
    <xf numFmtId="9" fontId="2" fillId="2" borderId="0" xfId="2" applyFont="1" applyFill="1" applyBorder="1"/>
    <xf numFmtId="164" fontId="2" fillId="2" borderId="0" xfId="0" applyNumberFormat="1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6" borderId="11" xfId="0" applyFont="1" applyFill="1" applyBorder="1"/>
    <xf numFmtId="0" fontId="3" fillId="0" borderId="13" xfId="0" applyFont="1" applyFill="1" applyBorder="1"/>
    <xf numFmtId="0" fontId="3" fillId="0" borderId="1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8" fillId="0" borderId="17" xfId="0" applyFont="1" applyBorder="1" applyAlignment="1">
      <alignment vertical="center"/>
    </xf>
    <xf numFmtId="0" fontId="3" fillId="6" borderId="1" xfId="0" applyFont="1" applyFill="1" applyBorder="1"/>
    <xf numFmtId="0" fontId="7" fillId="4" borderId="20" xfId="0" applyFont="1" applyFill="1" applyBorder="1" applyAlignment="1"/>
    <xf numFmtId="0" fontId="7" fillId="4" borderId="4" xfId="0" applyFont="1" applyFill="1" applyBorder="1" applyAlignment="1"/>
    <xf numFmtId="0" fontId="7" fillId="4" borderId="3" xfId="0" applyFont="1" applyFill="1" applyBorder="1" applyAlignment="1"/>
    <xf numFmtId="0" fontId="7" fillId="4" borderId="21" xfId="0" applyFont="1" applyFill="1" applyBorder="1" applyAlignment="1"/>
    <xf numFmtId="0" fontId="9" fillId="0" borderId="0" xfId="0" applyFont="1"/>
    <xf numFmtId="0" fontId="3" fillId="7" borderId="1" xfId="0" applyFont="1" applyFill="1" applyBorder="1"/>
    <xf numFmtId="0" fontId="3" fillId="0" borderId="0" xfId="0" applyFont="1" applyFill="1" applyBorder="1"/>
    <xf numFmtId="0" fontId="3" fillId="0" borderId="24" xfId="0" applyFont="1" applyFill="1" applyBorder="1"/>
    <xf numFmtId="0" fontId="3" fillId="6" borderId="24" xfId="0" applyFont="1" applyFill="1" applyBorder="1"/>
    <xf numFmtId="0" fontId="3" fillId="0" borderId="7" xfId="0" applyFont="1" applyFill="1" applyBorder="1"/>
    <xf numFmtId="0" fontId="3" fillId="0" borderId="25" xfId="0" applyFont="1" applyFill="1" applyBorder="1"/>
    <xf numFmtId="164" fontId="7" fillId="4" borderId="0" xfId="1" applyNumberFormat="1" applyFont="1" applyFill="1" applyBorder="1" applyAlignment="1">
      <alignment horizontal="right"/>
    </xf>
    <xf numFmtId="164" fontId="7" fillId="4" borderId="26" xfId="1" applyNumberFormat="1" applyFont="1" applyFill="1" applyBorder="1" applyAlignment="1">
      <alignment horizontal="right"/>
    </xf>
    <xf numFmtId="164" fontId="7" fillId="4" borderId="27" xfId="1" applyNumberFormat="1" applyFont="1" applyFill="1" applyBorder="1" applyAlignment="1">
      <alignment horizontal="right"/>
    </xf>
    <xf numFmtId="0" fontId="10" fillId="5" borderId="28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8" fillId="0" borderId="9" xfId="0" applyFont="1" applyBorder="1"/>
    <xf numFmtId="0" fontId="3" fillId="0" borderId="29" xfId="0" applyFont="1" applyBorder="1"/>
    <xf numFmtId="0" fontId="3" fillId="0" borderId="11" xfId="0" applyFont="1" applyBorder="1"/>
    <xf numFmtId="0" fontId="3" fillId="0" borderId="30" xfId="0" applyFont="1" applyBorder="1"/>
    <xf numFmtId="0" fontId="8" fillId="0" borderId="17" xfId="0" applyFont="1" applyBorder="1"/>
    <xf numFmtId="0" fontId="3" fillId="0" borderId="31" xfId="0" applyFont="1" applyBorder="1"/>
    <xf numFmtId="0" fontId="3" fillId="0" borderId="1" xfId="0" applyFont="1" applyBorder="1"/>
    <xf numFmtId="0" fontId="3" fillId="0" borderId="32" xfId="0" applyFont="1" applyBorder="1"/>
    <xf numFmtId="0" fontId="3" fillId="0" borderId="32" xfId="0" applyFont="1" applyFill="1" applyBorder="1"/>
    <xf numFmtId="0" fontId="7" fillId="4" borderId="26" xfId="0" applyFont="1" applyFill="1" applyBorder="1" applyAlignment="1">
      <alignment horizontal="right"/>
    </xf>
    <xf numFmtId="0" fontId="7" fillId="4" borderId="27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</xdr:colOff>
      <xdr:row>0</xdr:row>
      <xdr:rowOff>70552</xdr:rowOff>
    </xdr:from>
    <xdr:to>
      <xdr:col>5</xdr:col>
      <xdr:colOff>677068</xdr:colOff>
      <xdr:row>4</xdr:row>
      <xdr:rowOff>99060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925" y="70552"/>
          <a:ext cx="2764103" cy="904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stn/Downloads/Camp%20Master%20List%20and%20Population%20Flow%20-%20all%20versions%20-%20English%20-%202019-06-03-07-39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aq%20CCCM%20Briefing%20Kit\ALica\Camp%20Master%20List%20and%20Population%20Flow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 Master List and Populat..."/>
      <sheetName val="Apr2019"/>
      <sheetName val="Sheet3"/>
      <sheetName val="Camp Master List and Populamast"/>
      <sheetName val="Camp Master List and Popula (2"/>
    </sheetNames>
    <sheetDataSet>
      <sheetData sheetId="0">
        <row r="2">
          <cell r="E2" t="str">
            <v>Al-Nasir Camp (AAF01)</v>
          </cell>
          <cell r="F2" t="str">
            <v>IQ0102-0019-001</v>
          </cell>
          <cell r="G2">
            <v>58</v>
          </cell>
          <cell r="H2">
            <v>575</v>
          </cell>
          <cell r="I2">
            <v>261</v>
          </cell>
          <cell r="J2">
            <v>314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86</v>
          </cell>
          <cell r="R2">
            <v>81</v>
          </cell>
          <cell r="S2">
            <v>134</v>
          </cell>
          <cell r="T2">
            <v>0</v>
          </cell>
          <cell r="U2">
            <v>170</v>
          </cell>
          <cell r="V2">
            <v>397</v>
          </cell>
          <cell r="W2">
            <v>8</v>
          </cell>
        </row>
        <row r="3">
          <cell r="E3" t="str">
            <v>Al-Salam Camp (AAF02)</v>
          </cell>
          <cell r="F3" t="str">
            <v>IQ0102-0019-002</v>
          </cell>
          <cell r="G3">
            <v>51</v>
          </cell>
          <cell r="H3">
            <v>351</v>
          </cell>
          <cell r="I3">
            <v>157</v>
          </cell>
          <cell r="J3">
            <v>194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54</v>
          </cell>
          <cell r="R3">
            <v>121</v>
          </cell>
          <cell r="S3">
            <v>104</v>
          </cell>
          <cell r="T3">
            <v>0</v>
          </cell>
          <cell r="U3">
            <v>91</v>
          </cell>
          <cell r="V3">
            <v>250</v>
          </cell>
          <cell r="W3">
            <v>10</v>
          </cell>
        </row>
        <row r="4">
          <cell r="E4" t="str">
            <v>Al-Ikhowa (AAF03)</v>
          </cell>
          <cell r="F4" t="str">
            <v>IQ0102-0019-003</v>
          </cell>
          <cell r="G4">
            <v>17</v>
          </cell>
          <cell r="H4">
            <v>125</v>
          </cell>
          <cell r="I4">
            <v>74</v>
          </cell>
          <cell r="J4">
            <v>51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21</v>
          </cell>
          <cell r="R4">
            <v>146</v>
          </cell>
          <cell r="S4">
            <v>75</v>
          </cell>
          <cell r="T4">
            <v>0</v>
          </cell>
          <cell r="U4">
            <v>30</v>
          </cell>
          <cell r="V4">
            <v>94</v>
          </cell>
          <cell r="W4">
            <v>1</v>
          </cell>
        </row>
        <row r="5">
          <cell r="E5" t="str">
            <v>Al-Hijaj camp (AAF04)</v>
          </cell>
          <cell r="F5" t="str">
            <v>IQ0102-0019-004</v>
          </cell>
          <cell r="G5">
            <v>51</v>
          </cell>
          <cell r="H5">
            <v>353</v>
          </cell>
          <cell r="I5">
            <v>189</v>
          </cell>
          <cell r="J5">
            <v>164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51</v>
          </cell>
          <cell r="R5">
            <v>249</v>
          </cell>
          <cell r="S5">
            <v>87</v>
          </cell>
          <cell r="T5">
            <v>0</v>
          </cell>
          <cell r="U5">
            <v>83</v>
          </cell>
          <cell r="V5">
            <v>265</v>
          </cell>
          <cell r="W5">
            <v>5</v>
          </cell>
        </row>
        <row r="6">
          <cell r="E6" t="str">
            <v>Al-Amal Al-manshood 1 MoDM camp (AAF05)</v>
          </cell>
          <cell r="F6" t="str">
            <v>IQ0102-0019-005</v>
          </cell>
          <cell r="G6">
            <v>43</v>
          </cell>
          <cell r="H6">
            <v>393</v>
          </cell>
          <cell r="I6">
            <v>178</v>
          </cell>
          <cell r="J6">
            <v>215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55</v>
          </cell>
          <cell r="R6">
            <v>163</v>
          </cell>
          <cell r="S6">
            <v>125</v>
          </cell>
          <cell r="T6">
            <v>0</v>
          </cell>
          <cell r="U6">
            <v>112</v>
          </cell>
          <cell r="V6">
            <v>272</v>
          </cell>
          <cell r="W6">
            <v>9</v>
          </cell>
        </row>
        <row r="7">
          <cell r="E7" t="str">
            <v>Um Alqura (AAF6)</v>
          </cell>
          <cell r="F7" t="str">
            <v>IQ0102-0019-006</v>
          </cell>
          <cell r="G7">
            <v>12</v>
          </cell>
          <cell r="H7">
            <v>82</v>
          </cell>
          <cell r="I7">
            <v>52</v>
          </cell>
          <cell r="J7">
            <v>30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18</v>
          </cell>
          <cell r="R7">
            <v>189</v>
          </cell>
          <cell r="S7">
            <v>27</v>
          </cell>
          <cell r="T7">
            <v>1</v>
          </cell>
          <cell r="U7">
            <v>19</v>
          </cell>
          <cell r="V7">
            <v>58</v>
          </cell>
          <cell r="W7">
            <v>5</v>
          </cell>
        </row>
        <row r="8">
          <cell r="E8" t="str">
            <v>Amriyat Al-Fallujah semi-perminant / UNHCR Halls (Al Qa'at) (AAF07)</v>
          </cell>
          <cell r="F8" t="str">
            <v>IQ0102-0019-007</v>
          </cell>
          <cell r="G8">
            <v>38</v>
          </cell>
          <cell r="H8">
            <v>372</v>
          </cell>
          <cell r="I8">
            <v>204</v>
          </cell>
          <cell r="J8">
            <v>168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51</v>
          </cell>
          <cell r="R8">
            <v>0</v>
          </cell>
          <cell r="S8">
            <v>103</v>
          </cell>
          <cell r="T8">
            <v>0</v>
          </cell>
          <cell r="U8">
            <v>107</v>
          </cell>
          <cell r="V8">
            <v>250</v>
          </cell>
          <cell r="W8">
            <v>15</v>
          </cell>
        </row>
        <row r="9">
          <cell r="E9" t="str">
            <v>Al-Sa'ada camp (AAF08)</v>
          </cell>
          <cell r="F9" t="str">
            <v>IQ0102-0019-008</v>
          </cell>
          <cell r="G9">
            <v>65</v>
          </cell>
          <cell r="H9">
            <v>563</v>
          </cell>
          <cell r="I9">
            <v>282</v>
          </cell>
          <cell r="J9">
            <v>281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78</v>
          </cell>
          <cell r="R9">
            <v>82</v>
          </cell>
          <cell r="S9">
            <v>158</v>
          </cell>
          <cell r="T9">
            <v>35</v>
          </cell>
          <cell r="U9">
            <v>162</v>
          </cell>
          <cell r="V9">
            <v>388</v>
          </cell>
          <cell r="W9">
            <v>13</v>
          </cell>
        </row>
        <row r="10">
          <cell r="E10" t="str">
            <v>Sabe Sanabul camp (AAF09)</v>
          </cell>
          <cell r="F10" t="str">
            <v>IQ0102-0019-009</v>
          </cell>
          <cell r="G10">
            <v>12</v>
          </cell>
          <cell r="H10">
            <v>97</v>
          </cell>
          <cell r="I10">
            <v>58</v>
          </cell>
          <cell r="J10">
            <v>39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14</v>
          </cell>
          <cell r="R10">
            <v>132</v>
          </cell>
          <cell r="S10">
            <v>125</v>
          </cell>
          <cell r="T10">
            <v>0</v>
          </cell>
          <cell r="U10">
            <v>27</v>
          </cell>
          <cell r="V10">
            <v>70</v>
          </cell>
          <cell r="W10">
            <v>0</v>
          </cell>
        </row>
        <row r="11">
          <cell r="E11" t="str">
            <v>Al-Abaydh camp (AAF10)</v>
          </cell>
          <cell r="F11" t="str">
            <v>IQ0102-0019-010</v>
          </cell>
          <cell r="G11">
            <v>34</v>
          </cell>
          <cell r="H11">
            <v>165</v>
          </cell>
          <cell r="I11">
            <v>70</v>
          </cell>
          <cell r="J11">
            <v>95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42</v>
          </cell>
          <cell r="R11">
            <v>190</v>
          </cell>
          <cell r="S11">
            <v>54</v>
          </cell>
          <cell r="T11">
            <v>0</v>
          </cell>
          <cell r="U11">
            <v>52</v>
          </cell>
          <cell r="V11">
            <v>104</v>
          </cell>
          <cell r="W11">
            <v>9</v>
          </cell>
        </row>
        <row r="12">
          <cell r="E12" t="str">
            <v>Caravan 1 camp (AAF11)</v>
          </cell>
          <cell r="F12" t="str">
            <v>IQ0102-0019-011</v>
          </cell>
          <cell r="G12">
            <v>255</v>
          </cell>
          <cell r="H12">
            <v>1722</v>
          </cell>
          <cell r="I12">
            <v>889</v>
          </cell>
          <cell r="J12">
            <v>833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212</v>
          </cell>
          <cell r="R12">
            <v>152</v>
          </cell>
          <cell r="S12">
            <v>302</v>
          </cell>
          <cell r="T12">
            <v>440</v>
          </cell>
          <cell r="U12">
            <v>463</v>
          </cell>
          <cell r="V12">
            <v>1224</v>
          </cell>
          <cell r="W12">
            <v>35</v>
          </cell>
        </row>
        <row r="13">
          <cell r="E13" t="str">
            <v>Amal Manshood 2 (AAF12)</v>
          </cell>
          <cell r="F13" t="str">
            <v>IQ0102-0019-012</v>
          </cell>
          <cell r="G13">
            <v>39</v>
          </cell>
          <cell r="H13">
            <v>311</v>
          </cell>
          <cell r="I13">
            <v>184</v>
          </cell>
          <cell r="J13">
            <v>127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43</v>
          </cell>
          <cell r="R13">
            <v>127</v>
          </cell>
          <cell r="S13">
            <v>116</v>
          </cell>
          <cell r="T13">
            <v>0</v>
          </cell>
          <cell r="U13">
            <v>71</v>
          </cell>
          <cell r="V13">
            <v>230</v>
          </cell>
          <cell r="W13">
            <v>10</v>
          </cell>
        </row>
        <row r="14">
          <cell r="E14" t="str">
            <v>Caravans 2 (AAF13)</v>
          </cell>
          <cell r="F14" t="str">
            <v>IQ0102-0019-013</v>
          </cell>
          <cell r="G14">
            <v>38</v>
          </cell>
          <cell r="H14">
            <v>342</v>
          </cell>
          <cell r="I14">
            <v>190</v>
          </cell>
          <cell r="J14">
            <v>152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32</v>
          </cell>
          <cell r="R14">
            <v>17</v>
          </cell>
          <cell r="S14">
            <v>59</v>
          </cell>
          <cell r="T14">
            <v>75</v>
          </cell>
          <cell r="U14">
            <v>88</v>
          </cell>
          <cell r="V14">
            <v>246</v>
          </cell>
          <cell r="W14">
            <v>8</v>
          </cell>
        </row>
        <row r="15">
          <cell r="E15" t="str">
            <v>Iraq Camp (AAF14)</v>
          </cell>
          <cell r="F15" t="str">
            <v>IQ0102-0019-014</v>
          </cell>
          <cell r="G15">
            <v>75</v>
          </cell>
          <cell r="H15">
            <v>523</v>
          </cell>
          <cell r="I15">
            <v>276</v>
          </cell>
          <cell r="J15">
            <v>247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86</v>
          </cell>
          <cell r="R15">
            <v>96</v>
          </cell>
          <cell r="S15">
            <v>140</v>
          </cell>
          <cell r="T15">
            <v>0</v>
          </cell>
          <cell r="U15">
            <v>154</v>
          </cell>
          <cell r="V15">
            <v>354</v>
          </cell>
          <cell r="W15">
            <v>15</v>
          </cell>
        </row>
        <row r="16">
          <cell r="E16" t="str">
            <v>Baghdad (AAF15)</v>
          </cell>
          <cell r="F16" t="str">
            <v>IQ0102-0019-015</v>
          </cell>
          <cell r="G16">
            <v>29</v>
          </cell>
          <cell r="H16">
            <v>220</v>
          </cell>
          <cell r="I16">
            <v>116</v>
          </cell>
          <cell r="J16">
            <v>104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37</v>
          </cell>
          <cell r="R16">
            <v>175</v>
          </cell>
          <cell r="S16">
            <v>51</v>
          </cell>
          <cell r="T16">
            <v>0</v>
          </cell>
          <cell r="U16">
            <v>61</v>
          </cell>
          <cell r="V16">
            <v>157</v>
          </cell>
          <cell r="W16">
            <v>2</v>
          </cell>
        </row>
        <row r="17">
          <cell r="E17" t="str">
            <v>Kiram Al Fallujah Camp (AAF16)</v>
          </cell>
          <cell r="F17" t="str">
            <v>IQ0102-0019-016</v>
          </cell>
          <cell r="G17">
            <v>23</v>
          </cell>
          <cell r="H17">
            <v>122</v>
          </cell>
          <cell r="I17">
            <v>55</v>
          </cell>
          <cell r="J17">
            <v>67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</v>
          </cell>
          <cell r="R17">
            <v>61</v>
          </cell>
          <cell r="S17">
            <v>77</v>
          </cell>
          <cell r="T17">
            <v>0</v>
          </cell>
          <cell r="U17">
            <v>29</v>
          </cell>
          <cell r="V17">
            <v>90</v>
          </cell>
          <cell r="W17">
            <v>3</v>
          </cell>
        </row>
        <row r="18">
          <cell r="E18" t="str">
            <v>Al Fallujah 1 (AAF17)</v>
          </cell>
          <cell r="F18" t="str">
            <v>IQ0102-0019-017</v>
          </cell>
          <cell r="G18">
            <v>61</v>
          </cell>
          <cell r="H18">
            <v>288</v>
          </cell>
          <cell r="I18">
            <v>186</v>
          </cell>
          <cell r="J18">
            <v>102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67</v>
          </cell>
          <cell r="R18">
            <v>70</v>
          </cell>
          <cell r="S18">
            <v>128</v>
          </cell>
          <cell r="T18">
            <v>0</v>
          </cell>
          <cell r="U18">
            <v>64</v>
          </cell>
          <cell r="V18">
            <v>208</v>
          </cell>
          <cell r="W18">
            <v>16</v>
          </cell>
        </row>
        <row r="19">
          <cell r="E19" t="str">
            <v>Al-Tahrir (Al Khanjar) (AAF18)</v>
          </cell>
          <cell r="F19" t="str">
            <v>IQ0102-0019-018</v>
          </cell>
          <cell r="G19">
            <v>101</v>
          </cell>
          <cell r="H19">
            <v>524</v>
          </cell>
          <cell r="I19">
            <v>281</v>
          </cell>
          <cell r="J19">
            <v>243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114</v>
          </cell>
          <cell r="R19">
            <v>141</v>
          </cell>
          <cell r="S19">
            <v>222</v>
          </cell>
          <cell r="T19">
            <v>35</v>
          </cell>
          <cell r="U19">
            <v>139</v>
          </cell>
          <cell r="V19">
            <v>363</v>
          </cell>
          <cell r="W19">
            <v>22</v>
          </cell>
        </row>
        <row r="20">
          <cell r="E20" t="str">
            <v>Al-Mateen (AAF19)</v>
          </cell>
          <cell r="F20" t="str">
            <v>IQ0102-0019-019</v>
          </cell>
          <cell r="G20">
            <v>95</v>
          </cell>
          <cell r="H20">
            <v>648</v>
          </cell>
          <cell r="I20">
            <v>318</v>
          </cell>
          <cell r="J20">
            <v>330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101</v>
          </cell>
          <cell r="R20">
            <v>5</v>
          </cell>
          <cell r="S20">
            <v>166</v>
          </cell>
          <cell r="T20">
            <v>2</v>
          </cell>
          <cell r="U20">
            <v>160</v>
          </cell>
          <cell r="V20">
            <v>476</v>
          </cell>
          <cell r="W20">
            <v>12</v>
          </cell>
        </row>
        <row r="21">
          <cell r="E21" t="str">
            <v>Fallujah 9 (AAF20)</v>
          </cell>
          <cell r="F21" t="str">
            <v>IQ0102-0019-020</v>
          </cell>
          <cell r="G21">
            <v>73</v>
          </cell>
          <cell r="H21">
            <v>564</v>
          </cell>
          <cell r="I21">
            <v>288</v>
          </cell>
          <cell r="J21">
            <v>276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82</v>
          </cell>
          <cell r="R21">
            <v>225</v>
          </cell>
          <cell r="S21">
            <v>114</v>
          </cell>
          <cell r="T21">
            <v>0</v>
          </cell>
          <cell r="U21">
            <v>148</v>
          </cell>
          <cell r="V21">
            <v>405</v>
          </cell>
          <cell r="W21">
            <v>11</v>
          </cell>
        </row>
        <row r="22">
          <cell r="E22" t="str">
            <v>Fallujah 10 (AAF21)</v>
          </cell>
          <cell r="F22" t="str">
            <v>IQ0102-0019-021</v>
          </cell>
          <cell r="G22">
            <v>80</v>
          </cell>
          <cell r="H22">
            <v>568</v>
          </cell>
          <cell r="I22">
            <v>339</v>
          </cell>
          <cell r="J22">
            <v>229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84</v>
          </cell>
          <cell r="R22">
            <v>134</v>
          </cell>
          <cell r="S22">
            <v>130</v>
          </cell>
          <cell r="T22">
            <v>0</v>
          </cell>
          <cell r="U22">
            <v>169</v>
          </cell>
          <cell r="V22">
            <v>385</v>
          </cell>
          <cell r="W22">
            <v>14</v>
          </cell>
        </row>
        <row r="23">
          <cell r="E23" t="str">
            <v>Zoba'a camp (AAF22)</v>
          </cell>
          <cell r="F23" t="str">
            <v>IQ0102-0019-022</v>
          </cell>
          <cell r="G23">
            <v>67</v>
          </cell>
          <cell r="H23">
            <v>532</v>
          </cell>
          <cell r="I23">
            <v>253</v>
          </cell>
          <cell r="J23">
            <v>279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72</v>
          </cell>
          <cell r="R23">
            <v>123</v>
          </cell>
          <cell r="S23">
            <v>160</v>
          </cell>
          <cell r="T23">
            <v>2</v>
          </cell>
          <cell r="U23">
            <v>137</v>
          </cell>
          <cell r="V23">
            <v>375</v>
          </cell>
          <cell r="W23">
            <v>20</v>
          </cell>
        </row>
        <row r="24">
          <cell r="E24" t="str">
            <v>Al Bashayir camp (AAF23)</v>
          </cell>
          <cell r="F24" t="str">
            <v>IQ0102-0019-025</v>
          </cell>
          <cell r="G24">
            <v>28</v>
          </cell>
          <cell r="H24">
            <v>60</v>
          </cell>
          <cell r="I24">
            <v>30</v>
          </cell>
          <cell r="J24">
            <v>30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28</v>
          </cell>
          <cell r="R24">
            <v>87</v>
          </cell>
          <cell r="S24">
            <v>127</v>
          </cell>
          <cell r="T24">
            <v>87</v>
          </cell>
          <cell r="U24">
            <v>7</v>
          </cell>
          <cell r="V24">
            <v>49</v>
          </cell>
          <cell r="W24">
            <v>4</v>
          </cell>
        </row>
        <row r="25">
          <cell r="E25" t="str">
            <v>Al-Simood / Ssumud (AAF24)</v>
          </cell>
          <cell r="F25" t="str">
            <v>IQ0102-0019-023</v>
          </cell>
          <cell r="G25">
            <v>72</v>
          </cell>
          <cell r="H25">
            <v>167</v>
          </cell>
          <cell r="I25">
            <v>81</v>
          </cell>
          <cell r="J25">
            <v>86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80</v>
          </cell>
          <cell r="R25">
            <v>62</v>
          </cell>
          <cell r="S25">
            <v>165</v>
          </cell>
          <cell r="T25">
            <v>74</v>
          </cell>
          <cell r="U25">
            <v>27</v>
          </cell>
          <cell r="V25">
            <v>128</v>
          </cell>
          <cell r="W25">
            <v>12</v>
          </cell>
        </row>
        <row r="26">
          <cell r="E26" t="str">
            <v>Al Najat (AAF25)</v>
          </cell>
          <cell r="F26" t="str">
            <v>IQ0102-0019-024</v>
          </cell>
          <cell r="G26">
            <v>80</v>
          </cell>
          <cell r="H26">
            <v>144</v>
          </cell>
          <cell r="I26">
            <v>70</v>
          </cell>
          <cell r="J26">
            <v>74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85</v>
          </cell>
          <cell r="R26">
            <v>98</v>
          </cell>
          <cell r="S26">
            <v>106</v>
          </cell>
          <cell r="T26">
            <v>0</v>
          </cell>
          <cell r="U26">
            <v>22</v>
          </cell>
          <cell r="V26">
            <v>116</v>
          </cell>
          <cell r="W26">
            <v>6</v>
          </cell>
        </row>
        <row r="27">
          <cell r="E27" t="str">
            <v>Al-Tahadi (AAF26)</v>
          </cell>
          <cell r="F27" t="str">
            <v>IQ0102-0019-026</v>
          </cell>
          <cell r="G27">
            <v>52</v>
          </cell>
          <cell r="H27">
            <v>128</v>
          </cell>
          <cell r="I27">
            <v>76</v>
          </cell>
          <cell r="J27">
            <v>52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56</v>
          </cell>
          <cell r="R27">
            <v>60</v>
          </cell>
          <cell r="S27">
            <v>147</v>
          </cell>
          <cell r="T27">
            <v>49</v>
          </cell>
          <cell r="U27">
            <v>23</v>
          </cell>
          <cell r="V27">
            <v>100</v>
          </cell>
          <cell r="W27">
            <v>5</v>
          </cell>
        </row>
        <row r="28">
          <cell r="E28" t="str">
            <v>Al Anbar (AAF27)</v>
          </cell>
          <cell r="F28" t="str">
            <v>IQ0102-0019-027</v>
          </cell>
          <cell r="G28">
            <v>100</v>
          </cell>
          <cell r="H28">
            <v>221</v>
          </cell>
          <cell r="I28">
            <v>126</v>
          </cell>
          <cell r="J28">
            <v>95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104</v>
          </cell>
          <cell r="R28">
            <v>41</v>
          </cell>
          <cell r="S28">
            <v>224</v>
          </cell>
          <cell r="T28">
            <v>0</v>
          </cell>
          <cell r="U28">
            <v>38</v>
          </cell>
          <cell r="V28">
            <v>162</v>
          </cell>
          <cell r="W28">
            <v>21</v>
          </cell>
        </row>
        <row r="29">
          <cell r="E29" t="str">
            <v>Alta'aki (AAF30)</v>
          </cell>
          <cell r="F29" t="str">
            <v>IQ0102-0019-030</v>
          </cell>
          <cell r="G29">
            <v>127</v>
          </cell>
          <cell r="H29">
            <v>295</v>
          </cell>
          <cell r="I29">
            <v>156</v>
          </cell>
          <cell r="J29">
            <v>139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131</v>
          </cell>
          <cell r="R29">
            <v>36</v>
          </cell>
          <cell r="S29">
            <v>216</v>
          </cell>
          <cell r="T29">
            <v>0</v>
          </cell>
          <cell r="U29">
            <v>44</v>
          </cell>
          <cell r="V29">
            <v>229</v>
          </cell>
          <cell r="W29">
            <v>22</v>
          </cell>
        </row>
        <row r="30">
          <cell r="E30" t="str">
            <v>Al Rayan (AAF31)</v>
          </cell>
          <cell r="F30" t="str">
            <v>IQ0102-0019-031</v>
          </cell>
          <cell r="G30">
            <v>73</v>
          </cell>
          <cell r="H30">
            <v>193</v>
          </cell>
          <cell r="I30">
            <v>113</v>
          </cell>
          <cell r="J30">
            <v>80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76</v>
          </cell>
          <cell r="R30">
            <v>78</v>
          </cell>
          <cell r="S30">
            <v>167</v>
          </cell>
          <cell r="T30">
            <v>0</v>
          </cell>
          <cell r="U30">
            <v>41</v>
          </cell>
          <cell r="V30">
            <v>146</v>
          </cell>
          <cell r="W30">
            <v>6</v>
          </cell>
        </row>
        <row r="31">
          <cell r="E31" t="str">
            <v>Al Shahuda al Ashwaii (AAF32)</v>
          </cell>
          <cell r="F31" t="str">
            <v>IQ0102-0019-032</v>
          </cell>
          <cell r="G31">
            <v>108</v>
          </cell>
          <cell r="H31">
            <v>670</v>
          </cell>
          <cell r="I31">
            <v>337</v>
          </cell>
          <cell r="J31">
            <v>333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118</v>
          </cell>
          <cell r="R31">
            <v>103</v>
          </cell>
          <cell r="S31">
            <v>216</v>
          </cell>
          <cell r="T31">
            <v>0</v>
          </cell>
          <cell r="U31">
            <v>166</v>
          </cell>
          <cell r="V31">
            <v>476</v>
          </cell>
          <cell r="W31">
            <v>28</v>
          </cell>
        </row>
        <row r="32">
          <cell r="E32" t="str">
            <v>Al Abrar (AAF33)</v>
          </cell>
          <cell r="F32" t="str">
            <v>IQ0102-0019-033</v>
          </cell>
          <cell r="G32">
            <v>49</v>
          </cell>
          <cell r="H32">
            <v>343</v>
          </cell>
          <cell r="I32">
            <v>189</v>
          </cell>
          <cell r="J32">
            <v>154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53</v>
          </cell>
          <cell r="R32">
            <v>82</v>
          </cell>
          <cell r="S32">
            <v>114</v>
          </cell>
          <cell r="T32">
            <v>0</v>
          </cell>
          <cell r="U32">
            <v>88</v>
          </cell>
          <cell r="V32">
            <v>253</v>
          </cell>
          <cell r="W32">
            <v>2</v>
          </cell>
        </row>
        <row r="33">
          <cell r="E33" t="str">
            <v>Al-Hijra - HTC</v>
          </cell>
          <cell r="F33" t="str">
            <v>IQ0102-0033-001</v>
          </cell>
          <cell r="G33">
            <v>128</v>
          </cell>
          <cell r="H33">
            <v>730</v>
          </cell>
          <cell r="I33">
            <v>373</v>
          </cell>
          <cell r="J33">
            <v>357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5</v>
          </cell>
          <cell r="Q33">
            <v>73</v>
          </cell>
          <cell r="R33">
            <v>0</v>
          </cell>
          <cell r="S33">
            <v>0</v>
          </cell>
          <cell r="T33">
            <v>0</v>
          </cell>
          <cell r="U33">
            <v>415</v>
          </cell>
          <cell r="V33">
            <v>271</v>
          </cell>
          <cell r="W33">
            <v>44</v>
          </cell>
        </row>
        <row r="34">
          <cell r="E34" t="str">
            <v>Fallujah camp 1 - HTC</v>
          </cell>
          <cell r="F34" t="str">
            <v>IQ0102-0033-009</v>
          </cell>
          <cell r="G34">
            <v>57</v>
          </cell>
          <cell r="H34">
            <v>259</v>
          </cell>
          <cell r="I34">
            <v>138</v>
          </cell>
          <cell r="J34">
            <v>121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</v>
          </cell>
          <cell r="P34">
            <v>16</v>
          </cell>
          <cell r="Q34">
            <v>57</v>
          </cell>
          <cell r="R34">
            <v>0</v>
          </cell>
          <cell r="S34">
            <v>0</v>
          </cell>
          <cell r="T34">
            <v>0</v>
          </cell>
          <cell r="U34">
            <v>147</v>
          </cell>
          <cell r="V34">
            <v>112</v>
          </cell>
          <cell r="W34">
            <v>0</v>
          </cell>
        </row>
        <row r="35">
          <cell r="E35" t="str">
            <v>Fallujah camp 5 - HTC</v>
          </cell>
          <cell r="F35" t="str">
            <v>IQ0102-0033-013</v>
          </cell>
          <cell r="G35">
            <v>111</v>
          </cell>
          <cell r="H35">
            <v>498</v>
          </cell>
          <cell r="I35">
            <v>256</v>
          </cell>
          <cell r="J35">
            <v>242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146</v>
          </cell>
          <cell r="R35">
            <v>104</v>
          </cell>
          <cell r="S35">
            <v>0</v>
          </cell>
          <cell r="T35">
            <v>0</v>
          </cell>
          <cell r="U35">
            <v>263</v>
          </cell>
          <cell r="V35">
            <v>224</v>
          </cell>
          <cell r="W35">
            <v>11</v>
          </cell>
        </row>
        <row r="36">
          <cell r="E36" t="str">
            <v>Fallujah camp 7 - HTC</v>
          </cell>
          <cell r="F36" t="str">
            <v>IQ0102-0033-016</v>
          </cell>
          <cell r="G36">
            <v>123</v>
          </cell>
          <cell r="H36">
            <v>530</v>
          </cell>
          <cell r="I36">
            <v>270</v>
          </cell>
          <cell r="J36">
            <v>260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8</v>
          </cell>
          <cell r="Q36">
            <v>155</v>
          </cell>
          <cell r="R36">
            <v>92</v>
          </cell>
          <cell r="S36">
            <v>0</v>
          </cell>
          <cell r="T36">
            <v>0</v>
          </cell>
          <cell r="U36">
            <v>306</v>
          </cell>
          <cell r="V36">
            <v>205</v>
          </cell>
          <cell r="W36">
            <v>19</v>
          </cell>
        </row>
        <row r="37">
          <cell r="E37" t="str">
            <v>Fallujah camp 8 - HTC</v>
          </cell>
          <cell r="F37" t="str">
            <v>IQ0102-0033-014</v>
          </cell>
          <cell r="G37">
            <v>81</v>
          </cell>
          <cell r="H37">
            <v>405</v>
          </cell>
          <cell r="I37">
            <v>198</v>
          </cell>
          <cell r="J37">
            <v>207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</v>
          </cell>
          <cell r="P37">
            <v>26</v>
          </cell>
          <cell r="Q37">
            <v>120</v>
          </cell>
          <cell r="R37">
            <v>126</v>
          </cell>
          <cell r="S37">
            <v>0</v>
          </cell>
          <cell r="T37">
            <v>0</v>
          </cell>
          <cell r="U37">
            <v>220</v>
          </cell>
          <cell r="V37">
            <v>181</v>
          </cell>
          <cell r="W37">
            <v>4</v>
          </cell>
        </row>
        <row r="38">
          <cell r="E38" t="str">
            <v>Al-Smuod Camp - HTC</v>
          </cell>
          <cell r="F38" t="str">
            <v>IQ0102-0033-015</v>
          </cell>
          <cell r="G38">
            <v>37</v>
          </cell>
          <cell r="H38">
            <v>156</v>
          </cell>
          <cell r="I38">
            <v>96</v>
          </cell>
          <cell r="J38">
            <v>60</v>
          </cell>
          <cell r="K38">
            <v>0</v>
          </cell>
          <cell r="L38">
            <v>0</v>
          </cell>
          <cell r="M38">
            <v>1</v>
          </cell>
          <cell r="N38">
            <v>6</v>
          </cell>
          <cell r="O38">
            <v>3</v>
          </cell>
          <cell r="P38">
            <v>15</v>
          </cell>
          <cell r="Q38">
            <v>54</v>
          </cell>
          <cell r="R38">
            <v>10</v>
          </cell>
          <cell r="S38">
            <v>0</v>
          </cell>
          <cell r="T38">
            <v>0</v>
          </cell>
          <cell r="U38">
            <v>83</v>
          </cell>
          <cell r="V38">
            <v>61</v>
          </cell>
          <cell r="W38">
            <v>12</v>
          </cell>
        </row>
        <row r="39">
          <cell r="E39" t="str">
            <v>Al Tahrer 1</v>
          </cell>
          <cell r="F39" t="str">
            <v>IQ0102-0033-003</v>
          </cell>
          <cell r="G39">
            <v>105</v>
          </cell>
          <cell r="H39">
            <v>508</v>
          </cell>
          <cell r="I39">
            <v>255</v>
          </cell>
          <cell r="J39">
            <v>253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6</v>
          </cell>
          <cell r="P39">
            <v>20</v>
          </cell>
          <cell r="Q39">
            <v>150</v>
          </cell>
          <cell r="R39">
            <v>100</v>
          </cell>
          <cell r="S39">
            <v>0</v>
          </cell>
          <cell r="T39">
            <v>0</v>
          </cell>
          <cell r="U39">
            <v>293</v>
          </cell>
          <cell r="V39">
            <v>198</v>
          </cell>
          <cell r="W39">
            <v>17</v>
          </cell>
        </row>
        <row r="40">
          <cell r="E40" t="str">
            <v>Al Tahrer 2</v>
          </cell>
          <cell r="F40" t="str">
            <v>IQ0102-0033-004</v>
          </cell>
          <cell r="G40">
            <v>121</v>
          </cell>
          <cell r="H40">
            <v>600</v>
          </cell>
          <cell r="I40">
            <v>301</v>
          </cell>
          <cell r="J40">
            <v>299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</v>
          </cell>
          <cell r="P40">
            <v>61</v>
          </cell>
          <cell r="Q40">
            <v>171</v>
          </cell>
          <cell r="R40">
            <v>179</v>
          </cell>
          <cell r="S40">
            <v>0</v>
          </cell>
          <cell r="T40">
            <v>0</v>
          </cell>
          <cell r="U40">
            <v>332</v>
          </cell>
          <cell r="V40">
            <v>234</v>
          </cell>
          <cell r="W40">
            <v>34</v>
          </cell>
        </row>
        <row r="41">
          <cell r="E41" t="str">
            <v>Al Tahrer Central</v>
          </cell>
          <cell r="F41" t="str">
            <v>IQ0102-0033-002</v>
          </cell>
          <cell r="G41">
            <v>105</v>
          </cell>
          <cell r="H41">
            <v>497</v>
          </cell>
          <cell r="I41">
            <v>244</v>
          </cell>
          <cell r="J41">
            <v>253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5</v>
          </cell>
          <cell r="Q41">
            <v>159</v>
          </cell>
          <cell r="R41">
            <v>81</v>
          </cell>
          <cell r="S41">
            <v>0</v>
          </cell>
          <cell r="T41">
            <v>0</v>
          </cell>
          <cell r="U41">
            <v>312</v>
          </cell>
          <cell r="V41">
            <v>183</v>
          </cell>
          <cell r="W41">
            <v>2</v>
          </cell>
        </row>
        <row r="42">
          <cell r="E42" t="str">
            <v>Al-Qasir 4 - RHU Camp B</v>
          </cell>
          <cell r="F42" t="str">
            <v>IQ0102-0033-006</v>
          </cell>
          <cell r="G42">
            <v>137</v>
          </cell>
          <cell r="H42">
            <v>692</v>
          </cell>
          <cell r="I42">
            <v>376</v>
          </cell>
          <cell r="J42">
            <v>316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</v>
          </cell>
          <cell r="P42">
            <v>12</v>
          </cell>
          <cell r="Q42">
            <v>192</v>
          </cell>
          <cell r="R42">
            <v>0</v>
          </cell>
          <cell r="S42">
            <v>0</v>
          </cell>
          <cell r="T42">
            <v>2</v>
          </cell>
          <cell r="U42">
            <v>404</v>
          </cell>
          <cell r="V42">
            <v>263</v>
          </cell>
          <cell r="W42">
            <v>25</v>
          </cell>
        </row>
        <row r="43">
          <cell r="E43" t="str">
            <v>Al-Qasir RHU Camp A</v>
          </cell>
          <cell r="F43" t="str">
            <v>IQ0102-0033-005</v>
          </cell>
          <cell r="G43">
            <v>161</v>
          </cell>
          <cell r="H43">
            <v>852</v>
          </cell>
          <cell r="I43">
            <v>412</v>
          </cell>
          <cell r="J43">
            <v>440</v>
          </cell>
          <cell r="K43">
            <v>0</v>
          </cell>
          <cell r="L43">
            <v>0</v>
          </cell>
          <cell r="M43">
            <v>1</v>
          </cell>
          <cell r="N43">
            <v>8</v>
          </cell>
          <cell r="O43">
            <v>2</v>
          </cell>
          <cell r="P43">
            <v>9</v>
          </cell>
          <cell r="Q43">
            <v>208</v>
          </cell>
          <cell r="R43">
            <v>0</v>
          </cell>
          <cell r="S43">
            <v>0</v>
          </cell>
          <cell r="T43">
            <v>6</v>
          </cell>
          <cell r="U43">
            <v>501</v>
          </cell>
          <cell r="V43">
            <v>319</v>
          </cell>
          <cell r="W43">
            <v>32</v>
          </cell>
        </row>
        <row r="44">
          <cell r="E44" t="str">
            <v>Al-Nabi Younis</v>
          </cell>
          <cell r="F44" t="str">
            <v>IQ0707-0001</v>
          </cell>
          <cell r="G44">
            <v>65</v>
          </cell>
          <cell r="H44">
            <v>294</v>
          </cell>
          <cell r="I44">
            <v>148</v>
          </cell>
          <cell r="J44">
            <v>146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99</v>
          </cell>
          <cell r="R44">
            <v>64</v>
          </cell>
          <cell r="S44">
            <v>0</v>
          </cell>
          <cell r="T44">
            <v>11</v>
          </cell>
          <cell r="U44">
            <v>149</v>
          </cell>
          <cell r="V44">
            <v>136</v>
          </cell>
          <cell r="W44">
            <v>9</v>
          </cell>
        </row>
        <row r="45">
          <cell r="E45" t="str">
            <v>Latifiya 1</v>
          </cell>
          <cell r="F45" t="str">
            <v>IQ0706-0004</v>
          </cell>
          <cell r="G45">
            <v>33</v>
          </cell>
          <cell r="H45">
            <v>154</v>
          </cell>
          <cell r="I45">
            <v>79</v>
          </cell>
          <cell r="J45">
            <v>75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33</v>
          </cell>
          <cell r="R45">
            <v>0</v>
          </cell>
          <cell r="S45">
            <v>0</v>
          </cell>
          <cell r="T45">
            <v>0</v>
          </cell>
          <cell r="U45">
            <v>96</v>
          </cell>
          <cell r="V45">
            <v>58</v>
          </cell>
          <cell r="W45">
            <v>1</v>
          </cell>
        </row>
        <row r="46">
          <cell r="E46" t="str">
            <v>Latifiya 2</v>
          </cell>
          <cell r="F46" t="str">
            <v>IQ0706-0003</v>
          </cell>
          <cell r="G46">
            <v>15</v>
          </cell>
          <cell r="H46">
            <v>76</v>
          </cell>
          <cell r="I46">
            <v>45</v>
          </cell>
          <cell r="J46">
            <v>31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15</v>
          </cell>
          <cell r="R46">
            <v>0</v>
          </cell>
          <cell r="S46">
            <v>0</v>
          </cell>
          <cell r="T46">
            <v>0</v>
          </cell>
          <cell r="U46">
            <v>50</v>
          </cell>
          <cell r="V46">
            <v>26</v>
          </cell>
          <cell r="W46">
            <v>0</v>
          </cell>
        </row>
        <row r="47">
          <cell r="E47" t="str">
            <v>Al Ahel</v>
          </cell>
          <cell r="F47" t="str">
            <v>IQ0701-0002</v>
          </cell>
          <cell r="G47">
            <v>170</v>
          </cell>
          <cell r="H47">
            <v>857</v>
          </cell>
          <cell r="I47">
            <v>442</v>
          </cell>
          <cell r="J47">
            <v>415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235</v>
          </cell>
          <cell r="R47">
            <v>172</v>
          </cell>
          <cell r="S47">
            <v>0</v>
          </cell>
          <cell r="T47">
            <v>25</v>
          </cell>
          <cell r="U47">
            <v>416</v>
          </cell>
          <cell r="V47">
            <v>383</v>
          </cell>
          <cell r="W47">
            <v>58</v>
          </cell>
        </row>
        <row r="48">
          <cell r="E48" t="str">
            <v>Zayona</v>
          </cell>
          <cell r="F48" t="str">
            <v>IQ0707-0043</v>
          </cell>
          <cell r="G48">
            <v>115</v>
          </cell>
          <cell r="H48">
            <v>398</v>
          </cell>
          <cell r="I48">
            <v>194</v>
          </cell>
          <cell r="J48">
            <v>204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113</v>
          </cell>
          <cell r="R48">
            <v>0</v>
          </cell>
          <cell r="S48">
            <v>1</v>
          </cell>
          <cell r="T48">
            <v>31</v>
          </cell>
          <cell r="U48">
            <v>145</v>
          </cell>
          <cell r="V48">
            <v>220</v>
          </cell>
          <cell r="W48">
            <v>33</v>
          </cell>
        </row>
        <row r="49">
          <cell r="E49" t="str">
            <v>Rwanga Community</v>
          </cell>
          <cell r="F49" t="str">
            <v>IQ0803-0004</v>
          </cell>
          <cell r="G49">
            <v>2616</v>
          </cell>
          <cell r="H49">
            <v>14242</v>
          </cell>
          <cell r="I49">
            <v>7453</v>
          </cell>
          <cell r="J49">
            <v>6789</v>
          </cell>
          <cell r="K49">
            <v>1</v>
          </cell>
          <cell r="L49">
            <v>4</v>
          </cell>
          <cell r="M49">
            <v>0</v>
          </cell>
          <cell r="N49">
            <v>0</v>
          </cell>
          <cell r="O49">
            <v>14</v>
          </cell>
          <cell r="P49">
            <v>60</v>
          </cell>
          <cell r="Q49">
            <v>3004</v>
          </cell>
          <cell r="R49">
            <v>0</v>
          </cell>
          <cell r="S49">
            <v>0</v>
          </cell>
          <cell r="T49">
            <v>0</v>
          </cell>
          <cell r="U49">
            <v>5685</v>
          </cell>
          <cell r="V49">
            <v>7860</v>
          </cell>
          <cell r="W49">
            <v>697</v>
          </cell>
        </row>
        <row r="50">
          <cell r="E50" t="str">
            <v>Berseve 1</v>
          </cell>
          <cell r="F50" t="str">
            <v>IQ0804-0001</v>
          </cell>
          <cell r="G50">
            <v>1466</v>
          </cell>
          <cell r="H50">
            <v>7863</v>
          </cell>
          <cell r="I50">
            <v>4018</v>
          </cell>
          <cell r="J50">
            <v>3845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</v>
          </cell>
          <cell r="P50">
            <v>12</v>
          </cell>
          <cell r="Q50">
            <v>1898</v>
          </cell>
          <cell r="R50">
            <v>601</v>
          </cell>
          <cell r="S50">
            <v>0</v>
          </cell>
          <cell r="T50">
            <v>0</v>
          </cell>
          <cell r="U50">
            <v>3679</v>
          </cell>
          <cell r="V50">
            <v>3858</v>
          </cell>
          <cell r="W50">
            <v>326</v>
          </cell>
        </row>
        <row r="51">
          <cell r="E51" t="str">
            <v>Khanke</v>
          </cell>
          <cell r="F51" t="str">
            <v>IQ0803-0005</v>
          </cell>
          <cell r="G51">
            <v>2826</v>
          </cell>
          <cell r="H51">
            <v>16284</v>
          </cell>
          <cell r="I51">
            <v>8239</v>
          </cell>
          <cell r="J51">
            <v>8045</v>
          </cell>
          <cell r="K51">
            <v>13</v>
          </cell>
          <cell r="L51">
            <v>57</v>
          </cell>
          <cell r="M51">
            <v>0</v>
          </cell>
          <cell r="N51">
            <v>0</v>
          </cell>
          <cell r="O51">
            <v>21</v>
          </cell>
          <cell r="P51">
            <v>123</v>
          </cell>
          <cell r="Q51">
            <v>3120</v>
          </cell>
          <cell r="R51">
            <v>0</v>
          </cell>
          <cell r="S51">
            <v>0</v>
          </cell>
          <cell r="T51">
            <v>0</v>
          </cell>
          <cell r="U51">
            <v>4807</v>
          </cell>
          <cell r="V51">
            <v>10764</v>
          </cell>
          <cell r="W51">
            <v>713</v>
          </cell>
        </row>
        <row r="52">
          <cell r="E52" t="str">
            <v>Berseve 2</v>
          </cell>
          <cell r="F52" t="str">
            <v>IQ0804-0002</v>
          </cell>
          <cell r="G52">
            <v>1748</v>
          </cell>
          <cell r="H52">
            <v>9437</v>
          </cell>
          <cell r="I52">
            <v>4915</v>
          </cell>
          <cell r="J52">
            <v>4522</v>
          </cell>
          <cell r="K52">
            <v>4</v>
          </cell>
          <cell r="L52">
            <v>26</v>
          </cell>
          <cell r="M52">
            <v>0</v>
          </cell>
          <cell r="N52">
            <v>0</v>
          </cell>
          <cell r="O52">
            <v>7</v>
          </cell>
          <cell r="P52">
            <v>30</v>
          </cell>
          <cell r="Q52">
            <v>1820</v>
          </cell>
          <cell r="R52">
            <v>0</v>
          </cell>
          <cell r="S52">
            <v>0</v>
          </cell>
          <cell r="T52">
            <v>0</v>
          </cell>
          <cell r="U52">
            <v>4403</v>
          </cell>
          <cell r="V52">
            <v>4661</v>
          </cell>
          <cell r="W52">
            <v>373</v>
          </cell>
        </row>
        <row r="53">
          <cell r="E53" t="str">
            <v>Chamishku</v>
          </cell>
          <cell r="F53" t="str">
            <v>IQ0804-0003</v>
          </cell>
          <cell r="G53">
            <v>5059</v>
          </cell>
          <cell r="H53">
            <v>27095</v>
          </cell>
          <cell r="I53">
            <v>13912</v>
          </cell>
          <cell r="J53">
            <v>13183</v>
          </cell>
          <cell r="K53">
            <v>1</v>
          </cell>
          <cell r="L53">
            <v>3</v>
          </cell>
          <cell r="M53">
            <v>0</v>
          </cell>
          <cell r="N53">
            <v>0</v>
          </cell>
          <cell r="O53">
            <v>6</v>
          </cell>
          <cell r="P53">
            <v>28</v>
          </cell>
          <cell r="Q53">
            <v>5000</v>
          </cell>
          <cell r="R53">
            <v>0</v>
          </cell>
          <cell r="S53">
            <v>5000</v>
          </cell>
          <cell r="T53">
            <v>0</v>
          </cell>
          <cell r="U53">
            <v>11723</v>
          </cell>
          <cell r="V53">
            <v>14063</v>
          </cell>
          <cell r="W53">
            <v>1319</v>
          </cell>
        </row>
        <row r="54">
          <cell r="E54" t="str">
            <v>Kabarto 1</v>
          </cell>
          <cell r="F54" t="str">
            <v>IQ0803-0002</v>
          </cell>
          <cell r="G54">
            <v>2571</v>
          </cell>
          <cell r="H54">
            <v>13501</v>
          </cell>
          <cell r="I54">
            <v>6900</v>
          </cell>
          <cell r="J54">
            <v>6601</v>
          </cell>
          <cell r="K54">
            <v>5</v>
          </cell>
          <cell r="L54">
            <v>21</v>
          </cell>
          <cell r="M54">
            <v>4</v>
          </cell>
          <cell r="N54">
            <v>8</v>
          </cell>
          <cell r="O54">
            <v>9</v>
          </cell>
          <cell r="P54">
            <v>51</v>
          </cell>
          <cell r="Q54">
            <v>3000</v>
          </cell>
          <cell r="R54">
            <v>0</v>
          </cell>
          <cell r="S54">
            <v>0</v>
          </cell>
          <cell r="T54">
            <v>0</v>
          </cell>
          <cell r="U54">
            <v>6490</v>
          </cell>
          <cell r="V54">
            <v>6456</v>
          </cell>
          <cell r="W54">
            <v>555</v>
          </cell>
        </row>
        <row r="55">
          <cell r="E55" t="str">
            <v>Kabarto 2</v>
          </cell>
          <cell r="F55" t="str">
            <v>IQ0803-0003</v>
          </cell>
          <cell r="G55">
            <v>2596</v>
          </cell>
          <cell r="H55">
            <v>13725</v>
          </cell>
          <cell r="I55">
            <v>7063</v>
          </cell>
          <cell r="J55">
            <v>6662</v>
          </cell>
          <cell r="K55">
            <v>1</v>
          </cell>
          <cell r="L55">
            <v>3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3000</v>
          </cell>
          <cell r="R55">
            <v>0</v>
          </cell>
          <cell r="S55">
            <v>0</v>
          </cell>
          <cell r="T55">
            <v>0</v>
          </cell>
          <cell r="U55">
            <v>6476</v>
          </cell>
          <cell r="V55">
            <v>6641</v>
          </cell>
          <cell r="W55">
            <v>608</v>
          </cell>
        </row>
        <row r="56">
          <cell r="E56" t="str">
            <v>Dawadia</v>
          </cell>
          <cell r="F56" t="str">
            <v>IQ0801-0001</v>
          </cell>
          <cell r="G56">
            <v>629</v>
          </cell>
          <cell r="H56">
            <v>3264</v>
          </cell>
          <cell r="I56">
            <v>1706</v>
          </cell>
          <cell r="J56">
            <v>1558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900</v>
          </cell>
          <cell r="R56">
            <v>45</v>
          </cell>
          <cell r="S56">
            <v>0</v>
          </cell>
          <cell r="T56">
            <v>0</v>
          </cell>
          <cell r="U56">
            <v>1573</v>
          </cell>
          <cell r="V56">
            <v>1539</v>
          </cell>
          <cell r="W56">
            <v>152</v>
          </cell>
        </row>
        <row r="57">
          <cell r="E57" t="str">
            <v>Bajet Kandala</v>
          </cell>
          <cell r="F57" t="str">
            <v>IQ0803-0001</v>
          </cell>
          <cell r="G57">
            <v>2053</v>
          </cell>
          <cell r="H57">
            <v>10654</v>
          </cell>
          <cell r="I57">
            <v>5462</v>
          </cell>
          <cell r="J57">
            <v>5192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7</v>
          </cell>
          <cell r="P57">
            <v>26</v>
          </cell>
          <cell r="Q57">
            <v>1522</v>
          </cell>
          <cell r="R57">
            <v>0</v>
          </cell>
          <cell r="S57">
            <v>0</v>
          </cell>
          <cell r="T57">
            <v>0</v>
          </cell>
          <cell r="U57">
            <v>5148</v>
          </cell>
          <cell r="V57">
            <v>4981</v>
          </cell>
          <cell r="W57">
            <v>525</v>
          </cell>
        </row>
        <row r="58">
          <cell r="E58" t="str">
            <v>Darkar</v>
          </cell>
          <cell r="F58" t="str">
            <v>IQ0804-0290</v>
          </cell>
          <cell r="G58">
            <v>727</v>
          </cell>
          <cell r="H58">
            <v>3960</v>
          </cell>
          <cell r="I58">
            <v>1996</v>
          </cell>
          <cell r="J58">
            <v>1964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2</v>
          </cell>
          <cell r="P58">
            <v>8</v>
          </cell>
          <cell r="Q58">
            <v>801</v>
          </cell>
          <cell r="R58">
            <v>0</v>
          </cell>
          <cell r="S58">
            <v>0</v>
          </cell>
          <cell r="T58">
            <v>0</v>
          </cell>
          <cell r="U58">
            <v>1845</v>
          </cell>
          <cell r="V58">
            <v>1935</v>
          </cell>
          <cell r="W58">
            <v>180</v>
          </cell>
        </row>
        <row r="59">
          <cell r="E59" t="str">
            <v>Shariya</v>
          </cell>
          <cell r="F59" t="str">
            <v>IQ0803-0006</v>
          </cell>
          <cell r="G59">
            <v>3089</v>
          </cell>
          <cell r="H59">
            <v>16629</v>
          </cell>
          <cell r="I59">
            <v>8535</v>
          </cell>
          <cell r="J59">
            <v>8094</v>
          </cell>
          <cell r="K59">
            <v>9</v>
          </cell>
          <cell r="L59">
            <v>27</v>
          </cell>
          <cell r="M59">
            <v>1</v>
          </cell>
          <cell r="N59">
            <v>2</v>
          </cell>
          <cell r="O59">
            <v>19</v>
          </cell>
          <cell r="P59">
            <v>107</v>
          </cell>
          <cell r="Q59">
            <v>3975</v>
          </cell>
          <cell r="R59">
            <v>0</v>
          </cell>
          <cell r="S59">
            <v>25</v>
          </cell>
          <cell r="T59">
            <v>0</v>
          </cell>
          <cell r="U59">
            <v>7798</v>
          </cell>
          <cell r="V59">
            <v>8142</v>
          </cell>
          <cell r="W59">
            <v>689</v>
          </cell>
        </row>
        <row r="60">
          <cell r="E60" t="str">
            <v>Mamilian</v>
          </cell>
          <cell r="F60" t="str">
            <v>IQ1501-0002</v>
          </cell>
          <cell r="G60">
            <v>204</v>
          </cell>
          <cell r="H60">
            <v>1032</v>
          </cell>
          <cell r="I60">
            <v>539</v>
          </cell>
          <cell r="J60">
            <v>493</v>
          </cell>
          <cell r="K60">
            <v>1</v>
          </cell>
          <cell r="L60">
            <v>3</v>
          </cell>
          <cell r="M60">
            <v>0</v>
          </cell>
          <cell r="N60">
            <v>0</v>
          </cell>
          <cell r="O60">
            <v>1</v>
          </cell>
          <cell r="P60">
            <v>2</v>
          </cell>
          <cell r="Q60">
            <v>419</v>
          </cell>
          <cell r="R60">
            <v>2581</v>
          </cell>
          <cell r="S60">
            <v>0</v>
          </cell>
          <cell r="T60">
            <v>0</v>
          </cell>
          <cell r="U60">
            <v>553</v>
          </cell>
          <cell r="V60">
            <v>438</v>
          </cell>
          <cell r="W60">
            <v>41</v>
          </cell>
        </row>
        <row r="61">
          <cell r="E61" t="str">
            <v>Al-Wand 2</v>
          </cell>
          <cell r="F61" t="str">
            <v>IQ1004-0004</v>
          </cell>
          <cell r="G61">
            <v>219</v>
          </cell>
          <cell r="H61">
            <v>966</v>
          </cell>
          <cell r="I61">
            <v>459</v>
          </cell>
          <cell r="J61">
            <v>507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8</v>
          </cell>
          <cell r="P61">
            <v>26</v>
          </cell>
          <cell r="Q61">
            <v>295</v>
          </cell>
          <cell r="R61">
            <v>217</v>
          </cell>
          <cell r="S61">
            <v>0</v>
          </cell>
          <cell r="T61">
            <v>0</v>
          </cell>
          <cell r="U61">
            <v>482</v>
          </cell>
          <cell r="V61">
            <v>443</v>
          </cell>
          <cell r="W61">
            <v>41</v>
          </cell>
        </row>
        <row r="62">
          <cell r="E62" t="str">
            <v>Al-Wand 1</v>
          </cell>
          <cell r="F62" t="str">
            <v>IQ1004-0003</v>
          </cell>
          <cell r="G62">
            <v>638</v>
          </cell>
          <cell r="H62">
            <v>2806</v>
          </cell>
          <cell r="I62">
            <v>1372</v>
          </cell>
          <cell r="J62">
            <v>1434</v>
          </cell>
          <cell r="K62">
            <v>2</v>
          </cell>
          <cell r="L62">
            <v>10</v>
          </cell>
          <cell r="M62">
            <v>0</v>
          </cell>
          <cell r="N62">
            <v>0</v>
          </cell>
          <cell r="O62">
            <v>2</v>
          </cell>
          <cell r="P62">
            <v>7</v>
          </cell>
          <cell r="Q62">
            <v>811</v>
          </cell>
          <cell r="R62">
            <v>17</v>
          </cell>
          <cell r="S62">
            <v>0</v>
          </cell>
          <cell r="T62">
            <v>0</v>
          </cell>
          <cell r="U62">
            <v>1375</v>
          </cell>
          <cell r="V62">
            <v>1367</v>
          </cell>
          <cell r="W62">
            <v>64</v>
          </cell>
        </row>
        <row r="63">
          <cell r="E63" t="str">
            <v>Muskar Saad Camp</v>
          </cell>
          <cell r="F63" t="str">
            <v>IQ1002-0007</v>
          </cell>
          <cell r="G63">
            <v>139</v>
          </cell>
          <cell r="H63">
            <v>635</v>
          </cell>
          <cell r="I63">
            <v>352</v>
          </cell>
          <cell r="J63">
            <v>283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195</v>
          </cell>
          <cell r="R63">
            <v>0</v>
          </cell>
          <cell r="S63">
            <v>0</v>
          </cell>
          <cell r="T63">
            <v>195</v>
          </cell>
          <cell r="U63">
            <v>335</v>
          </cell>
          <cell r="V63">
            <v>275</v>
          </cell>
          <cell r="W63">
            <v>25</v>
          </cell>
        </row>
        <row r="64">
          <cell r="E64" t="str">
            <v>Harshm</v>
          </cell>
          <cell r="F64" t="str">
            <v>IQ1102-0002</v>
          </cell>
          <cell r="G64">
            <v>299</v>
          </cell>
          <cell r="H64">
            <v>1502</v>
          </cell>
          <cell r="I64">
            <v>762</v>
          </cell>
          <cell r="J64">
            <v>740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1</v>
          </cell>
          <cell r="P64">
            <v>6</v>
          </cell>
          <cell r="Q64">
            <v>301</v>
          </cell>
          <cell r="R64">
            <v>0</v>
          </cell>
          <cell r="S64">
            <v>0</v>
          </cell>
          <cell r="T64">
            <v>0</v>
          </cell>
          <cell r="U64">
            <v>861</v>
          </cell>
          <cell r="V64">
            <v>603</v>
          </cell>
          <cell r="W64">
            <v>38</v>
          </cell>
        </row>
        <row r="65">
          <cell r="E65" t="str">
            <v>Baharka</v>
          </cell>
          <cell r="F65" t="str">
            <v>IQ1102-0001</v>
          </cell>
          <cell r="G65">
            <v>936</v>
          </cell>
          <cell r="H65">
            <v>4766</v>
          </cell>
          <cell r="I65">
            <v>2438</v>
          </cell>
          <cell r="J65">
            <v>2328</v>
          </cell>
          <cell r="K65">
            <v>5</v>
          </cell>
          <cell r="L65">
            <v>14</v>
          </cell>
          <cell r="M65">
            <v>3</v>
          </cell>
          <cell r="N65">
            <v>7</v>
          </cell>
          <cell r="O65">
            <v>5</v>
          </cell>
          <cell r="P65">
            <v>19</v>
          </cell>
          <cell r="Q65">
            <v>1185</v>
          </cell>
          <cell r="R65">
            <v>3</v>
          </cell>
          <cell r="S65">
            <v>0</v>
          </cell>
          <cell r="T65">
            <v>0</v>
          </cell>
          <cell r="U65">
            <v>2663</v>
          </cell>
          <cell r="V65">
            <v>1966</v>
          </cell>
          <cell r="W65">
            <v>137</v>
          </cell>
        </row>
        <row r="66">
          <cell r="E66" t="str">
            <v>Debaga 1</v>
          </cell>
          <cell r="F66" t="str">
            <v>IQ1107-0007</v>
          </cell>
          <cell r="G66">
            <v>1834</v>
          </cell>
          <cell r="H66">
            <v>9870</v>
          </cell>
          <cell r="I66">
            <v>4982</v>
          </cell>
          <cell r="J66">
            <v>4888</v>
          </cell>
          <cell r="K66">
            <v>4</v>
          </cell>
          <cell r="L66">
            <v>19</v>
          </cell>
          <cell r="M66">
            <v>4</v>
          </cell>
          <cell r="N66">
            <v>15</v>
          </cell>
          <cell r="O66">
            <v>11</v>
          </cell>
          <cell r="P66">
            <v>99</v>
          </cell>
          <cell r="Q66">
            <v>1776</v>
          </cell>
          <cell r="R66">
            <v>0</v>
          </cell>
          <cell r="S66">
            <v>15</v>
          </cell>
          <cell r="T66">
            <v>0</v>
          </cell>
          <cell r="U66">
            <v>5458</v>
          </cell>
          <cell r="V66">
            <v>4111</v>
          </cell>
          <cell r="W66">
            <v>301</v>
          </cell>
        </row>
        <row r="67">
          <cell r="E67" t="str">
            <v>Yahyawa</v>
          </cell>
          <cell r="F67" t="str">
            <v>IQ1302-0002</v>
          </cell>
          <cell r="G67">
            <v>495</v>
          </cell>
          <cell r="H67">
            <v>2647</v>
          </cell>
          <cell r="I67">
            <v>1351</v>
          </cell>
          <cell r="J67">
            <v>1296</v>
          </cell>
          <cell r="K67">
            <v>5</v>
          </cell>
          <cell r="L67">
            <v>17</v>
          </cell>
          <cell r="M67">
            <v>0</v>
          </cell>
          <cell r="N67">
            <v>0</v>
          </cell>
          <cell r="O67">
            <v>3</v>
          </cell>
          <cell r="P67">
            <v>8</v>
          </cell>
          <cell r="Q67">
            <v>645</v>
          </cell>
          <cell r="R67">
            <v>45</v>
          </cell>
          <cell r="S67">
            <v>0</v>
          </cell>
          <cell r="T67">
            <v>0</v>
          </cell>
          <cell r="U67">
            <v>1389</v>
          </cell>
          <cell r="V67">
            <v>1163</v>
          </cell>
          <cell r="W67">
            <v>95</v>
          </cell>
        </row>
        <row r="68">
          <cell r="E68" t="str">
            <v>Laylan 2</v>
          </cell>
          <cell r="F68" t="str">
            <v>IQ1302-0008</v>
          </cell>
          <cell r="G68">
            <v>494</v>
          </cell>
          <cell r="H68">
            <v>2727</v>
          </cell>
          <cell r="I68">
            <v>1463</v>
          </cell>
          <cell r="J68">
            <v>1264</v>
          </cell>
          <cell r="K68">
            <v>2</v>
          </cell>
          <cell r="L68">
            <v>12</v>
          </cell>
          <cell r="M68">
            <v>0</v>
          </cell>
          <cell r="N68">
            <v>0</v>
          </cell>
          <cell r="O68">
            <v>13</v>
          </cell>
          <cell r="P68">
            <v>54</v>
          </cell>
          <cell r="Q68">
            <v>686</v>
          </cell>
          <cell r="R68">
            <v>922</v>
          </cell>
          <cell r="S68">
            <v>686</v>
          </cell>
          <cell r="T68">
            <v>0</v>
          </cell>
          <cell r="U68">
            <v>1698</v>
          </cell>
          <cell r="V68">
            <v>965</v>
          </cell>
          <cell r="W68">
            <v>64</v>
          </cell>
        </row>
        <row r="69">
          <cell r="E69" t="str">
            <v>Laylan IDP</v>
          </cell>
          <cell r="F69" t="str">
            <v>IQ1302-0001</v>
          </cell>
          <cell r="G69">
            <v>1082</v>
          </cell>
          <cell r="H69">
            <v>6104</v>
          </cell>
          <cell r="I69">
            <v>3190</v>
          </cell>
          <cell r="J69">
            <v>2914</v>
          </cell>
          <cell r="K69">
            <v>3</v>
          </cell>
          <cell r="L69">
            <v>11</v>
          </cell>
          <cell r="M69">
            <v>0</v>
          </cell>
          <cell r="N69">
            <v>0</v>
          </cell>
          <cell r="O69">
            <v>26</v>
          </cell>
          <cell r="P69">
            <v>129</v>
          </cell>
          <cell r="Q69">
            <v>1519</v>
          </cell>
          <cell r="R69">
            <v>486</v>
          </cell>
          <cell r="S69">
            <v>0</v>
          </cell>
          <cell r="T69">
            <v>0</v>
          </cell>
          <cell r="U69">
            <v>3641</v>
          </cell>
          <cell r="V69">
            <v>2302</v>
          </cell>
          <cell r="W69">
            <v>164</v>
          </cell>
        </row>
        <row r="70">
          <cell r="E70" t="str">
            <v>Sheikhan</v>
          </cell>
          <cell r="F70" t="str">
            <v>IQ1506-0002</v>
          </cell>
          <cell r="G70">
            <v>852</v>
          </cell>
          <cell r="H70">
            <v>4530</v>
          </cell>
          <cell r="I70">
            <v>2279</v>
          </cell>
          <cell r="J70">
            <v>2251</v>
          </cell>
          <cell r="K70">
            <v>3</v>
          </cell>
          <cell r="L70">
            <v>20</v>
          </cell>
          <cell r="M70">
            <v>0</v>
          </cell>
          <cell r="N70">
            <v>0</v>
          </cell>
          <cell r="O70">
            <v>2</v>
          </cell>
          <cell r="P70">
            <v>8</v>
          </cell>
          <cell r="Q70">
            <v>1004</v>
          </cell>
          <cell r="R70">
            <v>0</v>
          </cell>
          <cell r="S70">
            <v>0</v>
          </cell>
          <cell r="T70">
            <v>0</v>
          </cell>
          <cell r="U70">
            <v>2017</v>
          </cell>
          <cell r="V70">
            <v>2301</v>
          </cell>
          <cell r="W70">
            <v>212</v>
          </cell>
        </row>
        <row r="71">
          <cell r="E71" t="str">
            <v>Mamrashan</v>
          </cell>
          <cell r="F71" t="str">
            <v>IQ1506-0003</v>
          </cell>
          <cell r="G71">
            <v>1742</v>
          </cell>
          <cell r="H71">
            <v>8902</v>
          </cell>
          <cell r="I71">
            <v>4619</v>
          </cell>
          <cell r="J71">
            <v>4283</v>
          </cell>
          <cell r="K71">
            <v>0</v>
          </cell>
          <cell r="L71">
            <v>0</v>
          </cell>
          <cell r="M71">
            <v>3</v>
          </cell>
          <cell r="N71">
            <v>20</v>
          </cell>
          <cell r="O71">
            <v>5</v>
          </cell>
          <cell r="P71">
            <v>19</v>
          </cell>
          <cell r="Q71">
            <v>1832</v>
          </cell>
          <cell r="R71">
            <v>159</v>
          </cell>
          <cell r="S71">
            <v>4</v>
          </cell>
          <cell r="T71">
            <v>0</v>
          </cell>
          <cell r="U71">
            <v>4054</v>
          </cell>
          <cell r="V71">
            <v>4450</v>
          </cell>
          <cell r="W71">
            <v>398</v>
          </cell>
        </row>
        <row r="72">
          <cell r="E72" t="str">
            <v>Essian</v>
          </cell>
          <cell r="F72" t="str">
            <v>IQ1506-0001</v>
          </cell>
          <cell r="G72">
            <v>2762</v>
          </cell>
          <cell r="H72">
            <v>14983</v>
          </cell>
          <cell r="I72">
            <v>7573</v>
          </cell>
          <cell r="J72">
            <v>7410</v>
          </cell>
          <cell r="K72">
            <v>1</v>
          </cell>
          <cell r="L72">
            <v>4</v>
          </cell>
          <cell r="M72">
            <v>0</v>
          </cell>
          <cell r="N72">
            <v>0</v>
          </cell>
          <cell r="O72">
            <v>2</v>
          </cell>
          <cell r="P72">
            <v>8</v>
          </cell>
          <cell r="Q72">
            <v>3003</v>
          </cell>
          <cell r="R72">
            <v>0</v>
          </cell>
          <cell r="S72">
            <v>0</v>
          </cell>
          <cell r="T72">
            <v>0</v>
          </cell>
          <cell r="U72">
            <v>6902</v>
          </cell>
          <cell r="V72">
            <v>7444</v>
          </cell>
          <cell r="W72">
            <v>637</v>
          </cell>
        </row>
        <row r="73">
          <cell r="E73" t="str">
            <v>Qayyarah-Jad'ah 1 &amp; 2</v>
          </cell>
          <cell r="F73" t="str">
            <v>IQ1505-0010-001</v>
          </cell>
          <cell r="G73">
            <v>1702</v>
          </cell>
          <cell r="H73" t="str">
            <v>N/A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  <cell r="M73" t="str">
            <v>N/A</v>
          </cell>
          <cell r="N73" t="str">
            <v>N/A</v>
          </cell>
          <cell r="O73" t="str">
            <v>N/A</v>
          </cell>
          <cell r="P73" t="str">
            <v>N/A</v>
          </cell>
          <cell r="Q73" t="str">
            <v>N/A</v>
          </cell>
          <cell r="R73" t="str">
            <v>N/A</v>
          </cell>
          <cell r="S73" t="str">
            <v>N/A</v>
          </cell>
          <cell r="T73" t="str">
            <v>N/A</v>
          </cell>
          <cell r="U73" t="str">
            <v>N/A</v>
          </cell>
          <cell r="V73" t="str">
            <v>N/A</v>
          </cell>
          <cell r="W73" t="str">
            <v>N/A</v>
          </cell>
        </row>
        <row r="74">
          <cell r="E74" t="str">
            <v>Qayyarah-Jad'ah 3</v>
          </cell>
          <cell r="F74" t="str">
            <v>IQ1505-0010-002</v>
          </cell>
          <cell r="G74">
            <v>1260</v>
          </cell>
          <cell r="H74" t="str">
            <v>N/A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  <cell r="M74" t="str">
            <v>N/A</v>
          </cell>
          <cell r="N74" t="str">
            <v>N/A</v>
          </cell>
          <cell r="O74" t="str">
            <v>N/A</v>
          </cell>
          <cell r="P74" t="str">
            <v>N/A</v>
          </cell>
          <cell r="Q74" t="str">
            <v>N/A</v>
          </cell>
          <cell r="R74" t="str">
            <v>N/A</v>
          </cell>
          <cell r="S74" t="str">
            <v>N/A</v>
          </cell>
          <cell r="T74" t="str">
            <v>N/A</v>
          </cell>
          <cell r="U74" t="str">
            <v>N/A</v>
          </cell>
          <cell r="V74" t="str">
            <v>N/A</v>
          </cell>
          <cell r="W74" t="str">
            <v>N/A</v>
          </cell>
        </row>
        <row r="75">
          <cell r="E75" t="str">
            <v>Hasansham U3</v>
          </cell>
          <cell r="F75" t="str">
            <v>IQ1503-0030</v>
          </cell>
          <cell r="G75">
            <v>1263</v>
          </cell>
          <cell r="H75">
            <v>5884</v>
          </cell>
          <cell r="I75">
            <v>3237</v>
          </cell>
          <cell r="J75">
            <v>2647</v>
          </cell>
          <cell r="K75">
            <v>39</v>
          </cell>
          <cell r="L75">
            <v>170</v>
          </cell>
          <cell r="M75">
            <v>14</v>
          </cell>
          <cell r="N75">
            <v>65</v>
          </cell>
          <cell r="O75">
            <v>29</v>
          </cell>
          <cell r="P75">
            <v>109</v>
          </cell>
          <cell r="Q75">
            <v>1594</v>
          </cell>
          <cell r="R75">
            <v>0</v>
          </cell>
          <cell r="S75">
            <v>0</v>
          </cell>
          <cell r="T75">
            <v>0</v>
          </cell>
          <cell r="U75">
            <v>3559</v>
          </cell>
          <cell r="V75">
            <v>2162</v>
          </cell>
          <cell r="W75">
            <v>163</v>
          </cell>
        </row>
        <row r="76">
          <cell r="E76" t="str">
            <v>Khazer M1</v>
          </cell>
          <cell r="F76" t="str">
            <v>IQ1503-0010</v>
          </cell>
          <cell r="G76">
            <v>1297</v>
          </cell>
          <cell r="H76">
            <v>6819</v>
          </cell>
          <cell r="I76">
            <v>3606</v>
          </cell>
          <cell r="J76">
            <v>3213</v>
          </cell>
          <cell r="K76">
            <v>14</v>
          </cell>
          <cell r="L76">
            <v>75</v>
          </cell>
          <cell r="M76">
            <v>4</v>
          </cell>
          <cell r="N76">
            <v>19</v>
          </cell>
          <cell r="O76">
            <v>42</v>
          </cell>
          <cell r="P76">
            <v>225</v>
          </cell>
          <cell r="Q76">
            <v>1794</v>
          </cell>
          <cell r="R76">
            <v>0</v>
          </cell>
          <cell r="S76">
            <v>0</v>
          </cell>
          <cell r="T76">
            <v>0</v>
          </cell>
          <cell r="U76">
            <v>4257</v>
          </cell>
          <cell r="V76">
            <v>2392</v>
          </cell>
          <cell r="W76">
            <v>170</v>
          </cell>
        </row>
        <row r="77">
          <cell r="E77" t="str">
            <v>Hasansham U2</v>
          </cell>
          <cell r="F77" t="str">
            <v>IQ1503-0024</v>
          </cell>
          <cell r="G77">
            <v>965</v>
          </cell>
          <cell r="H77">
            <v>4570</v>
          </cell>
          <cell r="I77">
            <v>2519</v>
          </cell>
          <cell r="J77">
            <v>2051</v>
          </cell>
          <cell r="K77">
            <v>37</v>
          </cell>
          <cell r="L77">
            <v>170</v>
          </cell>
          <cell r="M77">
            <v>12</v>
          </cell>
          <cell r="N77">
            <v>40</v>
          </cell>
          <cell r="O77">
            <v>35</v>
          </cell>
          <cell r="P77">
            <v>170</v>
          </cell>
          <cell r="Q77">
            <v>1268</v>
          </cell>
          <cell r="R77">
            <v>0</v>
          </cell>
          <cell r="S77">
            <v>0</v>
          </cell>
          <cell r="T77">
            <v>0</v>
          </cell>
          <cell r="U77">
            <v>2993</v>
          </cell>
          <cell r="V77">
            <v>1481</v>
          </cell>
          <cell r="W77">
            <v>96</v>
          </cell>
        </row>
        <row r="78">
          <cell r="E78" t="str">
            <v>Hamam Al Alil 2</v>
          </cell>
          <cell r="F78" t="str">
            <v>IQ1505-0015</v>
          </cell>
          <cell r="G78">
            <v>4223</v>
          </cell>
          <cell r="H78">
            <v>20976</v>
          </cell>
          <cell r="I78">
            <v>11473</v>
          </cell>
          <cell r="J78">
            <v>9503</v>
          </cell>
          <cell r="K78">
            <v>11</v>
          </cell>
          <cell r="L78">
            <v>31</v>
          </cell>
          <cell r="M78">
            <v>11</v>
          </cell>
          <cell r="N78">
            <v>31</v>
          </cell>
          <cell r="O78">
            <v>100</v>
          </cell>
          <cell r="P78">
            <v>525</v>
          </cell>
          <cell r="Q78">
            <v>4349</v>
          </cell>
          <cell r="R78">
            <v>307</v>
          </cell>
          <cell r="S78">
            <v>0</v>
          </cell>
          <cell r="T78">
            <v>0</v>
          </cell>
          <cell r="U78">
            <v>13235</v>
          </cell>
          <cell r="V78">
            <v>7180</v>
          </cell>
          <cell r="W78">
            <v>561</v>
          </cell>
        </row>
        <row r="79">
          <cell r="E79" t="str">
            <v>Hamam Al Alil 1</v>
          </cell>
          <cell r="F79" t="str">
            <v>IQ1505-0014</v>
          </cell>
          <cell r="G79">
            <v>3708</v>
          </cell>
          <cell r="H79">
            <v>15516</v>
          </cell>
          <cell r="I79">
            <v>8337</v>
          </cell>
          <cell r="J79">
            <v>7179</v>
          </cell>
          <cell r="K79">
            <v>23</v>
          </cell>
          <cell r="L79">
            <v>94</v>
          </cell>
          <cell r="M79">
            <v>21</v>
          </cell>
          <cell r="N79">
            <v>85</v>
          </cell>
          <cell r="O79">
            <v>82</v>
          </cell>
          <cell r="P79">
            <v>363</v>
          </cell>
          <cell r="Q79">
            <v>3713</v>
          </cell>
          <cell r="R79">
            <v>70</v>
          </cell>
          <cell r="S79">
            <v>217</v>
          </cell>
          <cell r="T79">
            <v>0</v>
          </cell>
          <cell r="U79">
            <v>9738</v>
          </cell>
          <cell r="V79">
            <v>5337</v>
          </cell>
          <cell r="W79">
            <v>441</v>
          </cell>
        </row>
        <row r="80">
          <cell r="E80" t="str">
            <v>Qayyarah-Jad'ah 6</v>
          </cell>
          <cell r="F80" t="str">
            <v>IQ1505-0010-005</v>
          </cell>
          <cell r="G80">
            <v>2265</v>
          </cell>
          <cell r="H80" t="str">
            <v>N/A</v>
          </cell>
          <cell r="I80" t="str">
            <v>N/A</v>
          </cell>
          <cell r="J80" t="str">
            <v>N/A</v>
          </cell>
          <cell r="K80" t="str">
            <v>N/A</v>
          </cell>
          <cell r="L80" t="str">
            <v>N/A</v>
          </cell>
          <cell r="M80" t="str">
            <v>N/A</v>
          </cell>
          <cell r="N80" t="str">
            <v>N/A</v>
          </cell>
          <cell r="O80" t="str">
            <v>N/A</v>
          </cell>
          <cell r="P80" t="str">
            <v>N/A</v>
          </cell>
          <cell r="Q80" t="str">
            <v>N/A</v>
          </cell>
          <cell r="R80" t="str">
            <v>N/A</v>
          </cell>
          <cell r="S80" t="str">
            <v>N/A</v>
          </cell>
          <cell r="T80" t="str">
            <v>N/A</v>
          </cell>
          <cell r="U80" t="str">
            <v>N/A</v>
          </cell>
          <cell r="V80">
            <v>4322</v>
          </cell>
          <cell r="W80">
            <v>411</v>
          </cell>
        </row>
        <row r="81">
          <cell r="E81" t="str">
            <v>Qayyarah-Jad'ah 5</v>
          </cell>
          <cell r="F81" t="str">
            <v>IQ1505-0010-004</v>
          </cell>
          <cell r="G81">
            <v>2482</v>
          </cell>
          <cell r="H81" t="str">
            <v>N/A</v>
          </cell>
          <cell r="I81" t="str">
            <v>N/A</v>
          </cell>
          <cell r="J81" t="str">
            <v>N/A</v>
          </cell>
          <cell r="K81" t="str">
            <v>N/A</v>
          </cell>
          <cell r="L81" t="str">
            <v>N/A</v>
          </cell>
          <cell r="M81" t="str">
            <v>N/A</v>
          </cell>
          <cell r="N81" t="str">
            <v>N/A</v>
          </cell>
          <cell r="O81" t="str">
            <v>N/A</v>
          </cell>
          <cell r="P81" t="str">
            <v>N/A</v>
          </cell>
          <cell r="Q81" t="str">
            <v>N/A</v>
          </cell>
          <cell r="R81" t="str">
            <v>N/A</v>
          </cell>
          <cell r="S81" t="str">
            <v>N/A</v>
          </cell>
          <cell r="T81" t="str">
            <v>N/A</v>
          </cell>
          <cell r="U81" t="str">
            <v>N/A</v>
          </cell>
          <cell r="V81" t="str">
            <v>N/A</v>
          </cell>
          <cell r="W81" t="str">
            <v>N/A</v>
          </cell>
        </row>
        <row r="82">
          <cell r="E82" t="str">
            <v>As Salamyiah 1</v>
          </cell>
          <cell r="F82" t="str">
            <v>IQ1503-0027-001</v>
          </cell>
          <cell r="G82">
            <v>1331</v>
          </cell>
          <cell r="H82">
            <v>7352</v>
          </cell>
          <cell r="I82">
            <v>3943</v>
          </cell>
          <cell r="J82">
            <v>3409</v>
          </cell>
          <cell r="K82">
            <v>4</v>
          </cell>
          <cell r="L82">
            <v>11</v>
          </cell>
          <cell r="M82">
            <v>5</v>
          </cell>
          <cell r="N82">
            <v>23</v>
          </cell>
          <cell r="O82">
            <v>78</v>
          </cell>
          <cell r="P82">
            <v>449</v>
          </cell>
          <cell r="Q82">
            <v>1654</v>
          </cell>
          <cell r="R82">
            <v>138</v>
          </cell>
          <cell r="S82">
            <v>0</v>
          </cell>
          <cell r="T82">
            <v>0</v>
          </cell>
          <cell r="U82">
            <v>4414</v>
          </cell>
          <cell r="V82">
            <v>2729</v>
          </cell>
          <cell r="W82">
            <v>209</v>
          </cell>
        </row>
        <row r="83">
          <cell r="E83" t="str">
            <v>As Salamyiah 2</v>
          </cell>
          <cell r="F83" t="str">
            <v>IQ1503-0027-002</v>
          </cell>
          <cell r="G83">
            <v>3592</v>
          </cell>
          <cell r="H83">
            <v>18579</v>
          </cell>
          <cell r="I83">
            <v>9715</v>
          </cell>
          <cell r="J83">
            <v>8864</v>
          </cell>
          <cell r="K83">
            <v>6</v>
          </cell>
          <cell r="L83">
            <v>18</v>
          </cell>
          <cell r="M83">
            <v>0</v>
          </cell>
          <cell r="N83">
            <v>0</v>
          </cell>
          <cell r="O83">
            <v>162</v>
          </cell>
          <cell r="P83">
            <v>913</v>
          </cell>
          <cell r="Q83">
            <v>4421</v>
          </cell>
          <cell r="R83">
            <v>327</v>
          </cell>
          <cell r="S83">
            <v>0</v>
          </cell>
          <cell r="T83">
            <v>0</v>
          </cell>
          <cell r="U83">
            <v>10556</v>
          </cell>
          <cell r="V83">
            <v>7386</v>
          </cell>
          <cell r="W83">
            <v>637</v>
          </cell>
        </row>
        <row r="84">
          <cell r="E84" t="str">
            <v>Qayyarah-Jad'ah 4</v>
          </cell>
          <cell r="F84" t="str">
            <v>IQ1505-0010-003</v>
          </cell>
          <cell r="G84">
            <v>912</v>
          </cell>
          <cell r="H84" t="str">
            <v>N/A</v>
          </cell>
          <cell r="I84" t="str">
            <v>N/A</v>
          </cell>
          <cell r="J84" t="str">
            <v>N/A</v>
          </cell>
          <cell r="K84" t="str">
            <v>N/A</v>
          </cell>
          <cell r="L84" t="str">
            <v>N/A</v>
          </cell>
          <cell r="M84" t="str">
            <v>N/A</v>
          </cell>
          <cell r="N84" t="str">
            <v>N/A</v>
          </cell>
          <cell r="O84" t="str">
            <v>N/A</v>
          </cell>
          <cell r="P84" t="str">
            <v>N/A</v>
          </cell>
          <cell r="Q84" t="str">
            <v>N/A</v>
          </cell>
          <cell r="R84" t="str">
            <v>N/A</v>
          </cell>
          <cell r="S84" t="str">
            <v>N/A</v>
          </cell>
          <cell r="T84" t="str">
            <v>N/A</v>
          </cell>
          <cell r="U84" t="str">
            <v>N/A</v>
          </cell>
          <cell r="V84" t="str">
            <v>N/A</v>
          </cell>
          <cell r="W84" t="str">
            <v>N/A</v>
          </cell>
        </row>
        <row r="85">
          <cell r="E85" t="str">
            <v>As Salamyiah Nimrud</v>
          </cell>
          <cell r="F85" t="str">
            <v>IQ1503-0036</v>
          </cell>
          <cell r="G85">
            <v>559</v>
          </cell>
          <cell r="H85">
            <v>2507</v>
          </cell>
          <cell r="I85">
            <v>1417</v>
          </cell>
          <cell r="J85">
            <v>1090</v>
          </cell>
          <cell r="K85">
            <v>1</v>
          </cell>
          <cell r="L85">
            <v>2</v>
          </cell>
          <cell r="M85">
            <v>1</v>
          </cell>
          <cell r="N85">
            <v>2</v>
          </cell>
          <cell r="O85">
            <v>58</v>
          </cell>
          <cell r="P85">
            <v>275</v>
          </cell>
          <cell r="Q85">
            <v>669</v>
          </cell>
          <cell r="R85">
            <v>420</v>
          </cell>
          <cell r="S85">
            <v>0</v>
          </cell>
          <cell r="T85">
            <v>0</v>
          </cell>
          <cell r="U85">
            <v>1539</v>
          </cell>
          <cell r="V85">
            <v>882</v>
          </cell>
          <cell r="W85">
            <v>86</v>
          </cell>
        </row>
        <row r="86">
          <cell r="E86" t="str">
            <v>Qayyarah Airstrip</v>
          </cell>
          <cell r="F86" t="str">
            <v>IQ1505-0007</v>
          </cell>
          <cell r="G86">
            <v>6561</v>
          </cell>
          <cell r="H86">
            <v>32675</v>
          </cell>
          <cell r="I86">
            <v>17915</v>
          </cell>
          <cell r="J86">
            <v>14760</v>
          </cell>
          <cell r="K86">
            <v>50</v>
          </cell>
          <cell r="L86">
            <v>165</v>
          </cell>
          <cell r="M86">
            <v>50</v>
          </cell>
          <cell r="N86">
            <v>165</v>
          </cell>
          <cell r="O86">
            <v>285</v>
          </cell>
          <cell r="P86">
            <v>1419</v>
          </cell>
          <cell r="Q86">
            <v>8737</v>
          </cell>
          <cell r="R86">
            <v>486</v>
          </cell>
          <cell r="S86">
            <v>777</v>
          </cell>
          <cell r="T86">
            <v>0</v>
          </cell>
          <cell r="U86">
            <v>19762</v>
          </cell>
          <cell r="V86">
            <v>12208</v>
          </cell>
          <cell r="W86">
            <v>705</v>
          </cell>
        </row>
        <row r="87">
          <cell r="E87" t="str">
            <v>Haj Ali</v>
          </cell>
          <cell r="F87" t="str">
            <v>IQ1505-0008</v>
          </cell>
          <cell r="G87">
            <v>2450</v>
          </cell>
          <cell r="H87">
            <v>13224</v>
          </cell>
          <cell r="I87">
            <v>7056</v>
          </cell>
          <cell r="J87">
            <v>6168</v>
          </cell>
          <cell r="K87">
            <v>32</v>
          </cell>
          <cell r="L87">
            <v>99</v>
          </cell>
          <cell r="M87">
            <v>32</v>
          </cell>
          <cell r="N87">
            <v>99</v>
          </cell>
          <cell r="O87">
            <v>128</v>
          </cell>
          <cell r="P87">
            <v>667</v>
          </cell>
          <cell r="Q87">
            <v>3108</v>
          </cell>
          <cell r="R87">
            <v>7500</v>
          </cell>
          <cell r="S87">
            <v>800</v>
          </cell>
          <cell r="T87">
            <v>0</v>
          </cell>
          <cell r="U87">
            <v>7278</v>
          </cell>
          <cell r="V87">
            <v>5442</v>
          </cell>
          <cell r="W87">
            <v>504</v>
          </cell>
        </row>
        <row r="88">
          <cell r="E88" t="str">
            <v>Al Karamah</v>
          </cell>
          <cell r="F88" t="str">
            <v>IQ1808-0014-002</v>
          </cell>
          <cell r="G88">
            <v>383</v>
          </cell>
          <cell r="H88">
            <v>1611</v>
          </cell>
          <cell r="I88">
            <v>823</v>
          </cell>
          <cell r="J88">
            <v>788</v>
          </cell>
          <cell r="K88">
            <v>0</v>
          </cell>
          <cell r="L88">
            <v>0</v>
          </cell>
          <cell r="M88">
            <v>24</v>
          </cell>
          <cell r="N88">
            <v>91</v>
          </cell>
          <cell r="O88">
            <v>0</v>
          </cell>
          <cell r="P88">
            <v>0</v>
          </cell>
          <cell r="Q88">
            <v>605</v>
          </cell>
          <cell r="R88">
            <v>200</v>
          </cell>
          <cell r="S88">
            <v>580</v>
          </cell>
          <cell r="T88">
            <v>0</v>
          </cell>
          <cell r="U88">
            <v>900</v>
          </cell>
          <cell r="V88">
            <v>664</v>
          </cell>
          <cell r="W88">
            <v>47</v>
          </cell>
        </row>
        <row r="89">
          <cell r="E89" t="str">
            <v>Al-Alam 1</v>
          </cell>
          <cell r="F89" t="str">
            <v>IQ1808-0002-001</v>
          </cell>
          <cell r="G89">
            <v>30</v>
          </cell>
          <cell r="H89">
            <v>1651</v>
          </cell>
          <cell r="I89">
            <v>879</v>
          </cell>
          <cell r="J89">
            <v>772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6</v>
          </cell>
          <cell r="P89">
            <v>27</v>
          </cell>
          <cell r="Q89">
            <v>393</v>
          </cell>
          <cell r="R89">
            <v>107</v>
          </cell>
          <cell r="S89">
            <v>107</v>
          </cell>
          <cell r="T89">
            <v>0</v>
          </cell>
          <cell r="U89">
            <v>990</v>
          </cell>
          <cell r="V89">
            <v>616</v>
          </cell>
          <cell r="W89">
            <v>45</v>
          </cell>
        </row>
        <row r="90">
          <cell r="E90" t="str">
            <v>Basateen Al Sheuokh</v>
          </cell>
          <cell r="F90" t="str">
            <v>IQ1509-0007</v>
          </cell>
          <cell r="G90">
            <v>291</v>
          </cell>
          <cell r="H90">
            <v>1464</v>
          </cell>
          <cell r="I90">
            <v>704</v>
          </cell>
          <cell r="J90">
            <v>760</v>
          </cell>
          <cell r="K90">
            <v>1</v>
          </cell>
          <cell r="L90">
            <v>2</v>
          </cell>
          <cell r="M90">
            <v>0</v>
          </cell>
          <cell r="N90">
            <v>0</v>
          </cell>
          <cell r="O90">
            <v>6</v>
          </cell>
          <cell r="P90">
            <v>27</v>
          </cell>
          <cell r="Q90">
            <v>1</v>
          </cell>
          <cell r="R90">
            <v>218</v>
          </cell>
          <cell r="S90">
            <v>2018</v>
          </cell>
          <cell r="T90">
            <v>0</v>
          </cell>
          <cell r="U90">
            <v>859</v>
          </cell>
          <cell r="V90">
            <v>564</v>
          </cell>
          <cell r="W90">
            <v>41</v>
          </cell>
        </row>
        <row r="91">
          <cell r="E91" t="str">
            <v>Arbat IDP</v>
          </cell>
          <cell r="F91" t="str">
            <v>IQ0510-0001</v>
          </cell>
          <cell r="G91">
            <v>347</v>
          </cell>
          <cell r="H91">
            <v>1640</v>
          </cell>
          <cell r="I91">
            <v>836</v>
          </cell>
          <cell r="J91">
            <v>804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4</v>
          </cell>
          <cell r="P91">
            <v>15</v>
          </cell>
          <cell r="Q91">
            <v>394</v>
          </cell>
          <cell r="R91">
            <v>0</v>
          </cell>
          <cell r="S91">
            <v>0</v>
          </cell>
          <cell r="T91">
            <v>22</v>
          </cell>
          <cell r="U91">
            <v>921</v>
          </cell>
          <cell r="V91">
            <v>678</v>
          </cell>
          <cell r="W91">
            <v>41</v>
          </cell>
        </row>
        <row r="92">
          <cell r="E92" t="str">
            <v>Surdesh</v>
          </cell>
          <cell r="F92" t="str">
            <v>IQ0503-0006</v>
          </cell>
          <cell r="G92">
            <v>59</v>
          </cell>
          <cell r="H92">
            <v>274</v>
          </cell>
          <cell r="I92">
            <v>139</v>
          </cell>
          <cell r="J92">
            <v>135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8</v>
          </cell>
          <cell r="P92">
            <v>39</v>
          </cell>
          <cell r="Q92">
            <v>400</v>
          </cell>
          <cell r="R92">
            <v>0</v>
          </cell>
          <cell r="S92">
            <v>0</v>
          </cell>
          <cell r="T92">
            <v>59</v>
          </cell>
          <cell r="U92">
            <v>124</v>
          </cell>
          <cell r="V92">
            <v>142</v>
          </cell>
          <cell r="W92">
            <v>8</v>
          </cell>
        </row>
        <row r="93">
          <cell r="E93" t="str">
            <v>Qoratu</v>
          </cell>
          <cell r="F93" t="str">
            <v>IQ1004-0011</v>
          </cell>
          <cell r="G93">
            <v>237</v>
          </cell>
          <cell r="H93">
            <v>1099</v>
          </cell>
          <cell r="I93">
            <v>540</v>
          </cell>
          <cell r="J93">
            <v>559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4</v>
          </cell>
          <cell r="P93">
            <v>17</v>
          </cell>
          <cell r="Q93">
            <v>364</v>
          </cell>
          <cell r="R93">
            <v>676</v>
          </cell>
          <cell r="S93">
            <v>0</v>
          </cell>
          <cell r="T93">
            <v>0</v>
          </cell>
          <cell r="U93">
            <v>606</v>
          </cell>
          <cell r="V93">
            <v>459</v>
          </cell>
          <cell r="W93">
            <v>32</v>
          </cell>
        </row>
        <row r="94">
          <cell r="E94" t="str">
            <v>Tazade</v>
          </cell>
          <cell r="F94" t="str">
            <v>IQ0505-0002</v>
          </cell>
          <cell r="G94">
            <v>314</v>
          </cell>
          <cell r="H94">
            <v>1478</v>
          </cell>
          <cell r="I94">
            <v>794</v>
          </cell>
          <cell r="J94">
            <v>684</v>
          </cell>
          <cell r="K94">
            <v>2</v>
          </cell>
          <cell r="L94">
            <v>8</v>
          </cell>
          <cell r="M94">
            <v>2</v>
          </cell>
          <cell r="N94">
            <v>8</v>
          </cell>
          <cell r="O94">
            <v>0</v>
          </cell>
          <cell r="P94">
            <v>0</v>
          </cell>
          <cell r="Q94">
            <v>429</v>
          </cell>
          <cell r="R94">
            <v>0</v>
          </cell>
          <cell r="S94">
            <v>0</v>
          </cell>
          <cell r="T94">
            <v>545</v>
          </cell>
          <cell r="U94">
            <v>816</v>
          </cell>
          <cell r="V94">
            <v>617</v>
          </cell>
          <cell r="W94">
            <v>45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per month"/>
      <sheetName val="Sheet5"/>
      <sheetName val="SecondaryDisp"/>
      <sheetName val="May2019"/>
      <sheetName val="Apr2019"/>
      <sheetName val="Mar2019"/>
      <sheetName val="February2019"/>
      <sheetName val="Jan2019"/>
      <sheetName val="WorksheetJan2019"/>
      <sheetName val="IOM"/>
      <sheetName val="Graph"/>
      <sheetName val="Dec2018"/>
      <sheetName val="Sheet2"/>
      <sheetName val="Nov2018"/>
      <sheetName val="Oct2018"/>
      <sheetName val="Sep2018"/>
      <sheetName val="Sheet1"/>
      <sheetName val="Aug2018 "/>
      <sheetName val="July2018 "/>
      <sheetName val="Gabriel (Jan)"/>
      <sheetName val="WorkSheet"/>
      <sheetName val="Difference in fig."/>
      <sheetName val="GPS locations (Jan list) "/>
      <sheetName val="Sheet3"/>
    </sheetNames>
    <sheetDataSet>
      <sheetData sheetId="0"/>
      <sheetData sheetId="1"/>
      <sheetData sheetId="2"/>
      <sheetData sheetId="3"/>
      <sheetData sheetId="4">
        <row r="87">
          <cell r="I87">
            <v>124</v>
          </cell>
          <cell r="J87">
            <v>758</v>
          </cell>
          <cell r="K87">
            <v>384</v>
          </cell>
          <cell r="L87">
            <v>374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124</v>
          </cell>
          <cell r="T87">
            <v>0</v>
          </cell>
          <cell r="U87">
            <v>0</v>
          </cell>
          <cell r="V87">
            <v>993</v>
          </cell>
          <cell r="W87">
            <v>400</v>
          </cell>
          <cell r="X87">
            <v>335</v>
          </cell>
          <cell r="Y87">
            <v>23</v>
          </cell>
        </row>
        <row r="92">
          <cell r="I92">
            <v>78</v>
          </cell>
          <cell r="J92">
            <v>443</v>
          </cell>
          <cell r="K92">
            <v>230</v>
          </cell>
          <cell r="L92">
            <v>213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112</v>
          </cell>
          <cell r="T92">
            <v>1084</v>
          </cell>
          <cell r="U92">
            <v>1196</v>
          </cell>
          <cell r="V92">
            <v>0</v>
          </cell>
          <cell r="W92">
            <v>280</v>
          </cell>
          <cell r="X92">
            <v>153</v>
          </cell>
          <cell r="Y92">
            <v>10</v>
          </cell>
        </row>
        <row r="112">
          <cell r="I112">
            <v>1141</v>
          </cell>
          <cell r="J112">
            <v>5430</v>
          </cell>
          <cell r="K112">
            <v>3439</v>
          </cell>
          <cell r="L112">
            <v>1991</v>
          </cell>
          <cell r="M112">
            <v>3</v>
          </cell>
          <cell r="N112">
            <v>14</v>
          </cell>
          <cell r="O112">
            <v>3</v>
          </cell>
          <cell r="P112">
            <v>9</v>
          </cell>
          <cell r="Q112">
            <v>39</v>
          </cell>
          <cell r="R112">
            <v>39</v>
          </cell>
          <cell r="S112">
            <v>476</v>
          </cell>
          <cell r="T112">
            <v>0</v>
          </cell>
          <cell r="U112">
            <v>0</v>
          </cell>
          <cell r="V112">
            <v>47</v>
          </cell>
          <cell r="W112">
            <v>2526</v>
          </cell>
          <cell r="X112">
            <v>2738</v>
          </cell>
          <cell r="Y112">
            <v>166</v>
          </cell>
        </row>
        <row r="118">
          <cell r="I118">
            <v>2282</v>
          </cell>
          <cell r="J118">
            <v>11008</v>
          </cell>
          <cell r="K118">
            <v>5626</v>
          </cell>
          <cell r="L118">
            <v>5382</v>
          </cell>
          <cell r="M118">
            <v>1</v>
          </cell>
          <cell r="N118">
            <v>4</v>
          </cell>
          <cell r="O118">
            <v>0</v>
          </cell>
          <cell r="P118">
            <v>35</v>
          </cell>
          <cell r="Q118">
            <v>192</v>
          </cell>
          <cell r="R118">
            <v>192</v>
          </cell>
          <cell r="S118">
            <v>2282</v>
          </cell>
          <cell r="T118">
            <v>0</v>
          </cell>
          <cell r="U118">
            <v>369</v>
          </cell>
          <cell r="V118">
            <v>0</v>
          </cell>
          <cell r="W118">
            <v>6477</v>
          </cell>
          <cell r="X118">
            <v>4280</v>
          </cell>
          <cell r="Y118">
            <v>251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N146"/>
  <sheetViews>
    <sheetView tabSelected="1" zoomScaleNormal="100" workbookViewId="0">
      <selection activeCell="F2" sqref="F2"/>
    </sheetView>
  </sheetViews>
  <sheetFormatPr defaultColWidth="8.88671875" defaultRowHeight="13.8" x14ac:dyDescent="0.25"/>
  <cols>
    <col min="1" max="1" width="3.77734375" style="1" customWidth="1"/>
    <col min="2" max="2" width="4.21875" style="16" customWidth="1"/>
    <col min="3" max="3" width="5.33203125" style="16" customWidth="1"/>
    <col min="4" max="4" width="10.88671875" style="16" bestFit="1" customWidth="1"/>
    <col min="5" max="5" width="10" style="16" bestFit="1" customWidth="1"/>
    <col min="6" max="6" width="19.44140625" style="17" customWidth="1"/>
    <col min="7" max="7" width="20.44140625" style="17" customWidth="1"/>
    <col min="8" max="8" width="16" style="17" bestFit="1" customWidth="1"/>
    <col min="9" max="9" width="7.88671875" style="16" customWidth="1"/>
    <col min="10" max="10" width="8.109375" style="16" customWidth="1"/>
    <col min="11" max="11" width="7.88671875" style="16" customWidth="1"/>
    <col min="12" max="12" width="7.6640625" style="16" customWidth="1"/>
    <col min="13" max="13" width="7.33203125" style="16" customWidth="1"/>
    <col min="14" max="14" width="10.44140625" style="16" customWidth="1"/>
    <col min="15" max="15" width="11.88671875" style="16" customWidth="1"/>
    <col min="16" max="16" width="13.5546875" style="16" customWidth="1"/>
    <col min="17" max="17" width="9.44140625" style="16" customWidth="1"/>
    <col min="18" max="18" width="8.6640625" style="16" customWidth="1"/>
    <col min="19" max="19" width="7.6640625" style="16" customWidth="1"/>
    <col min="20" max="21" width="8.88671875" style="16" customWidth="1"/>
    <col min="22" max="22" width="9.6640625" style="16" customWidth="1"/>
    <col min="23" max="23" width="7.77734375" style="1" customWidth="1"/>
    <col min="24" max="25" width="7.6640625" style="1" customWidth="1"/>
    <col min="26" max="40" width="8.88671875" style="1"/>
    <col min="41" max="16384" width="8.88671875" style="16"/>
  </cols>
  <sheetData>
    <row r="1" spans="2:25" s="1" customFormat="1" ht="14.4" x14ac:dyDescent="0.3">
      <c r="F1" s="2"/>
      <c r="G1" s="2"/>
      <c r="H1" s="2"/>
      <c r="R1" s="3"/>
      <c r="S1" s="4" t="s">
        <v>0</v>
      </c>
      <c r="T1" s="5"/>
      <c r="U1" s="5"/>
      <c r="V1" s="5"/>
      <c r="W1" s="5"/>
      <c r="X1" s="5"/>
      <c r="Y1" s="5"/>
    </row>
    <row r="2" spans="2:25" s="1" customFormat="1" ht="22.8" x14ac:dyDescent="0.4">
      <c r="F2" s="6" t="s">
        <v>1</v>
      </c>
      <c r="R2" s="7" t="s">
        <v>2</v>
      </c>
      <c r="S2" s="8" t="s">
        <v>3</v>
      </c>
      <c r="T2" s="5"/>
      <c r="U2" s="5"/>
      <c r="V2" s="5"/>
      <c r="W2" s="5"/>
      <c r="X2" s="5"/>
      <c r="Y2" s="5"/>
    </row>
    <row r="3" spans="2:25" s="1" customFormat="1" ht="19.8" customHeight="1" x14ac:dyDescent="0.4">
      <c r="G3" s="6"/>
      <c r="H3" s="2"/>
      <c r="R3" s="67" t="s">
        <v>4</v>
      </c>
      <c r="S3" s="67"/>
      <c r="T3" s="67"/>
      <c r="U3" s="67"/>
      <c r="V3" s="67"/>
      <c r="W3" s="67"/>
      <c r="X3" s="67"/>
      <c r="Y3" s="67"/>
    </row>
    <row r="4" spans="2:25" s="1" customFormat="1" ht="12" customHeight="1" x14ac:dyDescent="0.25">
      <c r="F4" s="2"/>
      <c r="G4" s="2"/>
      <c r="H4" s="2"/>
      <c r="N4" s="9"/>
      <c r="O4" s="9"/>
      <c r="P4" s="9"/>
      <c r="Q4" s="9"/>
      <c r="R4" s="68" t="s">
        <v>5</v>
      </c>
      <c r="S4" s="68"/>
      <c r="T4" s="68"/>
      <c r="U4" s="68"/>
      <c r="V4" s="68"/>
      <c r="W4" s="68"/>
      <c r="X4" s="68"/>
      <c r="Y4" s="68"/>
    </row>
    <row r="5" spans="2:25" s="1" customFormat="1" ht="20.7" customHeight="1" thickBot="1" x14ac:dyDescent="0.3">
      <c r="G5" s="2"/>
      <c r="H5" s="2"/>
      <c r="L5" s="10"/>
      <c r="M5" s="10"/>
      <c r="N5" s="10"/>
      <c r="O5" s="10"/>
      <c r="P5" s="10"/>
      <c r="Q5" s="10"/>
      <c r="R5" s="69"/>
      <c r="S5" s="69"/>
      <c r="T5" s="69"/>
      <c r="U5" s="69"/>
      <c r="V5" s="69"/>
      <c r="W5" s="69"/>
      <c r="X5" s="69"/>
      <c r="Y5" s="69"/>
    </row>
    <row r="6" spans="2:25" ht="14.7" customHeight="1" thickBot="1" x14ac:dyDescent="0.3">
      <c r="B6" s="66" t="s">
        <v>6</v>
      </c>
      <c r="C6" s="64"/>
      <c r="D6" s="64"/>
      <c r="E6" s="64"/>
      <c r="F6" s="64"/>
      <c r="G6" s="64"/>
      <c r="H6" s="65"/>
      <c r="I6" s="66" t="s">
        <v>7</v>
      </c>
      <c r="J6" s="64"/>
      <c r="K6" s="64"/>
      <c r="L6" s="65"/>
      <c r="M6" s="66" t="s">
        <v>8</v>
      </c>
      <c r="N6" s="64"/>
      <c r="O6" s="64"/>
      <c r="P6" s="64"/>
      <c r="Q6" s="64"/>
      <c r="R6" s="65"/>
      <c r="S6" s="66" t="s">
        <v>9</v>
      </c>
      <c r="T6" s="64"/>
      <c r="U6" s="64"/>
      <c r="V6" s="65"/>
      <c r="W6" s="66" t="s">
        <v>10</v>
      </c>
      <c r="X6" s="64"/>
      <c r="Y6" s="64"/>
    </row>
    <row r="7" spans="2:25" ht="27" customHeight="1" thickBot="1" x14ac:dyDescent="0.3">
      <c r="B7" s="56" t="s">
        <v>11</v>
      </c>
      <c r="C7" s="57" t="s">
        <v>12</v>
      </c>
      <c r="D7" s="57" t="s">
        <v>13</v>
      </c>
      <c r="E7" s="57" t="s">
        <v>14</v>
      </c>
      <c r="F7" s="57" t="s">
        <v>15</v>
      </c>
      <c r="G7" s="57" t="s">
        <v>16</v>
      </c>
      <c r="H7" s="57" t="s">
        <v>17</v>
      </c>
      <c r="I7" s="57" t="s">
        <v>18</v>
      </c>
      <c r="J7" s="57" t="s">
        <v>19</v>
      </c>
      <c r="K7" s="57" t="s">
        <v>20</v>
      </c>
      <c r="L7" s="57" t="s">
        <v>21</v>
      </c>
      <c r="M7" s="57" t="s">
        <v>22</v>
      </c>
      <c r="N7" s="57" t="s">
        <v>316</v>
      </c>
      <c r="O7" s="57" t="s">
        <v>23</v>
      </c>
      <c r="P7" s="57" t="s">
        <v>317</v>
      </c>
      <c r="Q7" s="57" t="s">
        <v>24</v>
      </c>
      <c r="R7" s="57" t="s">
        <v>318</v>
      </c>
      <c r="S7" s="57" t="s">
        <v>25</v>
      </c>
      <c r="T7" s="57" t="s">
        <v>26</v>
      </c>
      <c r="U7" s="57" t="s">
        <v>27</v>
      </c>
      <c r="V7" s="58" t="s">
        <v>28</v>
      </c>
      <c r="W7" s="57" t="s">
        <v>29</v>
      </c>
      <c r="X7" s="57" t="s">
        <v>30</v>
      </c>
      <c r="Y7" s="57" t="s">
        <v>31</v>
      </c>
    </row>
    <row r="8" spans="2:25" ht="18" customHeight="1" x14ac:dyDescent="0.25">
      <c r="B8" s="18">
        <v>1</v>
      </c>
      <c r="C8" s="19" t="s">
        <v>32</v>
      </c>
      <c r="D8" s="20" t="s">
        <v>33</v>
      </c>
      <c r="E8" s="20" t="s">
        <v>34</v>
      </c>
      <c r="F8" s="59" t="s">
        <v>35</v>
      </c>
      <c r="G8" s="21" t="s">
        <v>36</v>
      </c>
      <c r="H8" s="22" t="s">
        <v>37</v>
      </c>
      <c r="I8" s="23">
        <f>VLOOKUP(G8,'[1]Camp Master List and Populat...'!$E$2:$W$94,3,0)</f>
        <v>49</v>
      </c>
      <c r="J8" s="23">
        <f>VLOOKUP(G8,'[1]Camp Master List and Populat...'!$E$2:$W$94,4,0)</f>
        <v>343</v>
      </c>
      <c r="K8" s="23">
        <f>VLOOKUP(G8,'[1]Camp Master List and Populat...'!$E$2:$W$94,5,0)</f>
        <v>189</v>
      </c>
      <c r="L8" s="23">
        <f>VLOOKUP(G8,'[1]Camp Master List and Populat...'!$E$2:$W$94,6,0)</f>
        <v>154</v>
      </c>
      <c r="M8" s="23">
        <f>VLOOKUP($G8,'[1]Camp Master List and Populat...'!$E$2:$W$94,7,0)</f>
        <v>0</v>
      </c>
      <c r="N8" s="23">
        <f>VLOOKUP($G8,'[1]Camp Master List and Populat...'!$E$2:$W$94,8,0)</f>
        <v>0</v>
      </c>
      <c r="O8" s="23">
        <f>VLOOKUP($G8,'[1]Camp Master List and Populat...'!$E$2:$W$94,9,0)</f>
        <v>0</v>
      </c>
      <c r="P8" s="23">
        <f>VLOOKUP($G8,'[1]Camp Master List and Populat...'!$E$2:$W$94,10,0)</f>
        <v>0</v>
      </c>
      <c r="Q8" s="23">
        <f>VLOOKUP($G8,'[1]Camp Master List and Populat...'!$E$2:$W$94,11,0)</f>
        <v>0</v>
      </c>
      <c r="R8" s="23">
        <f>VLOOKUP($G8,'[1]Camp Master List and Populat...'!$E$2:$W$94,12,0)</f>
        <v>0</v>
      </c>
      <c r="S8" s="23">
        <f>VLOOKUP($G8,'[1]Camp Master List and Populat...'!$E$2:$W$94,13,0)</f>
        <v>53</v>
      </c>
      <c r="T8" s="23">
        <f>VLOOKUP($G8,'[1]Camp Master List and Populat...'!$E$2:$W$94,14,0)</f>
        <v>82</v>
      </c>
      <c r="U8" s="24">
        <f>VLOOKUP($G8,'[1]Camp Master List and Populat...'!$E$2:$W$94,15,0)</f>
        <v>114</v>
      </c>
      <c r="V8" s="25">
        <f>VLOOKUP($G8,'[1]Camp Master List and Populat...'!$E$2:$W$94,16,0)</f>
        <v>0</v>
      </c>
      <c r="W8" s="19">
        <f>VLOOKUP($G8,'[1]Camp Master List and Populat...'!$E$2:$W$94,17,0)</f>
        <v>88</v>
      </c>
      <c r="X8" s="24">
        <f>VLOOKUP($G8,'[1]Camp Master List and Populat...'!$E$2:$W$94,18,0)</f>
        <v>253</v>
      </c>
      <c r="Y8" s="26">
        <f>VLOOKUP($G8,'[1]Camp Master List and Populat...'!$E$2:$W$94,19,0)</f>
        <v>2</v>
      </c>
    </row>
    <row r="9" spans="2:25" ht="18" customHeight="1" x14ac:dyDescent="0.25">
      <c r="B9" s="27">
        <v>2</v>
      </c>
      <c r="C9" s="19" t="s">
        <v>32</v>
      </c>
      <c r="D9" s="23" t="s">
        <v>33</v>
      </c>
      <c r="E9" s="23" t="s">
        <v>34</v>
      </c>
      <c r="F9" s="60"/>
      <c r="G9" s="28" t="s">
        <v>38</v>
      </c>
      <c r="H9" s="24" t="s">
        <v>39</v>
      </c>
      <c r="I9" s="23">
        <f>VLOOKUP(G9,'[1]Camp Master List and Populat...'!$E$2:$W$94,3,0)</f>
        <v>100</v>
      </c>
      <c r="J9" s="23">
        <f>VLOOKUP(G9,'[1]Camp Master List and Populat...'!$E$2:$W$94,4,0)</f>
        <v>221</v>
      </c>
      <c r="K9" s="23">
        <f>VLOOKUP(G9,'[1]Camp Master List and Populat...'!$E$2:$W$94,5,0)</f>
        <v>126</v>
      </c>
      <c r="L9" s="23">
        <f>VLOOKUP(G9,'[1]Camp Master List and Populat...'!$E$2:$W$94,6,0)</f>
        <v>95</v>
      </c>
      <c r="M9" s="23">
        <f>VLOOKUP($G9,'[1]Camp Master List and Populat...'!$E$2:$W$94,7,0)</f>
        <v>0</v>
      </c>
      <c r="N9" s="23">
        <f>VLOOKUP($G9,'[1]Camp Master List and Populat...'!$E$2:$W$94,8,0)</f>
        <v>0</v>
      </c>
      <c r="O9" s="23">
        <f>VLOOKUP($G9,'[1]Camp Master List and Populat...'!$E$2:$W$94,9,0)</f>
        <v>0</v>
      </c>
      <c r="P9" s="23">
        <f>VLOOKUP($G9,'[1]Camp Master List and Populat...'!$E$2:$W$94,10,0)</f>
        <v>0</v>
      </c>
      <c r="Q9" s="23">
        <f>VLOOKUP($G9,'[1]Camp Master List and Populat...'!$E$2:$W$94,11,0)</f>
        <v>0</v>
      </c>
      <c r="R9" s="23">
        <f>VLOOKUP($G9,'[1]Camp Master List and Populat...'!$E$2:$W$94,12,0)</f>
        <v>0</v>
      </c>
      <c r="S9" s="23">
        <f>VLOOKUP($G9,'[1]Camp Master List and Populat...'!$E$2:$W$94,13,0)</f>
        <v>104</v>
      </c>
      <c r="T9" s="23">
        <f>VLOOKUP($G9,'[1]Camp Master List and Populat...'!$E$2:$W$94,14,0)</f>
        <v>41</v>
      </c>
      <c r="U9" s="24">
        <f>VLOOKUP($G9,'[1]Camp Master List and Populat...'!$E$2:$W$94,15,0)</f>
        <v>224</v>
      </c>
      <c r="V9" s="25">
        <f>VLOOKUP($G9,'[1]Camp Master List and Populat...'!$E$2:$W$94,16,0)</f>
        <v>0</v>
      </c>
      <c r="W9" s="19">
        <f>VLOOKUP($G9,'[1]Camp Master List and Populat...'!$E$2:$W$94,17,0)</f>
        <v>38</v>
      </c>
      <c r="X9" s="24">
        <f>VLOOKUP($G9,'[1]Camp Master List and Populat...'!$E$2:$W$94,18,0)</f>
        <v>162</v>
      </c>
      <c r="Y9" s="25">
        <f>VLOOKUP($G9,'[1]Camp Master List and Populat...'!$E$2:$W$94,19,0)</f>
        <v>21</v>
      </c>
    </row>
    <row r="10" spans="2:25" ht="18" customHeight="1" x14ac:dyDescent="0.25">
      <c r="B10" s="27">
        <v>3</v>
      </c>
      <c r="C10" s="19" t="s">
        <v>32</v>
      </c>
      <c r="D10" s="23" t="s">
        <v>33</v>
      </c>
      <c r="E10" s="23" t="s">
        <v>34</v>
      </c>
      <c r="F10" s="60"/>
      <c r="G10" s="28" t="s">
        <v>40</v>
      </c>
      <c r="H10" s="24" t="s">
        <v>41</v>
      </c>
      <c r="I10" s="23">
        <f>VLOOKUP(G10,'[1]Camp Master List and Populat...'!$E$2:$W$94,3,0)</f>
        <v>28</v>
      </c>
      <c r="J10" s="23">
        <f>VLOOKUP(G10,'[1]Camp Master List and Populat...'!$E$2:$W$94,4,0)</f>
        <v>60</v>
      </c>
      <c r="K10" s="23">
        <f>VLOOKUP(G10,'[1]Camp Master List and Populat...'!$E$2:$W$94,5,0)</f>
        <v>30</v>
      </c>
      <c r="L10" s="23">
        <f>VLOOKUP(G10,'[1]Camp Master List and Populat...'!$E$2:$W$94,6,0)</f>
        <v>30</v>
      </c>
      <c r="M10" s="23">
        <f>VLOOKUP($G10,'[1]Camp Master List and Populat...'!$E$2:$W$94,7,0)</f>
        <v>0</v>
      </c>
      <c r="N10" s="23">
        <f>VLOOKUP($G10,'[1]Camp Master List and Populat...'!$E$2:$W$94,8,0)</f>
        <v>0</v>
      </c>
      <c r="O10" s="23">
        <f>VLOOKUP($G10,'[1]Camp Master List and Populat...'!$E$2:$W$94,9,0)</f>
        <v>0</v>
      </c>
      <c r="P10" s="23">
        <f>VLOOKUP($G10,'[1]Camp Master List and Populat...'!$E$2:$W$94,10,0)</f>
        <v>0</v>
      </c>
      <c r="Q10" s="23">
        <f>VLOOKUP($G10,'[1]Camp Master List and Populat...'!$E$2:$W$94,11,0)</f>
        <v>0</v>
      </c>
      <c r="R10" s="23">
        <f>VLOOKUP($G10,'[1]Camp Master List and Populat...'!$E$2:$W$94,12,0)</f>
        <v>0</v>
      </c>
      <c r="S10" s="23">
        <f>VLOOKUP($G10,'[1]Camp Master List and Populat...'!$E$2:$W$94,13,0)</f>
        <v>28</v>
      </c>
      <c r="T10" s="23">
        <f>VLOOKUP($G10,'[1]Camp Master List and Populat...'!$E$2:$W$94,14,0)</f>
        <v>87</v>
      </c>
      <c r="U10" s="24">
        <f>VLOOKUP($G10,'[1]Camp Master List and Populat...'!$E$2:$W$94,15,0)</f>
        <v>127</v>
      </c>
      <c r="V10" s="25">
        <f>VLOOKUP($G10,'[1]Camp Master List and Populat...'!$E$2:$W$94,16,0)</f>
        <v>87</v>
      </c>
      <c r="W10" s="19">
        <f>VLOOKUP($G10,'[1]Camp Master List and Populat...'!$E$2:$W$94,17,0)</f>
        <v>7</v>
      </c>
      <c r="X10" s="24">
        <f>VLOOKUP($G10,'[1]Camp Master List and Populat...'!$E$2:$W$94,18,0)</f>
        <v>49</v>
      </c>
      <c r="Y10" s="25">
        <f>VLOOKUP($G10,'[1]Camp Master List and Populat...'!$E$2:$W$94,19,0)</f>
        <v>4</v>
      </c>
    </row>
    <row r="11" spans="2:25" ht="18" customHeight="1" x14ac:dyDescent="0.25">
      <c r="B11" s="27">
        <v>4</v>
      </c>
      <c r="C11" s="19" t="s">
        <v>32</v>
      </c>
      <c r="D11" s="23" t="s">
        <v>33</v>
      </c>
      <c r="E11" s="23" t="s">
        <v>34</v>
      </c>
      <c r="F11" s="60"/>
      <c r="G11" s="28" t="s">
        <v>42</v>
      </c>
      <c r="H11" s="24" t="s">
        <v>43</v>
      </c>
      <c r="I11" s="23">
        <f>VLOOKUP(G11,'[1]Camp Master List and Populat...'!$E$2:$W$94,3,0)</f>
        <v>61</v>
      </c>
      <c r="J11" s="23">
        <f>VLOOKUP(G11,'[1]Camp Master List and Populat...'!$E$2:$W$94,4,0)</f>
        <v>288</v>
      </c>
      <c r="K11" s="23">
        <f>VLOOKUP(G11,'[1]Camp Master List and Populat...'!$E$2:$W$94,5,0)</f>
        <v>186</v>
      </c>
      <c r="L11" s="23">
        <f>VLOOKUP(G11,'[1]Camp Master List and Populat...'!$E$2:$W$94,6,0)</f>
        <v>102</v>
      </c>
      <c r="M11" s="23">
        <f>VLOOKUP($G11,'[1]Camp Master List and Populat...'!$E$2:$W$94,7,0)</f>
        <v>0</v>
      </c>
      <c r="N11" s="23">
        <f>VLOOKUP($G11,'[1]Camp Master List and Populat...'!$E$2:$W$94,8,0)</f>
        <v>0</v>
      </c>
      <c r="O11" s="23">
        <f>VLOOKUP($G11,'[1]Camp Master List and Populat...'!$E$2:$W$94,9,0)</f>
        <v>0</v>
      </c>
      <c r="P11" s="23">
        <f>VLOOKUP($G11,'[1]Camp Master List and Populat...'!$E$2:$W$94,10,0)</f>
        <v>0</v>
      </c>
      <c r="Q11" s="23">
        <f>VLOOKUP($G11,'[1]Camp Master List and Populat...'!$E$2:$W$94,11,0)</f>
        <v>0</v>
      </c>
      <c r="R11" s="23">
        <f>VLOOKUP($G11,'[1]Camp Master List and Populat...'!$E$2:$W$94,12,0)</f>
        <v>0</v>
      </c>
      <c r="S11" s="23">
        <f>VLOOKUP($G11,'[1]Camp Master List and Populat...'!$E$2:$W$94,13,0)</f>
        <v>67</v>
      </c>
      <c r="T11" s="23">
        <f>VLOOKUP($G11,'[1]Camp Master List and Populat...'!$E$2:$W$94,14,0)</f>
        <v>70</v>
      </c>
      <c r="U11" s="24">
        <f>VLOOKUP($G11,'[1]Camp Master List and Populat...'!$E$2:$W$94,15,0)</f>
        <v>128</v>
      </c>
      <c r="V11" s="25">
        <f>VLOOKUP($G11,'[1]Camp Master List and Populat...'!$E$2:$W$94,16,0)</f>
        <v>0</v>
      </c>
      <c r="W11" s="19">
        <f>VLOOKUP($G11,'[1]Camp Master List and Populat...'!$E$2:$W$94,17,0)</f>
        <v>64</v>
      </c>
      <c r="X11" s="24">
        <f>VLOOKUP($G11,'[1]Camp Master List and Populat...'!$E$2:$W$94,18,0)</f>
        <v>208</v>
      </c>
      <c r="Y11" s="25">
        <f>VLOOKUP($G11,'[1]Camp Master List and Populat...'!$E$2:$W$94,19,0)</f>
        <v>16</v>
      </c>
    </row>
    <row r="12" spans="2:25" ht="18" customHeight="1" x14ac:dyDescent="0.25">
      <c r="B12" s="27">
        <v>5</v>
      </c>
      <c r="C12" s="19" t="s">
        <v>32</v>
      </c>
      <c r="D12" s="23" t="s">
        <v>33</v>
      </c>
      <c r="E12" s="23" t="s">
        <v>34</v>
      </c>
      <c r="F12" s="60"/>
      <c r="G12" s="28" t="s">
        <v>44</v>
      </c>
      <c r="H12" s="24" t="s">
        <v>45</v>
      </c>
      <c r="I12" s="23">
        <f>VLOOKUP(G12,'[1]Camp Master List and Populat...'!$E$2:$W$94,3,0)</f>
        <v>80</v>
      </c>
      <c r="J12" s="23">
        <f>VLOOKUP(G12,'[1]Camp Master List and Populat...'!$E$2:$W$94,4,0)</f>
        <v>144</v>
      </c>
      <c r="K12" s="23">
        <f>VLOOKUP(G12,'[1]Camp Master List and Populat...'!$E$2:$W$94,5,0)</f>
        <v>70</v>
      </c>
      <c r="L12" s="23">
        <f>VLOOKUP(G12,'[1]Camp Master List and Populat...'!$E$2:$W$94,6,0)</f>
        <v>74</v>
      </c>
      <c r="M12" s="23">
        <f>VLOOKUP($G12,'[1]Camp Master List and Populat...'!$E$2:$W$94,7,0)</f>
        <v>0</v>
      </c>
      <c r="N12" s="23">
        <f>VLOOKUP($G12,'[1]Camp Master List and Populat...'!$E$2:$W$94,8,0)</f>
        <v>0</v>
      </c>
      <c r="O12" s="23">
        <f>VLOOKUP($G12,'[1]Camp Master List and Populat...'!$E$2:$W$94,9,0)</f>
        <v>0</v>
      </c>
      <c r="P12" s="23">
        <f>VLOOKUP($G12,'[1]Camp Master List and Populat...'!$E$2:$W$94,10,0)</f>
        <v>0</v>
      </c>
      <c r="Q12" s="23">
        <f>VLOOKUP($G12,'[1]Camp Master List and Populat...'!$E$2:$W$94,11,0)</f>
        <v>0</v>
      </c>
      <c r="R12" s="23">
        <f>VLOOKUP($G12,'[1]Camp Master List and Populat...'!$E$2:$W$94,12,0)</f>
        <v>0</v>
      </c>
      <c r="S12" s="23">
        <f>VLOOKUP($G12,'[1]Camp Master List and Populat...'!$E$2:$W$94,13,0)</f>
        <v>85</v>
      </c>
      <c r="T12" s="23">
        <f>VLOOKUP($G12,'[1]Camp Master List and Populat...'!$E$2:$W$94,14,0)</f>
        <v>98</v>
      </c>
      <c r="U12" s="24">
        <f>VLOOKUP($G12,'[1]Camp Master List and Populat...'!$E$2:$W$94,15,0)</f>
        <v>106</v>
      </c>
      <c r="V12" s="25">
        <f>VLOOKUP($G12,'[1]Camp Master List and Populat...'!$E$2:$W$94,16,0)</f>
        <v>0</v>
      </c>
      <c r="W12" s="19">
        <f>VLOOKUP($G12,'[1]Camp Master List and Populat...'!$E$2:$W$94,17,0)</f>
        <v>22</v>
      </c>
      <c r="X12" s="24">
        <f>VLOOKUP($G12,'[1]Camp Master List and Populat...'!$E$2:$W$94,18,0)</f>
        <v>116</v>
      </c>
      <c r="Y12" s="25">
        <f>VLOOKUP($G12,'[1]Camp Master List and Populat...'!$E$2:$W$94,19,0)</f>
        <v>6</v>
      </c>
    </row>
    <row r="13" spans="2:25" ht="18" customHeight="1" x14ac:dyDescent="0.25">
      <c r="B13" s="27">
        <v>6</v>
      </c>
      <c r="C13" s="19" t="s">
        <v>32</v>
      </c>
      <c r="D13" s="23" t="s">
        <v>33</v>
      </c>
      <c r="E13" s="23" t="s">
        <v>34</v>
      </c>
      <c r="F13" s="60"/>
      <c r="G13" s="28" t="s">
        <v>46</v>
      </c>
      <c r="H13" s="24" t="s">
        <v>47</v>
      </c>
      <c r="I13" s="23">
        <f>VLOOKUP(G13,'[1]Camp Master List and Populat...'!$E$2:$W$94,3,0)</f>
        <v>73</v>
      </c>
      <c r="J13" s="23">
        <f>VLOOKUP(G13,'[1]Camp Master List and Populat...'!$E$2:$W$94,4,0)</f>
        <v>193</v>
      </c>
      <c r="K13" s="23">
        <f>VLOOKUP(G13,'[1]Camp Master List and Populat...'!$E$2:$W$94,5,0)</f>
        <v>113</v>
      </c>
      <c r="L13" s="23">
        <f>VLOOKUP(G13,'[1]Camp Master List and Populat...'!$E$2:$W$94,6,0)</f>
        <v>80</v>
      </c>
      <c r="M13" s="23">
        <f>VLOOKUP($G13,'[1]Camp Master List and Populat...'!$E$2:$W$94,7,0)</f>
        <v>0</v>
      </c>
      <c r="N13" s="23">
        <f>VLOOKUP($G13,'[1]Camp Master List and Populat...'!$E$2:$W$94,8,0)</f>
        <v>0</v>
      </c>
      <c r="O13" s="23">
        <f>VLOOKUP($G13,'[1]Camp Master List and Populat...'!$E$2:$W$94,9,0)</f>
        <v>0</v>
      </c>
      <c r="P13" s="23">
        <f>VLOOKUP($G13,'[1]Camp Master List and Populat...'!$E$2:$W$94,10,0)</f>
        <v>0</v>
      </c>
      <c r="Q13" s="23">
        <f>VLOOKUP($G13,'[1]Camp Master List and Populat...'!$E$2:$W$94,11,0)</f>
        <v>0</v>
      </c>
      <c r="R13" s="23">
        <f>VLOOKUP($G13,'[1]Camp Master List and Populat...'!$E$2:$W$94,12,0)</f>
        <v>0</v>
      </c>
      <c r="S13" s="23">
        <f>VLOOKUP($G13,'[1]Camp Master List and Populat...'!$E$2:$W$94,13,0)</f>
        <v>76</v>
      </c>
      <c r="T13" s="23">
        <f>VLOOKUP($G13,'[1]Camp Master List and Populat...'!$E$2:$W$94,14,0)</f>
        <v>78</v>
      </c>
      <c r="U13" s="24">
        <f>VLOOKUP($G13,'[1]Camp Master List and Populat...'!$E$2:$W$94,15,0)</f>
        <v>167</v>
      </c>
      <c r="V13" s="25">
        <f>VLOOKUP($G13,'[1]Camp Master List and Populat...'!$E$2:$W$94,16,0)</f>
        <v>0</v>
      </c>
      <c r="W13" s="19">
        <f>VLOOKUP($G13,'[1]Camp Master List and Populat...'!$E$2:$W$94,17,0)</f>
        <v>41</v>
      </c>
      <c r="X13" s="24">
        <f>VLOOKUP($G13,'[1]Camp Master List and Populat...'!$E$2:$W$94,18,0)</f>
        <v>146</v>
      </c>
      <c r="Y13" s="25">
        <f>VLOOKUP($G13,'[1]Camp Master List and Populat...'!$E$2:$W$94,19,0)</f>
        <v>6</v>
      </c>
    </row>
    <row r="14" spans="2:25" ht="18" customHeight="1" x14ac:dyDescent="0.25">
      <c r="B14" s="27">
        <v>7</v>
      </c>
      <c r="C14" s="19" t="s">
        <v>32</v>
      </c>
      <c r="D14" s="23" t="s">
        <v>33</v>
      </c>
      <c r="E14" s="23" t="s">
        <v>34</v>
      </c>
      <c r="F14" s="60"/>
      <c r="G14" s="28" t="s">
        <v>48</v>
      </c>
      <c r="H14" s="24" t="s">
        <v>49</v>
      </c>
      <c r="I14" s="23">
        <f>VLOOKUP(G14,'[1]Camp Master List and Populat...'!$E$2:$W$94,3,0)</f>
        <v>108</v>
      </c>
      <c r="J14" s="23">
        <f>VLOOKUP(G14,'[1]Camp Master List and Populat...'!$E$2:$W$94,4,0)</f>
        <v>670</v>
      </c>
      <c r="K14" s="23">
        <f>VLOOKUP(G14,'[1]Camp Master List and Populat...'!$E$2:$W$94,5,0)</f>
        <v>337</v>
      </c>
      <c r="L14" s="23">
        <f>VLOOKUP(G14,'[1]Camp Master List and Populat...'!$E$2:$W$94,6,0)</f>
        <v>333</v>
      </c>
      <c r="M14" s="23">
        <f>VLOOKUP($G14,'[1]Camp Master List and Populat...'!$E$2:$W$94,7,0)</f>
        <v>0</v>
      </c>
      <c r="N14" s="23">
        <f>VLOOKUP($G14,'[1]Camp Master List and Populat...'!$E$2:$W$94,8,0)</f>
        <v>0</v>
      </c>
      <c r="O14" s="23">
        <f>VLOOKUP($G14,'[1]Camp Master List and Populat...'!$E$2:$W$94,9,0)</f>
        <v>0</v>
      </c>
      <c r="P14" s="23">
        <f>VLOOKUP($G14,'[1]Camp Master List and Populat...'!$E$2:$W$94,10,0)</f>
        <v>0</v>
      </c>
      <c r="Q14" s="23">
        <f>VLOOKUP($G14,'[1]Camp Master List and Populat...'!$E$2:$W$94,11,0)</f>
        <v>0</v>
      </c>
      <c r="R14" s="23">
        <f>VLOOKUP($G14,'[1]Camp Master List and Populat...'!$E$2:$W$94,12,0)</f>
        <v>0</v>
      </c>
      <c r="S14" s="23">
        <f>VLOOKUP($G14,'[1]Camp Master List and Populat...'!$E$2:$W$94,13,0)</f>
        <v>118</v>
      </c>
      <c r="T14" s="23">
        <f>VLOOKUP($G14,'[1]Camp Master List and Populat...'!$E$2:$W$94,14,0)</f>
        <v>103</v>
      </c>
      <c r="U14" s="24">
        <f>VLOOKUP($G14,'[1]Camp Master List and Populat...'!$E$2:$W$94,15,0)</f>
        <v>216</v>
      </c>
      <c r="V14" s="25">
        <f>VLOOKUP($G14,'[1]Camp Master List and Populat...'!$E$2:$W$94,16,0)</f>
        <v>0</v>
      </c>
      <c r="W14" s="19">
        <f>VLOOKUP($G14,'[1]Camp Master List and Populat...'!$E$2:$W$94,17,0)</f>
        <v>166</v>
      </c>
      <c r="X14" s="24">
        <f>VLOOKUP($G14,'[1]Camp Master List and Populat...'!$E$2:$W$94,18,0)</f>
        <v>476</v>
      </c>
      <c r="Y14" s="25">
        <f>VLOOKUP($G14,'[1]Camp Master List and Populat...'!$E$2:$W$94,19,0)</f>
        <v>28</v>
      </c>
    </row>
    <row r="15" spans="2:25" ht="18" customHeight="1" x14ac:dyDescent="0.25">
      <c r="B15" s="27">
        <v>8</v>
      </c>
      <c r="C15" s="19" t="s">
        <v>32</v>
      </c>
      <c r="D15" s="23" t="s">
        <v>33</v>
      </c>
      <c r="E15" s="23" t="s">
        <v>34</v>
      </c>
      <c r="F15" s="60"/>
      <c r="G15" s="28" t="s">
        <v>50</v>
      </c>
      <c r="H15" s="24" t="s">
        <v>51</v>
      </c>
      <c r="I15" s="23">
        <f>VLOOKUP(G15,'[1]Camp Master List and Populat...'!$E$2:$W$94,3,0)</f>
        <v>34</v>
      </c>
      <c r="J15" s="23">
        <f>VLOOKUP(G15,'[1]Camp Master List and Populat...'!$E$2:$W$94,4,0)</f>
        <v>165</v>
      </c>
      <c r="K15" s="23">
        <f>VLOOKUP(G15,'[1]Camp Master List and Populat...'!$E$2:$W$94,5,0)</f>
        <v>70</v>
      </c>
      <c r="L15" s="23">
        <f>VLOOKUP(G15,'[1]Camp Master List and Populat...'!$E$2:$W$94,6,0)</f>
        <v>95</v>
      </c>
      <c r="M15" s="23">
        <f>VLOOKUP($G15,'[1]Camp Master List and Populat...'!$E$2:$W$94,7,0)</f>
        <v>0</v>
      </c>
      <c r="N15" s="23">
        <f>VLOOKUP($G15,'[1]Camp Master List and Populat...'!$E$2:$W$94,8,0)</f>
        <v>0</v>
      </c>
      <c r="O15" s="23">
        <f>VLOOKUP($G15,'[1]Camp Master List and Populat...'!$E$2:$W$94,9,0)</f>
        <v>0</v>
      </c>
      <c r="P15" s="23">
        <f>VLOOKUP($G15,'[1]Camp Master List and Populat...'!$E$2:$W$94,10,0)</f>
        <v>0</v>
      </c>
      <c r="Q15" s="23">
        <f>VLOOKUP($G15,'[1]Camp Master List and Populat...'!$E$2:$W$94,11,0)</f>
        <v>0</v>
      </c>
      <c r="R15" s="23">
        <f>VLOOKUP($G15,'[1]Camp Master List and Populat...'!$E$2:$W$94,12,0)</f>
        <v>0</v>
      </c>
      <c r="S15" s="23">
        <f>VLOOKUP($G15,'[1]Camp Master List and Populat...'!$E$2:$W$94,13,0)</f>
        <v>42</v>
      </c>
      <c r="T15" s="23">
        <f>VLOOKUP($G15,'[1]Camp Master List and Populat...'!$E$2:$W$94,14,0)</f>
        <v>190</v>
      </c>
      <c r="U15" s="24">
        <f>VLOOKUP($G15,'[1]Camp Master List and Populat...'!$E$2:$W$94,15,0)</f>
        <v>54</v>
      </c>
      <c r="V15" s="25">
        <f>VLOOKUP($G15,'[1]Camp Master List and Populat...'!$E$2:$W$94,16,0)</f>
        <v>0</v>
      </c>
      <c r="W15" s="19">
        <f>VLOOKUP($G15,'[1]Camp Master List and Populat...'!$E$2:$W$94,17,0)</f>
        <v>52</v>
      </c>
      <c r="X15" s="24">
        <f>VLOOKUP($G15,'[1]Camp Master List and Populat...'!$E$2:$W$94,18,0)</f>
        <v>104</v>
      </c>
      <c r="Y15" s="25">
        <f>VLOOKUP($G15,'[1]Camp Master List and Populat...'!$E$2:$W$94,19,0)</f>
        <v>9</v>
      </c>
    </row>
    <row r="16" spans="2:25" ht="18" customHeight="1" x14ac:dyDescent="0.25">
      <c r="B16" s="27">
        <v>9</v>
      </c>
      <c r="C16" s="19" t="s">
        <v>32</v>
      </c>
      <c r="D16" s="23" t="s">
        <v>33</v>
      </c>
      <c r="E16" s="23" t="s">
        <v>34</v>
      </c>
      <c r="F16" s="60"/>
      <c r="G16" s="28" t="s">
        <v>52</v>
      </c>
      <c r="H16" s="24" t="s">
        <v>53</v>
      </c>
      <c r="I16" s="23">
        <f>VLOOKUP(G16,'[1]Camp Master List and Populat...'!$E$2:$W$94,3,0)</f>
        <v>43</v>
      </c>
      <c r="J16" s="23">
        <f>VLOOKUP(G16,'[1]Camp Master List and Populat...'!$E$2:$W$94,4,0)</f>
        <v>393</v>
      </c>
      <c r="K16" s="23">
        <f>VLOOKUP(G16,'[1]Camp Master List and Populat...'!$E$2:$W$94,5,0)</f>
        <v>178</v>
      </c>
      <c r="L16" s="23">
        <f>VLOOKUP(G16,'[1]Camp Master List and Populat...'!$E$2:$W$94,6,0)</f>
        <v>215</v>
      </c>
      <c r="M16" s="23">
        <f>VLOOKUP($G16,'[1]Camp Master List and Populat...'!$E$2:$W$94,7,0)</f>
        <v>0</v>
      </c>
      <c r="N16" s="23">
        <f>VLOOKUP($G16,'[1]Camp Master List and Populat...'!$E$2:$W$94,8,0)</f>
        <v>0</v>
      </c>
      <c r="O16" s="23">
        <f>VLOOKUP($G16,'[1]Camp Master List and Populat...'!$E$2:$W$94,9,0)</f>
        <v>0</v>
      </c>
      <c r="P16" s="23">
        <f>VLOOKUP($G16,'[1]Camp Master List and Populat...'!$E$2:$W$94,10,0)</f>
        <v>0</v>
      </c>
      <c r="Q16" s="23">
        <f>VLOOKUP($G16,'[1]Camp Master List and Populat...'!$E$2:$W$94,11,0)</f>
        <v>0</v>
      </c>
      <c r="R16" s="23">
        <f>VLOOKUP($G16,'[1]Camp Master List and Populat...'!$E$2:$W$94,12,0)</f>
        <v>0</v>
      </c>
      <c r="S16" s="23">
        <f>VLOOKUP($G16,'[1]Camp Master List and Populat...'!$E$2:$W$94,13,0)</f>
        <v>55</v>
      </c>
      <c r="T16" s="23">
        <f>VLOOKUP($G16,'[1]Camp Master List and Populat...'!$E$2:$W$94,14,0)</f>
        <v>163</v>
      </c>
      <c r="U16" s="24">
        <f>VLOOKUP($G16,'[1]Camp Master List and Populat...'!$E$2:$W$94,15,0)</f>
        <v>125</v>
      </c>
      <c r="V16" s="25">
        <f>VLOOKUP($G16,'[1]Camp Master List and Populat...'!$E$2:$W$94,16,0)</f>
        <v>0</v>
      </c>
      <c r="W16" s="19">
        <f>VLOOKUP($G16,'[1]Camp Master List and Populat...'!$E$2:$W$94,17,0)</f>
        <v>112</v>
      </c>
      <c r="X16" s="24">
        <f>VLOOKUP($G16,'[1]Camp Master List and Populat...'!$E$2:$W$94,18,0)</f>
        <v>272</v>
      </c>
      <c r="Y16" s="25">
        <f>VLOOKUP($G16,'[1]Camp Master List and Populat...'!$E$2:$W$94,19,0)</f>
        <v>9</v>
      </c>
    </row>
    <row r="17" spans="2:25" ht="18" customHeight="1" x14ac:dyDescent="0.25">
      <c r="B17" s="27">
        <v>10</v>
      </c>
      <c r="C17" s="19" t="s">
        <v>32</v>
      </c>
      <c r="D17" s="23" t="s">
        <v>33</v>
      </c>
      <c r="E17" s="23" t="s">
        <v>34</v>
      </c>
      <c r="F17" s="60"/>
      <c r="G17" s="28" t="s">
        <v>54</v>
      </c>
      <c r="H17" s="24" t="s">
        <v>55</v>
      </c>
      <c r="I17" s="23">
        <f>VLOOKUP(G17,'[1]Camp Master List and Populat...'!$E$2:$W$94,3,0)</f>
        <v>51</v>
      </c>
      <c r="J17" s="23">
        <f>VLOOKUP(G17,'[1]Camp Master List and Populat...'!$E$2:$W$94,4,0)</f>
        <v>353</v>
      </c>
      <c r="K17" s="23">
        <f>VLOOKUP(G17,'[1]Camp Master List and Populat...'!$E$2:$W$94,5,0)</f>
        <v>189</v>
      </c>
      <c r="L17" s="23">
        <f>VLOOKUP(G17,'[1]Camp Master List and Populat...'!$E$2:$W$94,6,0)</f>
        <v>164</v>
      </c>
      <c r="M17" s="23">
        <f>VLOOKUP($G17,'[1]Camp Master List and Populat...'!$E$2:$W$94,7,0)</f>
        <v>0</v>
      </c>
      <c r="N17" s="23">
        <f>VLOOKUP($G17,'[1]Camp Master List and Populat...'!$E$2:$W$94,8,0)</f>
        <v>0</v>
      </c>
      <c r="O17" s="23">
        <f>VLOOKUP($G17,'[1]Camp Master List and Populat...'!$E$2:$W$94,9,0)</f>
        <v>0</v>
      </c>
      <c r="P17" s="23">
        <f>VLOOKUP($G17,'[1]Camp Master List and Populat...'!$E$2:$W$94,10,0)</f>
        <v>0</v>
      </c>
      <c r="Q17" s="23">
        <f>VLOOKUP($G17,'[1]Camp Master List and Populat...'!$E$2:$W$94,11,0)</f>
        <v>0</v>
      </c>
      <c r="R17" s="23">
        <f>VLOOKUP($G17,'[1]Camp Master List and Populat...'!$E$2:$W$94,12,0)</f>
        <v>0</v>
      </c>
      <c r="S17" s="23">
        <f>VLOOKUP($G17,'[1]Camp Master List and Populat...'!$E$2:$W$94,13,0)</f>
        <v>51</v>
      </c>
      <c r="T17" s="23">
        <f>VLOOKUP($G17,'[1]Camp Master List and Populat...'!$E$2:$W$94,14,0)</f>
        <v>249</v>
      </c>
      <c r="U17" s="24">
        <f>VLOOKUP($G17,'[1]Camp Master List and Populat...'!$E$2:$W$94,15,0)</f>
        <v>87</v>
      </c>
      <c r="V17" s="25">
        <f>VLOOKUP($G17,'[1]Camp Master List and Populat...'!$E$2:$W$94,16,0)</f>
        <v>0</v>
      </c>
      <c r="W17" s="19">
        <f>VLOOKUP($G17,'[1]Camp Master List and Populat...'!$E$2:$W$94,17,0)</f>
        <v>83</v>
      </c>
      <c r="X17" s="24">
        <f>VLOOKUP($G17,'[1]Camp Master List and Populat...'!$E$2:$W$94,18,0)</f>
        <v>265</v>
      </c>
      <c r="Y17" s="25">
        <f>VLOOKUP($G17,'[1]Camp Master List and Populat...'!$E$2:$W$94,19,0)</f>
        <v>5</v>
      </c>
    </row>
    <row r="18" spans="2:25" ht="18" customHeight="1" x14ac:dyDescent="0.25">
      <c r="B18" s="27">
        <v>11</v>
      </c>
      <c r="C18" s="19" t="s">
        <v>32</v>
      </c>
      <c r="D18" s="23" t="s">
        <v>33</v>
      </c>
      <c r="E18" s="23" t="s">
        <v>34</v>
      </c>
      <c r="F18" s="60"/>
      <c r="G18" s="28" t="s">
        <v>56</v>
      </c>
      <c r="H18" s="24" t="s">
        <v>57</v>
      </c>
      <c r="I18" s="23">
        <f>VLOOKUP(G18,'[1]Camp Master List and Populat...'!$E$2:$W$94,3,0)</f>
        <v>17</v>
      </c>
      <c r="J18" s="23">
        <f>VLOOKUP(G18,'[1]Camp Master List and Populat...'!$E$2:$W$94,4,0)</f>
        <v>125</v>
      </c>
      <c r="K18" s="23">
        <f>VLOOKUP(G18,'[1]Camp Master List and Populat...'!$E$2:$W$94,5,0)</f>
        <v>74</v>
      </c>
      <c r="L18" s="23">
        <f>VLOOKUP(G18,'[1]Camp Master List and Populat...'!$E$2:$W$94,6,0)</f>
        <v>51</v>
      </c>
      <c r="M18" s="23">
        <f>VLOOKUP($G18,'[1]Camp Master List and Populat...'!$E$2:$W$94,7,0)</f>
        <v>0</v>
      </c>
      <c r="N18" s="23">
        <f>VLOOKUP($G18,'[1]Camp Master List and Populat...'!$E$2:$W$94,8,0)</f>
        <v>0</v>
      </c>
      <c r="O18" s="23">
        <f>VLOOKUP($G18,'[1]Camp Master List and Populat...'!$E$2:$W$94,9,0)</f>
        <v>0</v>
      </c>
      <c r="P18" s="23">
        <f>VLOOKUP($G18,'[1]Camp Master List and Populat...'!$E$2:$W$94,10,0)</f>
        <v>0</v>
      </c>
      <c r="Q18" s="23">
        <f>VLOOKUP($G18,'[1]Camp Master List and Populat...'!$E$2:$W$94,11,0)</f>
        <v>0</v>
      </c>
      <c r="R18" s="23">
        <f>VLOOKUP($G18,'[1]Camp Master List and Populat...'!$E$2:$W$94,12,0)</f>
        <v>0</v>
      </c>
      <c r="S18" s="23">
        <f>VLOOKUP($G18,'[1]Camp Master List and Populat...'!$E$2:$W$94,13,0)</f>
        <v>21</v>
      </c>
      <c r="T18" s="23">
        <f>VLOOKUP($G18,'[1]Camp Master List and Populat...'!$E$2:$W$94,14,0)</f>
        <v>146</v>
      </c>
      <c r="U18" s="24">
        <f>VLOOKUP($G18,'[1]Camp Master List and Populat...'!$E$2:$W$94,15,0)</f>
        <v>75</v>
      </c>
      <c r="V18" s="25">
        <f>VLOOKUP($G18,'[1]Camp Master List and Populat...'!$E$2:$W$94,16,0)</f>
        <v>0</v>
      </c>
      <c r="W18" s="19">
        <f>VLOOKUP($G18,'[1]Camp Master List and Populat...'!$E$2:$W$94,17,0)</f>
        <v>30</v>
      </c>
      <c r="X18" s="24">
        <f>VLOOKUP($G18,'[1]Camp Master List and Populat...'!$E$2:$W$94,18,0)</f>
        <v>94</v>
      </c>
      <c r="Y18" s="25">
        <f>VLOOKUP($G18,'[1]Camp Master List and Populat...'!$E$2:$W$94,19,0)</f>
        <v>1</v>
      </c>
    </row>
    <row r="19" spans="2:25" ht="18" customHeight="1" x14ac:dyDescent="0.25">
      <c r="B19" s="27">
        <v>12</v>
      </c>
      <c r="C19" s="19" t="s">
        <v>32</v>
      </c>
      <c r="D19" s="23" t="s">
        <v>33</v>
      </c>
      <c r="E19" s="23" t="s">
        <v>34</v>
      </c>
      <c r="F19" s="60"/>
      <c r="G19" s="28" t="s">
        <v>58</v>
      </c>
      <c r="H19" s="24" t="s">
        <v>59</v>
      </c>
      <c r="I19" s="23">
        <f>VLOOKUP(G19,'[1]Camp Master List and Populat...'!$E$2:$W$94,3,0)</f>
        <v>95</v>
      </c>
      <c r="J19" s="23">
        <f>VLOOKUP(G19,'[1]Camp Master List and Populat...'!$E$2:$W$94,4,0)</f>
        <v>648</v>
      </c>
      <c r="K19" s="23">
        <f>VLOOKUP(G19,'[1]Camp Master List and Populat...'!$E$2:$W$94,5,0)</f>
        <v>318</v>
      </c>
      <c r="L19" s="23">
        <f>VLOOKUP(G19,'[1]Camp Master List and Populat...'!$E$2:$W$94,6,0)</f>
        <v>330</v>
      </c>
      <c r="M19" s="23">
        <f>VLOOKUP($G19,'[1]Camp Master List and Populat...'!$E$2:$W$94,7,0)</f>
        <v>0</v>
      </c>
      <c r="N19" s="23">
        <f>VLOOKUP($G19,'[1]Camp Master List and Populat...'!$E$2:$W$94,8,0)</f>
        <v>0</v>
      </c>
      <c r="O19" s="23">
        <f>VLOOKUP($G19,'[1]Camp Master List and Populat...'!$E$2:$W$94,9,0)</f>
        <v>0</v>
      </c>
      <c r="P19" s="23">
        <f>VLOOKUP($G19,'[1]Camp Master List and Populat...'!$E$2:$W$94,10,0)</f>
        <v>0</v>
      </c>
      <c r="Q19" s="23">
        <f>VLOOKUP($G19,'[1]Camp Master List and Populat...'!$E$2:$W$94,11,0)</f>
        <v>0</v>
      </c>
      <c r="R19" s="23">
        <f>VLOOKUP($G19,'[1]Camp Master List and Populat...'!$E$2:$W$94,12,0)</f>
        <v>0</v>
      </c>
      <c r="S19" s="23">
        <f>VLOOKUP($G19,'[1]Camp Master List and Populat...'!$E$2:$W$94,13,0)</f>
        <v>101</v>
      </c>
      <c r="T19" s="23">
        <f>VLOOKUP($G19,'[1]Camp Master List and Populat...'!$E$2:$W$94,14,0)</f>
        <v>5</v>
      </c>
      <c r="U19" s="24">
        <f>VLOOKUP($G19,'[1]Camp Master List and Populat...'!$E$2:$W$94,15,0)</f>
        <v>166</v>
      </c>
      <c r="V19" s="25">
        <f>VLOOKUP($G19,'[1]Camp Master List and Populat...'!$E$2:$W$94,16,0)</f>
        <v>2</v>
      </c>
      <c r="W19" s="19">
        <f>VLOOKUP($G19,'[1]Camp Master List and Populat...'!$E$2:$W$94,17,0)</f>
        <v>160</v>
      </c>
      <c r="X19" s="24">
        <f>VLOOKUP($G19,'[1]Camp Master List and Populat...'!$E$2:$W$94,18,0)</f>
        <v>476</v>
      </c>
      <c r="Y19" s="25">
        <f>VLOOKUP($G19,'[1]Camp Master List and Populat...'!$E$2:$W$94,19,0)</f>
        <v>12</v>
      </c>
    </row>
    <row r="20" spans="2:25" ht="18" customHeight="1" x14ac:dyDescent="0.25">
      <c r="B20" s="27">
        <v>13</v>
      </c>
      <c r="C20" s="19" t="s">
        <v>32</v>
      </c>
      <c r="D20" s="23" t="s">
        <v>33</v>
      </c>
      <c r="E20" s="23" t="s">
        <v>34</v>
      </c>
      <c r="F20" s="60"/>
      <c r="G20" s="28" t="s">
        <v>60</v>
      </c>
      <c r="H20" s="24" t="s">
        <v>61</v>
      </c>
      <c r="I20" s="23">
        <f>VLOOKUP(G20,'[1]Camp Master List and Populat...'!$E$2:$W$94,3,0)</f>
        <v>58</v>
      </c>
      <c r="J20" s="23">
        <f>VLOOKUP(G20,'[1]Camp Master List and Populat...'!$E$2:$W$94,4,0)</f>
        <v>575</v>
      </c>
      <c r="K20" s="23">
        <f>VLOOKUP(G20,'[1]Camp Master List and Populat...'!$E$2:$W$94,5,0)</f>
        <v>261</v>
      </c>
      <c r="L20" s="23">
        <f>VLOOKUP(G20,'[1]Camp Master List and Populat...'!$E$2:$W$94,6,0)</f>
        <v>314</v>
      </c>
      <c r="M20" s="23">
        <f>VLOOKUP($G20,'[1]Camp Master List and Populat...'!$E$2:$W$94,7,0)</f>
        <v>0</v>
      </c>
      <c r="N20" s="23">
        <f>VLOOKUP($G20,'[1]Camp Master List and Populat...'!$E$2:$W$94,8,0)</f>
        <v>0</v>
      </c>
      <c r="O20" s="23">
        <f>VLOOKUP($G20,'[1]Camp Master List and Populat...'!$E$2:$W$94,9,0)</f>
        <v>0</v>
      </c>
      <c r="P20" s="23">
        <f>VLOOKUP($G20,'[1]Camp Master List and Populat...'!$E$2:$W$94,10,0)</f>
        <v>0</v>
      </c>
      <c r="Q20" s="23">
        <f>VLOOKUP($G20,'[1]Camp Master List and Populat...'!$E$2:$W$94,11,0)</f>
        <v>0</v>
      </c>
      <c r="R20" s="23">
        <f>VLOOKUP($G20,'[1]Camp Master List and Populat...'!$E$2:$W$94,12,0)</f>
        <v>0</v>
      </c>
      <c r="S20" s="23">
        <f>VLOOKUP($G20,'[1]Camp Master List and Populat...'!$E$2:$W$94,13,0)</f>
        <v>86</v>
      </c>
      <c r="T20" s="23">
        <f>VLOOKUP($G20,'[1]Camp Master List and Populat...'!$E$2:$W$94,14,0)</f>
        <v>81</v>
      </c>
      <c r="U20" s="24">
        <f>VLOOKUP($G20,'[1]Camp Master List and Populat...'!$E$2:$W$94,15,0)</f>
        <v>134</v>
      </c>
      <c r="V20" s="25">
        <f>VLOOKUP($G20,'[1]Camp Master List and Populat...'!$E$2:$W$94,16,0)</f>
        <v>0</v>
      </c>
      <c r="W20" s="19">
        <f>VLOOKUP($G20,'[1]Camp Master List and Populat...'!$E$2:$W$94,17,0)</f>
        <v>170</v>
      </c>
      <c r="X20" s="24">
        <f>VLOOKUP($G20,'[1]Camp Master List and Populat...'!$E$2:$W$94,18,0)</f>
        <v>397</v>
      </c>
      <c r="Y20" s="25">
        <f>VLOOKUP($G20,'[1]Camp Master List and Populat...'!$E$2:$W$94,19,0)</f>
        <v>8</v>
      </c>
    </row>
    <row r="21" spans="2:25" ht="18" customHeight="1" x14ac:dyDescent="0.25">
      <c r="B21" s="27">
        <v>14</v>
      </c>
      <c r="C21" s="19" t="s">
        <v>32</v>
      </c>
      <c r="D21" s="23" t="s">
        <v>33</v>
      </c>
      <c r="E21" s="23" t="s">
        <v>34</v>
      </c>
      <c r="F21" s="60"/>
      <c r="G21" s="28" t="s">
        <v>62</v>
      </c>
      <c r="H21" s="24" t="s">
        <v>63</v>
      </c>
      <c r="I21" s="23">
        <f>VLOOKUP(G21,'[1]Camp Master List and Populat...'!$E$2:$W$94,3,0)</f>
        <v>65</v>
      </c>
      <c r="J21" s="23">
        <f>VLOOKUP(G21,'[1]Camp Master List and Populat...'!$E$2:$W$94,4,0)</f>
        <v>563</v>
      </c>
      <c r="K21" s="23">
        <f>VLOOKUP(G21,'[1]Camp Master List and Populat...'!$E$2:$W$94,5,0)</f>
        <v>282</v>
      </c>
      <c r="L21" s="23">
        <f>VLOOKUP(G21,'[1]Camp Master List and Populat...'!$E$2:$W$94,6,0)</f>
        <v>281</v>
      </c>
      <c r="M21" s="23">
        <f>VLOOKUP($G21,'[1]Camp Master List and Populat...'!$E$2:$W$94,7,0)</f>
        <v>0</v>
      </c>
      <c r="N21" s="23">
        <f>VLOOKUP($G21,'[1]Camp Master List and Populat...'!$E$2:$W$94,8,0)</f>
        <v>0</v>
      </c>
      <c r="O21" s="23">
        <f>VLOOKUP($G21,'[1]Camp Master List and Populat...'!$E$2:$W$94,9,0)</f>
        <v>0</v>
      </c>
      <c r="P21" s="23">
        <f>VLOOKUP($G21,'[1]Camp Master List and Populat...'!$E$2:$W$94,10,0)</f>
        <v>0</v>
      </c>
      <c r="Q21" s="23">
        <f>VLOOKUP($G21,'[1]Camp Master List and Populat...'!$E$2:$W$94,11,0)</f>
        <v>0</v>
      </c>
      <c r="R21" s="23">
        <f>VLOOKUP($G21,'[1]Camp Master List and Populat...'!$E$2:$W$94,12,0)</f>
        <v>0</v>
      </c>
      <c r="S21" s="23">
        <f>VLOOKUP($G21,'[1]Camp Master List and Populat...'!$E$2:$W$94,13,0)</f>
        <v>78</v>
      </c>
      <c r="T21" s="23">
        <f>VLOOKUP($G21,'[1]Camp Master List and Populat...'!$E$2:$W$94,14,0)</f>
        <v>82</v>
      </c>
      <c r="U21" s="24">
        <f>VLOOKUP($G21,'[1]Camp Master List and Populat...'!$E$2:$W$94,15,0)</f>
        <v>158</v>
      </c>
      <c r="V21" s="25">
        <f>VLOOKUP($G21,'[1]Camp Master List and Populat...'!$E$2:$W$94,16,0)</f>
        <v>35</v>
      </c>
      <c r="W21" s="19">
        <f>VLOOKUP($G21,'[1]Camp Master List and Populat...'!$E$2:$W$94,17,0)</f>
        <v>162</v>
      </c>
      <c r="X21" s="24">
        <f>VLOOKUP($G21,'[1]Camp Master List and Populat...'!$E$2:$W$94,18,0)</f>
        <v>388</v>
      </c>
      <c r="Y21" s="25">
        <f>VLOOKUP($G21,'[1]Camp Master List and Populat...'!$E$2:$W$94,19,0)</f>
        <v>13</v>
      </c>
    </row>
    <row r="22" spans="2:25" ht="18" customHeight="1" x14ac:dyDescent="0.25">
      <c r="B22" s="27">
        <v>15</v>
      </c>
      <c r="C22" s="19" t="s">
        <v>32</v>
      </c>
      <c r="D22" s="23" t="s">
        <v>33</v>
      </c>
      <c r="E22" s="23" t="s">
        <v>34</v>
      </c>
      <c r="F22" s="60"/>
      <c r="G22" s="28" t="s">
        <v>64</v>
      </c>
      <c r="H22" s="24" t="s">
        <v>65</v>
      </c>
      <c r="I22" s="23">
        <f>VLOOKUP(G22,'[1]Camp Master List and Populat...'!$E$2:$W$94,3,0)</f>
        <v>51</v>
      </c>
      <c r="J22" s="23">
        <f>VLOOKUP(G22,'[1]Camp Master List and Populat...'!$E$2:$W$94,4,0)</f>
        <v>351</v>
      </c>
      <c r="K22" s="23">
        <f>VLOOKUP(G22,'[1]Camp Master List and Populat...'!$E$2:$W$94,5,0)</f>
        <v>157</v>
      </c>
      <c r="L22" s="23">
        <f>VLOOKUP(G22,'[1]Camp Master List and Populat...'!$E$2:$W$94,6,0)</f>
        <v>194</v>
      </c>
      <c r="M22" s="23">
        <f>VLOOKUP($G22,'[1]Camp Master List and Populat...'!$E$2:$W$94,7,0)</f>
        <v>0</v>
      </c>
      <c r="N22" s="23">
        <f>VLOOKUP($G22,'[1]Camp Master List and Populat...'!$E$2:$W$94,8,0)</f>
        <v>0</v>
      </c>
      <c r="O22" s="23">
        <f>VLOOKUP($G22,'[1]Camp Master List and Populat...'!$E$2:$W$94,9,0)</f>
        <v>0</v>
      </c>
      <c r="P22" s="23">
        <f>VLOOKUP($G22,'[1]Camp Master List and Populat...'!$E$2:$W$94,10,0)</f>
        <v>0</v>
      </c>
      <c r="Q22" s="23">
        <f>VLOOKUP($G22,'[1]Camp Master List and Populat...'!$E$2:$W$94,11,0)</f>
        <v>0</v>
      </c>
      <c r="R22" s="23">
        <f>VLOOKUP($G22,'[1]Camp Master List and Populat...'!$E$2:$W$94,12,0)</f>
        <v>0</v>
      </c>
      <c r="S22" s="23">
        <f>VLOOKUP($G22,'[1]Camp Master List and Populat...'!$E$2:$W$94,13,0)</f>
        <v>54</v>
      </c>
      <c r="T22" s="23">
        <f>VLOOKUP($G22,'[1]Camp Master List and Populat...'!$E$2:$W$94,14,0)</f>
        <v>121</v>
      </c>
      <c r="U22" s="24">
        <f>VLOOKUP($G22,'[1]Camp Master List and Populat...'!$E$2:$W$94,15,0)</f>
        <v>104</v>
      </c>
      <c r="V22" s="25">
        <f>VLOOKUP($G22,'[1]Camp Master List and Populat...'!$E$2:$W$94,16,0)</f>
        <v>0</v>
      </c>
      <c r="W22" s="19">
        <f>VLOOKUP($G22,'[1]Camp Master List and Populat...'!$E$2:$W$94,17,0)</f>
        <v>91</v>
      </c>
      <c r="X22" s="24">
        <f>VLOOKUP($G22,'[1]Camp Master List and Populat...'!$E$2:$W$94,18,0)</f>
        <v>250</v>
      </c>
      <c r="Y22" s="25">
        <f>VLOOKUP($G22,'[1]Camp Master List and Populat...'!$E$2:$W$94,19,0)</f>
        <v>10</v>
      </c>
    </row>
    <row r="23" spans="2:25" ht="18" customHeight="1" x14ac:dyDescent="0.25">
      <c r="B23" s="27">
        <v>16</v>
      </c>
      <c r="C23" s="19" t="s">
        <v>32</v>
      </c>
      <c r="D23" s="23" t="s">
        <v>33</v>
      </c>
      <c r="E23" s="23" t="s">
        <v>34</v>
      </c>
      <c r="F23" s="60"/>
      <c r="G23" s="28" t="s">
        <v>66</v>
      </c>
      <c r="H23" s="24" t="s">
        <v>67</v>
      </c>
      <c r="I23" s="23">
        <f>VLOOKUP(G23,'[1]Camp Master List and Populat...'!$E$2:$W$94,3,0)</f>
        <v>72</v>
      </c>
      <c r="J23" s="23">
        <f>VLOOKUP(G23,'[1]Camp Master List and Populat...'!$E$2:$W$94,4,0)</f>
        <v>167</v>
      </c>
      <c r="K23" s="23">
        <f>VLOOKUP(G23,'[1]Camp Master List and Populat...'!$E$2:$W$94,5,0)</f>
        <v>81</v>
      </c>
      <c r="L23" s="23">
        <f>VLOOKUP(G23,'[1]Camp Master List and Populat...'!$E$2:$W$94,6,0)</f>
        <v>86</v>
      </c>
      <c r="M23" s="23">
        <f>VLOOKUP($G23,'[1]Camp Master List and Populat...'!$E$2:$W$94,7,0)</f>
        <v>0</v>
      </c>
      <c r="N23" s="23">
        <f>VLOOKUP($G23,'[1]Camp Master List and Populat...'!$E$2:$W$94,8,0)</f>
        <v>0</v>
      </c>
      <c r="O23" s="23">
        <f>VLOOKUP($G23,'[1]Camp Master List and Populat...'!$E$2:$W$94,9,0)</f>
        <v>0</v>
      </c>
      <c r="P23" s="23">
        <f>VLOOKUP($G23,'[1]Camp Master List and Populat...'!$E$2:$W$94,10,0)</f>
        <v>0</v>
      </c>
      <c r="Q23" s="23">
        <f>VLOOKUP($G23,'[1]Camp Master List and Populat...'!$E$2:$W$94,11,0)</f>
        <v>0</v>
      </c>
      <c r="R23" s="23">
        <f>VLOOKUP($G23,'[1]Camp Master List and Populat...'!$E$2:$W$94,12,0)</f>
        <v>0</v>
      </c>
      <c r="S23" s="23">
        <f>VLOOKUP($G23,'[1]Camp Master List and Populat...'!$E$2:$W$94,13,0)</f>
        <v>80</v>
      </c>
      <c r="T23" s="23">
        <f>VLOOKUP($G23,'[1]Camp Master List and Populat...'!$E$2:$W$94,14,0)</f>
        <v>62</v>
      </c>
      <c r="U23" s="24">
        <f>VLOOKUP($G23,'[1]Camp Master List and Populat...'!$E$2:$W$94,15,0)</f>
        <v>165</v>
      </c>
      <c r="V23" s="25">
        <f>VLOOKUP($G23,'[1]Camp Master List and Populat...'!$E$2:$W$94,16,0)</f>
        <v>74</v>
      </c>
      <c r="W23" s="19">
        <f>VLOOKUP($G23,'[1]Camp Master List and Populat...'!$E$2:$W$94,17,0)</f>
        <v>27</v>
      </c>
      <c r="X23" s="24">
        <f>VLOOKUP($G23,'[1]Camp Master List and Populat...'!$E$2:$W$94,18,0)</f>
        <v>128</v>
      </c>
      <c r="Y23" s="25">
        <f>VLOOKUP($G23,'[1]Camp Master List and Populat...'!$E$2:$W$94,19,0)</f>
        <v>12</v>
      </c>
    </row>
    <row r="24" spans="2:25" ht="18" customHeight="1" x14ac:dyDescent="0.25">
      <c r="B24" s="27">
        <v>17</v>
      </c>
      <c r="C24" s="19" t="s">
        <v>32</v>
      </c>
      <c r="D24" s="23" t="s">
        <v>33</v>
      </c>
      <c r="E24" s="23" t="s">
        <v>34</v>
      </c>
      <c r="F24" s="60"/>
      <c r="G24" s="28" t="s">
        <v>68</v>
      </c>
      <c r="H24" s="24" t="s">
        <v>69</v>
      </c>
      <c r="I24" s="23">
        <f>VLOOKUP(G24,'[1]Camp Master List and Populat...'!$E$2:$W$94,3,0)</f>
        <v>127</v>
      </c>
      <c r="J24" s="23">
        <f>VLOOKUP(G24,'[1]Camp Master List and Populat...'!$E$2:$W$94,4,0)</f>
        <v>295</v>
      </c>
      <c r="K24" s="23">
        <f>VLOOKUP(G24,'[1]Camp Master List and Populat...'!$E$2:$W$94,5,0)</f>
        <v>156</v>
      </c>
      <c r="L24" s="23">
        <f>VLOOKUP(G24,'[1]Camp Master List and Populat...'!$E$2:$W$94,6,0)</f>
        <v>139</v>
      </c>
      <c r="M24" s="23">
        <f>VLOOKUP($G24,'[1]Camp Master List and Populat...'!$E$2:$W$94,7,0)</f>
        <v>0</v>
      </c>
      <c r="N24" s="23">
        <f>VLOOKUP($G24,'[1]Camp Master List and Populat...'!$E$2:$W$94,8,0)</f>
        <v>0</v>
      </c>
      <c r="O24" s="23">
        <f>VLOOKUP($G24,'[1]Camp Master List and Populat...'!$E$2:$W$94,9,0)</f>
        <v>0</v>
      </c>
      <c r="P24" s="23">
        <f>VLOOKUP($G24,'[1]Camp Master List and Populat...'!$E$2:$W$94,10,0)</f>
        <v>0</v>
      </c>
      <c r="Q24" s="23">
        <f>VLOOKUP($G24,'[1]Camp Master List and Populat...'!$E$2:$W$94,11,0)</f>
        <v>0</v>
      </c>
      <c r="R24" s="23">
        <f>VLOOKUP($G24,'[1]Camp Master List and Populat...'!$E$2:$W$94,12,0)</f>
        <v>0</v>
      </c>
      <c r="S24" s="23">
        <f>VLOOKUP($G24,'[1]Camp Master List and Populat...'!$E$2:$W$94,13,0)</f>
        <v>131</v>
      </c>
      <c r="T24" s="23">
        <f>VLOOKUP($G24,'[1]Camp Master List and Populat...'!$E$2:$W$94,14,0)</f>
        <v>36</v>
      </c>
      <c r="U24" s="24">
        <f>VLOOKUP($G24,'[1]Camp Master List and Populat...'!$E$2:$W$94,15,0)</f>
        <v>216</v>
      </c>
      <c r="V24" s="25">
        <f>VLOOKUP($G24,'[1]Camp Master List and Populat...'!$E$2:$W$94,16,0)</f>
        <v>0</v>
      </c>
      <c r="W24" s="19">
        <f>VLOOKUP($G24,'[1]Camp Master List and Populat...'!$E$2:$W$94,17,0)</f>
        <v>44</v>
      </c>
      <c r="X24" s="24">
        <f>VLOOKUP($G24,'[1]Camp Master List and Populat...'!$E$2:$W$94,18,0)</f>
        <v>229</v>
      </c>
      <c r="Y24" s="25">
        <f>VLOOKUP($G24,'[1]Camp Master List and Populat...'!$E$2:$W$94,19,0)</f>
        <v>22</v>
      </c>
    </row>
    <row r="25" spans="2:25" ht="18" customHeight="1" x14ac:dyDescent="0.25">
      <c r="B25" s="27">
        <v>18</v>
      </c>
      <c r="C25" s="19" t="s">
        <v>32</v>
      </c>
      <c r="D25" s="23" t="s">
        <v>33</v>
      </c>
      <c r="E25" s="23" t="s">
        <v>34</v>
      </c>
      <c r="F25" s="60"/>
      <c r="G25" s="28" t="s">
        <v>70</v>
      </c>
      <c r="H25" s="24" t="s">
        <v>71</v>
      </c>
      <c r="I25" s="23">
        <f>VLOOKUP(G25,'[1]Camp Master List and Populat...'!$E$2:$W$94,3,0)</f>
        <v>52</v>
      </c>
      <c r="J25" s="23">
        <f>VLOOKUP(G25,'[1]Camp Master List and Populat...'!$E$2:$W$94,4,0)</f>
        <v>128</v>
      </c>
      <c r="K25" s="23">
        <f>VLOOKUP(G25,'[1]Camp Master List and Populat...'!$E$2:$W$94,5,0)</f>
        <v>76</v>
      </c>
      <c r="L25" s="23">
        <f>VLOOKUP(G25,'[1]Camp Master List and Populat...'!$E$2:$W$94,6,0)</f>
        <v>52</v>
      </c>
      <c r="M25" s="23">
        <f>VLOOKUP($G25,'[1]Camp Master List and Populat...'!$E$2:$W$94,7,0)</f>
        <v>0</v>
      </c>
      <c r="N25" s="23">
        <f>VLOOKUP($G25,'[1]Camp Master List and Populat...'!$E$2:$W$94,8,0)</f>
        <v>0</v>
      </c>
      <c r="O25" s="23">
        <f>VLOOKUP($G25,'[1]Camp Master List and Populat...'!$E$2:$W$94,9,0)</f>
        <v>0</v>
      </c>
      <c r="P25" s="23">
        <f>VLOOKUP($G25,'[1]Camp Master List and Populat...'!$E$2:$W$94,10,0)</f>
        <v>0</v>
      </c>
      <c r="Q25" s="23">
        <f>VLOOKUP($G25,'[1]Camp Master List and Populat...'!$E$2:$W$94,11,0)</f>
        <v>0</v>
      </c>
      <c r="R25" s="23">
        <f>VLOOKUP($G25,'[1]Camp Master List and Populat...'!$E$2:$W$94,12,0)</f>
        <v>0</v>
      </c>
      <c r="S25" s="23">
        <f>VLOOKUP($G25,'[1]Camp Master List and Populat...'!$E$2:$W$94,13,0)</f>
        <v>56</v>
      </c>
      <c r="T25" s="23">
        <f>VLOOKUP($G25,'[1]Camp Master List and Populat...'!$E$2:$W$94,14,0)</f>
        <v>60</v>
      </c>
      <c r="U25" s="24">
        <f>VLOOKUP($G25,'[1]Camp Master List and Populat...'!$E$2:$W$94,15,0)</f>
        <v>147</v>
      </c>
      <c r="V25" s="25">
        <f>VLOOKUP($G25,'[1]Camp Master List and Populat...'!$E$2:$W$94,16,0)</f>
        <v>49</v>
      </c>
      <c r="W25" s="19">
        <f>VLOOKUP($G25,'[1]Camp Master List and Populat...'!$E$2:$W$94,17,0)</f>
        <v>23</v>
      </c>
      <c r="X25" s="24">
        <f>VLOOKUP($G25,'[1]Camp Master List and Populat...'!$E$2:$W$94,18,0)</f>
        <v>100</v>
      </c>
      <c r="Y25" s="25">
        <f>VLOOKUP($G25,'[1]Camp Master List and Populat...'!$E$2:$W$94,19,0)</f>
        <v>5</v>
      </c>
    </row>
    <row r="26" spans="2:25" ht="18" customHeight="1" x14ac:dyDescent="0.25">
      <c r="B26" s="27">
        <v>19</v>
      </c>
      <c r="C26" s="19" t="s">
        <v>32</v>
      </c>
      <c r="D26" s="23" t="s">
        <v>33</v>
      </c>
      <c r="E26" s="23" t="s">
        <v>34</v>
      </c>
      <c r="F26" s="60"/>
      <c r="G26" s="28" t="s">
        <v>72</v>
      </c>
      <c r="H26" s="24" t="s">
        <v>73</v>
      </c>
      <c r="I26" s="23">
        <f>VLOOKUP(G26,'[1]Camp Master List and Populat...'!$E$2:$W$94,3,0)</f>
        <v>101</v>
      </c>
      <c r="J26" s="23">
        <f>VLOOKUP(G26,'[1]Camp Master List and Populat...'!$E$2:$W$94,4,0)</f>
        <v>524</v>
      </c>
      <c r="K26" s="23">
        <f>VLOOKUP(G26,'[1]Camp Master List and Populat...'!$E$2:$W$94,5,0)</f>
        <v>281</v>
      </c>
      <c r="L26" s="23">
        <f>VLOOKUP(G26,'[1]Camp Master List and Populat...'!$E$2:$W$94,6,0)</f>
        <v>243</v>
      </c>
      <c r="M26" s="23">
        <f>VLOOKUP($G26,'[1]Camp Master List and Populat...'!$E$2:$W$94,7,0)</f>
        <v>0</v>
      </c>
      <c r="N26" s="23">
        <f>VLOOKUP($G26,'[1]Camp Master List and Populat...'!$E$2:$W$94,8,0)</f>
        <v>0</v>
      </c>
      <c r="O26" s="23">
        <f>VLOOKUP($G26,'[1]Camp Master List and Populat...'!$E$2:$W$94,9,0)</f>
        <v>0</v>
      </c>
      <c r="P26" s="23">
        <f>VLOOKUP($G26,'[1]Camp Master List and Populat...'!$E$2:$W$94,10,0)</f>
        <v>0</v>
      </c>
      <c r="Q26" s="23">
        <f>VLOOKUP($G26,'[1]Camp Master List and Populat...'!$E$2:$W$94,11,0)</f>
        <v>0</v>
      </c>
      <c r="R26" s="23">
        <f>VLOOKUP($G26,'[1]Camp Master List and Populat...'!$E$2:$W$94,12,0)</f>
        <v>0</v>
      </c>
      <c r="S26" s="23">
        <f>VLOOKUP($G26,'[1]Camp Master List and Populat...'!$E$2:$W$94,13,0)</f>
        <v>114</v>
      </c>
      <c r="T26" s="23">
        <f>VLOOKUP($G26,'[1]Camp Master List and Populat...'!$E$2:$W$94,14,0)</f>
        <v>141</v>
      </c>
      <c r="U26" s="24">
        <f>VLOOKUP($G26,'[1]Camp Master List and Populat...'!$E$2:$W$94,15,0)</f>
        <v>222</v>
      </c>
      <c r="V26" s="25">
        <f>VLOOKUP($G26,'[1]Camp Master List and Populat...'!$E$2:$W$94,16,0)</f>
        <v>35</v>
      </c>
      <c r="W26" s="19">
        <f>VLOOKUP($G26,'[1]Camp Master List and Populat...'!$E$2:$W$94,17,0)</f>
        <v>139</v>
      </c>
      <c r="X26" s="24">
        <f>VLOOKUP($G26,'[1]Camp Master List and Populat...'!$E$2:$W$94,18,0)</f>
        <v>363</v>
      </c>
      <c r="Y26" s="25">
        <f>VLOOKUP($G26,'[1]Camp Master List and Populat...'!$E$2:$W$94,19,0)</f>
        <v>22</v>
      </c>
    </row>
    <row r="27" spans="2:25" ht="18" customHeight="1" x14ac:dyDescent="0.25">
      <c r="B27" s="27">
        <v>20</v>
      </c>
      <c r="C27" s="19" t="s">
        <v>32</v>
      </c>
      <c r="D27" s="23" t="s">
        <v>33</v>
      </c>
      <c r="E27" s="23" t="s">
        <v>34</v>
      </c>
      <c r="F27" s="60"/>
      <c r="G27" s="28" t="s">
        <v>74</v>
      </c>
      <c r="H27" s="24" t="s">
        <v>75</v>
      </c>
      <c r="I27" s="23">
        <f>VLOOKUP(G27,'[1]Camp Master List and Populat...'!$E$2:$W$94,3,0)</f>
        <v>39</v>
      </c>
      <c r="J27" s="23">
        <f>VLOOKUP(G27,'[1]Camp Master List and Populat...'!$E$2:$W$94,4,0)</f>
        <v>311</v>
      </c>
      <c r="K27" s="23">
        <f>VLOOKUP(G27,'[1]Camp Master List and Populat...'!$E$2:$W$94,5,0)</f>
        <v>184</v>
      </c>
      <c r="L27" s="23">
        <f>VLOOKUP(G27,'[1]Camp Master List and Populat...'!$E$2:$W$94,6,0)</f>
        <v>127</v>
      </c>
      <c r="M27" s="23">
        <f>VLOOKUP($G27,'[1]Camp Master List and Populat...'!$E$2:$W$94,7,0)</f>
        <v>0</v>
      </c>
      <c r="N27" s="23">
        <f>VLOOKUP($G27,'[1]Camp Master List and Populat...'!$E$2:$W$94,8,0)</f>
        <v>0</v>
      </c>
      <c r="O27" s="23">
        <f>VLOOKUP($G27,'[1]Camp Master List and Populat...'!$E$2:$W$94,9,0)</f>
        <v>0</v>
      </c>
      <c r="P27" s="23">
        <f>VLOOKUP($G27,'[1]Camp Master List and Populat...'!$E$2:$W$94,10,0)</f>
        <v>0</v>
      </c>
      <c r="Q27" s="23">
        <f>VLOOKUP($G27,'[1]Camp Master List and Populat...'!$E$2:$W$94,11,0)</f>
        <v>0</v>
      </c>
      <c r="R27" s="23">
        <f>VLOOKUP($G27,'[1]Camp Master List and Populat...'!$E$2:$W$94,12,0)</f>
        <v>0</v>
      </c>
      <c r="S27" s="23">
        <f>VLOOKUP($G27,'[1]Camp Master List and Populat...'!$E$2:$W$94,13,0)</f>
        <v>43</v>
      </c>
      <c r="T27" s="23">
        <f>VLOOKUP($G27,'[1]Camp Master List and Populat...'!$E$2:$W$94,14,0)</f>
        <v>127</v>
      </c>
      <c r="U27" s="24">
        <f>VLOOKUP($G27,'[1]Camp Master List and Populat...'!$E$2:$W$94,15,0)</f>
        <v>116</v>
      </c>
      <c r="V27" s="25">
        <f>VLOOKUP($G27,'[1]Camp Master List and Populat...'!$E$2:$W$94,16,0)</f>
        <v>0</v>
      </c>
      <c r="W27" s="19">
        <f>VLOOKUP($G27,'[1]Camp Master List and Populat...'!$E$2:$W$94,17,0)</f>
        <v>71</v>
      </c>
      <c r="X27" s="24">
        <f>VLOOKUP($G27,'[1]Camp Master List and Populat...'!$E$2:$W$94,18,0)</f>
        <v>230</v>
      </c>
      <c r="Y27" s="25">
        <f>VLOOKUP($G27,'[1]Camp Master List and Populat...'!$E$2:$W$94,19,0)</f>
        <v>10</v>
      </c>
    </row>
    <row r="28" spans="2:25" ht="18" customHeight="1" x14ac:dyDescent="0.25">
      <c r="B28" s="27">
        <v>21</v>
      </c>
      <c r="C28" s="19" t="s">
        <v>32</v>
      </c>
      <c r="D28" s="23" t="s">
        <v>33</v>
      </c>
      <c r="E28" s="23" t="s">
        <v>34</v>
      </c>
      <c r="F28" s="60"/>
      <c r="G28" s="28" t="s">
        <v>76</v>
      </c>
      <c r="H28" s="24" t="s">
        <v>77</v>
      </c>
      <c r="I28" s="23">
        <f>VLOOKUP(G28,'[1]Camp Master List and Populat...'!$E$2:$W$94,3,0)</f>
        <v>38</v>
      </c>
      <c r="J28" s="23">
        <f>VLOOKUP(G28,'[1]Camp Master List and Populat...'!$E$2:$W$94,4,0)</f>
        <v>372</v>
      </c>
      <c r="K28" s="23">
        <f>VLOOKUP(G28,'[1]Camp Master List and Populat...'!$E$2:$W$94,5,0)</f>
        <v>204</v>
      </c>
      <c r="L28" s="23">
        <f>VLOOKUP(G28,'[1]Camp Master List and Populat...'!$E$2:$W$94,6,0)</f>
        <v>168</v>
      </c>
      <c r="M28" s="23">
        <f>VLOOKUP($G28,'[1]Camp Master List and Populat...'!$E$2:$W$94,7,0)</f>
        <v>0</v>
      </c>
      <c r="N28" s="23">
        <f>VLOOKUP($G28,'[1]Camp Master List and Populat...'!$E$2:$W$94,8,0)</f>
        <v>0</v>
      </c>
      <c r="O28" s="23">
        <f>VLOOKUP($G28,'[1]Camp Master List and Populat...'!$E$2:$W$94,9,0)</f>
        <v>0</v>
      </c>
      <c r="P28" s="23">
        <f>VLOOKUP($G28,'[1]Camp Master List and Populat...'!$E$2:$W$94,10,0)</f>
        <v>0</v>
      </c>
      <c r="Q28" s="23">
        <f>VLOOKUP($G28,'[1]Camp Master List and Populat...'!$E$2:$W$94,11,0)</f>
        <v>0</v>
      </c>
      <c r="R28" s="23">
        <f>VLOOKUP($G28,'[1]Camp Master List and Populat...'!$E$2:$W$94,12,0)</f>
        <v>0</v>
      </c>
      <c r="S28" s="23">
        <f>VLOOKUP($G28,'[1]Camp Master List and Populat...'!$E$2:$W$94,13,0)</f>
        <v>51</v>
      </c>
      <c r="T28" s="23">
        <f>VLOOKUP($G28,'[1]Camp Master List and Populat...'!$E$2:$W$94,14,0)</f>
        <v>0</v>
      </c>
      <c r="U28" s="24">
        <f>VLOOKUP($G28,'[1]Camp Master List and Populat...'!$E$2:$W$94,15,0)</f>
        <v>103</v>
      </c>
      <c r="V28" s="25">
        <f>VLOOKUP($G28,'[1]Camp Master List and Populat...'!$E$2:$W$94,16,0)</f>
        <v>0</v>
      </c>
      <c r="W28" s="19">
        <f>VLOOKUP($G28,'[1]Camp Master List and Populat...'!$E$2:$W$94,17,0)</f>
        <v>107</v>
      </c>
      <c r="X28" s="24">
        <f>VLOOKUP($G28,'[1]Camp Master List and Populat...'!$E$2:$W$94,18,0)</f>
        <v>250</v>
      </c>
      <c r="Y28" s="25">
        <f>VLOOKUP($G28,'[1]Camp Master List and Populat...'!$E$2:$W$94,19,0)</f>
        <v>15</v>
      </c>
    </row>
    <row r="29" spans="2:25" ht="18" customHeight="1" x14ac:dyDescent="0.25">
      <c r="B29" s="27">
        <v>22</v>
      </c>
      <c r="C29" s="19" t="s">
        <v>32</v>
      </c>
      <c r="D29" s="23" t="s">
        <v>33</v>
      </c>
      <c r="E29" s="23" t="s">
        <v>34</v>
      </c>
      <c r="F29" s="60"/>
      <c r="G29" s="28" t="s">
        <v>78</v>
      </c>
      <c r="H29" s="24" t="s">
        <v>79</v>
      </c>
      <c r="I29" s="23">
        <f>VLOOKUP(G29,'[1]Camp Master List and Populat...'!$E$2:$W$94,3,0)</f>
        <v>29</v>
      </c>
      <c r="J29" s="23">
        <f>VLOOKUP(G29,'[1]Camp Master List and Populat...'!$E$2:$W$94,4,0)</f>
        <v>220</v>
      </c>
      <c r="K29" s="23">
        <f>VLOOKUP(G29,'[1]Camp Master List and Populat...'!$E$2:$W$94,5,0)</f>
        <v>116</v>
      </c>
      <c r="L29" s="23">
        <f>VLOOKUP(G29,'[1]Camp Master List and Populat...'!$E$2:$W$94,6,0)</f>
        <v>104</v>
      </c>
      <c r="M29" s="23">
        <f>VLOOKUP($G29,'[1]Camp Master List and Populat...'!$E$2:$W$94,7,0)</f>
        <v>0</v>
      </c>
      <c r="N29" s="23">
        <f>VLOOKUP($G29,'[1]Camp Master List and Populat...'!$E$2:$W$94,8,0)</f>
        <v>0</v>
      </c>
      <c r="O29" s="23">
        <f>VLOOKUP($G29,'[1]Camp Master List and Populat...'!$E$2:$W$94,9,0)</f>
        <v>0</v>
      </c>
      <c r="P29" s="23">
        <f>VLOOKUP($G29,'[1]Camp Master List and Populat...'!$E$2:$W$94,10,0)</f>
        <v>0</v>
      </c>
      <c r="Q29" s="23">
        <f>VLOOKUP($G29,'[1]Camp Master List and Populat...'!$E$2:$W$94,11,0)</f>
        <v>0</v>
      </c>
      <c r="R29" s="23">
        <f>VLOOKUP($G29,'[1]Camp Master List and Populat...'!$E$2:$W$94,12,0)</f>
        <v>0</v>
      </c>
      <c r="S29" s="23">
        <f>VLOOKUP($G29,'[1]Camp Master List and Populat...'!$E$2:$W$94,13,0)</f>
        <v>37</v>
      </c>
      <c r="T29" s="23">
        <f>VLOOKUP($G29,'[1]Camp Master List and Populat...'!$E$2:$W$94,14,0)</f>
        <v>175</v>
      </c>
      <c r="U29" s="24">
        <f>VLOOKUP($G29,'[1]Camp Master List and Populat...'!$E$2:$W$94,15,0)</f>
        <v>51</v>
      </c>
      <c r="V29" s="25">
        <f>VLOOKUP($G29,'[1]Camp Master List and Populat...'!$E$2:$W$94,16,0)</f>
        <v>0</v>
      </c>
      <c r="W29" s="19">
        <f>VLOOKUP($G29,'[1]Camp Master List and Populat...'!$E$2:$W$94,17,0)</f>
        <v>61</v>
      </c>
      <c r="X29" s="24">
        <f>VLOOKUP($G29,'[1]Camp Master List and Populat...'!$E$2:$W$94,18,0)</f>
        <v>157</v>
      </c>
      <c r="Y29" s="25">
        <f>VLOOKUP($G29,'[1]Camp Master List and Populat...'!$E$2:$W$94,19,0)</f>
        <v>2</v>
      </c>
    </row>
    <row r="30" spans="2:25" ht="18" customHeight="1" x14ac:dyDescent="0.25">
      <c r="B30" s="27">
        <v>23</v>
      </c>
      <c r="C30" s="19" t="s">
        <v>32</v>
      </c>
      <c r="D30" s="23" t="s">
        <v>33</v>
      </c>
      <c r="E30" s="23" t="s">
        <v>34</v>
      </c>
      <c r="F30" s="60"/>
      <c r="G30" s="28" t="s">
        <v>80</v>
      </c>
      <c r="H30" s="24" t="s">
        <v>81</v>
      </c>
      <c r="I30" s="23">
        <f>VLOOKUP(G30,'[1]Camp Master List and Populat...'!$E$2:$W$94,3,0)</f>
        <v>255</v>
      </c>
      <c r="J30" s="23">
        <f>VLOOKUP(G30,'[1]Camp Master List and Populat...'!$E$2:$W$94,4,0)</f>
        <v>1722</v>
      </c>
      <c r="K30" s="23">
        <f>VLOOKUP(G30,'[1]Camp Master List and Populat...'!$E$2:$W$94,5,0)</f>
        <v>889</v>
      </c>
      <c r="L30" s="23">
        <f>VLOOKUP(G30,'[1]Camp Master List and Populat...'!$E$2:$W$94,6,0)</f>
        <v>833</v>
      </c>
      <c r="M30" s="23">
        <f>VLOOKUP($G30,'[1]Camp Master List and Populat...'!$E$2:$W$94,7,0)</f>
        <v>0</v>
      </c>
      <c r="N30" s="23">
        <f>VLOOKUP($G30,'[1]Camp Master List and Populat...'!$E$2:$W$94,8,0)</f>
        <v>0</v>
      </c>
      <c r="O30" s="23">
        <f>VLOOKUP($G30,'[1]Camp Master List and Populat...'!$E$2:$W$94,9,0)</f>
        <v>0</v>
      </c>
      <c r="P30" s="23">
        <f>VLOOKUP($G30,'[1]Camp Master List and Populat...'!$E$2:$W$94,10,0)</f>
        <v>0</v>
      </c>
      <c r="Q30" s="23">
        <f>VLOOKUP($G30,'[1]Camp Master List and Populat...'!$E$2:$W$94,11,0)</f>
        <v>0</v>
      </c>
      <c r="R30" s="23">
        <f>VLOOKUP($G30,'[1]Camp Master List and Populat...'!$E$2:$W$94,12,0)</f>
        <v>0</v>
      </c>
      <c r="S30" s="23">
        <f>VLOOKUP($G30,'[1]Camp Master List and Populat...'!$E$2:$W$94,13,0)</f>
        <v>212</v>
      </c>
      <c r="T30" s="23">
        <f>VLOOKUP($G30,'[1]Camp Master List and Populat...'!$E$2:$W$94,14,0)</f>
        <v>152</v>
      </c>
      <c r="U30" s="24">
        <f>VLOOKUP($G30,'[1]Camp Master List and Populat...'!$E$2:$W$94,15,0)</f>
        <v>302</v>
      </c>
      <c r="V30" s="25">
        <f>VLOOKUP($G30,'[1]Camp Master List and Populat...'!$E$2:$W$94,16,0)</f>
        <v>440</v>
      </c>
      <c r="W30" s="19">
        <f>VLOOKUP($G30,'[1]Camp Master List and Populat...'!$E$2:$W$94,17,0)</f>
        <v>463</v>
      </c>
      <c r="X30" s="24">
        <f>VLOOKUP($G30,'[1]Camp Master List and Populat...'!$E$2:$W$94,18,0)</f>
        <v>1224</v>
      </c>
      <c r="Y30" s="25">
        <f>VLOOKUP($G30,'[1]Camp Master List and Populat...'!$E$2:$W$94,19,0)</f>
        <v>35</v>
      </c>
    </row>
    <row r="31" spans="2:25" ht="18" customHeight="1" x14ac:dyDescent="0.25">
      <c r="B31" s="27">
        <v>24</v>
      </c>
      <c r="C31" s="19" t="s">
        <v>32</v>
      </c>
      <c r="D31" s="23" t="s">
        <v>33</v>
      </c>
      <c r="E31" s="23" t="s">
        <v>34</v>
      </c>
      <c r="F31" s="60"/>
      <c r="G31" s="28" t="s">
        <v>82</v>
      </c>
      <c r="H31" s="24" t="s">
        <v>83</v>
      </c>
      <c r="I31" s="23">
        <f>VLOOKUP(G31,'[1]Camp Master List and Populat...'!$E$2:$W$94,3,0)</f>
        <v>38</v>
      </c>
      <c r="J31" s="23">
        <f>VLOOKUP(G31,'[1]Camp Master List and Populat...'!$E$2:$W$94,4,0)</f>
        <v>342</v>
      </c>
      <c r="K31" s="23">
        <f>VLOOKUP(G31,'[1]Camp Master List and Populat...'!$E$2:$W$94,5,0)</f>
        <v>190</v>
      </c>
      <c r="L31" s="23">
        <f>VLOOKUP(G31,'[1]Camp Master List and Populat...'!$E$2:$W$94,6,0)</f>
        <v>152</v>
      </c>
      <c r="M31" s="23">
        <f>VLOOKUP($G31,'[1]Camp Master List and Populat...'!$E$2:$W$94,7,0)</f>
        <v>0</v>
      </c>
      <c r="N31" s="23">
        <f>VLOOKUP($G31,'[1]Camp Master List and Populat...'!$E$2:$W$94,8,0)</f>
        <v>0</v>
      </c>
      <c r="O31" s="23">
        <f>VLOOKUP($G31,'[1]Camp Master List and Populat...'!$E$2:$W$94,9,0)</f>
        <v>0</v>
      </c>
      <c r="P31" s="23">
        <f>VLOOKUP($G31,'[1]Camp Master List and Populat...'!$E$2:$W$94,10,0)</f>
        <v>0</v>
      </c>
      <c r="Q31" s="23">
        <f>VLOOKUP($G31,'[1]Camp Master List and Populat...'!$E$2:$W$94,11,0)</f>
        <v>0</v>
      </c>
      <c r="R31" s="23">
        <f>VLOOKUP($G31,'[1]Camp Master List and Populat...'!$E$2:$W$94,12,0)</f>
        <v>0</v>
      </c>
      <c r="S31" s="23">
        <f>VLOOKUP($G31,'[1]Camp Master List and Populat...'!$E$2:$W$94,13,0)</f>
        <v>32</v>
      </c>
      <c r="T31" s="23">
        <f>VLOOKUP($G31,'[1]Camp Master List and Populat...'!$E$2:$W$94,14,0)</f>
        <v>17</v>
      </c>
      <c r="U31" s="24">
        <f>VLOOKUP($G31,'[1]Camp Master List and Populat...'!$E$2:$W$94,15,0)</f>
        <v>59</v>
      </c>
      <c r="V31" s="25">
        <f>VLOOKUP($G31,'[1]Camp Master List and Populat...'!$E$2:$W$94,16,0)</f>
        <v>75</v>
      </c>
      <c r="W31" s="19">
        <f>VLOOKUP($G31,'[1]Camp Master List and Populat...'!$E$2:$W$94,17,0)</f>
        <v>88</v>
      </c>
      <c r="X31" s="24">
        <f>VLOOKUP($G31,'[1]Camp Master List and Populat...'!$E$2:$W$94,18,0)</f>
        <v>246</v>
      </c>
      <c r="Y31" s="25">
        <f>VLOOKUP($G31,'[1]Camp Master List and Populat...'!$E$2:$W$94,19,0)</f>
        <v>8</v>
      </c>
    </row>
    <row r="32" spans="2:25" ht="18" customHeight="1" x14ac:dyDescent="0.25">
      <c r="B32" s="27">
        <v>25</v>
      </c>
      <c r="C32" s="19" t="s">
        <v>32</v>
      </c>
      <c r="D32" s="23" t="s">
        <v>33</v>
      </c>
      <c r="E32" s="23" t="s">
        <v>34</v>
      </c>
      <c r="F32" s="60"/>
      <c r="G32" s="28" t="s">
        <v>84</v>
      </c>
      <c r="H32" s="24" t="s">
        <v>85</v>
      </c>
      <c r="I32" s="23">
        <f>VLOOKUP(G32,'[1]Camp Master List and Populat...'!$E$2:$W$94,3,0)</f>
        <v>80</v>
      </c>
      <c r="J32" s="23">
        <f>VLOOKUP(G32,'[1]Camp Master List and Populat...'!$E$2:$W$94,4,0)</f>
        <v>568</v>
      </c>
      <c r="K32" s="23">
        <f>VLOOKUP(G32,'[1]Camp Master List and Populat...'!$E$2:$W$94,5,0)</f>
        <v>339</v>
      </c>
      <c r="L32" s="23">
        <f>VLOOKUP(G32,'[1]Camp Master List and Populat...'!$E$2:$W$94,6,0)</f>
        <v>229</v>
      </c>
      <c r="M32" s="23">
        <f>VLOOKUP($G32,'[1]Camp Master List and Populat...'!$E$2:$W$94,7,0)</f>
        <v>0</v>
      </c>
      <c r="N32" s="23">
        <f>VLOOKUP($G32,'[1]Camp Master List and Populat...'!$E$2:$W$94,8,0)</f>
        <v>0</v>
      </c>
      <c r="O32" s="23">
        <f>VLOOKUP($G32,'[1]Camp Master List and Populat...'!$E$2:$W$94,9,0)</f>
        <v>0</v>
      </c>
      <c r="P32" s="23">
        <f>VLOOKUP($G32,'[1]Camp Master List and Populat...'!$E$2:$W$94,10,0)</f>
        <v>0</v>
      </c>
      <c r="Q32" s="23">
        <f>VLOOKUP($G32,'[1]Camp Master List and Populat...'!$E$2:$W$94,11,0)</f>
        <v>0</v>
      </c>
      <c r="R32" s="23">
        <f>VLOOKUP($G32,'[1]Camp Master List and Populat...'!$E$2:$W$94,12,0)</f>
        <v>0</v>
      </c>
      <c r="S32" s="23">
        <f>VLOOKUP($G32,'[1]Camp Master List and Populat...'!$E$2:$W$94,13,0)</f>
        <v>84</v>
      </c>
      <c r="T32" s="23">
        <f>VLOOKUP($G32,'[1]Camp Master List and Populat...'!$E$2:$W$94,14,0)</f>
        <v>134</v>
      </c>
      <c r="U32" s="24">
        <f>VLOOKUP($G32,'[1]Camp Master List and Populat...'!$E$2:$W$94,15,0)</f>
        <v>130</v>
      </c>
      <c r="V32" s="25">
        <f>VLOOKUP($G32,'[1]Camp Master List and Populat...'!$E$2:$W$94,16,0)</f>
        <v>0</v>
      </c>
      <c r="W32" s="19">
        <f>VLOOKUP($G32,'[1]Camp Master List and Populat...'!$E$2:$W$94,17,0)</f>
        <v>169</v>
      </c>
      <c r="X32" s="24">
        <f>VLOOKUP($G32,'[1]Camp Master List and Populat...'!$E$2:$W$94,18,0)</f>
        <v>385</v>
      </c>
      <c r="Y32" s="25">
        <f>VLOOKUP($G32,'[1]Camp Master List and Populat...'!$E$2:$W$94,19,0)</f>
        <v>14</v>
      </c>
    </row>
    <row r="33" spans="1:36" ht="18" customHeight="1" x14ac:dyDescent="0.25">
      <c r="B33" s="27">
        <v>26</v>
      </c>
      <c r="C33" s="19" t="s">
        <v>32</v>
      </c>
      <c r="D33" s="23" t="s">
        <v>33</v>
      </c>
      <c r="E33" s="23" t="s">
        <v>34</v>
      </c>
      <c r="F33" s="60"/>
      <c r="G33" s="28" t="s">
        <v>86</v>
      </c>
      <c r="H33" s="24" t="s">
        <v>87</v>
      </c>
      <c r="I33" s="23">
        <f>VLOOKUP(G33,'[1]Camp Master List and Populat...'!$E$2:$W$94,3,0)</f>
        <v>73</v>
      </c>
      <c r="J33" s="23">
        <f>VLOOKUP(G33,'[1]Camp Master List and Populat...'!$E$2:$W$94,4,0)</f>
        <v>564</v>
      </c>
      <c r="K33" s="23">
        <f>VLOOKUP(G33,'[1]Camp Master List and Populat...'!$E$2:$W$94,5,0)</f>
        <v>288</v>
      </c>
      <c r="L33" s="23">
        <f>VLOOKUP(G33,'[1]Camp Master List and Populat...'!$E$2:$W$94,6,0)</f>
        <v>276</v>
      </c>
      <c r="M33" s="23">
        <f>VLOOKUP($G33,'[1]Camp Master List and Populat...'!$E$2:$W$94,7,0)</f>
        <v>0</v>
      </c>
      <c r="N33" s="23">
        <f>VLOOKUP($G33,'[1]Camp Master List and Populat...'!$E$2:$W$94,8,0)</f>
        <v>0</v>
      </c>
      <c r="O33" s="23">
        <f>VLOOKUP($G33,'[1]Camp Master List and Populat...'!$E$2:$W$94,9,0)</f>
        <v>0</v>
      </c>
      <c r="P33" s="23">
        <f>VLOOKUP($G33,'[1]Camp Master List and Populat...'!$E$2:$W$94,10,0)</f>
        <v>0</v>
      </c>
      <c r="Q33" s="23">
        <f>VLOOKUP($G33,'[1]Camp Master List and Populat...'!$E$2:$W$94,11,0)</f>
        <v>0</v>
      </c>
      <c r="R33" s="23">
        <f>VLOOKUP($G33,'[1]Camp Master List and Populat...'!$E$2:$W$94,12,0)</f>
        <v>0</v>
      </c>
      <c r="S33" s="23">
        <f>VLOOKUP($G33,'[1]Camp Master List and Populat...'!$E$2:$W$94,13,0)</f>
        <v>82</v>
      </c>
      <c r="T33" s="23">
        <f>VLOOKUP($G33,'[1]Camp Master List and Populat...'!$E$2:$W$94,14,0)</f>
        <v>225</v>
      </c>
      <c r="U33" s="24">
        <f>VLOOKUP($G33,'[1]Camp Master List and Populat...'!$E$2:$W$94,15,0)</f>
        <v>114</v>
      </c>
      <c r="V33" s="25">
        <f>VLOOKUP($G33,'[1]Camp Master List and Populat...'!$E$2:$W$94,16,0)</f>
        <v>0</v>
      </c>
      <c r="W33" s="19">
        <f>VLOOKUP($G33,'[1]Camp Master List and Populat...'!$E$2:$W$94,17,0)</f>
        <v>148</v>
      </c>
      <c r="X33" s="24">
        <f>VLOOKUP($G33,'[1]Camp Master List and Populat...'!$E$2:$W$94,18,0)</f>
        <v>405</v>
      </c>
      <c r="Y33" s="25">
        <f>VLOOKUP($G33,'[1]Camp Master List and Populat...'!$E$2:$W$94,19,0)</f>
        <v>11</v>
      </c>
    </row>
    <row r="34" spans="1:36" ht="18" customHeight="1" x14ac:dyDescent="0.25">
      <c r="B34" s="27">
        <v>27</v>
      </c>
      <c r="C34" s="19" t="s">
        <v>32</v>
      </c>
      <c r="D34" s="23" t="s">
        <v>33</v>
      </c>
      <c r="E34" s="23" t="s">
        <v>34</v>
      </c>
      <c r="F34" s="60"/>
      <c r="G34" s="28" t="s">
        <v>88</v>
      </c>
      <c r="H34" s="24" t="s">
        <v>89</v>
      </c>
      <c r="I34" s="23">
        <f>VLOOKUP(G34,'[1]Camp Master List and Populat...'!$E$2:$W$94,3,0)</f>
        <v>75</v>
      </c>
      <c r="J34" s="23">
        <f>VLOOKUP(G34,'[1]Camp Master List and Populat...'!$E$2:$W$94,4,0)</f>
        <v>523</v>
      </c>
      <c r="K34" s="23">
        <f>VLOOKUP(G34,'[1]Camp Master List and Populat...'!$E$2:$W$94,5,0)</f>
        <v>276</v>
      </c>
      <c r="L34" s="23">
        <f>VLOOKUP(G34,'[1]Camp Master List and Populat...'!$E$2:$W$94,6,0)</f>
        <v>247</v>
      </c>
      <c r="M34" s="23">
        <f>VLOOKUP($G34,'[1]Camp Master List and Populat...'!$E$2:$W$94,7,0)</f>
        <v>0</v>
      </c>
      <c r="N34" s="23">
        <f>VLOOKUP($G34,'[1]Camp Master List and Populat...'!$E$2:$W$94,8,0)</f>
        <v>0</v>
      </c>
      <c r="O34" s="23">
        <f>VLOOKUP($G34,'[1]Camp Master List and Populat...'!$E$2:$W$94,9,0)</f>
        <v>0</v>
      </c>
      <c r="P34" s="23">
        <f>VLOOKUP($G34,'[1]Camp Master List and Populat...'!$E$2:$W$94,10,0)</f>
        <v>0</v>
      </c>
      <c r="Q34" s="23">
        <f>VLOOKUP($G34,'[1]Camp Master List and Populat...'!$E$2:$W$94,11,0)</f>
        <v>0</v>
      </c>
      <c r="R34" s="23">
        <f>VLOOKUP($G34,'[1]Camp Master List and Populat...'!$E$2:$W$94,12,0)</f>
        <v>0</v>
      </c>
      <c r="S34" s="23">
        <f>VLOOKUP($G34,'[1]Camp Master List and Populat...'!$E$2:$W$94,13,0)</f>
        <v>86</v>
      </c>
      <c r="T34" s="23">
        <f>VLOOKUP($G34,'[1]Camp Master List and Populat...'!$E$2:$W$94,14,0)</f>
        <v>96</v>
      </c>
      <c r="U34" s="24">
        <f>VLOOKUP($G34,'[1]Camp Master List and Populat...'!$E$2:$W$94,15,0)</f>
        <v>140</v>
      </c>
      <c r="V34" s="25">
        <f>VLOOKUP($G34,'[1]Camp Master List and Populat...'!$E$2:$W$94,16,0)</f>
        <v>0</v>
      </c>
      <c r="W34" s="19">
        <f>VLOOKUP($G34,'[1]Camp Master List and Populat...'!$E$2:$W$94,17,0)</f>
        <v>154</v>
      </c>
      <c r="X34" s="24">
        <f>VLOOKUP($G34,'[1]Camp Master List and Populat...'!$E$2:$W$94,18,0)</f>
        <v>354</v>
      </c>
      <c r="Y34" s="25">
        <f>VLOOKUP($G34,'[1]Camp Master List and Populat...'!$E$2:$W$94,19,0)</f>
        <v>15</v>
      </c>
    </row>
    <row r="35" spans="1:36" ht="18" customHeight="1" x14ac:dyDescent="0.25">
      <c r="B35" s="27">
        <v>28</v>
      </c>
      <c r="C35" s="19" t="s">
        <v>32</v>
      </c>
      <c r="D35" s="23" t="s">
        <v>33</v>
      </c>
      <c r="E35" s="23" t="s">
        <v>34</v>
      </c>
      <c r="F35" s="60"/>
      <c r="G35" s="28" t="s">
        <v>90</v>
      </c>
      <c r="H35" s="24" t="s">
        <v>91</v>
      </c>
      <c r="I35" s="23">
        <f>VLOOKUP(G35,'[1]Camp Master List and Populat...'!$E$2:$W$94,3,0)</f>
        <v>23</v>
      </c>
      <c r="J35" s="23">
        <f>VLOOKUP(G35,'[1]Camp Master List and Populat...'!$E$2:$W$94,4,0)</f>
        <v>122</v>
      </c>
      <c r="K35" s="23">
        <f>VLOOKUP(G35,'[1]Camp Master List and Populat...'!$E$2:$W$94,5,0)</f>
        <v>55</v>
      </c>
      <c r="L35" s="23">
        <f>VLOOKUP(G35,'[1]Camp Master List and Populat...'!$E$2:$W$94,6,0)</f>
        <v>67</v>
      </c>
      <c r="M35" s="23">
        <f>VLOOKUP($G35,'[1]Camp Master List and Populat...'!$E$2:$W$94,7,0)</f>
        <v>0</v>
      </c>
      <c r="N35" s="23">
        <f>VLOOKUP($G35,'[1]Camp Master List and Populat...'!$E$2:$W$94,8,0)</f>
        <v>0</v>
      </c>
      <c r="O35" s="23">
        <f>VLOOKUP($G35,'[1]Camp Master List and Populat...'!$E$2:$W$94,9,0)</f>
        <v>0</v>
      </c>
      <c r="P35" s="23">
        <f>VLOOKUP($G35,'[1]Camp Master List and Populat...'!$E$2:$W$94,10,0)</f>
        <v>0</v>
      </c>
      <c r="Q35" s="23">
        <f>VLOOKUP($G35,'[1]Camp Master List and Populat...'!$E$2:$W$94,11,0)</f>
        <v>0</v>
      </c>
      <c r="R35" s="23">
        <f>VLOOKUP($G35,'[1]Camp Master List and Populat...'!$E$2:$W$94,12,0)</f>
        <v>0</v>
      </c>
      <c r="S35" s="23">
        <f>VLOOKUP($G35,'[1]Camp Master List and Populat...'!$E$2:$W$94,13,0)</f>
        <v>25</v>
      </c>
      <c r="T35" s="23">
        <f>VLOOKUP($G35,'[1]Camp Master List and Populat...'!$E$2:$W$94,14,0)</f>
        <v>61</v>
      </c>
      <c r="U35" s="24">
        <f>VLOOKUP($G35,'[1]Camp Master List and Populat...'!$E$2:$W$94,15,0)</f>
        <v>77</v>
      </c>
      <c r="V35" s="25">
        <f>VLOOKUP($G35,'[1]Camp Master List and Populat...'!$E$2:$W$94,16,0)</f>
        <v>0</v>
      </c>
      <c r="W35" s="19">
        <f>VLOOKUP($G35,'[1]Camp Master List and Populat...'!$E$2:$W$94,17,0)</f>
        <v>29</v>
      </c>
      <c r="X35" s="24">
        <f>VLOOKUP($G35,'[1]Camp Master List and Populat...'!$E$2:$W$94,18,0)</f>
        <v>90</v>
      </c>
      <c r="Y35" s="25">
        <f>VLOOKUP($G35,'[1]Camp Master List and Populat...'!$E$2:$W$94,19,0)</f>
        <v>3</v>
      </c>
    </row>
    <row r="36" spans="1:36" ht="18" customHeight="1" x14ac:dyDescent="0.25">
      <c r="B36" s="27">
        <v>29</v>
      </c>
      <c r="C36" s="19" t="s">
        <v>32</v>
      </c>
      <c r="D36" s="23" t="s">
        <v>33</v>
      </c>
      <c r="E36" s="23" t="s">
        <v>34</v>
      </c>
      <c r="F36" s="60"/>
      <c r="G36" s="28" t="s">
        <v>92</v>
      </c>
      <c r="H36" s="24" t="s">
        <v>93</v>
      </c>
      <c r="I36" s="23">
        <f>VLOOKUP(G36,'[1]Camp Master List and Populat...'!$E$2:$W$94,3,0)</f>
        <v>12</v>
      </c>
      <c r="J36" s="23">
        <f>VLOOKUP(G36,'[1]Camp Master List and Populat...'!$E$2:$W$94,4,0)</f>
        <v>97</v>
      </c>
      <c r="K36" s="23">
        <f>VLOOKUP(G36,'[1]Camp Master List and Populat...'!$E$2:$W$94,5,0)</f>
        <v>58</v>
      </c>
      <c r="L36" s="23">
        <f>VLOOKUP(G36,'[1]Camp Master List and Populat...'!$E$2:$W$94,6,0)</f>
        <v>39</v>
      </c>
      <c r="M36" s="23">
        <f>VLOOKUP($G36,'[1]Camp Master List and Populat...'!$E$2:$W$94,7,0)</f>
        <v>0</v>
      </c>
      <c r="N36" s="23">
        <f>VLOOKUP($G36,'[1]Camp Master List and Populat...'!$E$2:$W$94,8,0)</f>
        <v>0</v>
      </c>
      <c r="O36" s="23">
        <f>VLOOKUP($G36,'[1]Camp Master List and Populat...'!$E$2:$W$94,9,0)</f>
        <v>0</v>
      </c>
      <c r="P36" s="23">
        <f>VLOOKUP($G36,'[1]Camp Master List and Populat...'!$E$2:$W$94,10,0)</f>
        <v>0</v>
      </c>
      <c r="Q36" s="23">
        <f>VLOOKUP($G36,'[1]Camp Master List and Populat...'!$E$2:$W$94,11,0)</f>
        <v>0</v>
      </c>
      <c r="R36" s="23">
        <f>VLOOKUP($G36,'[1]Camp Master List and Populat...'!$E$2:$W$94,12,0)</f>
        <v>0</v>
      </c>
      <c r="S36" s="23">
        <f>VLOOKUP($G36,'[1]Camp Master List and Populat...'!$E$2:$W$94,13,0)</f>
        <v>14</v>
      </c>
      <c r="T36" s="23">
        <f>VLOOKUP($G36,'[1]Camp Master List and Populat...'!$E$2:$W$94,14,0)</f>
        <v>132</v>
      </c>
      <c r="U36" s="24">
        <f>VLOOKUP($G36,'[1]Camp Master List and Populat...'!$E$2:$W$94,15,0)</f>
        <v>125</v>
      </c>
      <c r="V36" s="25">
        <f>VLOOKUP($G36,'[1]Camp Master List and Populat...'!$E$2:$W$94,16,0)</f>
        <v>0</v>
      </c>
      <c r="W36" s="19">
        <f>VLOOKUP($G36,'[1]Camp Master List and Populat...'!$E$2:$W$94,17,0)</f>
        <v>27</v>
      </c>
      <c r="X36" s="24">
        <f>VLOOKUP($G36,'[1]Camp Master List and Populat...'!$E$2:$W$94,18,0)</f>
        <v>70</v>
      </c>
      <c r="Y36" s="25">
        <f>VLOOKUP($G36,'[1]Camp Master List and Populat...'!$E$2:$W$94,19,0)</f>
        <v>0</v>
      </c>
    </row>
    <row r="37" spans="1:36" ht="18" customHeight="1" x14ac:dyDescent="0.25">
      <c r="B37" s="27">
        <v>30</v>
      </c>
      <c r="C37" s="19" t="s">
        <v>32</v>
      </c>
      <c r="D37" s="23" t="s">
        <v>33</v>
      </c>
      <c r="E37" s="23" t="s">
        <v>34</v>
      </c>
      <c r="F37" s="60"/>
      <c r="G37" s="28" t="s">
        <v>94</v>
      </c>
      <c r="H37" s="24" t="s">
        <v>95</v>
      </c>
      <c r="I37" s="23">
        <f>VLOOKUP(G37,'[1]Camp Master List and Populat...'!$E$2:$W$94,3,0)</f>
        <v>12</v>
      </c>
      <c r="J37" s="23">
        <f>VLOOKUP(G37,'[1]Camp Master List and Populat...'!$E$2:$W$94,4,0)</f>
        <v>82</v>
      </c>
      <c r="K37" s="23">
        <f>VLOOKUP(G37,'[1]Camp Master List and Populat...'!$E$2:$W$94,5,0)</f>
        <v>52</v>
      </c>
      <c r="L37" s="23">
        <f>VLOOKUP(G37,'[1]Camp Master List and Populat...'!$E$2:$W$94,6,0)</f>
        <v>30</v>
      </c>
      <c r="M37" s="23">
        <f>VLOOKUP($G37,'[1]Camp Master List and Populat...'!$E$2:$W$94,7,0)</f>
        <v>0</v>
      </c>
      <c r="N37" s="23">
        <f>VLOOKUP($G37,'[1]Camp Master List and Populat...'!$E$2:$W$94,8,0)</f>
        <v>0</v>
      </c>
      <c r="O37" s="23">
        <f>VLOOKUP($G37,'[1]Camp Master List and Populat...'!$E$2:$W$94,9,0)</f>
        <v>0</v>
      </c>
      <c r="P37" s="23">
        <f>VLOOKUP($G37,'[1]Camp Master List and Populat...'!$E$2:$W$94,10,0)</f>
        <v>0</v>
      </c>
      <c r="Q37" s="23">
        <f>VLOOKUP($G37,'[1]Camp Master List and Populat...'!$E$2:$W$94,11,0)</f>
        <v>0</v>
      </c>
      <c r="R37" s="23">
        <f>VLOOKUP($G37,'[1]Camp Master List and Populat...'!$E$2:$W$94,12,0)</f>
        <v>0</v>
      </c>
      <c r="S37" s="23">
        <f>VLOOKUP($G37,'[1]Camp Master List and Populat...'!$E$2:$W$94,13,0)</f>
        <v>18</v>
      </c>
      <c r="T37" s="23">
        <f>VLOOKUP($G37,'[1]Camp Master List and Populat...'!$E$2:$W$94,14,0)</f>
        <v>189</v>
      </c>
      <c r="U37" s="24">
        <f>VLOOKUP($G37,'[1]Camp Master List and Populat...'!$E$2:$W$94,15,0)</f>
        <v>27</v>
      </c>
      <c r="V37" s="25">
        <f>VLOOKUP($G37,'[1]Camp Master List and Populat...'!$E$2:$W$94,16,0)</f>
        <v>1</v>
      </c>
      <c r="W37" s="19">
        <f>VLOOKUP($G37,'[1]Camp Master List and Populat...'!$E$2:$W$94,17,0)</f>
        <v>19</v>
      </c>
      <c r="X37" s="24">
        <f>VLOOKUP($G37,'[1]Camp Master List and Populat...'!$E$2:$W$94,18,0)</f>
        <v>58</v>
      </c>
      <c r="Y37" s="25">
        <f>VLOOKUP($G37,'[1]Camp Master List and Populat...'!$E$2:$W$94,19,0)</f>
        <v>5</v>
      </c>
    </row>
    <row r="38" spans="1:36" ht="18" customHeight="1" thickBot="1" x14ac:dyDescent="0.3">
      <c r="B38" s="27">
        <v>31</v>
      </c>
      <c r="C38" s="19" t="s">
        <v>32</v>
      </c>
      <c r="D38" s="23" t="s">
        <v>33</v>
      </c>
      <c r="E38" s="23" t="s">
        <v>34</v>
      </c>
      <c r="F38" s="61"/>
      <c r="G38" s="28" t="s">
        <v>96</v>
      </c>
      <c r="H38" s="24" t="s">
        <v>97</v>
      </c>
      <c r="I38" s="23">
        <f>VLOOKUP(G38,'[1]Camp Master List and Populat...'!$E$2:$W$94,3,0)</f>
        <v>67</v>
      </c>
      <c r="J38" s="23">
        <f>VLOOKUP(G38,'[1]Camp Master List and Populat...'!$E$2:$W$94,4,0)</f>
        <v>532</v>
      </c>
      <c r="K38" s="23">
        <f>VLOOKUP(G38,'[1]Camp Master List and Populat...'!$E$2:$W$94,5,0)</f>
        <v>253</v>
      </c>
      <c r="L38" s="23">
        <f>VLOOKUP(G38,'[1]Camp Master List and Populat...'!$E$2:$W$94,6,0)</f>
        <v>279</v>
      </c>
      <c r="M38" s="23">
        <f>VLOOKUP($G38,'[1]Camp Master List and Populat...'!$E$2:$W$94,7,0)</f>
        <v>0</v>
      </c>
      <c r="N38" s="23">
        <f>VLOOKUP($G38,'[1]Camp Master List and Populat...'!$E$2:$W$94,8,0)</f>
        <v>0</v>
      </c>
      <c r="O38" s="23">
        <f>VLOOKUP($G38,'[1]Camp Master List and Populat...'!$E$2:$W$94,9,0)</f>
        <v>0</v>
      </c>
      <c r="P38" s="23">
        <f>VLOOKUP($G38,'[1]Camp Master List and Populat...'!$E$2:$W$94,10,0)</f>
        <v>0</v>
      </c>
      <c r="Q38" s="23">
        <f>VLOOKUP($G38,'[1]Camp Master List and Populat...'!$E$2:$W$94,11,0)</f>
        <v>0</v>
      </c>
      <c r="R38" s="23">
        <f>VLOOKUP($G38,'[1]Camp Master List and Populat...'!$E$2:$W$94,12,0)</f>
        <v>0</v>
      </c>
      <c r="S38" s="23">
        <f>VLOOKUP($G38,'[1]Camp Master List and Populat...'!$E$2:$W$94,13,0)</f>
        <v>72</v>
      </c>
      <c r="T38" s="23">
        <f>VLOOKUP($G38,'[1]Camp Master List and Populat...'!$E$2:$W$94,14,0)</f>
        <v>123</v>
      </c>
      <c r="U38" s="24">
        <f>VLOOKUP($G38,'[1]Camp Master List and Populat...'!$E$2:$W$94,15,0)</f>
        <v>160</v>
      </c>
      <c r="V38" s="25">
        <f>VLOOKUP($G38,'[1]Camp Master List and Populat...'!$E$2:$W$94,16,0)</f>
        <v>2</v>
      </c>
      <c r="W38" s="19">
        <f>VLOOKUP($G38,'[1]Camp Master List and Populat...'!$E$2:$W$94,17,0)</f>
        <v>137</v>
      </c>
      <c r="X38" s="24">
        <f>VLOOKUP($G38,'[1]Camp Master List and Populat...'!$E$2:$W$94,18,0)</f>
        <v>375</v>
      </c>
      <c r="Y38" s="25">
        <f>VLOOKUP($G38,'[1]Camp Master List and Populat...'!$E$2:$W$94,19,0)</f>
        <v>20</v>
      </c>
    </row>
    <row r="39" spans="1:36" ht="18" customHeight="1" thickBot="1" x14ac:dyDescent="0.3">
      <c r="B39" s="29"/>
      <c r="C39" s="30" t="s">
        <v>98</v>
      </c>
      <c r="D39" s="31" t="s">
        <v>33</v>
      </c>
      <c r="E39" s="31" t="s">
        <v>34</v>
      </c>
      <c r="F39" s="31" t="s">
        <v>99</v>
      </c>
      <c r="G39" s="31"/>
      <c r="H39" s="31"/>
      <c r="I39" s="31">
        <f>SUM(I8:I38)</f>
        <v>2006</v>
      </c>
      <c r="J39" s="31">
        <f t="shared" ref="J39:Y39" si="0">SUM(J8:J38)</f>
        <v>11661</v>
      </c>
      <c r="K39" s="31">
        <f t="shared" si="0"/>
        <v>6078</v>
      </c>
      <c r="L39" s="31">
        <f t="shared" si="0"/>
        <v>5583</v>
      </c>
      <c r="M39" s="31">
        <f t="shared" si="0"/>
        <v>0</v>
      </c>
      <c r="N39" s="31">
        <f t="shared" si="0"/>
        <v>0</v>
      </c>
      <c r="O39" s="31">
        <f t="shared" si="0"/>
        <v>0</v>
      </c>
      <c r="P39" s="31">
        <f t="shared" si="0"/>
        <v>0</v>
      </c>
      <c r="Q39" s="31">
        <f t="shared" si="0"/>
        <v>0</v>
      </c>
      <c r="R39" s="31">
        <f t="shared" si="0"/>
        <v>0</v>
      </c>
      <c r="S39" s="31">
        <f t="shared" si="0"/>
        <v>2156</v>
      </c>
      <c r="T39" s="31">
        <f t="shared" si="0"/>
        <v>3326</v>
      </c>
      <c r="U39" s="31">
        <f t="shared" si="0"/>
        <v>4139</v>
      </c>
      <c r="V39" s="32">
        <f t="shared" si="0"/>
        <v>800</v>
      </c>
      <c r="W39" s="30">
        <f t="shared" si="0"/>
        <v>2992</v>
      </c>
      <c r="X39" s="31">
        <f t="shared" si="0"/>
        <v>8320</v>
      </c>
      <c r="Y39" s="32">
        <f t="shared" si="0"/>
        <v>349</v>
      </c>
    </row>
    <row r="40" spans="1:36" s="11" customFormat="1" ht="16.8" customHeight="1" x14ac:dyDescent="0.25">
      <c r="A40" s="1"/>
      <c r="B40" s="27">
        <v>32</v>
      </c>
      <c r="C40" s="19" t="s">
        <v>32</v>
      </c>
      <c r="D40" s="23" t="s">
        <v>33</v>
      </c>
      <c r="E40" s="23" t="s">
        <v>100</v>
      </c>
      <c r="F40" s="62" t="s">
        <v>101</v>
      </c>
      <c r="G40" s="28" t="s">
        <v>102</v>
      </c>
      <c r="H40" s="23" t="s">
        <v>103</v>
      </c>
      <c r="I40" s="23">
        <f>VLOOKUP(G40,'[1]Camp Master List and Populat...'!$E$2:$W$94,3,0)</f>
        <v>128</v>
      </c>
      <c r="J40" s="23">
        <f>VLOOKUP(G40,'[1]Camp Master List and Populat...'!$E$2:$W$94,4,0)</f>
        <v>730</v>
      </c>
      <c r="K40" s="23">
        <f>VLOOKUP(G40,'[1]Camp Master List and Populat...'!$E$2:$W$94,5,0)</f>
        <v>373</v>
      </c>
      <c r="L40" s="23">
        <f>VLOOKUP(G40,'[1]Camp Master List and Populat...'!$E$2:$W$94,6,0)</f>
        <v>357</v>
      </c>
      <c r="M40" s="23">
        <f>VLOOKUP($G40,'[1]Camp Master List and Populat...'!$E$2:$W$94,7,0)</f>
        <v>0</v>
      </c>
      <c r="N40" s="23">
        <f>VLOOKUP($G40,'[1]Camp Master List and Populat...'!$E$2:$W$94,8,0)</f>
        <v>0</v>
      </c>
      <c r="O40" s="23">
        <f>VLOOKUP($G40,'[1]Camp Master List and Populat...'!$E$2:$W$94,9,0)</f>
        <v>0</v>
      </c>
      <c r="P40" s="23">
        <f>VLOOKUP($G40,'[1]Camp Master List and Populat...'!$E$2:$W$94,10,0)</f>
        <v>0</v>
      </c>
      <c r="Q40" s="23">
        <f>VLOOKUP($G40,'[1]Camp Master List and Populat...'!$E$2:$W$94,11,0)</f>
        <v>1</v>
      </c>
      <c r="R40" s="23">
        <f>VLOOKUP($G40,'[1]Camp Master List and Populat...'!$E$2:$W$94,12,0)</f>
        <v>5</v>
      </c>
      <c r="S40" s="23">
        <f>VLOOKUP($G40,'[1]Camp Master List and Populat...'!$E$2:$W$94,13,0)</f>
        <v>73</v>
      </c>
      <c r="T40" s="23">
        <f>VLOOKUP($G40,'[1]Camp Master List and Populat...'!$E$2:$W$94,14,0)</f>
        <v>0</v>
      </c>
      <c r="U40" s="24">
        <f>VLOOKUP($G40,'[1]Camp Master List and Populat...'!$E$2:$W$94,15,0)</f>
        <v>0</v>
      </c>
      <c r="V40" s="25">
        <f>VLOOKUP($G40,'[1]Camp Master List and Populat...'!$E$2:$W$94,16,0)</f>
        <v>0</v>
      </c>
      <c r="W40" s="19">
        <f>VLOOKUP($G40,'[1]Camp Master List and Populat...'!$E$2:$W$94,17,0)</f>
        <v>415</v>
      </c>
      <c r="X40" s="24">
        <f>VLOOKUP($G40,'[1]Camp Master List and Populat...'!$E$2:$W$94,18,0)</f>
        <v>271</v>
      </c>
      <c r="Y40" s="25">
        <f>VLOOKUP($G40,'[1]Camp Master List and Populat...'!$E$2:$W$94,19,0)</f>
        <v>44</v>
      </c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6" s="11" customFormat="1" ht="16.8" customHeight="1" x14ac:dyDescent="0.25">
      <c r="A41" s="1"/>
      <c r="B41" s="27">
        <v>33</v>
      </c>
      <c r="C41" s="19" t="s">
        <v>32</v>
      </c>
      <c r="D41" s="23" t="s">
        <v>33</v>
      </c>
      <c r="E41" s="23" t="s">
        <v>100</v>
      </c>
      <c r="F41" s="60"/>
      <c r="G41" s="28" t="s">
        <v>104</v>
      </c>
      <c r="H41" s="23" t="s">
        <v>105</v>
      </c>
      <c r="I41" s="23">
        <f>VLOOKUP(G41,'[1]Camp Master List and Populat...'!$E$2:$W$94,3,0)</f>
        <v>37</v>
      </c>
      <c r="J41" s="23">
        <f>VLOOKUP(G41,'[1]Camp Master List and Populat...'!$E$2:$W$94,4,0)</f>
        <v>156</v>
      </c>
      <c r="K41" s="23">
        <f>VLOOKUP(G41,'[1]Camp Master List and Populat...'!$E$2:$W$94,5,0)</f>
        <v>96</v>
      </c>
      <c r="L41" s="23">
        <f>VLOOKUP(G41,'[1]Camp Master List and Populat...'!$E$2:$W$94,6,0)</f>
        <v>60</v>
      </c>
      <c r="M41" s="23">
        <f>VLOOKUP($G41,'[1]Camp Master List and Populat...'!$E$2:$W$94,7,0)</f>
        <v>0</v>
      </c>
      <c r="N41" s="23">
        <f>VLOOKUP($G41,'[1]Camp Master List and Populat...'!$E$2:$W$94,8,0)</f>
        <v>0</v>
      </c>
      <c r="O41" s="23">
        <f>VLOOKUP($G41,'[1]Camp Master List and Populat...'!$E$2:$W$94,9,0)</f>
        <v>1</v>
      </c>
      <c r="P41" s="23">
        <f>VLOOKUP($G41,'[1]Camp Master List and Populat...'!$E$2:$W$94,10,0)</f>
        <v>6</v>
      </c>
      <c r="Q41" s="23">
        <f>VLOOKUP($G41,'[1]Camp Master List and Populat...'!$E$2:$W$94,11,0)</f>
        <v>3</v>
      </c>
      <c r="R41" s="23">
        <f>VLOOKUP($G41,'[1]Camp Master List and Populat...'!$E$2:$W$94,12,0)</f>
        <v>15</v>
      </c>
      <c r="S41" s="23">
        <f>VLOOKUP($G41,'[1]Camp Master List and Populat...'!$E$2:$W$94,13,0)</f>
        <v>54</v>
      </c>
      <c r="T41" s="23">
        <f>VLOOKUP($G41,'[1]Camp Master List and Populat...'!$E$2:$W$94,14,0)</f>
        <v>10</v>
      </c>
      <c r="U41" s="24">
        <f>VLOOKUP($G41,'[1]Camp Master List and Populat...'!$E$2:$W$94,15,0)</f>
        <v>0</v>
      </c>
      <c r="V41" s="25">
        <f>VLOOKUP($G41,'[1]Camp Master List and Populat...'!$E$2:$W$94,16,0)</f>
        <v>0</v>
      </c>
      <c r="W41" s="19">
        <f>VLOOKUP($G41,'[1]Camp Master List and Populat...'!$E$2:$W$94,17,0)</f>
        <v>83</v>
      </c>
      <c r="X41" s="24">
        <f>VLOOKUP($G41,'[1]Camp Master List and Populat...'!$E$2:$W$94,18,0)</f>
        <v>61</v>
      </c>
      <c r="Y41" s="25">
        <f>VLOOKUP($G41,'[1]Camp Master List and Populat...'!$E$2:$W$94,19,0)</f>
        <v>12</v>
      </c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6" s="11" customFormat="1" ht="16.8" customHeight="1" x14ac:dyDescent="0.25">
      <c r="A42" s="1"/>
      <c r="B42" s="27">
        <v>34</v>
      </c>
      <c r="C42" s="19" t="s">
        <v>32</v>
      </c>
      <c r="D42" s="23" t="s">
        <v>33</v>
      </c>
      <c r="E42" s="23" t="s">
        <v>100</v>
      </c>
      <c r="F42" s="60"/>
      <c r="G42" s="28" t="s">
        <v>106</v>
      </c>
      <c r="H42" s="23" t="s">
        <v>107</v>
      </c>
      <c r="I42" s="23">
        <f>VLOOKUP(G42,'[1]Camp Master List and Populat...'!$E$2:$W$94,3,0)</f>
        <v>57</v>
      </c>
      <c r="J42" s="23">
        <f>VLOOKUP(G42,'[1]Camp Master List and Populat...'!$E$2:$W$94,4,0)</f>
        <v>259</v>
      </c>
      <c r="K42" s="23">
        <f>VLOOKUP(G42,'[1]Camp Master List and Populat...'!$E$2:$W$94,5,0)</f>
        <v>138</v>
      </c>
      <c r="L42" s="23">
        <f>VLOOKUP(G42,'[1]Camp Master List and Populat...'!$E$2:$W$94,6,0)</f>
        <v>121</v>
      </c>
      <c r="M42" s="23">
        <f>VLOOKUP($G42,'[1]Camp Master List and Populat...'!$E$2:$W$94,7,0)</f>
        <v>0</v>
      </c>
      <c r="N42" s="23">
        <f>VLOOKUP($G42,'[1]Camp Master List and Populat...'!$E$2:$W$94,8,0)</f>
        <v>0</v>
      </c>
      <c r="O42" s="23">
        <f>VLOOKUP($G42,'[1]Camp Master List and Populat...'!$E$2:$W$94,9,0)</f>
        <v>0</v>
      </c>
      <c r="P42" s="23">
        <f>VLOOKUP($G42,'[1]Camp Master List and Populat...'!$E$2:$W$94,10,0)</f>
        <v>0</v>
      </c>
      <c r="Q42" s="23">
        <f>VLOOKUP($G42,'[1]Camp Master List and Populat...'!$E$2:$W$94,11,0)</f>
        <v>4</v>
      </c>
      <c r="R42" s="23">
        <f>VLOOKUP($G42,'[1]Camp Master List and Populat...'!$E$2:$W$94,12,0)</f>
        <v>16</v>
      </c>
      <c r="S42" s="23">
        <f>VLOOKUP($G42,'[1]Camp Master List and Populat...'!$E$2:$W$94,13,0)</f>
        <v>57</v>
      </c>
      <c r="T42" s="23">
        <f>VLOOKUP($G42,'[1]Camp Master List and Populat...'!$E$2:$W$94,14,0)</f>
        <v>0</v>
      </c>
      <c r="U42" s="24">
        <f>VLOOKUP($G42,'[1]Camp Master List and Populat...'!$E$2:$W$94,15,0)</f>
        <v>0</v>
      </c>
      <c r="V42" s="25">
        <f>VLOOKUP($G42,'[1]Camp Master List and Populat...'!$E$2:$W$94,16,0)</f>
        <v>0</v>
      </c>
      <c r="W42" s="19">
        <f>VLOOKUP($G42,'[1]Camp Master List and Populat...'!$E$2:$W$94,17,0)</f>
        <v>147</v>
      </c>
      <c r="X42" s="24">
        <f>VLOOKUP($G42,'[1]Camp Master List and Populat...'!$E$2:$W$94,18,0)</f>
        <v>112</v>
      </c>
      <c r="Y42" s="25">
        <f>VLOOKUP($G42,'[1]Camp Master List and Populat...'!$E$2:$W$94,19,0)</f>
        <v>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6" s="11" customFormat="1" ht="16.8" customHeight="1" x14ac:dyDescent="0.25">
      <c r="A43" s="1"/>
      <c r="B43" s="27">
        <v>35</v>
      </c>
      <c r="C43" s="19" t="s">
        <v>32</v>
      </c>
      <c r="D43" s="23" t="s">
        <v>33</v>
      </c>
      <c r="E43" s="23" t="s">
        <v>100</v>
      </c>
      <c r="F43" s="60"/>
      <c r="G43" s="28" t="s">
        <v>108</v>
      </c>
      <c r="H43" s="23" t="s">
        <v>109</v>
      </c>
      <c r="I43" s="23">
        <f>VLOOKUP(G43,'[1]Camp Master List and Populat...'!$E$2:$W$94,3,0)</f>
        <v>111</v>
      </c>
      <c r="J43" s="23">
        <f>VLOOKUP(G43,'[1]Camp Master List and Populat...'!$E$2:$W$94,4,0)</f>
        <v>498</v>
      </c>
      <c r="K43" s="23">
        <f>VLOOKUP(G43,'[1]Camp Master List and Populat...'!$E$2:$W$94,5,0)</f>
        <v>256</v>
      </c>
      <c r="L43" s="23">
        <f>VLOOKUP(G43,'[1]Camp Master List and Populat...'!$E$2:$W$94,6,0)</f>
        <v>242</v>
      </c>
      <c r="M43" s="23">
        <f>VLOOKUP($G43,'[1]Camp Master List and Populat...'!$E$2:$W$94,7,0)</f>
        <v>0</v>
      </c>
      <c r="N43" s="23">
        <f>VLOOKUP($G43,'[1]Camp Master List and Populat...'!$E$2:$W$94,8,0)</f>
        <v>0</v>
      </c>
      <c r="O43" s="23">
        <f>VLOOKUP($G43,'[1]Camp Master List and Populat...'!$E$2:$W$94,9,0)</f>
        <v>0</v>
      </c>
      <c r="P43" s="23">
        <f>VLOOKUP($G43,'[1]Camp Master List and Populat...'!$E$2:$W$94,10,0)</f>
        <v>0</v>
      </c>
      <c r="Q43" s="23">
        <f>VLOOKUP($G43,'[1]Camp Master List and Populat...'!$E$2:$W$94,11,0)</f>
        <v>0</v>
      </c>
      <c r="R43" s="23">
        <f>VLOOKUP($G43,'[1]Camp Master List and Populat...'!$E$2:$W$94,12,0)</f>
        <v>0</v>
      </c>
      <c r="S43" s="23">
        <f>VLOOKUP($G43,'[1]Camp Master List and Populat...'!$E$2:$W$94,13,0)</f>
        <v>146</v>
      </c>
      <c r="T43" s="23">
        <f>VLOOKUP($G43,'[1]Camp Master List and Populat...'!$E$2:$W$94,14,0)</f>
        <v>104</v>
      </c>
      <c r="U43" s="24">
        <f>VLOOKUP($G43,'[1]Camp Master List and Populat...'!$E$2:$W$94,15,0)</f>
        <v>0</v>
      </c>
      <c r="V43" s="25">
        <f>VLOOKUP($G43,'[1]Camp Master List and Populat...'!$E$2:$W$94,16,0)</f>
        <v>0</v>
      </c>
      <c r="W43" s="19">
        <f>VLOOKUP($G43,'[1]Camp Master List and Populat...'!$E$2:$W$94,17,0)</f>
        <v>263</v>
      </c>
      <c r="X43" s="24">
        <f>VLOOKUP($G43,'[1]Camp Master List and Populat...'!$E$2:$W$94,18,0)</f>
        <v>224</v>
      </c>
      <c r="Y43" s="25">
        <f>VLOOKUP($G43,'[1]Camp Master List and Populat...'!$E$2:$W$94,19,0)</f>
        <v>11</v>
      </c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6" s="11" customFormat="1" ht="16.8" customHeight="1" x14ac:dyDescent="0.25">
      <c r="A44" s="1"/>
      <c r="B44" s="27">
        <v>36</v>
      </c>
      <c r="C44" s="19" t="s">
        <v>32</v>
      </c>
      <c r="D44" s="23" t="s">
        <v>33</v>
      </c>
      <c r="E44" s="23" t="s">
        <v>100</v>
      </c>
      <c r="F44" s="60"/>
      <c r="G44" s="28" t="s">
        <v>110</v>
      </c>
      <c r="H44" s="23" t="s">
        <v>111</v>
      </c>
      <c r="I44" s="23">
        <f>VLOOKUP(G44,'[1]Camp Master List and Populat...'!$E$2:$W$94,3,0)</f>
        <v>123</v>
      </c>
      <c r="J44" s="23">
        <f>VLOOKUP(G44,'[1]Camp Master List and Populat...'!$E$2:$W$94,4,0)</f>
        <v>530</v>
      </c>
      <c r="K44" s="23">
        <f>VLOOKUP(G44,'[1]Camp Master List and Populat...'!$E$2:$W$94,5,0)</f>
        <v>270</v>
      </c>
      <c r="L44" s="23">
        <f>VLOOKUP(G44,'[1]Camp Master List and Populat...'!$E$2:$W$94,6,0)</f>
        <v>260</v>
      </c>
      <c r="M44" s="23">
        <f>VLOOKUP($G44,'[1]Camp Master List and Populat...'!$E$2:$W$94,7,0)</f>
        <v>0</v>
      </c>
      <c r="N44" s="23">
        <f>VLOOKUP($G44,'[1]Camp Master List and Populat...'!$E$2:$W$94,8,0)</f>
        <v>0</v>
      </c>
      <c r="O44" s="23">
        <f>VLOOKUP($G44,'[1]Camp Master List and Populat...'!$E$2:$W$94,9,0)</f>
        <v>0</v>
      </c>
      <c r="P44" s="23">
        <f>VLOOKUP($G44,'[1]Camp Master List and Populat...'!$E$2:$W$94,10,0)</f>
        <v>0</v>
      </c>
      <c r="Q44" s="23">
        <f>VLOOKUP($G44,'[1]Camp Master List and Populat...'!$E$2:$W$94,11,0)</f>
        <v>1</v>
      </c>
      <c r="R44" s="23">
        <f>VLOOKUP($G44,'[1]Camp Master List and Populat...'!$E$2:$W$94,12,0)</f>
        <v>8</v>
      </c>
      <c r="S44" s="23">
        <f>VLOOKUP($G44,'[1]Camp Master List and Populat...'!$E$2:$W$94,13,0)</f>
        <v>155</v>
      </c>
      <c r="T44" s="23">
        <f>VLOOKUP($G44,'[1]Camp Master List and Populat...'!$E$2:$W$94,14,0)</f>
        <v>92</v>
      </c>
      <c r="U44" s="24">
        <f>VLOOKUP($G44,'[1]Camp Master List and Populat...'!$E$2:$W$94,15,0)</f>
        <v>0</v>
      </c>
      <c r="V44" s="25">
        <f>VLOOKUP($G44,'[1]Camp Master List and Populat...'!$E$2:$W$94,16,0)</f>
        <v>0</v>
      </c>
      <c r="W44" s="19">
        <f>VLOOKUP($G44,'[1]Camp Master List and Populat...'!$E$2:$W$94,17,0)</f>
        <v>306</v>
      </c>
      <c r="X44" s="24">
        <f>VLOOKUP($G44,'[1]Camp Master List and Populat...'!$E$2:$W$94,18,0)</f>
        <v>205</v>
      </c>
      <c r="Y44" s="25">
        <f>VLOOKUP($G44,'[1]Camp Master List and Populat...'!$E$2:$W$94,19,0)</f>
        <v>19</v>
      </c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6" s="11" customFormat="1" ht="16.8" customHeight="1" thickBot="1" x14ac:dyDescent="0.3">
      <c r="A45" s="1"/>
      <c r="B45" s="27">
        <v>37</v>
      </c>
      <c r="C45" s="19" t="s">
        <v>32</v>
      </c>
      <c r="D45" s="23" t="s">
        <v>33</v>
      </c>
      <c r="E45" s="23" t="s">
        <v>100</v>
      </c>
      <c r="F45" s="63"/>
      <c r="G45" s="28" t="s">
        <v>112</v>
      </c>
      <c r="H45" s="23" t="s">
        <v>113</v>
      </c>
      <c r="I45" s="23">
        <f>VLOOKUP(G45,'[1]Camp Master List and Populat...'!$E$2:$W$94,3,0)</f>
        <v>81</v>
      </c>
      <c r="J45" s="23">
        <f>VLOOKUP(G45,'[1]Camp Master List and Populat...'!$E$2:$W$94,4,0)</f>
        <v>405</v>
      </c>
      <c r="K45" s="23">
        <f>VLOOKUP(G45,'[1]Camp Master List and Populat...'!$E$2:$W$94,5,0)</f>
        <v>198</v>
      </c>
      <c r="L45" s="23">
        <f>VLOOKUP(G45,'[1]Camp Master List and Populat...'!$E$2:$W$94,6,0)</f>
        <v>207</v>
      </c>
      <c r="M45" s="23">
        <f>VLOOKUP($G45,'[1]Camp Master List and Populat...'!$E$2:$W$94,7,0)</f>
        <v>0</v>
      </c>
      <c r="N45" s="23">
        <f>VLOOKUP($G45,'[1]Camp Master List and Populat...'!$E$2:$W$94,8,0)</f>
        <v>0</v>
      </c>
      <c r="O45" s="23">
        <f>VLOOKUP($G45,'[1]Camp Master List and Populat...'!$E$2:$W$94,9,0)</f>
        <v>0</v>
      </c>
      <c r="P45" s="23">
        <f>VLOOKUP($G45,'[1]Camp Master List and Populat...'!$E$2:$W$94,10,0)</f>
        <v>0</v>
      </c>
      <c r="Q45" s="23">
        <f>VLOOKUP($G45,'[1]Camp Master List and Populat...'!$E$2:$W$94,11,0)</f>
        <v>7</v>
      </c>
      <c r="R45" s="23">
        <f>VLOOKUP($G45,'[1]Camp Master List and Populat...'!$E$2:$W$94,12,0)</f>
        <v>26</v>
      </c>
      <c r="S45" s="23">
        <f>VLOOKUP($G45,'[1]Camp Master List and Populat...'!$E$2:$W$94,13,0)</f>
        <v>120</v>
      </c>
      <c r="T45" s="23">
        <f>VLOOKUP($G45,'[1]Camp Master List and Populat...'!$E$2:$W$94,14,0)</f>
        <v>126</v>
      </c>
      <c r="U45" s="24">
        <f>VLOOKUP($G45,'[1]Camp Master List and Populat...'!$E$2:$W$94,15,0)</f>
        <v>0</v>
      </c>
      <c r="V45" s="25">
        <f>VLOOKUP($G45,'[1]Camp Master List and Populat...'!$E$2:$W$94,16,0)</f>
        <v>0</v>
      </c>
      <c r="W45" s="19">
        <f>VLOOKUP($G45,'[1]Camp Master List and Populat...'!$E$2:$W$94,17,0)</f>
        <v>220</v>
      </c>
      <c r="X45" s="24">
        <f>VLOOKUP($G45,'[1]Camp Master List and Populat...'!$E$2:$W$94,18,0)</f>
        <v>181</v>
      </c>
      <c r="Y45" s="25">
        <f>VLOOKUP($G45,'[1]Camp Master List and Populat...'!$E$2:$W$94,19,0)</f>
        <v>4</v>
      </c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6" s="11" customFormat="1" ht="14.4" thickBot="1" x14ac:dyDescent="0.3">
      <c r="A46" s="1"/>
      <c r="B46" s="29"/>
      <c r="C46" s="30" t="s">
        <v>98</v>
      </c>
      <c r="D46" s="31" t="s">
        <v>33</v>
      </c>
      <c r="E46" s="31" t="s">
        <v>100</v>
      </c>
      <c r="F46" s="31" t="s">
        <v>114</v>
      </c>
      <c r="G46" s="31"/>
      <c r="H46" s="31"/>
      <c r="I46" s="31">
        <f>SUM(I40:I45)</f>
        <v>537</v>
      </c>
      <c r="J46" s="31">
        <f t="shared" ref="J46:Y46" si="1">SUM(J40:J45)</f>
        <v>2578</v>
      </c>
      <c r="K46" s="31">
        <f t="shared" si="1"/>
        <v>1331</v>
      </c>
      <c r="L46" s="31">
        <f t="shared" si="1"/>
        <v>1247</v>
      </c>
      <c r="M46" s="31">
        <f t="shared" si="1"/>
        <v>0</v>
      </c>
      <c r="N46" s="31">
        <f t="shared" si="1"/>
        <v>0</v>
      </c>
      <c r="O46" s="31">
        <f t="shared" si="1"/>
        <v>1</v>
      </c>
      <c r="P46" s="31">
        <f t="shared" si="1"/>
        <v>6</v>
      </c>
      <c r="Q46" s="31">
        <f t="shared" si="1"/>
        <v>16</v>
      </c>
      <c r="R46" s="31">
        <f t="shared" si="1"/>
        <v>70</v>
      </c>
      <c r="S46" s="31">
        <f t="shared" si="1"/>
        <v>605</v>
      </c>
      <c r="T46" s="31">
        <f t="shared" si="1"/>
        <v>332</v>
      </c>
      <c r="U46" s="31">
        <f t="shared" si="1"/>
        <v>0</v>
      </c>
      <c r="V46" s="32">
        <f t="shared" si="1"/>
        <v>0</v>
      </c>
      <c r="W46" s="30">
        <f t="shared" si="1"/>
        <v>1434</v>
      </c>
      <c r="X46" s="31">
        <f t="shared" si="1"/>
        <v>1054</v>
      </c>
      <c r="Y46" s="32">
        <f t="shared" si="1"/>
        <v>90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11" customFormat="1" ht="17.399999999999999" customHeight="1" x14ac:dyDescent="0.25">
      <c r="A47" s="1"/>
      <c r="B47" s="27">
        <v>38</v>
      </c>
      <c r="C47" s="19" t="s">
        <v>32</v>
      </c>
      <c r="D47" s="23" t="s">
        <v>33</v>
      </c>
      <c r="E47" s="23" t="s">
        <v>100</v>
      </c>
      <c r="F47" s="23" t="s">
        <v>115</v>
      </c>
      <c r="G47" s="28"/>
      <c r="H47" s="23" t="s">
        <v>116</v>
      </c>
      <c r="I47" s="23">
        <f>VLOOKUP(F47,'[1]Camp Master List and Populat...'!$E$2:$W$94,3,0)</f>
        <v>105</v>
      </c>
      <c r="J47" s="23">
        <f>VLOOKUP(F47,'[1]Camp Master List and Populat...'!$E$2:$W$94,4,0)</f>
        <v>508</v>
      </c>
      <c r="K47" s="23">
        <f>VLOOKUP(F47,'[1]Camp Master List and Populat...'!$E$2:$W$94,5,0)</f>
        <v>255</v>
      </c>
      <c r="L47" s="23">
        <f>VLOOKUP(F47,'[1]Camp Master List and Populat...'!$E$2:$W$94,6,0)</f>
        <v>253</v>
      </c>
      <c r="M47" s="23">
        <f>VLOOKUP($F47,'[1]Camp Master List and Populat...'!$E$2:$W$94,7,0)</f>
        <v>0</v>
      </c>
      <c r="N47" s="23">
        <f>VLOOKUP($F47,'[1]Camp Master List and Populat...'!$E$2:$W$94,8,0)</f>
        <v>0</v>
      </c>
      <c r="O47" s="23">
        <f>VLOOKUP($F47,'[1]Camp Master List and Populat...'!$E$2:$W$94,9,0)</f>
        <v>0</v>
      </c>
      <c r="P47" s="23">
        <f>VLOOKUP($F47,'[1]Camp Master List and Populat...'!$E$2:$W$94,10,0)</f>
        <v>0</v>
      </c>
      <c r="Q47" s="23">
        <f>VLOOKUP($F47,'[1]Camp Master List and Populat...'!$E$2:$W$94,11,0)</f>
        <v>6</v>
      </c>
      <c r="R47" s="23">
        <f>VLOOKUP($F47,'[1]Camp Master List and Populat...'!$E$2:$W$94,12,0)</f>
        <v>20</v>
      </c>
      <c r="S47" s="23">
        <f>VLOOKUP($F47,'[1]Camp Master List and Populat...'!$E$2:$W$94,13,0)</f>
        <v>150</v>
      </c>
      <c r="T47" s="23">
        <f>VLOOKUP($F47,'[1]Camp Master List and Populat...'!$E$2:$W$94,14,0)</f>
        <v>100</v>
      </c>
      <c r="U47" s="24">
        <f>VLOOKUP($F47,'[1]Camp Master List and Populat...'!$E$2:$W$94,15,0)</f>
        <v>0</v>
      </c>
      <c r="V47" s="25">
        <f>VLOOKUP($F47,'[1]Camp Master List and Populat...'!$E$2:$W$94,16,0)</f>
        <v>0</v>
      </c>
      <c r="W47" s="19">
        <f>VLOOKUP($F47,'[1]Camp Master List and Populat...'!$E$2:$W$94,17,0)</f>
        <v>293</v>
      </c>
      <c r="X47" s="24">
        <f>VLOOKUP($F47,'[1]Camp Master List and Populat...'!$E$2:$W$94,18,0)</f>
        <v>198</v>
      </c>
      <c r="Y47" s="25">
        <f>VLOOKUP($F47,'[1]Camp Master List and Populat...'!$E$2:$W$94,19,0)</f>
        <v>17</v>
      </c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6" s="11" customFormat="1" ht="17.399999999999999" customHeight="1" x14ac:dyDescent="0.25">
      <c r="A48" s="1"/>
      <c r="B48" s="27">
        <v>39</v>
      </c>
      <c r="C48" s="19" t="s">
        <v>32</v>
      </c>
      <c r="D48" s="23" t="s">
        <v>33</v>
      </c>
      <c r="E48" s="23" t="s">
        <v>100</v>
      </c>
      <c r="F48" s="23" t="s">
        <v>117</v>
      </c>
      <c r="G48" s="28"/>
      <c r="H48" s="23" t="s">
        <v>118</v>
      </c>
      <c r="I48" s="23">
        <f>VLOOKUP(F48,'[1]Camp Master List and Populat...'!$E$2:$W$94,3,0)</f>
        <v>121</v>
      </c>
      <c r="J48" s="23">
        <f>VLOOKUP(F48,'[1]Camp Master List and Populat...'!$E$2:$W$94,4,0)</f>
        <v>600</v>
      </c>
      <c r="K48" s="23">
        <f>VLOOKUP(F48,'[1]Camp Master List and Populat...'!$E$2:$W$94,5,0)</f>
        <v>301</v>
      </c>
      <c r="L48" s="23">
        <f>VLOOKUP(F48,'[1]Camp Master List and Populat...'!$E$2:$W$94,6,0)</f>
        <v>299</v>
      </c>
      <c r="M48" s="23">
        <f>VLOOKUP($F48,'[1]Camp Master List and Populat...'!$E$2:$W$94,7,0)</f>
        <v>0</v>
      </c>
      <c r="N48" s="23">
        <f>VLOOKUP($F48,'[1]Camp Master List and Populat...'!$E$2:$W$94,8,0)</f>
        <v>0</v>
      </c>
      <c r="O48" s="23">
        <f>VLOOKUP($F48,'[1]Camp Master List and Populat...'!$E$2:$W$94,9,0)</f>
        <v>0</v>
      </c>
      <c r="P48" s="23">
        <f>VLOOKUP($F48,'[1]Camp Master List and Populat...'!$E$2:$W$94,10,0)</f>
        <v>0</v>
      </c>
      <c r="Q48" s="23">
        <f>VLOOKUP($F48,'[1]Camp Master List and Populat...'!$E$2:$W$94,11,0)</f>
        <v>12</v>
      </c>
      <c r="R48" s="23">
        <f>VLOOKUP($F48,'[1]Camp Master List and Populat...'!$E$2:$W$94,12,0)</f>
        <v>61</v>
      </c>
      <c r="S48" s="23">
        <f>VLOOKUP($F48,'[1]Camp Master List and Populat...'!$E$2:$W$94,13,0)</f>
        <v>171</v>
      </c>
      <c r="T48" s="23">
        <f>VLOOKUP($F48,'[1]Camp Master List and Populat...'!$E$2:$W$94,14,0)</f>
        <v>179</v>
      </c>
      <c r="U48" s="24">
        <f>VLOOKUP($F48,'[1]Camp Master List and Populat...'!$E$2:$W$94,15,0)</f>
        <v>0</v>
      </c>
      <c r="V48" s="25">
        <f>VLOOKUP($F48,'[1]Camp Master List and Populat...'!$E$2:$W$94,16,0)</f>
        <v>0</v>
      </c>
      <c r="W48" s="19">
        <f>VLOOKUP($F48,'[1]Camp Master List and Populat...'!$E$2:$W$94,17,0)</f>
        <v>332</v>
      </c>
      <c r="X48" s="24">
        <f>VLOOKUP($F48,'[1]Camp Master List and Populat...'!$E$2:$W$94,18,0)</f>
        <v>234</v>
      </c>
      <c r="Y48" s="25">
        <f>VLOOKUP($F48,'[1]Camp Master List and Populat...'!$E$2:$W$94,19,0)</f>
        <v>34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11" customFormat="1" ht="17.399999999999999" customHeight="1" x14ac:dyDescent="0.25">
      <c r="A49" s="1"/>
      <c r="B49" s="27">
        <v>40</v>
      </c>
      <c r="C49" s="19" t="s">
        <v>32</v>
      </c>
      <c r="D49" s="23" t="s">
        <v>33</v>
      </c>
      <c r="E49" s="23" t="s">
        <v>100</v>
      </c>
      <c r="F49" s="23" t="s">
        <v>119</v>
      </c>
      <c r="G49" s="28"/>
      <c r="H49" s="23" t="s">
        <v>120</v>
      </c>
      <c r="I49" s="23">
        <f>VLOOKUP(F49,'[1]Camp Master List and Populat...'!$E$2:$W$94,3,0)</f>
        <v>105</v>
      </c>
      <c r="J49" s="23">
        <f>VLOOKUP(F49,'[1]Camp Master List and Populat...'!$E$2:$W$94,4,0)</f>
        <v>497</v>
      </c>
      <c r="K49" s="23">
        <f>VLOOKUP(F49,'[1]Camp Master List and Populat...'!$E$2:$W$94,5,0)</f>
        <v>244</v>
      </c>
      <c r="L49" s="23">
        <f>VLOOKUP(F49,'[1]Camp Master List and Populat...'!$E$2:$W$94,6,0)</f>
        <v>253</v>
      </c>
      <c r="M49" s="23">
        <f>VLOOKUP($F49,'[1]Camp Master List and Populat...'!$E$2:$W$94,7,0)</f>
        <v>0</v>
      </c>
      <c r="N49" s="23">
        <f>VLOOKUP($F49,'[1]Camp Master List and Populat...'!$E$2:$W$94,8,0)</f>
        <v>0</v>
      </c>
      <c r="O49" s="23">
        <f>VLOOKUP($F49,'[1]Camp Master List and Populat...'!$E$2:$W$94,9,0)</f>
        <v>0</v>
      </c>
      <c r="P49" s="23">
        <f>VLOOKUP($F49,'[1]Camp Master List and Populat...'!$E$2:$W$94,10,0)</f>
        <v>0</v>
      </c>
      <c r="Q49" s="23">
        <f>VLOOKUP($F49,'[1]Camp Master List and Populat...'!$E$2:$W$94,11,0)</f>
        <v>1</v>
      </c>
      <c r="R49" s="23">
        <f>VLOOKUP($F49,'[1]Camp Master List and Populat...'!$E$2:$W$94,12,0)</f>
        <v>5</v>
      </c>
      <c r="S49" s="23">
        <f>VLOOKUP($F49,'[1]Camp Master List and Populat...'!$E$2:$W$94,13,0)</f>
        <v>159</v>
      </c>
      <c r="T49" s="23">
        <f>VLOOKUP($F49,'[1]Camp Master List and Populat...'!$E$2:$W$94,14,0)</f>
        <v>81</v>
      </c>
      <c r="U49" s="24">
        <f>VLOOKUP($F49,'[1]Camp Master List and Populat...'!$E$2:$W$94,15,0)</f>
        <v>0</v>
      </c>
      <c r="V49" s="25">
        <f>VLOOKUP($F49,'[1]Camp Master List and Populat...'!$E$2:$W$94,16,0)</f>
        <v>0</v>
      </c>
      <c r="W49" s="19">
        <f>VLOOKUP($F49,'[1]Camp Master List and Populat...'!$E$2:$W$94,17,0)</f>
        <v>312</v>
      </c>
      <c r="X49" s="24">
        <f>VLOOKUP($F49,'[1]Camp Master List and Populat...'!$E$2:$W$94,18,0)</f>
        <v>183</v>
      </c>
      <c r="Y49" s="25">
        <f>VLOOKUP($F49,'[1]Camp Master List and Populat...'!$E$2:$W$94,19,0)</f>
        <v>2</v>
      </c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11" customFormat="1" ht="17.399999999999999" customHeight="1" x14ac:dyDescent="0.25">
      <c r="A50" s="1"/>
      <c r="B50" s="27">
        <v>41</v>
      </c>
      <c r="C50" s="19" t="s">
        <v>32</v>
      </c>
      <c r="D50" s="23" t="s">
        <v>33</v>
      </c>
      <c r="E50" s="23" t="s">
        <v>100</v>
      </c>
      <c r="F50" s="23" t="s">
        <v>121</v>
      </c>
      <c r="G50" s="28"/>
      <c r="H50" s="23" t="s">
        <v>122</v>
      </c>
      <c r="I50" s="23">
        <f>VLOOKUP(F50,'[1]Camp Master List and Populat...'!$E$2:$W$94,3,0)</f>
        <v>137</v>
      </c>
      <c r="J50" s="23">
        <f>VLOOKUP(F50,'[1]Camp Master List and Populat...'!$E$2:$W$94,4,0)</f>
        <v>692</v>
      </c>
      <c r="K50" s="23">
        <f>VLOOKUP(F50,'[1]Camp Master List and Populat...'!$E$2:$W$94,5,0)</f>
        <v>376</v>
      </c>
      <c r="L50" s="23">
        <f>VLOOKUP(F50,'[1]Camp Master List and Populat...'!$E$2:$W$94,6,0)</f>
        <v>316</v>
      </c>
      <c r="M50" s="23">
        <f>VLOOKUP($F50,'[1]Camp Master List and Populat...'!$E$2:$W$94,7,0)</f>
        <v>0</v>
      </c>
      <c r="N50" s="23">
        <f>VLOOKUP($F50,'[1]Camp Master List and Populat...'!$E$2:$W$94,8,0)</f>
        <v>0</v>
      </c>
      <c r="O50" s="23">
        <f>VLOOKUP($F50,'[1]Camp Master List and Populat...'!$E$2:$W$94,9,0)</f>
        <v>0</v>
      </c>
      <c r="P50" s="23">
        <f>VLOOKUP($F50,'[1]Camp Master List and Populat...'!$E$2:$W$94,10,0)</f>
        <v>0</v>
      </c>
      <c r="Q50" s="23">
        <f>VLOOKUP($F50,'[1]Camp Master List and Populat...'!$E$2:$W$94,11,0)</f>
        <v>2</v>
      </c>
      <c r="R50" s="23">
        <f>VLOOKUP($F50,'[1]Camp Master List and Populat...'!$E$2:$W$94,12,0)</f>
        <v>12</v>
      </c>
      <c r="S50" s="23">
        <f>VLOOKUP($F50,'[1]Camp Master List and Populat...'!$E$2:$W$94,13,0)</f>
        <v>192</v>
      </c>
      <c r="T50" s="23">
        <f>VLOOKUP($F50,'[1]Camp Master List and Populat...'!$E$2:$W$94,14,0)</f>
        <v>0</v>
      </c>
      <c r="U50" s="24">
        <f>VLOOKUP($F50,'[1]Camp Master List and Populat...'!$E$2:$W$94,15,0)</f>
        <v>0</v>
      </c>
      <c r="V50" s="25">
        <f>VLOOKUP($F50,'[1]Camp Master List and Populat...'!$E$2:$W$94,16,0)</f>
        <v>2</v>
      </c>
      <c r="W50" s="19">
        <f>VLOOKUP($F50,'[1]Camp Master List and Populat...'!$E$2:$W$94,17,0)</f>
        <v>404</v>
      </c>
      <c r="X50" s="24">
        <f>VLOOKUP($F50,'[1]Camp Master List and Populat...'!$E$2:$W$94,18,0)</f>
        <v>263</v>
      </c>
      <c r="Y50" s="25">
        <f>VLOOKUP($F50,'[1]Camp Master List and Populat...'!$E$2:$W$94,19,0)</f>
        <v>25</v>
      </c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11" customFormat="1" ht="17.399999999999999" customHeight="1" x14ac:dyDescent="0.25">
      <c r="A51" s="1"/>
      <c r="B51" s="27">
        <v>42</v>
      </c>
      <c r="C51" s="19" t="s">
        <v>32</v>
      </c>
      <c r="D51" s="23" t="s">
        <v>33</v>
      </c>
      <c r="E51" s="23" t="s">
        <v>100</v>
      </c>
      <c r="F51" s="23" t="s">
        <v>123</v>
      </c>
      <c r="G51" s="28"/>
      <c r="H51" s="23" t="s">
        <v>124</v>
      </c>
      <c r="I51" s="23">
        <f>VLOOKUP(F51,'[1]Camp Master List and Populat...'!$E$2:$W$94,3,0)</f>
        <v>161</v>
      </c>
      <c r="J51" s="23">
        <f>VLOOKUP(F51,'[1]Camp Master List and Populat...'!$E$2:$W$94,4,0)</f>
        <v>852</v>
      </c>
      <c r="K51" s="23">
        <f>VLOOKUP(F51,'[1]Camp Master List and Populat...'!$E$2:$W$94,5,0)</f>
        <v>412</v>
      </c>
      <c r="L51" s="23">
        <f>VLOOKUP(F51,'[1]Camp Master List and Populat...'!$E$2:$W$94,6,0)</f>
        <v>440</v>
      </c>
      <c r="M51" s="23">
        <f>VLOOKUP($F51,'[1]Camp Master List and Populat...'!$E$2:$W$94,7,0)</f>
        <v>0</v>
      </c>
      <c r="N51" s="23">
        <f>VLOOKUP($F51,'[1]Camp Master List and Populat...'!$E$2:$W$94,8,0)</f>
        <v>0</v>
      </c>
      <c r="O51" s="23">
        <f>VLOOKUP($F51,'[1]Camp Master List and Populat...'!$E$2:$W$94,9,0)</f>
        <v>1</v>
      </c>
      <c r="P51" s="23">
        <f>VLOOKUP($F51,'[1]Camp Master List and Populat...'!$E$2:$W$94,10,0)</f>
        <v>8</v>
      </c>
      <c r="Q51" s="23">
        <f>VLOOKUP($F51,'[1]Camp Master List and Populat...'!$E$2:$W$94,11,0)</f>
        <v>2</v>
      </c>
      <c r="R51" s="23">
        <f>VLOOKUP($F51,'[1]Camp Master List and Populat...'!$E$2:$W$94,12,0)</f>
        <v>9</v>
      </c>
      <c r="S51" s="23">
        <f>VLOOKUP($F51,'[1]Camp Master List and Populat...'!$E$2:$W$94,13,0)</f>
        <v>208</v>
      </c>
      <c r="T51" s="23">
        <f>VLOOKUP($F51,'[1]Camp Master List and Populat...'!$E$2:$W$94,14,0)</f>
        <v>0</v>
      </c>
      <c r="U51" s="24">
        <f>VLOOKUP($F51,'[1]Camp Master List and Populat...'!$E$2:$W$94,15,0)</f>
        <v>0</v>
      </c>
      <c r="V51" s="25">
        <f>VLOOKUP($F51,'[1]Camp Master List and Populat...'!$E$2:$W$94,16,0)</f>
        <v>6</v>
      </c>
      <c r="W51" s="19">
        <f>VLOOKUP($F51,'[1]Camp Master List and Populat...'!$E$2:$W$94,17,0)</f>
        <v>501</v>
      </c>
      <c r="X51" s="24">
        <f>VLOOKUP($F51,'[1]Camp Master List and Populat...'!$E$2:$W$94,18,0)</f>
        <v>319</v>
      </c>
      <c r="Y51" s="25">
        <f>VLOOKUP($F51,'[1]Camp Master List and Populat...'!$E$2:$W$94,19,0)</f>
        <v>32</v>
      </c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11" customFormat="1" ht="17.399999999999999" customHeight="1" x14ac:dyDescent="0.25">
      <c r="A52" s="1"/>
      <c r="B52" s="27">
        <v>43</v>
      </c>
      <c r="C52" s="19" t="s">
        <v>32</v>
      </c>
      <c r="D52" s="23" t="s">
        <v>125</v>
      </c>
      <c r="E52" s="23" t="s">
        <v>126</v>
      </c>
      <c r="F52" s="23" t="s">
        <v>127</v>
      </c>
      <c r="G52" s="28"/>
      <c r="H52" s="23" t="s">
        <v>128</v>
      </c>
      <c r="I52" s="23">
        <f>VLOOKUP(F52,'[1]Camp Master List and Populat...'!$E$2:$W$94,3,0)</f>
        <v>65</v>
      </c>
      <c r="J52" s="23">
        <f>VLOOKUP(F52,'[1]Camp Master List and Populat...'!$E$2:$W$94,4,0)</f>
        <v>294</v>
      </c>
      <c r="K52" s="23">
        <f>VLOOKUP(F52,'[1]Camp Master List and Populat...'!$E$2:$W$94,5,0)</f>
        <v>148</v>
      </c>
      <c r="L52" s="23">
        <f>VLOOKUP(F52,'[1]Camp Master List and Populat...'!$E$2:$W$94,6,0)</f>
        <v>146</v>
      </c>
      <c r="M52" s="23">
        <f>VLOOKUP($F52,'[1]Camp Master List and Populat...'!$E$2:$W$94,7,0)</f>
        <v>0</v>
      </c>
      <c r="N52" s="23">
        <f>VLOOKUP($F52,'[1]Camp Master List and Populat...'!$E$2:$W$94,8,0)</f>
        <v>0</v>
      </c>
      <c r="O52" s="23">
        <f>VLOOKUP($F52,'[1]Camp Master List and Populat...'!$E$2:$W$94,9,0)</f>
        <v>0</v>
      </c>
      <c r="P52" s="23">
        <f>VLOOKUP($F52,'[1]Camp Master List and Populat...'!$E$2:$W$94,10,0)</f>
        <v>0</v>
      </c>
      <c r="Q52" s="23">
        <f>VLOOKUP($F52,'[1]Camp Master List and Populat...'!$E$2:$W$94,11,0)</f>
        <v>0</v>
      </c>
      <c r="R52" s="23">
        <f>VLOOKUP($F52,'[1]Camp Master List and Populat...'!$E$2:$W$94,12,0)</f>
        <v>0</v>
      </c>
      <c r="S52" s="23">
        <f>VLOOKUP($F52,'[1]Camp Master List and Populat...'!$E$2:$W$94,13,0)</f>
        <v>99</v>
      </c>
      <c r="T52" s="23">
        <f>VLOOKUP($F52,'[1]Camp Master List and Populat...'!$E$2:$W$94,14,0)</f>
        <v>64</v>
      </c>
      <c r="U52" s="24">
        <f>VLOOKUP($F52,'[1]Camp Master List and Populat...'!$E$2:$W$94,15,0)</f>
        <v>0</v>
      </c>
      <c r="V52" s="25">
        <f>VLOOKUP($F52,'[1]Camp Master List and Populat...'!$E$2:$W$94,16,0)</f>
        <v>11</v>
      </c>
      <c r="W52" s="19">
        <f>VLOOKUP($F52,'[1]Camp Master List and Populat...'!$E$2:$W$94,17,0)</f>
        <v>149</v>
      </c>
      <c r="X52" s="24">
        <f>VLOOKUP($F52,'[1]Camp Master List and Populat...'!$E$2:$W$94,18,0)</f>
        <v>136</v>
      </c>
      <c r="Y52" s="25">
        <f>VLOOKUP($F52,'[1]Camp Master List and Populat...'!$E$2:$W$94,19,0)</f>
        <v>9</v>
      </c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11" customFormat="1" ht="17.399999999999999" customHeight="1" x14ac:dyDescent="0.25">
      <c r="A53" s="1"/>
      <c r="B53" s="27">
        <v>44</v>
      </c>
      <c r="C53" s="19" t="s">
        <v>32</v>
      </c>
      <c r="D53" s="23" t="s">
        <v>125</v>
      </c>
      <c r="E53" s="23" t="s">
        <v>129</v>
      </c>
      <c r="F53" s="23" t="s">
        <v>130</v>
      </c>
      <c r="G53" s="28"/>
      <c r="H53" s="23" t="s">
        <v>131</v>
      </c>
      <c r="I53" s="23">
        <f>VLOOKUP(F53,'[1]Camp Master List and Populat...'!$E$2:$W$94,3,0)</f>
        <v>170</v>
      </c>
      <c r="J53" s="23">
        <f>VLOOKUP(F53,'[1]Camp Master List and Populat...'!$E$2:$W$94,4,0)</f>
        <v>857</v>
      </c>
      <c r="K53" s="23">
        <f>VLOOKUP(F53,'[1]Camp Master List and Populat...'!$E$2:$W$94,5,0)</f>
        <v>442</v>
      </c>
      <c r="L53" s="23">
        <f>VLOOKUP(F53,'[1]Camp Master List and Populat...'!$E$2:$W$94,6,0)</f>
        <v>415</v>
      </c>
      <c r="M53" s="23">
        <f>VLOOKUP($F53,'[1]Camp Master List and Populat...'!$E$2:$W$94,7,0)</f>
        <v>0</v>
      </c>
      <c r="N53" s="23">
        <f>VLOOKUP($F53,'[1]Camp Master List and Populat...'!$E$2:$W$94,8,0)</f>
        <v>0</v>
      </c>
      <c r="O53" s="23">
        <f>VLOOKUP($F53,'[1]Camp Master List and Populat...'!$E$2:$W$94,9,0)</f>
        <v>0</v>
      </c>
      <c r="P53" s="23">
        <f>VLOOKUP($F53,'[1]Camp Master List and Populat...'!$E$2:$W$94,10,0)</f>
        <v>0</v>
      </c>
      <c r="Q53" s="23">
        <f>VLOOKUP($F53,'[1]Camp Master List and Populat...'!$E$2:$W$94,11,0)</f>
        <v>0</v>
      </c>
      <c r="R53" s="23">
        <f>VLOOKUP($F53,'[1]Camp Master List and Populat...'!$E$2:$W$94,12,0)</f>
        <v>0</v>
      </c>
      <c r="S53" s="23">
        <f>VLOOKUP($F53,'[1]Camp Master List and Populat...'!$E$2:$W$94,13,0)</f>
        <v>235</v>
      </c>
      <c r="T53" s="23">
        <f>VLOOKUP($F53,'[1]Camp Master List and Populat...'!$E$2:$W$94,14,0)</f>
        <v>172</v>
      </c>
      <c r="U53" s="24">
        <f>VLOOKUP($F53,'[1]Camp Master List and Populat...'!$E$2:$W$94,15,0)</f>
        <v>0</v>
      </c>
      <c r="V53" s="25">
        <f>VLOOKUP($F53,'[1]Camp Master List and Populat...'!$E$2:$W$94,16,0)</f>
        <v>25</v>
      </c>
      <c r="W53" s="19">
        <f>VLOOKUP($F53,'[1]Camp Master List and Populat...'!$E$2:$W$94,17,0)</f>
        <v>416</v>
      </c>
      <c r="X53" s="24">
        <f>VLOOKUP($F53,'[1]Camp Master List and Populat...'!$E$2:$W$94,18,0)</f>
        <v>383</v>
      </c>
      <c r="Y53" s="25">
        <f>VLOOKUP($F53,'[1]Camp Master List and Populat...'!$E$2:$W$94,19,0)</f>
        <v>58</v>
      </c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11" customFormat="1" ht="17.399999999999999" customHeight="1" x14ac:dyDescent="0.25">
      <c r="A54" s="1"/>
      <c r="B54" s="27">
        <v>45</v>
      </c>
      <c r="C54" s="19" t="s">
        <v>32</v>
      </c>
      <c r="D54" s="23" t="s">
        <v>125</v>
      </c>
      <c r="E54" s="23" t="s">
        <v>132</v>
      </c>
      <c r="F54" s="23" t="s">
        <v>133</v>
      </c>
      <c r="G54" s="28"/>
      <c r="H54" s="23" t="s">
        <v>134</v>
      </c>
      <c r="I54" s="23">
        <f>VLOOKUP(F54,'[1]Camp Master List and Populat...'!$E$2:$W$94,3,0)</f>
        <v>115</v>
      </c>
      <c r="J54" s="23">
        <f>VLOOKUP(F54,'[1]Camp Master List and Populat...'!$E$2:$W$94,4,0)</f>
        <v>398</v>
      </c>
      <c r="K54" s="23">
        <f>VLOOKUP(F54,'[1]Camp Master List and Populat...'!$E$2:$W$94,5,0)</f>
        <v>194</v>
      </c>
      <c r="L54" s="23">
        <f>VLOOKUP(F54,'[1]Camp Master List and Populat...'!$E$2:$W$94,6,0)</f>
        <v>204</v>
      </c>
      <c r="M54" s="23">
        <f>VLOOKUP($F54,'[1]Camp Master List and Populat...'!$E$2:$W$94,7,0)</f>
        <v>0</v>
      </c>
      <c r="N54" s="23">
        <f>VLOOKUP($F54,'[1]Camp Master List and Populat...'!$E$2:$W$94,8,0)</f>
        <v>0</v>
      </c>
      <c r="O54" s="23">
        <f>VLOOKUP($F54,'[1]Camp Master List and Populat...'!$E$2:$W$94,9,0)</f>
        <v>0</v>
      </c>
      <c r="P54" s="23">
        <f>VLOOKUP($F54,'[1]Camp Master List and Populat...'!$E$2:$W$94,10,0)</f>
        <v>0</v>
      </c>
      <c r="Q54" s="23">
        <f>VLOOKUP($F54,'[1]Camp Master List and Populat...'!$E$2:$W$94,11,0)</f>
        <v>0</v>
      </c>
      <c r="R54" s="23">
        <f>VLOOKUP($F54,'[1]Camp Master List and Populat...'!$E$2:$W$94,12,0)</f>
        <v>0</v>
      </c>
      <c r="S54" s="23">
        <f>VLOOKUP($F54,'[1]Camp Master List and Populat...'!$E$2:$W$94,13,0)</f>
        <v>113</v>
      </c>
      <c r="T54" s="23">
        <f>VLOOKUP($F54,'[1]Camp Master List and Populat...'!$E$2:$W$94,14,0)</f>
        <v>0</v>
      </c>
      <c r="U54" s="24">
        <f>VLOOKUP($F54,'[1]Camp Master List and Populat...'!$E$2:$W$94,15,0)</f>
        <v>1</v>
      </c>
      <c r="V54" s="25">
        <f>VLOOKUP($F54,'[1]Camp Master List and Populat...'!$E$2:$W$94,16,0)</f>
        <v>31</v>
      </c>
      <c r="W54" s="19">
        <f>VLOOKUP($F54,'[1]Camp Master List and Populat...'!$E$2:$W$94,17,0)</f>
        <v>145</v>
      </c>
      <c r="X54" s="24">
        <f>VLOOKUP($F54,'[1]Camp Master List and Populat...'!$E$2:$W$94,18,0)</f>
        <v>220</v>
      </c>
      <c r="Y54" s="25">
        <f>VLOOKUP($F54,'[1]Camp Master List and Populat...'!$E$2:$W$94,19,0)</f>
        <v>33</v>
      </c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11" customFormat="1" ht="17.399999999999999" customHeight="1" x14ac:dyDescent="0.25">
      <c r="A55" s="1"/>
      <c r="B55" s="27">
        <v>46</v>
      </c>
      <c r="C55" s="19" t="s">
        <v>32</v>
      </c>
      <c r="D55" s="23" t="s">
        <v>125</v>
      </c>
      <c r="E55" s="23" t="s">
        <v>135</v>
      </c>
      <c r="F55" s="23" t="s">
        <v>136</v>
      </c>
      <c r="G55" s="28"/>
      <c r="H55" s="23" t="s">
        <v>137</v>
      </c>
      <c r="I55" s="23">
        <f>VLOOKUP(F55,'[1]Camp Master List and Populat...'!$E$2:$W$94,3,0)</f>
        <v>33</v>
      </c>
      <c r="J55" s="23">
        <f>VLOOKUP(F55,'[1]Camp Master List and Populat...'!$E$2:$W$94,4,0)</f>
        <v>154</v>
      </c>
      <c r="K55" s="23">
        <f>VLOOKUP(F55,'[1]Camp Master List and Populat...'!$E$2:$W$94,5,0)</f>
        <v>79</v>
      </c>
      <c r="L55" s="23">
        <f>VLOOKUP(F55,'[1]Camp Master List and Populat...'!$E$2:$W$94,6,0)</f>
        <v>75</v>
      </c>
      <c r="M55" s="23">
        <f>VLOOKUP($F55,'[1]Camp Master List and Populat...'!$E$2:$W$94,7,0)</f>
        <v>0</v>
      </c>
      <c r="N55" s="23">
        <f>VLOOKUP($F55,'[1]Camp Master List and Populat...'!$E$2:$W$94,8,0)</f>
        <v>0</v>
      </c>
      <c r="O55" s="23">
        <f>VLOOKUP($F55,'[1]Camp Master List and Populat...'!$E$2:$W$94,9,0)</f>
        <v>0</v>
      </c>
      <c r="P55" s="23">
        <f>VLOOKUP($F55,'[1]Camp Master List and Populat...'!$E$2:$W$94,10,0)</f>
        <v>0</v>
      </c>
      <c r="Q55" s="23">
        <f>VLOOKUP($F55,'[1]Camp Master List and Populat...'!$E$2:$W$94,11,0)</f>
        <v>0</v>
      </c>
      <c r="R55" s="23">
        <f>VLOOKUP($F55,'[1]Camp Master List and Populat...'!$E$2:$W$94,12,0)</f>
        <v>0</v>
      </c>
      <c r="S55" s="23">
        <f>VLOOKUP($F55,'[1]Camp Master List and Populat...'!$E$2:$W$94,13,0)</f>
        <v>33</v>
      </c>
      <c r="T55" s="23">
        <f>VLOOKUP($F55,'[1]Camp Master List and Populat...'!$E$2:$W$94,14,0)</f>
        <v>0</v>
      </c>
      <c r="U55" s="24">
        <f>VLOOKUP($F55,'[1]Camp Master List and Populat...'!$E$2:$W$94,15,0)</f>
        <v>0</v>
      </c>
      <c r="V55" s="25">
        <f>VLOOKUP($F55,'[1]Camp Master List and Populat...'!$E$2:$W$94,16,0)</f>
        <v>0</v>
      </c>
      <c r="W55" s="19">
        <f>VLOOKUP($F55,'[1]Camp Master List and Populat...'!$E$2:$W$94,17,0)</f>
        <v>96</v>
      </c>
      <c r="X55" s="24">
        <f>VLOOKUP($F55,'[1]Camp Master List and Populat...'!$E$2:$W$94,18,0)</f>
        <v>58</v>
      </c>
      <c r="Y55" s="25">
        <f>VLOOKUP($F55,'[1]Camp Master List and Populat...'!$E$2:$W$94,19,0)</f>
        <v>1</v>
      </c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11" customFormat="1" ht="17.399999999999999" customHeight="1" x14ac:dyDescent="0.25">
      <c r="A56" s="1"/>
      <c r="B56" s="27">
        <v>47</v>
      </c>
      <c r="C56" s="19" t="s">
        <v>32</v>
      </c>
      <c r="D56" s="23" t="s">
        <v>125</v>
      </c>
      <c r="E56" s="23" t="s">
        <v>135</v>
      </c>
      <c r="F56" s="23" t="s">
        <v>138</v>
      </c>
      <c r="G56" s="28"/>
      <c r="H56" s="23" t="s">
        <v>139</v>
      </c>
      <c r="I56" s="23">
        <f>VLOOKUP(F56,'[1]Camp Master List and Populat...'!$E$2:$W$94,3,0)</f>
        <v>15</v>
      </c>
      <c r="J56" s="23">
        <f>VLOOKUP(F56,'[1]Camp Master List and Populat...'!$E$2:$W$94,4,0)</f>
        <v>76</v>
      </c>
      <c r="K56" s="23">
        <f>VLOOKUP(F56,'[1]Camp Master List and Populat...'!$E$2:$W$94,5,0)</f>
        <v>45</v>
      </c>
      <c r="L56" s="23">
        <f>VLOOKUP(F56,'[1]Camp Master List and Populat...'!$E$2:$W$94,6,0)</f>
        <v>31</v>
      </c>
      <c r="M56" s="23">
        <f>VLOOKUP($F56,'[1]Camp Master List and Populat...'!$E$2:$W$94,7,0)</f>
        <v>0</v>
      </c>
      <c r="N56" s="23">
        <f>VLOOKUP($F56,'[1]Camp Master List and Populat...'!$E$2:$W$94,8,0)</f>
        <v>0</v>
      </c>
      <c r="O56" s="23">
        <f>VLOOKUP($F56,'[1]Camp Master List and Populat...'!$E$2:$W$94,9,0)</f>
        <v>0</v>
      </c>
      <c r="P56" s="23">
        <f>VLOOKUP($F56,'[1]Camp Master List and Populat...'!$E$2:$W$94,10,0)</f>
        <v>0</v>
      </c>
      <c r="Q56" s="23">
        <f>VLOOKUP($F56,'[1]Camp Master List and Populat...'!$E$2:$W$94,11,0)</f>
        <v>0</v>
      </c>
      <c r="R56" s="23">
        <f>VLOOKUP($F56,'[1]Camp Master List and Populat...'!$E$2:$W$94,12,0)</f>
        <v>0</v>
      </c>
      <c r="S56" s="23">
        <f>VLOOKUP($F56,'[1]Camp Master List and Populat...'!$E$2:$W$94,13,0)</f>
        <v>15</v>
      </c>
      <c r="T56" s="23">
        <f>VLOOKUP($F56,'[1]Camp Master List and Populat...'!$E$2:$W$94,14,0)</f>
        <v>0</v>
      </c>
      <c r="U56" s="24">
        <f>VLOOKUP($F56,'[1]Camp Master List and Populat...'!$E$2:$W$94,15,0)</f>
        <v>0</v>
      </c>
      <c r="V56" s="25">
        <f>VLOOKUP($F56,'[1]Camp Master List and Populat...'!$E$2:$W$94,16,0)</f>
        <v>0</v>
      </c>
      <c r="W56" s="19">
        <f>VLOOKUP($F56,'[1]Camp Master List and Populat...'!$E$2:$W$94,17,0)</f>
        <v>50</v>
      </c>
      <c r="X56" s="24">
        <f>VLOOKUP($F56,'[1]Camp Master List and Populat...'!$E$2:$W$94,18,0)</f>
        <v>26</v>
      </c>
      <c r="Y56" s="25">
        <f>VLOOKUP($F56,'[1]Camp Master List and Populat...'!$E$2:$W$94,19,0)</f>
        <v>0</v>
      </c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11" customFormat="1" ht="17.399999999999999" customHeight="1" x14ac:dyDescent="0.25">
      <c r="A57" s="1"/>
      <c r="B57" s="27">
        <v>48</v>
      </c>
      <c r="C57" s="19" t="s">
        <v>32</v>
      </c>
      <c r="D57" s="23" t="s">
        <v>140</v>
      </c>
      <c r="E57" s="23" t="s">
        <v>141</v>
      </c>
      <c r="F57" s="23" t="s">
        <v>142</v>
      </c>
      <c r="G57" s="28"/>
      <c r="H57" s="23" t="s">
        <v>143</v>
      </c>
      <c r="I57" s="23">
        <f>VLOOKUP(F57,'[1]Camp Master List and Populat...'!$E$2:$W$94,3,0)</f>
        <v>2053</v>
      </c>
      <c r="J57" s="23">
        <f>VLOOKUP(F57,'[1]Camp Master List and Populat...'!$E$2:$W$94,4,0)</f>
        <v>10654</v>
      </c>
      <c r="K57" s="23">
        <f>VLOOKUP(F57,'[1]Camp Master List and Populat...'!$E$2:$W$94,5,0)</f>
        <v>5462</v>
      </c>
      <c r="L57" s="23">
        <f>VLOOKUP(F57,'[1]Camp Master List and Populat...'!$E$2:$W$94,6,0)</f>
        <v>5192</v>
      </c>
      <c r="M57" s="23">
        <f>VLOOKUP($F57,'[1]Camp Master List and Populat...'!$E$2:$W$94,7,0)</f>
        <v>0</v>
      </c>
      <c r="N57" s="23">
        <f>VLOOKUP($F57,'[1]Camp Master List and Populat...'!$E$2:$W$94,8,0)</f>
        <v>0</v>
      </c>
      <c r="O57" s="23">
        <f>VLOOKUP($F57,'[1]Camp Master List and Populat...'!$E$2:$W$94,9,0)</f>
        <v>0</v>
      </c>
      <c r="P57" s="23">
        <f>VLOOKUP($F57,'[1]Camp Master List and Populat...'!$E$2:$W$94,10,0)</f>
        <v>0</v>
      </c>
      <c r="Q57" s="23">
        <f>VLOOKUP($F57,'[1]Camp Master List and Populat...'!$E$2:$W$94,11,0)</f>
        <v>7</v>
      </c>
      <c r="R57" s="23">
        <f>VLOOKUP($F57,'[1]Camp Master List and Populat...'!$E$2:$W$94,12,0)</f>
        <v>26</v>
      </c>
      <c r="S57" s="23">
        <f>VLOOKUP($F57,'[1]Camp Master List and Populat...'!$E$2:$W$94,13,0)</f>
        <v>1522</v>
      </c>
      <c r="T57" s="23">
        <f>VLOOKUP($F57,'[1]Camp Master List and Populat...'!$E$2:$W$94,14,0)</f>
        <v>0</v>
      </c>
      <c r="U57" s="24">
        <f>VLOOKUP($F57,'[1]Camp Master List and Populat...'!$E$2:$W$94,15,0)</f>
        <v>0</v>
      </c>
      <c r="V57" s="25">
        <f>VLOOKUP($F57,'[1]Camp Master List and Populat...'!$E$2:$W$94,16,0)</f>
        <v>0</v>
      </c>
      <c r="W57" s="19">
        <f>VLOOKUP($F57,'[1]Camp Master List and Populat...'!$E$2:$W$94,17,0)</f>
        <v>5148</v>
      </c>
      <c r="X57" s="24">
        <f>VLOOKUP($F57,'[1]Camp Master List and Populat...'!$E$2:$W$94,18,0)</f>
        <v>4981</v>
      </c>
      <c r="Y57" s="25">
        <f>VLOOKUP($F57,'[1]Camp Master List and Populat...'!$E$2:$W$94,19,0)</f>
        <v>525</v>
      </c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11" customFormat="1" ht="17.399999999999999" customHeight="1" x14ac:dyDescent="0.25">
      <c r="A58" s="1"/>
      <c r="B58" s="27">
        <v>49</v>
      </c>
      <c r="C58" s="19" t="s">
        <v>32</v>
      </c>
      <c r="D58" s="23" t="s">
        <v>140</v>
      </c>
      <c r="E58" s="23" t="s">
        <v>144</v>
      </c>
      <c r="F58" s="23" t="s">
        <v>145</v>
      </c>
      <c r="G58" s="28"/>
      <c r="H58" s="23" t="s">
        <v>146</v>
      </c>
      <c r="I58" s="23">
        <f>VLOOKUP(F58,'[1]Camp Master List and Populat...'!$E$2:$W$94,3,0)</f>
        <v>1466</v>
      </c>
      <c r="J58" s="23">
        <f>VLOOKUP(F58,'[1]Camp Master List and Populat...'!$E$2:$W$94,4,0)</f>
        <v>7863</v>
      </c>
      <c r="K58" s="23">
        <f>VLOOKUP(F58,'[1]Camp Master List and Populat...'!$E$2:$W$94,5,0)</f>
        <v>4018</v>
      </c>
      <c r="L58" s="23">
        <f>VLOOKUP(F58,'[1]Camp Master List and Populat...'!$E$2:$W$94,6,0)</f>
        <v>3845</v>
      </c>
      <c r="M58" s="23">
        <f>VLOOKUP($F58,'[1]Camp Master List and Populat...'!$E$2:$W$94,7,0)</f>
        <v>0</v>
      </c>
      <c r="N58" s="23">
        <f>VLOOKUP($F58,'[1]Camp Master List and Populat...'!$E$2:$W$94,8,0)</f>
        <v>0</v>
      </c>
      <c r="O58" s="23">
        <f>VLOOKUP($F58,'[1]Camp Master List and Populat...'!$E$2:$W$94,9,0)</f>
        <v>0</v>
      </c>
      <c r="P58" s="23">
        <f>VLOOKUP($F58,'[1]Camp Master List and Populat...'!$E$2:$W$94,10,0)</f>
        <v>0</v>
      </c>
      <c r="Q58" s="23">
        <f>VLOOKUP($F58,'[1]Camp Master List and Populat...'!$E$2:$W$94,11,0)</f>
        <v>2</v>
      </c>
      <c r="R58" s="23">
        <f>VLOOKUP($F58,'[1]Camp Master List and Populat...'!$E$2:$W$94,12,0)</f>
        <v>12</v>
      </c>
      <c r="S58" s="23">
        <f>VLOOKUP($F58,'[1]Camp Master List and Populat...'!$E$2:$W$94,13,0)</f>
        <v>1898</v>
      </c>
      <c r="T58" s="23">
        <f>VLOOKUP($F58,'[1]Camp Master List and Populat...'!$E$2:$W$94,14,0)</f>
        <v>601</v>
      </c>
      <c r="U58" s="24">
        <f>VLOOKUP($F58,'[1]Camp Master List and Populat...'!$E$2:$W$94,15,0)</f>
        <v>0</v>
      </c>
      <c r="V58" s="25">
        <f>VLOOKUP($F58,'[1]Camp Master List and Populat...'!$E$2:$W$94,16,0)</f>
        <v>0</v>
      </c>
      <c r="W58" s="19">
        <f>VLOOKUP($F58,'[1]Camp Master List and Populat...'!$E$2:$W$94,17,0)</f>
        <v>3679</v>
      </c>
      <c r="X58" s="24">
        <f>VLOOKUP($F58,'[1]Camp Master List and Populat...'!$E$2:$W$94,18,0)</f>
        <v>3858</v>
      </c>
      <c r="Y58" s="25">
        <f>VLOOKUP($F58,'[1]Camp Master List and Populat...'!$E$2:$W$94,19,0)</f>
        <v>326</v>
      </c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11" customFormat="1" ht="17.399999999999999" customHeight="1" x14ac:dyDescent="0.25">
      <c r="A59" s="1"/>
      <c r="B59" s="27">
        <v>50</v>
      </c>
      <c r="C59" s="19" t="s">
        <v>32</v>
      </c>
      <c r="D59" s="23" t="s">
        <v>140</v>
      </c>
      <c r="E59" s="23" t="s">
        <v>144</v>
      </c>
      <c r="F59" s="23" t="s">
        <v>147</v>
      </c>
      <c r="G59" s="28"/>
      <c r="H59" s="23" t="s">
        <v>148</v>
      </c>
      <c r="I59" s="23">
        <f>VLOOKUP(F59,'[1]Camp Master List and Populat...'!$E$2:$W$94,3,0)</f>
        <v>1748</v>
      </c>
      <c r="J59" s="23">
        <f>VLOOKUP(F59,'[1]Camp Master List and Populat...'!$E$2:$W$94,4,0)</f>
        <v>9437</v>
      </c>
      <c r="K59" s="23">
        <f>VLOOKUP(F59,'[1]Camp Master List and Populat...'!$E$2:$W$94,5,0)</f>
        <v>4915</v>
      </c>
      <c r="L59" s="23">
        <f>VLOOKUP(F59,'[1]Camp Master List and Populat...'!$E$2:$W$94,6,0)</f>
        <v>4522</v>
      </c>
      <c r="M59" s="23">
        <f>VLOOKUP($F59,'[1]Camp Master List and Populat...'!$E$2:$W$94,7,0)</f>
        <v>4</v>
      </c>
      <c r="N59" s="23">
        <f>VLOOKUP($F59,'[1]Camp Master List and Populat...'!$E$2:$W$94,8,0)</f>
        <v>26</v>
      </c>
      <c r="O59" s="23">
        <f>VLOOKUP($F59,'[1]Camp Master List and Populat...'!$E$2:$W$94,9,0)</f>
        <v>0</v>
      </c>
      <c r="P59" s="23">
        <f>VLOOKUP($F59,'[1]Camp Master List and Populat...'!$E$2:$W$94,10,0)</f>
        <v>0</v>
      </c>
      <c r="Q59" s="23">
        <f>VLOOKUP($F59,'[1]Camp Master List and Populat...'!$E$2:$W$94,11,0)</f>
        <v>7</v>
      </c>
      <c r="R59" s="23">
        <f>VLOOKUP($F59,'[1]Camp Master List and Populat...'!$E$2:$W$94,12,0)</f>
        <v>30</v>
      </c>
      <c r="S59" s="23">
        <f>VLOOKUP($F59,'[1]Camp Master List and Populat...'!$E$2:$W$94,13,0)</f>
        <v>1820</v>
      </c>
      <c r="T59" s="23">
        <f>VLOOKUP($F59,'[1]Camp Master List and Populat...'!$E$2:$W$94,14,0)</f>
        <v>0</v>
      </c>
      <c r="U59" s="24">
        <f>VLOOKUP($F59,'[1]Camp Master List and Populat...'!$E$2:$W$94,15,0)</f>
        <v>0</v>
      </c>
      <c r="V59" s="25">
        <f>VLOOKUP($F59,'[1]Camp Master List and Populat...'!$E$2:$W$94,16,0)</f>
        <v>0</v>
      </c>
      <c r="W59" s="19">
        <f>VLOOKUP($F59,'[1]Camp Master List and Populat...'!$E$2:$W$94,17,0)</f>
        <v>4403</v>
      </c>
      <c r="X59" s="24">
        <f>VLOOKUP($F59,'[1]Camp Master List and Populat...'!$E$2:$W$94,18,0)</f>
        <v>4661</v>
      </c>
      <c r="Y59" s="25">
        <f>VLOOKUP($F59,'[1]Camp Master List and Populat...'!$E$2:$W$94,19,0)</f>
        <v>373</v>
      </c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11" customFormat="1" ht="17.399999999999999" customHeight="1" x14ac:dyDescent="0.25">
      <c r="A60" s="1"/>
      <c r="B60" s="27">
        <v>51</v>
      </c>
      <c r="C60" s="19" t="s">
        <v>32</v>
      </c>
      <c r="D60" s="23" t="s">
        <v>140</v>
      </c>
      <c r="E60" s="23" t="s">
        <v>144</v>
      </c>
      <c r="F60" s="23" t="s">
        <v>149</v>
      </c>
      <c r="G60" s="28"/>
      <c r="H60" s="23" t="s">
        <v>150</v>
      </c>
      <c r="I60" s="23">
        <f>VLOOKUP(F60,'[1]Camp Master List and Populat...'!$E$2:$W$94,3,0)</f>
        <v>5059</v>
      </c>
      <c r="J60" s="23">
        <f>VLOOKUP(F60,'[1]Camp Master List and Populat...'!$E$2:$W$94,4,0)</f>
        <v>27095</v>
      </c>
      <c r="K60" s="23">
        <f>VLOOKUP(F60,'[1]Camp Master List and Populat...'!$E$2:$W$94,5,0)</f>
        <v>13912</v>
      </c>
      <c r="L60" s="23">
        <f>VLOOKUP(F60,'[1]Camp Master List and Populat...'!$E$2:$W$94,6,0)</f>
        <v>13183</v>
      </c>
      <c r="M60" s="23">
        <f>VLOOKUP($F60,'[1]Camp Master List and Populat...'!$E$2:$W$94,7,0)</f>
        <v>1</v>
      </c>
      <c r="N60" s="23">
        <f>VLOOKUP($F60,'[1]Camp Master List and Populat...'!$E$2:$W$94,8,0)</f>
        <v>3</v>
      </c>
      <c r="O60" s="23">
        <f>VLOOKUP($F60,'[1]Camp Master List and Populat...'!$E$2:$W$94,9,0)</f>
        <v>0</v>
      </c>
      <c r="P60" s="23">
        <f>VLOOKUP($F60,'[1]Camp Master List and Populat...'!$E$2:$W$94,10,0)</f>
        <v>0</v>
      </c>
      <c r="Q60" s="23">
        <f>VLOOKUP($F60,'[1]Camp Master List and Populat...'!$E$2:$W$94,11,0)</f>
        <v>6</v>
      </c>
      <c r="R60" s="23">
        <f>VLOOKUP($F60,'[1]Camp Master List and Populat...'!$E$2:$W$94,12,0)</f>
        <v>28</v>
      </c>
      <c r="S60" s="23">
        <f>VLOOKUP($F60,'[1]Camp Master List and Populat...'!$E$2:$W$94,13,0)</f>
        <v>5000</v>
      </c>
      <c r="T60" s="23">
        <f>VLOOKUP($F60,'[1]Camp Master List and Populat...'!$E$2:$W$94,14,0)</f>
        <v>0</v>
      </c>
      <c r="U60" s="24">
        <f>VLOOKUP($F60,'[1]Camp Master List and Populat...'!$E$2:$W$94,15,0)</f>
        <v>5000</v>
      </c>
      <c r="V60" s="25">
        <f>VLOOKUP($F60,'[1]Camp Master List and Populat...'!$E$2:$W$94,16,0)</f>
        <v>0</v>
      </c>
      <c r="W60" s="19">
        <f>VLOOKUP($F60,'[1]Camp Master List and Populat...'!$E$2:$W$94,17,0)</f>
        <v>11723</v>
      </c>
      <c r="X60" s="24">
        <f>VLOOKUP($F60,'[1]Camp Master List and Populat...'!$E$2:$W$94,18,0)</f>
        <v>14063</v>
      </c>
      <c r="Y60" s="25">
        <f>VLOOKUP($F60,'[1]Camp Master List and Populat...'!$E$2:$W$94,19,0)</f>
        <v>1319</v>
      </c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11" customFormat="1" ht="17.399999999999999" customHeight="1" x14ac:dyDescent="0.25">
      <c r="A61" s="1"/>
      <c r="B61" s="27">
        <v>52</v>
      </c>
      <c r="C61" s="19" t="s">
        <v>32</v>
      </c>
      <c r="D61" s="23" t="s">
        <v>140</v>
      </c>
      <c r="E61" s="23" t="s">
        <v>144</v>
      </c>
      <c r="F61" s="23" t="s">
        <v>151</v>
      </c>
      <c r="G61" s="28"/>
      <c r="H61" s="23" t="s">
        <v>152</v>
      </c>
      <c r="I61" s="23">
        <f>VLOOKUP(F61,'[1]Camp Master List and Populat...'!$E$2:$W$94,3,0)</f>
        <v>727</v>
      </c>
      <c r="J61" s="23">
        <f>VLOOKUP(F61,'[1]Camp Master List and Populat...'!$E$2:$W$94,4,0)</f>
        <v>3960</v>
      </c>
      <c r="K61" s="23">
        <f>VLOOKUP(F61,'[1]Camp Master List and Populat...'!$E$2:$W$94,5,0)</f>
        <v>1996</v>
      </c>
      <c r="L61" s="23">
        <f>VLOOKUP(F61,'[1]Camp Master List and Populat...'!$E$2:$W$94,6,0)</f>
        <v>1964</v>
      </c>
      <c r="M61" s="23">
        <f>VLOOKUP($F61,'[1]Camp Master List and Populat...'!$E$2:$W$94,7,0)</f>
        <v>0</v>
      </c>
      <c r="N61" s="23">
        <f>VLOOKUP($F61,'[1]Camp Master List and Populat...'!$E$2:$W$94,8,0)</f>
        <v>0</v>
      </c>
      <c r="O61" s="23">
        <f>VLOOKUP($F61,'[1]Camp Master List and Populat...'!$E$2:$W$94,9,0)</f>
        <v>0</v>
      </c>
      <c r="P61" s="23">
        <f>VLOOKUP($F61,'[1]Camp Master List and Populat...'!$E$2:$W$94,10,0)</f>
        <v>0</v>
      </c>
      <c r="Q61" s="23">
        <f>VLOOKUP($F61,'[1]Camp Master List and Populat...'!$E$2:$W$94,11,0)</f>
        <v>2</v>
      </c>
      <c r="R61" s="23">
        <f>VLOOKUP($F61,'[1]Camp Master List and Populat...'!$E$2:$W$94,12,0)</f>
        <v>8</v>
      </c>
      <c r="S61" s="23">
        <f>VLOOKUP($F61,'[1]Camp Master List and Populat...'!$E$2:$W$94,13,0)</f>
        <v>801</v>
      </c>
      <c r="T61" s="23">
        <f>VLOOKUP($F61,'[1]Camp Master List and Populat...'!$E$2:$W$94,14,0)</f>
        <v>0</v>
      </c>
      <c r="U61" s="24">
        <f>VLOOKUP($F61,'[1]Camp Master List and Populat...'!$E$2:$W$94,15,0)</f>
        <v>0</v>
      </c>
      <c r="V61" s="25">
        <f>VLOOKUP($F61,'[1]Camp Master List and Populat...'!$E$2:$W$94,16,0)</f>
        <v>0</v>
      </c>
      <c r="W61" s="19">
        <f>VLOOKUP($F61,'[1]Camp Master List and Populat...'!$E$2:$W$94,17,0)</f>
        <v>1845</v>
      </c>
      <c r="X61" s="24">
        <f>VLOOKUP($F61,'[1]Camp Master List and Populat...'!$E$2:$W$94,18,0)</f>
        <v>1935</v>
      </c>
      <c r="Y61" s="25">
        <f>VLOOKUP($F61,'[1]Camp Master List and Populat...'!$E$2:$W$94,19,0)</f>
        <v>180</v>
      </c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11" customFormat="1" ht="17.399999999999999" customHeight="1" x14ac:dyDescent="0.25">
      <c r="A62" s="1"/>
      <c r="B62" s="27">
        <v>53</v>
      </c>
      <c r="C62" s="19" t="s">
        <v>32</v>
      </c>
      <c r="D62" s="23" t="s">
        <v>140</v>
      </c>
      <c r="E62" s="23" t="s">
        <v>153</v>
      </c>
      <c r="F62" s="23" t="s">
        <v>154</v>
      </c>
      <c r="G62" s="28"/>
      <c r="H62" s="23" t="s">
        <v>155</v>
      </c>
      <c r="I62" s="23">
        <f>VLOOKUP(F62,'[1]Camp Master List and Populat...'!$E$2:$W$94,3,0)</f>
        <v>629</v>
      </c>
      <c r="J62" s="23">
        <f>VLOOKUP(F62,'[1]Camp Master List and Populat...'!$E$2:$W$94,4,0)</f>
        <v>3264</v>
      </c>
      <c r="K62" s="23">
        <f>VLOOKUP(F62,'[1]Camp Master List and Populat...'!$E$2:$W$94,5,0)</f>
        <v>1706</v>
      </c>
      <c r="L62" s="23">
        <f>VLOOKUP(F62,'[1]Camp Master List and Populat...'!$E$2:$W$94,6,0)</f>
        <v>1558</v>
      </c>
      <c r="M62" s="23">
        <f>VLOOKUP($F62,'[1]Camp Master List and Populat...'!$E$2:$W$94,7,0)</f>
        <v>0</v>
      </c>
      <c r="N62" s="23">
        <f>VLOOKUP($F62,'[1]Camp Master List and Populat...'!$E$2:$W$94,8,0)</f>
        <v>0</v>
      </c>
      <c r="O62" s="23">
        <f>VLOOKUP($F62,'[1]Camp Master List and Populat...'!$E$2:$W$94,9,0)</f>
        <v>0</v>
      </c>
      <c r="P62" s="23">
        <f>VLOOKUP($F62,'[1]Camp Master List and Populat...'!$E$2:$W$94,10,0)</f>
        <v>0</v>
      </c>
      <c r="Q62" s="23">
        <f>VLOOKUP($F62,'[1]Camp Master List and Populat...'!$E$2:$W$94,11,0)</f>
        <v>0</v>
      </c>
      <c r="R62" s="23">
        <f>VLOOKUP($F62,'[1]Camp Master List and Populat...'!$E$2:$W$94,12,0)</f>
        <v>0</v>
      </c>
      <c r="S62" s="23">
        <f>VLOOKUP($F62,'[1]Camp Master List and Populat...'!$E$2:$W$94,13,0)</f>
        <v>900</v>
      </c>
      <c r="T62" s="23">
        <f>VLOOKUP($F62,'[1]Camp Master List and Populat...'!$E$2:$W$94,14,0)</f>
        <v>45</v>
      </c>
      <c r="U62" s="24">
        <f>VLOOKUP($F62,'[1]Camp Master List and Populat...'!$E$2:$W$94,15,0)</f>
        <v>0</v>
      </c>
      <c r="V62" s="25">
        <f>VLOOKUP($F62,'[1]Camp Master List and Populat...'!$E$2:$W$94,16,0)</f>
        <v>0</v>
      </c>
      <c r="W62" s="19">
        <f>VLOOKUP($F62,'[1]Camp Master List and Populat...'!$E$2:$W$94,17,0)</f>
        <v>1573</v>
      </c>
      <c r="X62" s="24">
        <f>VLOOKUP($F62,'[1]Camp Master List and Populat...'!$E$2:$W$94,18,0)</f>
        <v>1539</v>
      </c>
      <c r="Y62" s="25">
        <f>VLOOKUP($F62,'[1]Camp Master List and Populat...'!$E$2:$W$94,19,0)</f>
        <v>152</v>
      </c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11" customFormat="1" ht="17.399999999999999" customHeight="1" x14ac:dyDescent="0.25">
      <c r="A63" s="1"/>
      <c r="B63" s="27">
        <v>54</v>
      </c>
      <c r="C63" s="19" t="s">
        <v>32</v>
      </c>
      <c r="D63" s="23" t="s">
        <v>140</v>
      </c>
      <c r="E63" s="23" t="s">
        <v>140</v>
      </c>
      <c r="F63" s="33" t="s">
        <v>156</v>
      </c>
      <c r="G63" s="28"/>
      <c r="H63" s="23" t="s">
        <v>157</v>
      </c>
      <c r="I63" s="23">
        <f>VLOOKUP(F63,'[1]Camp Master List and Populat...'!$E$2:$W$94,3,0)</f>
        <v>2596</v>
      </c>
      <c r="J63" s="23">
        <f>VLOOKUP(F63,'[1]Camp Master List and Populat...'!$E$2:$W$94,4,0)</f>
        <v>13725</v>
      </c>
      <c r="K63" s="23">
        <f>VLOOKUP(F63,'[1]Camp Master List and Populat...'!$E$2:$W$94,5,0)</f>
        <v>7063</v>
      </c>
      <c r="L63" s="23">
        <f>VLOOKUP(F63,'[1]Camp Master List and Populat...'!$E$2:$W$94,6,0)</f>
        <v>6662</v>
      </c>
      <c r="M63" s="23">
        <f>VLOOKUP($F63,'[1]Camp Master List and Populat...'!$E$2:$W$94,7,0)</f>
        <v>1</v>
      </c>
      <c r="N63" s="23">
        <f>VLOOKUP($F63,'[1]Camp Master List and Populat...'!$E$2:$W$94,8,0)</f>
        <v>3</v>
      </c>
      <c r="O63" s="23">
        <f>VLOOKUP($F63,'[1]Camp Master List and Populat...'!$E$2:$W$94,9,0)</f>
        <v>0</v>
      </c>
      <c r="P63" s="23">
        <f>VLOOKUP($F63,'[1]Camp Master List and Populat...'!$E$2:$W$94,10,0)</f>
        <v>0</v>
      </c>
      <c r="Q63" s="23">
        <f>VLOOKUP($F63,'[1]Camp Master List and Populat...'!$E$2:$W$94,11,0)</f>
        <v>0</v>
      </c>
      <c r="R63" s="23">
        <f>VLOOKUP($F63,'[1]Camp Master List and Populat...'!$E$2:$W$94,12,0)</f>
        <v>0</v>
      </c>
      <c r="S63" s="23">
        <f>VLOOKUP($F63,'[1]Camp Master List and Populat...'!$E$2:$W$94,13,0)</f>
        <v>3000</v>
      </c>
      <c r="T63" s="23">
        <f>VLOOKUP($F63,'[1]Camp Master List and Populat...'!$E$2:$W$94,14,0)</f>
        <v>0</v>
      </c>
      <c r="U63" s="24">
        <f>VLOOKUP($F63,'[1]Camp Master List and Populat...'!$E$2:$W$94,15,0)</f>
        <v>0</v>
      </c>
      <c r="V63" s="25">
        <f>VLOOKUP($F63,'[1]Camp Master List and Populat...'!$E$2:$W$94,16,0)</f>
        <v>0</v>
      </c>
      <c r="W63" s="19">
        <f>VLOOKUP($F63,'[1]Camp Master List and Populat...'!$E$2:$W$94,17,0)</f>
        <v>6476</v>
      </c>
      <c r="X63" s="24">
        <f>VLOOKUP($F63,'[1]Camp Master List and Populat...'!$E$2:$W$94,18,0)</f>
        <v>6641</v>
      </c>
      <c r="Y63" s="25">
        <f>VLOOKUP($F63,'[1]Camp Master List and Populat...'!$E$2:$W$94,19,0)</f>
        <v>608</v>
      </c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11" customFormat="1" ht="17.399999999999999" customHeight="1" x14ac:dyDescent="0.25">
      <c r="A64" s="1"/>
      <c r="B64" s="27">
        <v>55</v>
      </c>
      <c r="C64" s="19" t="s">
        <v>32</v>
      </c>
      <c r="D64" s="23" t="s">
        <v>140</v>
      </c>
      <c r="E64" s="23" t="s">
        <v>141</v>
      </c>
      <c r="F64" s="23" t="s">
        <v>158</v>
      </c>
      <c r="G64" s="28"/>
      <c r="H64" s="23" t="s">
        <v>159</v>
      </c>
      <c r="I64" s="23">
        <f>VLOOKUP(F64,'[1]Camp Master List and Populat...'!$E$2:$W$94,3,0)</f>
        <v>2826</v>
      </c>
      <c r="J64" s="23">
        <f>VLOOKUP(F64,'[1]Camp Master List and Populat...'!$E$2:$W$94,4,0)</f>
        <v>16284</v>
      </c>
      <c r="K64" s="23">
        <f>VLOOKUP(F64,'[1]Camp Master List and Populat...'!$E$2:$W$94,5,0)</f>
        <v>8239</v>
      </c>
      <c r="L64" s="23">
        <f>VLOOKUP(F64,'[1]Camp Master List and Populat...'!$E$2:$W$94,6,0)</f>
        <v>8045</v>
      </c>
      <c r="M64" s="23">
        <f>VLOOKUP($F64,'[1]Camp Master List and Populat...'!$E$2:$W$94,7,0)</f>
        <v>13</v>
      </c>
      <c r="N64" s="23">
        <f>VLOOKUP($F64,'[1]Camp Master List and Populat...'!$E$2:$W$94,8,0)</f>
        <v>57</v>
      </c>
      <c r="O64" s="23">
        <f>VLOOKUP($F64,'[1]Camp Master List and Populat...'!$E$2:$W$94,9,0)</f>
        <v>0</v>
      </c>
      <c r="P64" s="23">
        <f>VLOOKUP($F64,'[1]Camp Master List and Populat...'!$E$2:$W$94,10,0)</f>
        <v>0</v>
      </c>
      <c r="Q64" s="23">
        <f>VLOOKUP($F64,'[1]Camp Master List and Populat...'!$E$2:$W$94,11,0)</f>
        <v>21</v>
      </c>
      <c r="R64" s="23">
        <f>VLOOKUP($F64,'[1]Camp Master List and Populat...'!$E$2:$W$94,12,0)</f>
        <v>123</v>
      </c>
      <c r="S64" s="23">
        <f>VLOOKUP($F64,'[1]Camp Master List and Populat...'!$E$2:$W$94,13,0)</f>
        <v>3120</v>
      </c>
      <c r="T64" s="23">
        <f>VLOOKUP($F64,'[1]Camp Master List and Populat...'!$E$2:$W$94,14,0)</f>
        <v>0</v>
      </c>
      <c r="U64" s="24">
        <f>VLOOKUP($F64,'[1]Camp Master List and Populat...'!$E$2:$W$94,15,0)</f>
        <v>0</v>
      </c>
      <c r="V64" s="25">
        <f>VLOOKUP($F64,'[1]Camp Master List and Populat...'!$E$2:$W$94,16,0)</f>
        <v>0</v>
      </c>
      <c r="W64" s="19">
        <f>VLOOKUP($F64,'[1]Camp Master List and Populat...'!$E$2:$W$94,17,0)</f>
        <v>4807</v>
      </c>
      <c r="X64" s="24">
        <f>VLOOKUP($F64,'[1]Camp Master List and Populat...'!$E$2:$W$94,18,0)</f>
        <v>10764</v>
      </c>
      <c r="Y64" s="25">
        <f>VLOOKUP($F64,'[1]Camp Master List and Populat...'!$E$2:$W$94,19,0)</f>
        <v>713</v>
      </c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11" customFormat="1" ht="17.399999999999999" customHeight="1" x14ac:dyDescent="0.25">
      <c r="A65" s="1"/>
      <c r="B65" s="27">
        <v>56</v>
      </c>
      <c r="C65" s="19" t="s">
        <v>32</v>
      </c>
      <c r="D65" s="23" t="s">
        <v>140</v>
      </c>
      <c r="E65" s="23" t="s">
        <v>140</v>
      </c>
      <c r="F65" s="23" t="s">
        <v>160</v>
      </c>
      <c r="G65" s="28"/>
      <c r="H65" s="23" t="s">
        <v>161</v>
      </c>
      <c r="I65" s="23">
        <f>VLOOKUP(F65,'[1]Camp Master List and Populat...'!$E$2:$W$94,3,0)</f>
        <v>204</v>
      </c>
      <c r="J65" s="23">
        <f>VLOOKUP(F65,'[1]Camp Master List and Populat...'!$E$2:$W$94,4,0)</f>
        <v>1032</v>
      </c>
      <c r="K65" s="23">
        <f>VLOOKUP(F65,'[1]Camp Master List and Populat...'!$E$2:$W$94,5,0)</f>
        <v>539</v>
      </c>
      <c r="L65" s="23">
        <f>VLOOKUP(F65,'[1]Camp Master List and Populat...'!$E$2:$W$94,6,0)</f>
        <v>493</v>
      </c>
      <c r="M65" s="23">
        <f>VLOOKUP($F65,'[1]Camp Master List and Populat...'!$E$2:$W$94,7,0)</f>
        <v>1</v>
      </c>
      <c r="N65" s="23">
        <f>VLOOKUP($F65,'[1]Camp Master List and Populat...'!$E$2:$W$94,8,0)</f>
        <v>3</v>
      </c>
      <c r="O65" s="23">
        <f>VLOOKUP($F65,'[1]Camp Master List and Populat...'!$E$2:$W$94,9,0)</f>
        <v>0</v>
      </c>
      <c r="P65" s="23">
        <f>VLOOKUP($F65,'[1]Camp Master List and Populat...'!$E$2:$W$94,10,0)</f>
        <v>0</v>
      </c>
      <c r="Q65" s="23">
        <f>VLOOKUP($F65,'[1]Camp Master List and Populat...'!$E$2:$W$94,11,0)</f>
        <v>1</v>
      </c>
      <c r="R65" s="23">
        <f>VLOOKUP($F65,'[1]Camp Master List and Populat...'!$E$2:$W$94,12,0)</f>
        <v>2</v>
      </c>
      <c r="S65" s="23">
        <f>VLOOKUP($F65,'[1]Camp Master List and Populat...'!$E$2:$W$94,13,0)</f>
        <v>419</v>
      </c>
      <c r="T65" s="23">
        <f>VLOOKUP($F65,'[1]Camp Master List and Populat...'!$E$2:$W$94,14,0)</f>
        <v>2581</v>
      </c>
      <c r="U65" s="24">
        <f>VLOOKUP($F65,'[1]Camp Master List and Populat...'!$E$2:$W$94,15,0)</f>
        <v>0</v>
      </c>
      <c r="V65" s="25">
        <f>VLOOKUP($F65,'[1]Camp Master List and Populat...'!$E$2:$W$94,16,0)</f>
        <v>0</v>
      </c>
      <c r="W65" s="19">
        <f>VLOOKUP($F65,'[1]Camp Master List and Populat...'!$E$2:$W$94,17,0)</f>
        <v>553</v>
      </c>
      <c r="X65" s="24">
        <f>VLOOKUP($F65,'[1]Camp Master List and Populat...'!$E$2:$W$94,18,0)</f>
        <v>438</v>
      </c>
      <c r="Y65" s="25">
        <f>VLOOKUP($F65,'[1]Camp Master List and Populat...'!$E$2:$W$94,19,0)</f>
        <v>41</v>
      </c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11" customFormat="1" ht="17.399999999999999" customHeight="1" x14ac:dyDescent="0.25">
      <c r="A66" s="1"/>
      <c r="B66" s="27">
        <v>57</v>
      </c>
      <c r="C66" s="19" t="s">
        <v>32</v>
      </c>
      <c r="D66" s="23" t="s">
        <v>140</v>
      </c>
      <c r="E66" s="23" t="s">
        <v>141</v>
      </c>
      <c r="F66" s="23" t="s">
        <v>162</v>
      </c>
      <c r="G66" s="28"/>
      <c r="H66" s="23" t="s">
        <v>163</v>
      </c>
      <c r="I66" s="23">
        <f>VLOOKUP(F66,'[1]Camp Master List and Populat...'!$E$2:$W$94,3,0)</f>
        <v>2616</v>
      </c>
      <c r="J66" s="23">
        <f>VLOOKUP(F66,'[1]Camp Master List and Populat...'!$E$2:$W$94,4,0)</f>
        <v>14242</v>
      </c>
      <c r="K66" s="23">
        <f>VLOOKUP(F66,'[1]Camp Master List and Populat...'!$E$2:$W$94,5,0)</f>
        <v>7453</v>
      </c>
      <c r="L66" s="23">
        <f>VLOOKUP(F66,'[1]Camp Master List and Populat...'!$E$2:$W$94,6,0)</f>
        <v>6789</v>
      </c>
      <c r="M66" s="23">
        <f>VLOOKUP($F66,'[1]Camp Master List and Populat...'!$E$2:$W$94,7,0)</f>
        <v>1</v>
      </c>
      <c r="N66" s="23">
        <f>VLOOKUP($F66,'[1]Camp Master List and Populat...'!$E$2:$W$94,8,0)</f>
        <v>4</v>
      </c>
      <c r="O66" s="23">
        <f>VLOOKUP($F66,'[1]Camp Master List and Populat...'!$E$2:$W$94,9,0)</f>
        <v>0</v>
      </c>
      <c r="P66" s="23">
        <f>VLOOKUP($F66,'[1]Camp Master List and Populat...'!$E$2:$W$94,10,0)</f>
        <v>0</v>
      </c>
      <c r="Q66" s="23">
        <f>VLOOKUP($F66,'[1]Camp Master List and Populat...'!$E$2:$W$94,11,0)</f>
        <v>14</v>
      </c>
      <c r="R66" s="23">
        <f>VLOOKUP($F66,'[1]Camp Master List and Populat...'!$E$2:$W$94,12,0)</f>
        <v>60</v>
      </c>
      <c r="S66" s="23">
        <f>VLOOKUP($F66,'[1]Camp Master List and Populat...'!$E$2:$W$94,13,0)</f>
        <v>3004</v>
      </c>
      <c r="T66" s="23">
        <f>VLOOKUP($F66,'[1]Camp Master List and Populat...'!$E$2:$W$94,14,0)</f>
        <v>0</v>
      </c>
      <c r="U66" s="24">
        <f>VLOOKUP($F66,'[1]Camp Master List and Populat...'!$E$2:$W$94,15,0)</f>
        <v>0</v>
      </c>
      <c r="V66" s="25">
        <f>VLOOKUP($F66,'[1]Camp Master List and Populat...'!$E$2:$W$94,16,0)</f>
        <v>0</v>
      </c>
      <c r="W66" s="19">
        <f>VLOOKUP($F66,'[1]Camp Master List and Populat...'!$E$2:$W$94,17,0)</f>
        <v>5685</v>
      </c>
      <c r="X66" s="24">
        <f>VLOOKUP($F66,'[1]Camp Master List and Populat...'!$E$2:$W$94,18,0)</f>
        <v>7860</v>
      </c>
      <c r="Y66" s="25">
        <f>VLOOKUP($F66,'[1]Camp Master List and Populat...'!$E$2:$W$94,19,0)</f>
        <v>697</v>
      </c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11" customFormat="1" ht="17.399999999999999" customHeight="1" x14ac:dyDescent="0.25">
      <c r="A67" s="1"/>
      <c r="B67" s="27">
        <v>58</v>
      </c>
      <c r="C67" s="19" t="s">
        <v>32</v>
      </c>
      <c r="D67" s="23" t="s">
        <v>140</v>
      </c>
      <c r="E67" s="23" t="s">
        <v>141</v>
      </c>
      <c r="F67" s="23" t="s">
        <v>164</v>
      </c>
      <c r="G67" s="28"/>
      <c r="H67" s="23" t="s">
        <v>165</v>
      </c>
      <c r="I67" s="23">
        <f>VLOOKUP(F67,'[1]Camp Master List and Populat...'!$E$2:$W$94,3,0)</f>
        <v>3089</v>
      </c>
      <c r="J67" s="23">
        <f>VLOOKUP(F67,'[1]Camp Master List and Populat...'!$E$2:$W$94,4,0)</f>
        <v>16629</v>
      </c>
      <c r="K67" s="23">
        <f>VLOOKUP(F67,'[1]Camp Master List and Populat...'!$E$2:$W$94,5,0)</f>
        <v>8535</v>
      </c>
      <c r="L67" s="23">
        <f>VLOOKUP(F67,'[1]Camp Master List and Populat...'!$E$2:$W$94,6,0)</f>
        <v>8094</v>
      </c>
      <c r="M67" s="23">
        <f>VLOOKUP($F67,'[1]Camp Master List and Populat...'!$E$2:$W$94,7,0)</f>
        <v>9</v>
      </c>
      <c r="N67" s="23">
        <f>VLOOKUP($F67,'[1]Camp Master List and Populat...'!$E$2:$W$94,8,0)</f>
        <v>27</v>
      </c>
      <c r="O67" s="23">
        <f>VLOOKUP($F67,'[1]Camp Master List and Populat...'!$E$2:$W$94,9,0)</f>
        <v>1</v>
      </c>
      <c r="P67" s="23">
        <f>VLOOKUP($F67,'[1]Camp Master List and Populat...'!$E$2:$W$94,10,0)</f>
        <v>2</v>
      </c>
      <c r="Q67" s="23">
        <f>VLOOKUP($F67,'[1]Camp Master List and Populat...'!$E$2:$W$94,11,0)</f>
        <v>19</v>
      </c>
      <c r="R67" s="23">
        <f>VLOOKUP($F67,'[1]Camp Master List and Populat...'!$E$2:$W$94,12,0)</f>
        <v>107</v>
      </c>
      <c r="S67" s="23">
        <f>VLOOKUP($F67,'[1]Camp Master List and Populat...'!$E$2:$W$94,13,0)</f>
        <v>3975</v>
      </c>
      <c r="T67" s="23">
        <f>VLOOKUP($F67,'[1]Camp Master List and Populat...'!$E$2:$W$94,14,0)</f>
        <v>0</v>
      </c>
      <c r="U67" s="24">
        <f>VLOOKUP($F67,'[1]Camp Master List and Populat...'!$E$2:$W$94,15,0)</f>
        <v>25</v>
      </c>
      <c r="V67" s="25">
        <f>VLOOKUP($F67,'[1]Camp Master List and Populat...'!$E$2:$W$94,16,0)</f>
        <v>0</v>
      </c>
      <c r="W67" s="19">
        <f>VLOOKUP($F67,'[1]Camp Master List and Populat...'!$E$2:$W$94,17,0)</f>
        <v>7798</v>
      </c>
      <c r="X67" s="24">
        <f>VLOOKUP($F67,'[1]Camp Master List and Populat...'!$E$2:$W$94,18,0)</f>
        <v>8142</v>
      </c>
      <c r="Y67" s="25">
        <f>VLOOKUP($F67,'[1]Camp Master List and Populat...'!$E$2:$W$94,19,0)</f>
        <v>689</v>
      </c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11" customFormat="1" ht="17.399999999999999" customHeight="1" x14ac:dyDescent="0.25">
      <c r="A68" s="1"/>
      <c r="B68" s="27">
        <v>59</v>
      </c>
      <c r="C68" s="19" t="s">
        <v>32</v>
      </c>
      <c r="D68" s="23" t="s">
        <v>140</v>
      </c>
      <c r="E68" s="23" t="s">
        <v>140</v>
      </c>
      <c r="F68" s="23" t="s">
        <v>166</v>
      </c>
      <c r="G68" s="28"/>
      <c r="H68" s="23" t="s">
        <v>167</v>
      </c>
      <c r="I68" s="23">
        <f>VLOOKUP(F68,'[1]Camp Master List and Populat...'!$E$2:$W$94,3,0)</f>
        <v>2571</v>
      </c>
      <c r="J68" s="23">
        <f>VLOOKUP(F68,'[1]Camp Master List and Populat...'!$E$2:$W$94,4,0)</f>
        <v>13501</v>
      </c>
      <c r="K68" s="23">
        <f>VLOOKUP(F68,'[1]Camp Master List and Populat...'!$E$2:$W$94,5,0)</f>
        <v>6900</v>
      </c>
      <c r="L68" s="23">
        <f>VLOOKUP(F68,'[1]Camp Master List and Populat...'!$E$2:$W$94,6,0)</f>
        <v>6601</v>
      </c>
      <c r="M68" s="23">
        <f>VLOOKUP($F68,'[1]Camp Master List and Populat...'!$E$2:$W$94,7,0)</f>
        <v>5</v>
      </c>
      <c r="N68" s="23">
        <f>VLOOKUP($F68,'[1]Camp Master List and Populat...'!$E$2:$W$94,8,0)</f>
        <v>21</v>
      </c>
      <c r="O68" s="23">
        <f>VLOOKUP($F68,'[1]Camp Master List and Populat...'!$E$2:$W$94,9,0)</f>
        <v>4</v>
      </c>
      <c r="P68" s="23">
        <f>VLOOKUP($F68,'[1]Camp Master List and Populat...'!$E$2:$W$94,10,0)</f>
        <v>8</v>
      </c>
      <c r="Q68" s="23">
        <f>VLOOKUP($F68,'[1]Camp Master List and Populat...'!$E$2:$W$94,11,0)</f>
        <v>9</v>
      </c>
      <c r="R68" s="23">
        <f>VLOOKUP($F68,'[1]Camp Master List and Populat...'!$E$2:$W$94,12,0)</f>
        <v>51</v>
      </c>
      <c r="S68" s="23">
        <f>VLOOKUP($F68,'[1]Camp Master List and Populat...'!$E$2:$W$94,13,0)</f>
        <v>3000</v>
      </c>
      <c r="T68" s="23">
        <f>VLOOKUP($F68,'[1]Camp Master List and Populat...'!$E$2:$W$94,14,0)</f>
        <v>0</v>
      </c>
      <c r="U68" s="24">
        <f>VLOOKUP($F68,'[1]Camp Master List and Populat...'!$E$2:$W$94,15,0)</f>
        <v>0</v>
      </c>
      <c r="V68" s="25">
        <f>VLOOKUP($F68,'[1]Camp Master List and Populat...'!$E$2:$W$94,16,0)</f>
        <v>0</v>
      </c>
      <c r="W68" s="19">
        <f>VLOOKUP($F68,'[1]Camp Master List and Populat...'!$E$2:$W$94,17,0)</f>
        <v>6490</v>
      </c>
      <c r="X68" s="24">
        <f>VLOOKUP($F68,'[1]Camp Master List and Populat...'!$E$2:$W$94,18,0)</f>
        <v>6456</v>
      </c>
      <c r="Y68" s="25">
        <f>VLOOKUP($F68,'[1]Camp Master List and Populat...'!$E$2:$W$94,19,0)</f>
        <v>555</v>
      </c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11" customFormat="1" ht="17.399999999999999" customHeight="1" x14ac:dyDescent="0.25">
      <c r="A69" s="1"/>
      <c r="B69" s="27">
        <v>60</v>
      </c>
      <c r="C69" s="19" t="s">
        <v>32</v>
      </c>
      <c r="D69" s="23" t="s">
        <v>168</v>
      </c>
      <c r="E69" s="23" t="s">
        <v>169</v>
      </c>
      <c r="F69" s="23" t="s">
        <v>170</v>
      </c>
      <c r="G69" s="28"/>
      <c r="H69" s="23" t="s">
        <v>171</v>
      </c>
      <c r="I69" s="23">
        <f>VLOOKUP(F69,'[1]Camp Master List and Populat...'!$E$2:$W$94,3,0)</f>
        <v>638</v>
      </c>
      <c r="J69" s="23">
        <f>VLOOKUP(F69,'[1]Camp Master List and Populat...'!$E$2:$W$94,4,0)</f>
        <v>2806</v>
      </c>
      <c r="K69" s="23">
        <f>VLOOKUP(F69,'[1]Camp Master List and Populat...'!$E$2:$W$94,5,0)</f>
        <v>1372</v>
      </c>
      <c r="L69" s="23">
        <f>VLOOKUP(F69,'[1]Camp Master List and Populat...'!$E$2:$W$94,6,0)</f>
        <v>1434</v>
      </c>
      <c r="M69" s="23">
        <f>VLOOKUP($F69,'[1]Camp Master List and Populat...'!$E$2:$W$94,7,0)</f>
        <v>2</v>
      </c>
      <c r="N69" s="23">
        <f>VLOOKUP($F69,'[1]Camp Master List and Populat...'!$E$2:$W$94,8,0)</f>
        <v>10</v>
      </c>
      <c r="O69" s="23">
        <f>VLOOKUP($F69,'[1]Camp Master List and Populat...'!$E$2:$W$94,9,0)</f>
        <v>0</v>
      </c>
      <c r="P69" s="23">
        <f>VLOOKUP($F69,'[1]Camp Master List and Populat...'!$E$2:$W$94,10,0)</f>
        <v>0</v>
      </c>
      <c r="Q69" s="23">
        <f>VLOOKUP($F69,'[1]Camp Master List and Populat...'!$E$2:$W$94,11,0)</f>
        <v>2</v>
      </c>
      <c r="R69" s="23">
        <f>VLOOKUP($F69,'[1]Camp Master List and Populat...'!$E$2:$W$94,12,0)</f>
        <v>7</v>
      </c>
      <c r="S69" s="23">
        <f>VLOOKUP($F69,'[1]Camp Master List and Populat...'!$E$2:$W$94,13,0)</f>
        <v>811</v>
      </c>
      <c r="T69" s="23">
        <f>VLOOKUP($F69,'[1]Camp Master List and Populat...'!$E$2:$W$94,14,0)</f>
        <v>17</v>
      </c>
      <c r="U69" s="24">
        <f>VLOOKUP($F69,'[1]Camp Master List and Populat...'!$E$2:$W$94,15,0)</f>
        <v>0</v>
      </c>
      <c r="V69" s="25">
        <f>VLOOKUP($F69,'[1]Camp Master List and Populat...'!$E$2:$W$94,16,0)</f>
        <v>0</v>
      </c>
      <c r="W69" s="19">
        <f>VLOOKUP($F69,'[1]Camp Master List and Populat...'!$E$2:$W$94,17,0)</f>
        <v>1375</v>
      </c>
      <c r="X69" s="24">
        <f>VLOOKUP($F69,'[1]Camp Master List and Populat...'!$E$2:$W$94,18,0)</f>
        <v>1367</v>
      </c>
      <c r="Y69" s="25">
        <f>VLOOKUP($F69,'[1]Camp Master List and Populat...'!$E$2:$W$94,19,0)</f>
        <v>64</v>
      </c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11" customFormat="1" ht="17.399999999999999" customHeight="1" x14ac:dyDescent="0.25">
      <c r="A70" s="1"/>
      <c r="B70" s="27">
        <v>61</v>
      </c>
      <c r="C70" s="19" t="s">
        <v>32</v>
      </c>
      <c r="D70" s="23" t="s">
        <v>168</v>
      </c>
      <c r="E70" s="23" t="s">
        <v>169</v>
      </c>
      <c r="F70" s="23" t="s">
        <v>172</v>
      </c>
      <c r="G70" s="28"/>
      <c r="H70" s="23" t="s">
        <v>173</v>
      </c>
      <c r="I70" s="23">
        <f>VLOOKUP(F70,'[1]Camp Master List and Populat...'!$E$2:$W$94,3,0)</f>
        <v>219</v>
      </c>
      <c r="J70" s="23">
        <f>VLOOKUP(F70,'[1]Camp Master List and Populat...'!$E$2:$W$94,4,0)</f>
        <v>966</v>
      </c>
      <c r="K70" s="23">
        <f>VLOOKUP(F70,'[1]Camp Master List and Populat...'!$E$2:$W$94,5,0)</f>
        <v>459</v>
      </c>
      <c r="L70" s="23">
        <f>VLOOKUP(F70,'[1]Camp Master List and Populat...'!$E$2:$W$94,6,0)</f>
        <v>507</v>
      </c>
      <c r="M70" s="23">
        <f>VLOOKUP($F70,'[1]Camp Master List and Populat...'!$E$2:$W$94,7,0)</f>
        <v>0</v>
      </c>
      <c r="N70" s="23">
        <f>VLOOKUP($F70,'[1]Camp Master List and Populat...'!$E$2:$W$94,8,0)</f>
        <v>0</v>
      </c>
      <c r="O70" s="23">
        <f>VLOOKUP($F70,'[1]Camp Master List and Populat...'!$E$2:$W$94,9,0)</f>
        <v>0</v>
      </c>
      <c r="P70" s="23">
        <f>VLOOKUP($F70,'[1]Camp Master List and Populat...'!$E$2:$W$94,10,0)</f>
        <v>0</v>
      </c>
      <c r="Q70" s="23">
        <f>VLOOKUP($F70,'[1]Camp Master List and Populat...'!$E$2:$W$94,11,0)</f>
        <v>8</v>
      </c>
      <c r="R70" s="23">
        <f>VLOOKUP($F70,'[1]Camp Master List and Populat...'!$E$2:$W$94,12,0)</f>
        <v>26</v>
      </c>
      <c r="S70" s="23">
        <f>VLOOKUP($F70,'[1]Camp Master List and Populat...'!$E$2:$W$94,13,0)</f>
        <v>295</v>
      </c>
      <c r="T70" s="23">
        <f>VLOOKUP($F70,'[1]Camp Master List and Populat...'!$E$2:$W$94,14,0)</f>
        <v>217</v>
      </c>
      <c r="U70" s="24">
        <f>VLOOKUP($F70,'[1]Camp Master List and Populat...'!$E$2:$W$94,15,0)</f>
        <v>0</v>
      </c>
      <c r="V70" s="25">
        <f>VLOOKUP($F70,'[1]Camp Master List and Populat...'!$E$2:$W$94,16,0)</f>
        <v>0</v>
      </c>
      <c r="W70" s="19">
        <f>VLOOKUP($F70,'[1]Camp Master List and Populat...'!$E$2:$W$94,17,0)</f>
        <v>482</v>
      </c>
      <c r="X70" s="24">
        <f>VLOOKUP($F70,'[1]Camp Master List and Populat...'!$E$2:$W$94,18,0)</f>
        <v>443</v>
      </c>
      <c r="Y70" s="25">
        <f>VLOOKUP($F70,'[1]Camp Master List and Populat...'!$E$2:$W$94,19,0)</f>
        <v>41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11" customFormat="1" ht="17.399999999999999" customHeight="1" x14ac:dyDescent="0.25">
      <c r="A71" s="1"/>
      <c r="B71" s="27">
        <v>62</v>
      </c>
      <c r="C71" s="19" t="s">
        <v>32</v>
      </c>
      <c r="D71" s="23" t="s">
        <v>168</v>
      </c>
      <c r="E71" s="23" t="s">
        <v>174</v>
      </c>
      <c r="F71" s="23" t="s">
        <v>175</v>
      </c>
      <c r="G71" s="28"/>
      <c r="H71" s="23" t="s">
        <v>176</v>
      </c>
      <c r="I71" s="23">
        <f>VLOOKUP(F71,'[1]Camp Master List and Populat...'!$E$2:$W$94,3,0)</f>
        <v>139</v>
      </c>
      <c r="J71" s="23">
        <f>VLOOKUP(F71,'[1]Camp Master List and Populat...'!$E$2:$W$94,4,0)</f>
        <v>635</v>
      </c>
      <c r="K71" s="23">
        <f>VLOOKUP(F71,'[1]Camp Master List and Populat...'!$E$2:$W$94,5,0)</f>
        <v>352</v>
      </c>
      <c r="L71" s="23">
        <f>VLOOKUP(F71,'[1]Camp Master List and Populat...'!$E$2:$W$94,6,0)</f>
        <v>283</v>
      </c>
      <c r="M71" s="23">
        <f>VLOOKUP($F71,'[1]Camp Master List and Populat...'!$E$2:$W$94,7,0)</f>
        <v>0</v>
      </c>
      <c r="N71" s="23">
        <f>VLOOKUP($F71,'[1]Camp Master List and Populat...'!$E$2:$W$94,8,0)</f>
        <v>0</v>
      </c>
      <c r="O71" s="23">
        <f>VLOOKUP($F71,'[1]Camp Master List and Populat...'!$E$2:$W$94,9,0)</f>
        <v>0</v>
      </c>
      <c r="P71" s="23">
        <f>VLOOKUP($F71,'[1]Camp Master List and Populat...'!$E$2:$W$94,10,0)</f>
        <v>0</v>
      </c>
      <c r="Q71" s="23">
        <f>VLOOKUP($F71,'[1]Camp Master List and Populat...'!$E$2:$W$94,11,0)</f>
        <v>0</v>
      </c>
      <c r="R71" s="23">
        <f>VLOOKUP($F71,'[1]Camp Master List and Populat...'!$E$2:$W$94,12,0)</f>
        <v>0</v>
      </c>
      <c r="S71" s="23">
        <f>VLOOKUP($F71,'[1]Camp Master List and Populat...'!$E$2:$W$94,13,0)</f>
        <v>195</v>
      </c>
      <c r="T71" s="23">
        <f>VLOOKUP($F71,'[1]Camp Master List and Populat...'!$E$2:$W$94,14,0)</f>
        <v>0</v>
      </c>
      <c r="U71" s="24">
        <f>VLOOKUP($F71,'[1]Camp Master List and Populat...'!$E$2:$W$94,15,0)</f>
        <v>0</v>
      </c>
      <c r="V71" s="25">
        <f>VLOOKUP($F71,'[1]Camp Master List and Populat...'!$E$2:$W$94,16,0)</f>
        <v>195</v>
      </c>
      <c r="W71" s="19">
        <f>VLOOKUP($F71,'[1]Camp Master List and Populat...'!$E$2:$W$94,17,0)</f>
        <v>335</v>
      </c>
      <c r="X71" s="24">
        <f>VLOOKUP($F71,'[1]Camp Master List and Populat...'!$E$2:$W$94,18,0)</f>
        <v>275</v>
      </c>
      <c r="Y71" s="25">
        <f>VLOOKUP($F71,'[1]Camp Master List and Populat...'!$E$2:$W$94,19,0)</f>
        <v>25</v>
      </c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s="11" customFormat="1" ht="17.399999999999999" customHeight="1" x14ac:dyDescent="0.25">
      <c r="A72" s="1"/>
      <c r="B72" s="27">
        <v>63</v>
      </c>
      <c r="C72" s="19" t="s">
        <v>32</v>
      </c>
      <c r="D72" s="23" t="s">
        <v>177</v>
      </c>
      <c r="E72" s="23" t="s">
        <v>177</v>
      </c>
      <c r="F72" s="23" t="s">
        <v>178</v>
      </c>
      <c r="G72" s="28"/>
      <c r="H72" s="23" t="s">
        <v>179</v>
      </c>
      <c r="I72" s="23">
        <f>VLOOKUP(F72,'[1]Camp Master List and Populat...'!$E$2:$W$94,3,0)</f>
        <v>936</v>
      </c>
      <c r="J72" s="23">
        <f>VLOOKUP(F72,'[1]Camp Master List and Populat...'!$E$2:$W$94,4,0)</f>
        <v>4766</v>
      </c>
      <c r="K72" s="23">
        <f>VLOOKUP(F72,'[1]Camp Master List and Populat...'!$E$2:$W$94,5,0)</f>
        <v>2438</v>
      </c>
      <c r="L72" s="23">
        <f>VLOOKUP(F72,'[1]Camp Master List and Populat...'!$E$2:$W$94,6,0)</f>
        <v>2328</v>
      </c>
      <c r="M72" s="23">
        <f>VLOOKUP($F72,'[1]Camp Master List and Populat...'!$E$2:$W$94,7,0)</f>
        <v>5</v>
      </c>
      <c r="N72" s="23">
        <f>VLOOKUP($F72,'[1]Camp Master List and Populat...'!$E$2:$W$94,8,0)</f>
        <v>14</v>
      </c>
      <c r="O72" s="23">
        <f>VLOOKUP($F72,'[1]Camp Master List and Populat...'!$E$2:$W$94,9,0)</f>
        <v>3</v>
      </c>
      <c r="P72" s="23">
        <f>VLOOKUP($F72,'[1]Camp Master List and Populat...'!$E$2:$W$94,10,0)</f>
        <v>7</v>
      </c>
      <c r="Q72" s="23">
        <f>VLOOKUP($F72,'[1]Camp Master List and Populat...'!$E$2:$W$94,11,0)</f>
        <v>5</v>
      </c>
      <c r="R72" s="23">
        <f>VLOOKUP($F72,'[1]Camp Master List and Populat...'!$E$2:$W$94,12,0)</f>
        <v>19</v>
      </c>
      <c r="S72" s="23">
        <f>VLOOKUP($F72,'[1]Camp Master List and Populat...'!$E$2:$W$94,13,0)</f>
        <v>1185</v>
      </c>
      <c r="T72" s="23">
        <f>VLOOKUP($F72,'[1]Camp Master List and Populat...'!$E$2:$W$94,14,0)</f>
        <v>3</v>
      </c>
      <c r="U72" s="24">
        <f>VLOOKUP($F72,'[1]Camp Master List and Populat...'!$E$2:$W$94,15,0)</f>
        <v>0</v>
      </c>
      <c r="V72" s="25">
        <f>VLOOKUP($F72,'[1]Camp Master List and Populat...'!$E$2:$W$94,16,0)</f>
        <v>0</v>
      </c>
      <c r="W72" s="19">
        <f>VLOOKUP($F72,'[1]Camp Master List and Populat...'!$E$2:$W$94,17,0)</f>
        <v>2663</v>
      </c>
      <c r="X72" s="24">
        <f>VLOOKUP($F72,'[1]Camp Master List and Populat...'!$E$2:$W$94,18,0)</f>
        <v>1966</v>
      </c>
      <c r="Y72" s="25">
        <f>VLOOKUP($F72,'[1]Camp Master List and Populat...'!$E$2:$W$94,19,0)</f>
        <v>137</v>
      </c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s="11" customFormat="1" ht="17.399999999999999" customHeight="1" x14ac:dyDescent="0.25">
      <c r="A73" s="1"/>
      <c r="B73" s="27">
        <v>64</v>
      </c>
      <c r="C73" s="19" t="s">
        <v>32</v>
      </c>
      <c r="D73" s="23" t="s">
        <v>177</v>
      </c>
      <c r="E73" s="23" t="s">
        <v>180</v>
      </c>
      <c r="F73" s="23" t="s">
        <v>181</v>
      </c>
      <c r="G73" s="28"/>
      <c r="H73" s="23" t="s">
        <v>182</v>
      </c>
      <c r="I73" s="23">
        <f>VLOOKUP(F73,'[1]Camp Master List and Populat...'!$E$2:$W$94,3,0)</f>
        <v>1834</v>
      </c>
      <c r="J73" s="23">
        <f>VLOOKUP(F73,'[1]Camp Master List and Populat...'!$E$2:$W$94,4,0)</f>
        <v>9870</v>
      </c>
      <c r="K73" s="23">
        <f>VLOOKUP(F73,'[1]Camp Master List and Populat...'!$E$2:$W$94,5,0)</f>
        <v>4982</v>
      </c>
      <c r="L73" s="23">
        <f>VLOOKUP(F73,'[1]Camp Master List and Populat...'!$E$2:$W$94,6,0)</f>
        <v>4888</v>
      </c>
      <c r="M73" s="23">
        <f>VLOOKUP($F73,'[1]Camp Master List and Populat...'!$E$2:$W$94,7,0)</f>
        <v>4</v>
      </c>
      <c r="N73" s="23">
        <f>VLOOKUP($F73,'[1]Camp Master List and Populat...'!$E$2:$W$94,8,0)</f>
        <v>19</v>
      </c>
      <c r="O73" s="23">
        <f>VLOOKUP($F73,'[1]Camp Master List and Populat...'!$E$2:$W$94,9,0)</f>
        <v>4</v>
      </c>
      <c r="P73" s="23">
        <f>VLOOKUP($F73,'[1]Camp Master List and Populat...'!$E$2:$W$94,10,0)</f>
        <v>15</v>
      </c>
      <c r="Q73" s="23">
        <f>VLOOKUP($F73,'[1]Camp Master List and Populat...'!$E$2:$W$94,11,0)</f>
        <v>11</v>
      </c>
      <c r="R73" s="23">
        <f>VLOOKUP($F73,'[1]Camp Master List and Populat...'!$E$2:$W$94,12,0)</f>
        <v>99</v>
      </c>
      <c r="S73" s="23">
        <f>VLOOKUP($F73,'[1]Camp Master List and Populat...'!$E$2:$W$94,13,0)</f>
        <v>1776</v>
      </c>
      <c r="T73" s="23">
        <f>VLOOKUP($F73,'[1]Camp Master List and Populat...'!$E$2:$W$94,14,0)</f>
        <v>0</v>
      </c>
      <c r="U73" s="24">
        <f>VLOOKUP($F73,'[1]Camp Master List and Populat...'!$E$2:$W$94,15,0)</f>
        <v>15</v>
      </c>
      <c r="V73" s="25">
        <f>VLOOKUP($F73,'[1]Camp Master List and Populat...'!$E$2:$W$94,16,0)</f>
        <v>0</v>
      </c>
      <c r="W73" s="19">
        <f>VLOOKUP($F73,'[1]Camp Master List and Populat...'!$E$2:$W$94,17,0)</f>
        <v>5458</v>
      </c>
      <c r="X73" s="24">
        <f>VLOOKUP($F73,'[1]Camp Master List and Populat...'!$E$2:$W$94,18,0)</f>
        <v>4111</v>
      </c>
      <c r="Y73" s="25">
        <f>VLOOKUP($F73,'[1]Camp Master List and Populat...'!$E$2:$W$94,19,0)</f>
        <v>301</v>
      </c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s="11" customFormat="1" ht="17.399999999999999" customHeight="1" x14ac:dyDescent="0.25">
      <c r="A74" s="1"/>
      <c r="B74" s="27">
        <v>65</v>
      </c>
      <c r="C74" s="19" t="s">
        <v>32</v>
      </c>
      <c r="D74" s="23" t="s">
        <v>177</v>
      </c>
      <c r="E74" s="23" t="s">
        <v>177</v>
      </c>
      <c r="F74" s="23" t="s">
        <v>183</v>
      </c>
      <c r="G74" s="28"/>
      <c r="H74" s="23" t="s">
        <v>184</v>
      </c>
      <c r="I74" s="23">
        <f>VLOOKUP(F74,'[1]Camp Master List and Populat...'!$E$2:$W$94,3,0)</f>
        <v>299</v>
      </c>
      <c r="J74" s="23">
        <f>VLOOKUP(F74,'[1]Camp Master List and Populat...'!$E$2:$W$94,4,0)</f>
        <v>1502</v>
      </c>
      <c r="K74" s="23">
        <f>VLOOKUP(F74,'[1]Camp Master List and Populat...'!$E$2:$W$94,5,0)</f>
        <v>762</v>
      </c>
      <c r="L74" s="23">
        <f>VLOOKUP(F74,'[1]Camp Master List and Populat...'!$E$2:$W$94,6,0)</f>
        <v>740</v>
      </c>
      <c r="M74" s="23">
        <f>VLOOKUP($F74,'[1]Camp Master List and Populat...'!$E$2:$W$94,7,0)</f>
        <v>0</v>
      </c>
      <c r="N74" s="23">
        <f>VLOOKUP($F74,'[1]Camp Master List and Populat...'!$E$2:$W$94,8,0)</f>
        <v>1</v>
      </c>
      <c r="O74" s="23">
        <f>VLOOKUP($F74,'[1]Camp Master List and Populat...'!$E$2:$W$94,9,0)</f>
        <v>0</v>
      </c>
      <c r="P74" s="23">
        <f>VLOOKUP($F74,'[1]Camp Master List and Populat...'!$E$2:$W$94,10,0)</f>
        <v>0</v>
      </c>
      <c r="Q74" s="23">
        <f>VLOOKUP($F74,'[1]Camp Master List and Populat...'!$E$2:$W$94,11,0)</f>
        <v>1</v>
      </c>
      <c r="R74" s="23">
        <f>VLOOKUP($F74,'[1]Camp Master List and Populat...'!$E$2:$W$94,12,0)</f>
        <v>6</v>
      </c>
      <c r="S74" s="23">
        <f>VLOOKUP($F74,'[1]Camp Master List and Populat...'!$E$2:$W$94,13,0)</f>
        <v>301</v>
      </c>
      <c r="T74" s="23">
        <f>VLOOKUP($F74,'[1]Camp Master List and Populat...'!$E$2:$W$94,14,0)</f>
        <v>0</v>
      </c>
      <c r="U74" s="24">
        <f>VLOOKUP($F74,'[1]Camp Master List and Populat...'!$E$2:$W$94,15,0)</f>
        <v>0</v>
      </c>
      <c r="V74" s="25">
        <f>VLOOKUP($F74,'[1]Camp Master List and Populat...'!$E$2:$W$94,16,0)</f>
        <v>0</v>
      </c>
      <c r="W74" s="19">
        <f>VLOOKUP($F74,'[1]Camp Master List and Populat...'!$E$2:$W$94,17,0)</f>
        <v>861</v>
      </c>
      <c r="X74" s="24">
        <f>VLOOKUP($F74,'[1]Camp Master List and Populat...'!$E$2:$W$94,18,0)</f>
        <v>603</v>
      </c>
      <c r="Y74" s="25">
        <f>VLOOKUP($F74,'[1]Camp Master List and Populat...'!$E$2:$W$94,19,0)</f>
        <v>38</v>
      </c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11" customFormat="1" ht="17.399999999999999" customHeight="1" x14ac:dyDescent="0.25">
      <c r="A75" s="1"/>
      <c r="B75" s="27">
        <v>66</v>
      </c>
      <c r="C75" s="19" t="s">
        <v>98</v>
      </c>
      <c r="D75" s="23" t="s">
        <v>185</v>
      </c>
      <c r="E75" s="23" t="s">
        <v>186</v>
      </c>
      <c r="F75" s="23" t="s">
        <v>187</v>
      </c>
      <c r="G75" s="28"/>
      <c r="H75" s="23" t="s">
        <v>188</v>
      </c>
      <c r="I75" s="23">
        <f>[2]Apr2019!I87</f>
        <v>124</v>
      </c>
      <c r="J75" s="23">
        <f>[2]Apr2019!J87</f>
        <v>758</v>
      </c>
      <c r="K75" s="23">
        <f>[2]Apr2019!K87</f>
        <v>384</v>
      </c>
      <c r="L75" s="23">
        <f>[2]Apr2019!L87</f>
        <v>374</v>
      </c>
      <c r="M75" s="23">
        <f>[2]Apr2019!M87</f>
        <v>0</v>
      </c>
      <c r="N75" s="23">
        <f>[2]Apr2019!N87</f>
        <v>0</v>
      </c>
      <c r="O75" s="23">
        <f>[2]Apr2019!O87</f>
        <v>0</v>
      </c>
      <c r="P75" s="23">
        <f>[2]Apr2019!P87</f>
        <v>0</v>
      </c>
      <c r="Q75" s="23">
        <f>[2]Apr2019!Q87</f>
        <v>0</v>
      </c>
      <c r="R75" s="23">
        <f>[2]Apr2019!R87</f>
        <v>0</v>
      </c>
      <c r="S75" s="23">
        <f>[2]Apr2019!S87</f>
        <v>124</v>
      </c>
      <c r="T75" s="23">
        <f>[2]Apr2019!T87</f>
        <v>0</v>
      </c>
      <c r="U75" s="24">
        <f>[2]Apr2019!U87</f>
        <v>0</v>
      </c>
      <c r="V75" s="25">
        <f>[2]Apr2019!V87</f>
        <v>993</v>
      </c>
      <c r="W75" s="19">
        <f>[2]Apr2019!W87</f>
        <v>400</v>
      </c>
      <c r="X75" s="24">
        <f>[2]Apr2019!X87</f>
        <v>335</v>
      </c>
      <c r="Y75" s="25">
        <f>[2]Apr2019!Y87</f>
        <v>23</v>
      </c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11" customFormat="1" ht="17.399999999999999" customHeight="1" x14ac:dyDescent="0.25">
      <c r="A76" s="1"/>
      <c r="B76" s="27">
        <v>67</v>
      </c>
      <c r="C76" s="19" t="s">
        <v>32</v>
      </c>
      <c r="D76" s="23" t="s">
        <v>189</v>
      </c>
      <c r="E76" s="23" t="s">
        <v>189</v>
      </c>
      <c r="F76" s="23" t="s">
        <v>190</v>
      </c>
      <c r="G76" s="28"/>
      <c r="H76" s="23" t="s">
        <v>191</v>
      </c>
      <c r="I76" s="23">
        <f>VLOOKUP(F76,'[1]Camp Master List and Populat...'!$E$2:$W$94,3,0)</f>
        <v>494</v>
      </c>
      <c r="J76" s="23">
        <f>VLOOKUP(F76,'[1]Camp Master List and Populat...'!$E$2:$W$94,4,0)</f>
        <v>2727</v>
      </c>
      <c r="K76" s="23">
        <f>VLOOKUP(F76,'[1]Camp Master List and Populat...'!$E$2:$W$94,5,0)</f>
        <v>1463</v>
      </c>
      <c r="L76" s="23">
        <f>VLOOKUP(F76,'[1]Camp Master List and Populat...'!$E$2:$W$94,6,0)</f>
        <v>1264</v>
      </c>
      <c r="M76" s="23">
        <f>VLOOKUP($F76,'[1]Camp Master List and Populat...'!$E$2:$W$94,7,0)</f>
        <v>2</v>
      </c>
      <c r="N76" s="23">
        <f>VLOOKUP($F76,'[1]Camp Master List and Populat...'!$E$2:$W$94,8,0)</f>
        <v>12</v>
      </c>
      <c r="O76" s="23">
        <f>VLOOKUP($F76,'[1]Camp Master List and Populat...'!$E$2:$W$94,9,0)</f>
        <v>0</v>
      </c>
      <c r="P76" s="23">
        <f>VLOOKUP($F76,'[1]Camp Master List and Populat...'!$E$2:$W$94,10,0)</f>
        <v>0</v>
      </c>
      <c r="Q76" s="23">
        <f>VLOOKUP($F76,'[1]Camp Master List and Populat...'!$E$2:$W$94,11,0)</f>
        <v>13</v>
      </c>
      <c r="R76" s="23">
        <f>VLOOKUP($F76,'[1]Camp Master List and Populat...'!$E$2:$W$94,12,0)</f>
        <v>54</v>
      </c>
      <c r="S76" s="23">
        <f>VLOOKUP($F76,'[1]Camp Master List and Populat...'!$E$2:$W$94,13,0)</f>
        <v>686</v>
      </c>
      <c r="T76" s="23">
        <f>VLOOKUP($F76,'[1]Camp Master List and Populat...'!$E$2:$W$94,14,0)</f>
        <v>922</v>
      </c>
      <c r="U76" s="24">
        <f>VLOOKUP($F76,'[1]Camp Master List and Populat...'!$E$2:$W$94,15,0)</f>
        <v>686</v>
      </c>
      <c r="V76" s="25">
        <f>VLOOKUP($F76,'[1]Camp Master List and Populat...'!$E$2:$W$94,16,0)</f>
        <v>0</v>
      </c>
      <c r="W76" s="19">
        <f>VLOOKUP($F76,'[1]Camp Master List and Populat...'!$E$2:$W$94,17,0)</f>
        <v>1698</v>
      </c>
      <c r="X76" s="24">
        <f>VLOOKUP($F76,'[1]Camp Master List and Populat...'!$E$2:$W$94,18,0)</f>
        <v>965</v>
      </c>
      <c r="Y76" s="25">
        <f>VLOOKUP($F76,'[1]Camp Master List and Populat...'!$E$2:$W$94,19,0)</f>
        <v>64</v>
      </c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11" customFormat="1" ht="17.399999999999999" customHeight="1" x14ac:dyDescent="0.25">
      <c r="A77" s="1"/>
      <c r="B77" s="27">
        <v>68</v>
      </c>
      <c r="C77" s="19" t="s">
        <v>32</v>
      </c>
      <c r="D77" s="23" t="s">
        <v>189</v>
      </c>
      <c r="E77" s="23" t="s">
        <v>192</v>
      </c>
      <c r="F77" s="23" t="s">
        <v>193</v>
      </c>
      <c r="G77" s="28"/>
      <c r="H77" s="23" t="s">
        <v>194</v>
      </c>
      <c r="I77" s="23">
        <f>VLOOKUP(F77,'[1]Camp Master List and Populat...'!$E$2:$W$94,3,0)</f>
        <v>495</v>
      </c>
      <c r="J77" s="23">
        <f>VLOOKUP(F77,'[1]Camp Master List and Populat...'!$E$2:$W$94,4,0)</f>
        <v>2647</v>
      </c>
      <c r="K77" s="23">
        <f>VLOOKUP(F77,'[1]Camp Master List and Populat...'!$E$2:$W$94,5,0)</f>
        <v>1351</v>
      </c>
      <c r="L77" s="23">
        <f>VLOOKUP(F77,'[1]Camp Master List and Populat...'!$E$2:$W$94,6,0)</f>
        <v>1296</v>
      </c>
      <c r="M77" s="23">
        <f>VLOOKUP($F77,'[1]Camp Master List and Populat...'!$E$2:$W$94,7,0)</f>
        <v>5</v>
      </c>
      <c r="N77" s="23">
        <f>VLOOKUP($F77,'[1]Camp Master List and Populat...'!$E$2:$W$94,8,0)</f>
        <v>17</v>
      </c>
      <c r="O77" s="23">
        <f>VLOOKUP($F77,'[1]Camp Master List and Populat...'!$E$2:$W$94,9,0)</f>
        <v>0</v>
      </c>
      <c r="P77" s="23">
        <f>VLOOKUP($F77,'[1]Camp Master List and Populat...'!$E$2:$W$94,10,0)</f>
        <v>0</v>
      </c>
      <c r="Q77" s="23">
        <f>VLOOKUP($F77,'[1]Camp Master List and Populat...'!$E$2:$W$94,11,0)</f>
        <v>3</v>
      </c>
      <c r="R77" s="23">
        <f>VLOOKUP($F77,'[1]Camp Master List and Populat...'!$E$2:$W$94,12,0)</f>
        <v>8</v>
      </c>
      <c r="S77" s="23">
        <f>VLOOKUP($F77,'[1]Camp Master List and Populat...'!$E$2:$W$94,13,0)</f>
        <v>645</v>
      </c>
      <c r="T77" s="23">
        <f>VLOOKUP($F77,'[1]Camp Master List and Populat...'!$E$2:$W$94,14,0)</f>
        <v>45</v>
      </c>
      <c r="U77" s="24">
        <f>VLOOKUP($F77,'[1]Camp Master List and Populat...'!$E$2:$W$94,15,0)</f>
        <v>0</v>
      </c>
      <c r="V77" s="25">
        <f>VLOOKUP($F77,'[1]Camp Master List and Populat...'!$E$2:$W$94,16,0)</f>
        <v>0</v>
      </c>
      <c r="W77" s="19">
        <f>VLOOKUP($F77,'[1]Camp Master List and Populat...'!$E$2:$W$94,17,0)</f>
        <v>1389</v>
      </c>
      <c r="X77" s="24">
        <f>VLOOKUP($F77,'[1]Camp Master List and Populat...'!$E$2:$W$94,18,0)</f>
        <v>1163</v>
      </c>
      <c r="Y77" s="25">
        <f>VLOOKUP($F77,'[1]Camp Master List and Populat...'!$E$2:$W$94,19,0)</f>
        <v>95</v>
      </c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11" customFormat="1" ht="17.399999999999999" customHeight="1" x14ac:dyDescent="0.25">
      <c r="A78" s="1"/>
      <c r="B78" s="27">
        <v>69</v>
      </c>
      <c r="C78" s="19" t="s">
        <v>32</v>
      </c>
      <c r="D78" s="23" t="s">
        <v>189</v>
      </c>
      <c r="E78" s="23" t="s">
        <v>189</v>
      </c>
      <c r="F78" s="23" t="s">
        <v>195</v>
      </c>
      <c r="G78" s="28"/>
      <c r="H78" s="23" t="s">
        <v>196</v>
      </c>
      <c r="I78" s="23">
        <f>VLOOKUP(F78,'[1]Camp Master List and Populat...'!$E$2:$W$94,3,0)</f>
        <v>1082</v>
      </c>
      <c r="J78" s="23">
        <f>VLOOKUP(F78,'[1]Camp Master List and Populat...'!$E$2:$W$94,4,0)</f>
        <v>6104</v>
      </c>
      <c r="K78" s="23">
        <f>VLOOKUP(F78,'[1]Camp Master List and Populat...'!$E$2:$W$94,5,0)</f>
        <v>3190</v>
      </c>
      <c r="L78" s="23">
        <f>VLOOKUP(F78,'[1]Camp Master List and Populat...'!$E$2:$W$94,6,0)</f>
        <v>2914</v>
      </c>
      <c r="M78" s="23">
        <f>VLOOKUP($F78,'[1]Camp Master List and Populat...'!$E$2:$W$94,7,0)</f>
        <v>3</v>
      </c>
      <c r="N78" s="23">
        <f>VLOOKUP($F78,'[1]Camp Master List and Populat...'!$E$2:$W$94,8,0)</f>
        <v>11</v>
      </c>
      <c r="O78" s="23">
        <f>VLOOKUP($F78,'[1]Camp Master List and Populat...'!$E$2:$W$94,9,0)</f>
        <v>0</v>
      </c>
      <c r="P78" s="23">
        <f>VLOOKUP($F78,'[1]Camp Master List and Populat...'!$E$2:$W$94,10,0)</f>
        <v>0</v>
      </c>
      <c r="Q78" s="23">
        <f>VLOOKUP($F78,'[1]Camp Master List and Populat...'!$E$2:$W$94,11,0)</f>
        <v>26</v>
      </c>
      <c r="R78" s="23">
        <f>VLOOKUP($F78,'[1]Camp Master List and Populat...'!$E$2:$W$94,12,0)</f>
        <v>129</v>
      </c>
      <c r="S78" s="23">
        <f>VLOOKUP($F78,'[1]Camp Master List and Populat...'!$E$2:$W$94,13,0)</f>
        <v>1519</v>
      </c>
      <c r="T78" s="23">
        <f>VLOOKUP($F78,'[1]Camp Master List and Populat...'!$E$2:$W$94,14,0)</f>
        <v>486</v>
      </c>
      <c r="U78" s="24">
        <f>VLOOKUP($F78,'[1]Camp Master List and Populat...'!$E$2:$W$94,15,0)</f>
        <v>0</v>
      </c>
      <c r="V78" s="25">
        <f>VLOOKUP($F78,'[1]Camp Master List and Populat...'!$E$2:$W$94,16,0)</f>
        <v>0</v>
      </c>
      <c r="W78" s="19">
        <f>VLOOKUP($F78,'[1]Camp Master List and Populat...'!$E$2:$W$94,17,0)</f>
        <v>3641</v>
      </c>
      <c r="X78" s="24">
        <f>VLOOKUP($F78,'[1]Camp Master List and Populat...'!$E$2:$W$94,18,0)</f>
        <v>2302</v>
      </c>
      <c r="Y78" s="25">
        <f>VLOOKUP($F78,'[1]Camp Master List and Populat...'!$E$2:$W$94,19,0)</f>
        <v>164</v>
      </c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11" customFormat="1" ht="17.399999999999999" customHeight="1" x14ac:dyDescent="0.25">
      <c r="A79" s="1"/>
      <c r="B79" s="27">
        <v>70</v>
      </c>
      <c r="C79" s="19" t="s">
        <v>32</v>
      </c>
      <c r="D79" s="23" t="s">
        <v>197</v>
      </c>
      <c r="E79" s="23" t="s">
        <v>198</v>
      </c>
      <c r="F79" s="23" t="s">
        <v>199</v>
      </c>
      <c r="G79" s="28"/>
      <c r="H79" s="23" t="s">
        <v>200</v>
      </c>
      <c r="I79" s="23">
        <f>VLOOKUP(F79,'[1]Camp Master List and Populat...'!$E$2:$W$94,3,0)</f>
        <v>2762</v>
      </c>
      <c r="J79" s="23">
        <f>VLOOKUP(F79,'[1]Camp Master List and Populat...'!$E$2:$W$94,4,0)</f>
        <v>14983</v>
      </c>
      <c r="K79" s="23">
        <f>VLOOKUP(F79,'[1]Camp Master List and Populat...'!$E$2:$W$94,5,0)</f>
        <v>7573</v>
      </c>
      <c r="L79" s="23">
        <f>VLOOKUP(F79,'[1]Camp Master List and Populat...'!$E$2:$W$94,6,0)</f>
        <v>7410</v>
      </c>
      <c r="M79" s="23">
        <f>VLOOKUP($F79,'[1]Camp Master List and Populat...'!$E$2:$W$94,7,0)</f>
        <v>1</v>
      </c>
      <c r="N79" s="23">
        <f>VLOOKUP($F79,'[1]Camp Master List and Populat...'!$E$2:$W$94,8,0)</f>
        <v>4</v>
      </c>
      <c r="O79" s="23">
        <f>VLOOKUP($F79,'[1]Camp Master List and Populat...'!$E$2:$W$94,9,0)</f>
        <v>0</v>
      </c>
      <c r="P79" s="23">
        <f>VLOOKUP($F79,'[1]Camp Master List and Populat...'!$E$2:$W$94,10,0)</f>
        <v>0</v>
      </c>
      <c r="Q79" s="23">
        <f>VLOOKUP($F79,'[1]Camp Master List and Populat...'!$E$2:$W$94,11,0)</f>
        <v>2</v>
      </c>
      <c r="R79" s="23">
        <f>VLOOKUP($F79,'[1]Camp Master List and Populat...'!$E$2:$W$94,12,0)</f>
        <v>8</v>
      </c>
      <c r="S79" s="23">
        <f>VLOOKUP($F79,'[1]Camp Master List and Populat...'!$E$2:$W$94,13,0)</f>
        <v>3003</v>
      </c>
      <c r="T79" s="23">
        <f>VLOOKUP($F79,'[1]Camp Master List and Populat...'!$E$2:$W$94,14,0)</f>
        <v>0</v>
      </c>
      <c r="U79" s="24">
        <f>VLOOKUP($F79,'[1]Camp Master List and Populat...'!$E$2:$W$94,15,0)</f>
        <v>0</v>
      </c>
      <c r="V79" s="25">
        <f>VLOOKUP($F79,'[1]Camp Master List and Populat...'!$E$2:$W$94,16,0)</f>
        <v>0</v>
      </c>
      <c r="W79" s="19">
        <f>VLOOKUP($F79,'[1]Camp Master List and Populat...'!$E$2:$W$94,17,0)</f>
        <v>6902</v>
      </c>
      <c r="X79" s="24">
        <f>VLOOKUP($F79,'[1]Camp Master List and Populat...'!$E$2:$W$94,18,0)</f>
        <v>7444</v>
      </c>
      <c r="Y79" s="25">
        <f>VLOOKUP($F79,'[1]Camp Master List and Populat...'!$E$2:$W$94,19,0)</f>
        <v>637</v>
      </c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11" customFormat="1" ht="17.399999999999999" customHeight="1" x14ac:dyDescent="0.25">
      <c r="A80" s="1"/>
      <c r="B80" s="27">
        <v>71</v>
      </c>
      <c r="C80" s="19" t="s">
        <v>98</v>
      </c>
      <c r="D80" s="23" t="s">
        <v>197</v>
      </c>
      <c r="E80" s="23" t="s">
        <v>198</v>
      </c>
      <c r="F80" s="23" t="s">
        <v>201</v>
      </c>
      <c r="G80" s="28"/>
      <c r="H80" s="23" t="s">
        <v>202</v>
      </c>
      <c r="I80" s="23">
        <f>[2]Apr2019!I92</f>
        <v>78</v>
      </c>
      <c r="J80" s="23">
        <f>[2]Apr2019!J92</f>
        <v>443</v>
      </c>
      <c r="K80" s="23">
        <f>[2]Apr2019!K92</f>
        <v>230</v>
      </c>
      <c r="L80" s="23">
        <f>[2]Apr2019!L92</f>
        <v>213</v>
      </c>
      <c r="M80" s="23">
        <f>[2]Apr2019!M92</f>
        <v>0</v>
      </c>
      <c r="N80" s="23">
        <f>[2]Apr2019!N92</f>
        <v>0</v>
      </c>
      <c r="O80" s="23">
        <f>[2]Apr2019!O92</f>
        <v>0</v>
      </c>
      <c r="P80" s="23">
        <f>[2]Apr2019!P92</f>
        <v>0</v>
      </c>
      <c r="Q80" s="23">
        <f>[2]Apr2019!Q92</f>
        <v>0</v>
      </c>
      <c r="R80" s="23">
        <f>[2]Apr2019!R92</f>
        <v>0</v>
      </c>
      <c r="S80" s="23">
        <f>[2]Apr2019!S92</f>
        <v>112</v>
      </c>
      <c r="T80" s="23">
        <f>[2]Apr2019!T92</f>
        <v>1084</v>
      </c>
      <c r="U80" s="24">
        <f>[2]Apr2019!U92</f>
        <v>1196</v>
      </c>
      <c r="V80" s="25">
        <f>[2]Apr2019!V92</f>
        <v>0</v>
      </c>
      <c r="W80" s="19">
        <f>[2]Apr2019!W92</f>
        <v>280</v>
      </c>
      <c r="X80" s="24">
        <f>[2]Apr2019!X92</f>
        <v>153</v>
      </c>
      <c r="Y80" s="25">
        <f>[2]Apr2019!Y92</f>
        <v>10</v>
      </c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11" customFormat="1" ht="17.399999999999999" customHeight="1" x14ac:dyDescent="0.25">
      <c r="A81" s="1"/>
      <c r="B81" s="27">
        <v>72</v>
      </c>
      <c r="C81" s="19" t="s">
        <v>32</v>
      </c>
      <c r="D81" s="23" t="s">
        <v>197</v>
      </c>
      <c r="E81" s="23" t="s">
        <v>203</v>
      </c>
      <c r="F81" s="23" t="s">
        <v>204</v>
      </c>
      <c r="G81" s="28"/>
      <c r="H81" s="23" t="s">
        <v>205</v>
      </c>
      <c r="I81" s="23">
        <f>VLOOKUP(F81,'[1]Camp Master List and Populat...'!$E$2:$W$94,3,0)</f>
        <v>2450</v>
      </c>
      <c r="J81" s="23">
        <f>VLOOKUP(F81,'[1]Camp Master List and Populat...'!$E$2:$W$94,4,0)</f>
        <v>13224</v>
      </c>
      <c r="K81" s="23">
        <f>VLOOKUP(F81,'[1]Camp Master List and Populat...'!$E$2:$W$94,5,0)</f>
        <v>7056</v>
      </c>
      <c r="L81" s="23">
        <f>VLOOKUP(F81,'[1]Camp Master List and Populat...'!$E$2:$W$94,6,0)</f>
        <v>6168</v>
      </c>
      <c r="M81" s="23">
        <f>VLOOKUP($F81,'[1]Camp Master List and Populat...'!$E$2:$W$94,7,0)</f>
        <v>32</v>
      </c>
      <c r="N81" s="23">
        <f>VLOOKUP($F81,'[1]Camp Master List and Populat...'!$E$2:$W$94,8,0)</f>
        <v>99</v>
      </c>
      <c r="O81" s="23">
        <f>VLOOKUP($F81,'[1]Camp Master List and Populat...'!$E$2:$W$94,9,0)</f>
        <v>32</v>
      </c>
      <c r="P81" s="23">
        <f>VLOOKUP($F81,'[1]Camp Master List and Populat...'!$E$2:$W$94,10,0)</f>
        <v>99</v>
      </c>
      <c r="Q81" s="23">
        <f>VLOOKUP($F81,'[1]Camp Master List and Populat...'!$E$2:$W$94,11,0)</f>
        <v>128</v>
      </c>
      <c r="R81" s="23">
        <f>VLOOKUP($F81,'[1]Camp Master List and Populat...'!$E$2:$W$94,12,0)</f>
        <v>667</v>
      </c>
      <c r="S81" s="23">
        <f>VLOOKUP($F81,'[1]Camp Master List and Populat...'!$E$2:$W$94,13,0)</f>
        <v>3108</v>
      </c>
      <c r="T81" s="23">
        <f>VLOOKUP($F81,'[1]Camp Master List and Populat...'!$E$2:$W$94,14,0)</f>
        <v>7500</v>
      </c>
      <c r="U81" s="24">
        <f>VLOOKUP($F81,'[1]Camp Master List and Populat...'!$E$2:$W$94,15,0)</f>
        <v>800</v>
      </c>
      <c r="V81" s="25">
        <f>VLOOKUP($F81,'[1]Camp Master List and Populat...'!$E$2:$W$94,16,0)</f>
        <v>0</v>
      </c>
      <c r="W81" s="19">
        <f>VLOOKUP($F81,'[1]Camp Master List and Populat...'!$E$2:$W$94,17,0)</f>
        <v>7278</v>
      </c>
      <c r="X81" s="24">
        <f>VLOOKUP($F81,'[1]Camp Master List and Populat...'!$E$2:$W$94,18,0)</f>
        <v>5442</v>
      </c>
      <c r="Y81" s="25">
        <f>VLOOKUP($F81,'[1]Camp Master List and Populat...'!$E$2:$W$94,19,0)</f>
        <v>504</v>
      </c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11" customFormat="1" ht="17.399999999999999" customHeight="1" x14ac:dyDescent="0.25">
      <c r="A82" s="1"/>
      <c r="B82" s="27">
        <v>73</v>
      </c>
      <c r="C82" s="19" t="s">
        <v>32</v>
      </c>
      <c r="D82" s="23" t="s">
        <v>197</v>
      </c>
      <c r="E82" s="23" t="s">
        <v>203</v>
      </c>
      <c r="F82" s="23" t="s">
        <v>206</v>
      </c>
      <c r="G82" s="28"/>
      <c r="H82" s="23" t="s">
        <v>207</v>
      </c>
      <c r="I82" s="23">
        <f>VLOOKUP(F82,'[1]Camp Master List and Populat...'!$E$2:$W$94,3,0)</f>
        <v>4223</v>
      </c>
      <c r="J82" s="23">
        <f>VLOOKUP(F82,'[1]Camp Master List and Populat...'!$E$2:$W$94,4,0)</f>
        <v>20976</v>
      </c>
      <c r="K82" s="23">
        <f>VLOOKUP(F82,'[1]Camp Master List and Populat...'!$E$2:$W$94,5,0)</f>
        <v>11473</v>
      </c>
      <c r="L82" s="23">
        <f>VLOOKUP(F82,'[1]Camp Master List and Populat...'!$E$2:$W$94,6,0)</f>
        <v>9503</v>
      </c>
      <c r="M82" s="23">
        <f>VLOOKUP($F82,'[1]Camp Master List and Populat...'!$E$2:$W$94,7,0)</f>
        <v>11</v>
      </c>
      <c r="N82" s="23">
        <f>VLOOKUP($F82,'[1]Camp Master List and Populat...'!$E$2:$W$94,8,0)</f>
        <v>31</v>
      </c>
      <c r="O82" s="23">
        <f>VLOOKUP($F82,'[1]Camp Master List and Populat...'!$E$2:$W$94,9,0)</f>
        <v>11</v>
      </c>
      <c r="P82" s="23">
        <f>VLOOKUP($F82,'[1]Camp Master List and Populat...'!$E$2:$W$94,10,0)</f>
        <v>31</v>
      </c>
      <c r="Q82" s="23">
        <f>VLOOKUP($F82,'[1]Camp Master List and Populat...'!$E$2:$W$94,11,0)</f>
        <v>100</v>
      </c>
      <c r="R82" s="23">
        <f>VLOOKUP($F82,'[1]Camp Master List and Populat...'!$E$2:$W$94,12,0)</f>
        <v>525</v>
      </c>
      <c r="S82" s="23">
        <f>VLOOKUP($F82,'[1]Camp Master List and Populat...'!$E$2:$W$94,13,0)</f>
        <v>4349</v>
      </c>
      <c r="T82" s="23">
        <f>VLOOKUP($F82,'[1]Camp Master List and Populat...'!$E$2:$W$94,14,0)</f>
        <v>307</v>
      </c>
      <c r="U82" s="24">
        <f>VLOOKUP($F82,'[1]Camp Master List and Populat...'!$E$2:$W$94,15,0)</f>
        <v>0</v>
      </c>
      <c r="V82" s="25">
        <f>VLOOKUP($F82,'[1]Camp Master List and Populat...'!$E$2:$W$94,16,0)</f>
        <v>0</v>
      </c>
      <c r="W82" s="19">
        <f>VLOOKUP($F82,'[1]Camp Master List and Populat...'!$E$2:$W$94,17,0)</f>
        <v>13235</v>
      </c>
      <c r="X82" s="24">
        <f>VLOOKUP($F82,'[1]Camp Master List and Populat...'!$E$2:$W$94,18,0)</f>
        <v>7180</v>
      </c>
      <c r="Y82" s="25">
        <f>VLOOKUP($F82,'[1]Camp Master List and Populat...'!$E$2:$W$94,19,0)</f>
        <v>561</v>
      </c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11" customFormat="1" ht="17.399999999999999" customHeight="1" x14ac:dyDescent="0.25">
      <c r="A83" s="1"/>
      <c r="B83" s="27">
        <v>74</v>
      </c>
      <c r="C83" s="19" t="s">
        <v>32</v>
      </c>
      <c r="D83" s="23" t="s">
        <v>197</v>
      </c>
      <c r="E83" s="23" t="s">
        <v>208</v>
      </c>
      <c r="F83" s="23" t="s">
        <v>209</v>
      </c>
      <c r="G83" s="28"/>
      <c r="H83" s="23" t="s">
        <v>210</v>
      </c>
      <c r="I83" s="23">
        <f>VLOOKUP(F83,'[1]Camp Master List and Populat...'!$E$2:$W$94,3,0)</f>
        <v>965</v>
      </c>
      <c r="J83" s="23">
        <f>VLOOKUP(F83,'[1]Camp Master List and Populat...'!$E$2:$W$94,4,0)</f>
        <v>4570</v>
      </c>
      <c r="K83" s="23">
        <f>VLOOKUP(F83,'[1]Camp Master List and Populat...'!$E$2:$W$94,5,0)</f>
        <v>2519</v>
      </c>
      <c r="L83" s="23">
        <f>VLOOKUP(F83,'[1]Camp Master List and Populat...'!$E$2:$W$94,6,0)</f>
        <v>2051</v>
      </c>
      <c r="M83" s="23">
        <f>VLOOKUP($F83,'[1]Camp Master List and Populat...'!$E$2:$W$94,7,0)</f>
        <v>37</v>
      </c>
      <c r="N83" s="23">
        <f>VLOOKUP($F83,'[1]Camp Master List and Populat...'!$E$2:$W$94,8,0)</f>
        <v>170</v>
      </c>
      <c r="O83" s="23">
        <f>VLOOKUP($F83,'[1]Camp Master List and Populat...'!$E$2:$W$94,9,0)</f>
        <v>12</v>
      </c>
      <c r="P83" s="23">
        <f>VLOOKUP($F83,'[1]Camp Master List and Populat...'!$E$2:$W$94,10,0)</f>
        <v>40</v>
      </c>
      <c r="Q83" s="23">
        <f>VLOOKUP($F83,'[1]Camp Master List and Populat...'!$E$2:$W$94,11,0)</f>
        <v>35</v>
      </c>
      <c r="R83" s="23">
        <f>VLOOKUP($F83,'[1]Camp Master List and Populat...'!$E$2:$W$94,12,0)</f>
        <v>170</v>
      </c>
      <c r="S83" s="23">
        <f>VLOOKUP($F83,'[1]Camp Master List and Populat...'!$E$2:$W$94,13,0)</f>
        <v>1268</v>
      </c>
      <c r="T83" s="23">
        <f>VLOOKUP($F83,'[1]Camp Master List and Populat...'!$E$2:$W$94,14,0)</f>
        <v>0</v>
      </c>
      <c r="U83" s="24">
        <f>VLOOKUP($F83,'[1]Camp Master List and Populat...'!$E$2:$W$94,15,0)</f>
        <v>0</v>
      </c>
      <c r="V83" s="25">
        <f>VLOOKUP($F83,'[1]Camp Master List and Populat...'!$E$2:$W$94,16,0)</f>
        <v>0</v>
      </c>
      <c r="W83" s="19">
        <f>VLOOKUP($F83,'[1]Camp Master List and Populat...'!$E$2:$W$94,17,0)</f>
        <v>2993</v>
      </c>
      <c r="X83" s="24">
        <f>VLOOKUP($F83,'[1]Camp Master List and Populat...'!$E$2:$W$94,18,0)</f>
        <v>1481</v>
      </c>
      <c r="Y83" s="25">
        <f>VLOOKUP($F83,'[1]Camp Master List and Populat...'!$E$2:$W$94,19,0)</f>
        <v>96</v>
      </c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11" customFormat="1" ht="17.399999999999999" customHeight="1" x14ac:dyDescent="0.25">
      <c r="A84" s="1"/>
      <c r="B84" s="27">
        <v>75</v>
      </c>
      <c r="C84" s="19" t="s">
        <v>32</v>
      </c>
      <c r="D84" s="23" t="s">
        <v>197</v>
      </c>
      <c r="E84" s="23" t="s">
        <v>208</v>
      </c>
      <c r="F84" s="23" t="s">
        <v>211</v>
      </c>
      <c r="G84" s="28"/>
      <c r="H84" s="23" t="s">
        <v>212</v>
      </c>
      <c r="I84" s="23">
        <f>VLOOKUP(F84,'[1]Camp Master List and Populat...'!$E$2:$W$94,3,0)</f>
        <v>1263</v>
      </c>
      <c r="J84" s="23">
        <f>VLOOKUP(F84,'[1]Camp Master List and Populat...'!$E$2:$W$94,4,0)</f>
        <v>5884</v>
      </c>
      <c r="K84" s="23">
        <f>VLOOKUP(F84,'[1]Camp Master List and Populat...'!$E$2:$W$94,5,0)</f>
        <v>3237</v>
      </c>
      <c r="L84" s="23">
        <f>VLOOKUP(F84,'[1]Camp Master List and Populat...'!$E$2:$W$94,6,0)</f>
        <v>2647</v>
      </c>
      <c r="M84" s="23">
        <f>VLOOKUP($F84,'[1]Camp Master List and Populat...'!$E$2:$W$94,7,0)</f>
        <v>39</v>
      </c>
      <c r="N84" s="23">
        <f>VLOOKUP($F84,'[1]Camp Master List and Populat...'!$E$2:$W$94,8,0)</f>
        <v>170</v>
      </c>
      <c r="O84" s="23">
        <f>VLOOKUP($F84,'[1]Camp Master List and Populat...'!$E$2:$W$94,9,0)</f>
        <v>14</v>
      </c>
      <c r="P84" s="23">
        <f>VLOOKUP($F84,'[1]Camp Master List and Populat...'!$E$2:$W$94,10,0)</f>
        <v>65</v>
      </c>
      <c r="Q84" s="23">
        <f>VLOOKUP($F84,'[1]Camp Master List and Populat...'!$E$2:$W$94,11,0)</f>
        <v>29</v>
      </c>
      <c r="R84" s="23">
        <f>VLOOKUP($F84,'[1]Camp Master List and Populat...'!$E$2:$W$94,12,0)</f>
        <v>109</v>
      </c>
      <c r="S84" s="23">
        <f>VLOOKUP($F84,'[1]Camp Master List and Populat...'!$E$2:$W$94,13,0)</f>
        <v>1594</v>
      </c>
      <c r="T84" s="23">
        <f>VLOOKUP($F84,'[1]Camp Master List and Populat...'!$E$2:$W$94,14,0)</f>
        <v>0</v>
      </c>
      <c r="U84" s="24">
        <f>VLOOKUP($F84,'[1]Camp Master List and Populat...'!$E$2:$W$94,15,0)</f>
        <v>0</v>
      </c>
      <c r="V84" s="25">
        <f>VLOOKUP($F84,'[1]Camp Master List and Populat...'!$E$2:$W$94,16,0)</f>
        <v>0</v>
      </c>
      <c r="W84" s="19">
        <f>VLOOKUP($F84,'[1]Camp Master List and Populat...'!$E$2:$W$94,17,0)</f>
        <v>3559</v>
      </c>
      <c r="X84" s="24">
        <f>VLOOKUP($F84,'[1]Camp Master List and Populat...'!$E$2:$W$94,18,0)</f>
        <v>2162</v>
      </c>
      <c r="Y84" s="25">
        <f>VLOOKUP($F84,'[1]Camp Master List and Populat...'!$E$2:$W$94,19,0)</f>
        <v>163</v>
      </c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11" customFormat="1" ht="17.399999999999999" customHeight="1" x14ac:dyDescent="0.25">
      <c r="A85" s="1"/>
      <c r="B85" s="27">
        <v>76</v>
      </c>
      <c r="C85" s="19" t="s">
        <v>32</v>
      </c>
      <c r="D85" s="23" t="s">
        <v>197</v>
      </c>
      <c r="E85" s="23" t="s">
        <v>208</v>
      </c>
      <c r="F85" s="23" t="s">
        <v>213</v>
      </c>
      <c r="G85" s="28"/>
      <c r="H85" s="23" t="s">
        <v>214</v>
      </c>
      <c r="I85" s="23">
        <f>VLOOKUP(F85,'[1]Camp Master List and Populat...'!$E$2:$W$94,3,0)</f>
        <v>1297</v>
      </c>
      <c r="J85" s="23">
        <f>VLOOKUP(F85,'[1]Camp Master List and Populat...'!$E$2:$W$94,4,0)</f>
        <v>6819</v>
      </c>
      <c r="K85" s="23">
        <f>VLOOKUP(F85,'[1]Camp Master List and Populat...'!$E$2:$W$94,5,0)</f>
        <v>3606</v>
      </c>
      <c r="L85" s="23">
        <f>VLOOKUP(F85,'[1]Camp Master List and Populat...'!$E$2:$W$94,6,0)</f>
        <v>3213</v>
      </c>
      <c r="M85" s="23">
        <f>VLOOKUP($F85,'[1]Camp Master List and Populat...'!$E$2:$W$94,7,0)</f>
        <v>14</v>
      </c>
      <c r="N85" s="23">
        <f>VLOOKUP($F85,'[1]Camp Master List and Populat...'!$E$2:$W$94,8,0)</f>
        <v>75</v>
      </c>
      <c r="O85" s="23">
        <f>VLOOKUP($F85,'[1]Camp Master List and Populat...'!$E$2:$W$94,9,0)</f>
        <v>4</v>
      </c>
      <c r="P85" s="23">
        <f>VLOOKUP($F85,'[1]Camp Master List and Populat...'!$E$2:$W$94,10,0)</f>
        <v>19</v>
      </c>
      <c r="Q85" s="23">
        <f>VLOOKUP($F85,'[1]Camp Master List and Populat...'!$E$2:$W$94,11,0)</f>
        <v>42</v>
      </c>
      <c r="R85" s="23">
        <f>VLOOKUP($F85,'[1]Camp Master List and Populat...'!$E$2:$W$94,12,0)</f>
        <v>225</v>
      </c>
      <c r="S85" s="23">
        <f>VLOOKUP($F85,'[1]Camp Master List and Populat...'!$E$2:$W$94,13,0)</f>
        <v>1794</v>
      </c>
      <c r="T85" s="23">
        <f>VLOOKUP($F85,'[1]Camp Master List and Populat...'!$E$2:$W$94,14,0)</f>
        <v>0</v>
      </c>
      <c r="U85" s="24">
        <f>VLOOKUP($F85,'[1]Camp Master List and Populat...'!$E$2:$W$94,15,0)</f>
        <v>0</v>
      </c>
      <c r="V85" s="25">
        <f>VLOOKUP($F85,'[1]Camp Master List and Populat...'!$E$2:$W$94,16,0)</f>
        <v>0</v>
      </c>
      <c r="W85" s="19">
        <f>VLOOKUP($F85,'[1]Camp Master List and Populat...'!$E$2:$W$94,17,0)</f>
        <v>4257</v>
      </c>
      <c r="X85" s="24">
        <f>VLOOKUP($F85,'[1]Camp Master List and Populat...'!$E$2:$W$94,18,0)</f>
        <v>2392</v>
      </c>
      <c r="Y85" s="25">
        <f>VLOOKUP($F85,'[1]Camp Master List and Populat...'!$E$2:$W$94,19,0)</f>
        <v>170</v>
      </c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11" customFormat="1" ht="17.399999999999999" customHeight="1" x14ac:dyDescent="0.25">
      <c r="A86" s="1"/>
      <c r="B86" s="27">
        <v>77</v>
      </c>
      <c r="C86" s="19" t="s">
        <v>32</v>
      </c>
      <c r="D86" s="23" t="s">
        <v>197</v>
      </c>
      <c r="E86" s="23" t="s">
        <v>198</v>
      </c>
      <c r="F86" s="23" t="s">
        <v>215</v>
      </c>
      <c r="G86" s="28"/>
      <c r="H86" s="23" t="s">
        <v>216</v>
      </c>
      <c r="I86" s="23">
        <f>VLOOKUP(F86,'[1]Camp Master List and Populat...'!$E$2:$W$94,3,0)</f>
        <v>1742</v>
      </c>
      <c r="J86" s="23">
        <f>VLOOKUP(F86,'[1]Camp Master List and Populat...'!$E$2:$W$94,4,0)</f>
        <v>8902</v>
      </c>
      <c r="K86" s="23">
        <f>VLOOKUP(F86,'[1]Camp Master List and Populat...'!$E$2:$W$94,5,0)</f>
        <v>4619</v>
      </c>
      <c r="L86" s="23">
        <f>VLOOKUP(F86,'[1]Camp Master List and Populat...'!$E$2:$W$94,6,0)</f>
        <v>4283</v>
      </c>
      <c r="M86" s="23">
        <f>VLOOKUP($F86,'[1]Camp Master List and Populat...'!$E$2:$W$94,7,0)</f>
        <v>0</v>
      </c>
      <c r="N86" s="23">
        <f>VLOOKUP($F86,'[1]Camp Master List and Populat...'!$E$2:$W$94,8,0)</f>
        <v>0</v>
      </c>
      <c r="O86" s="23">
        <f>VLOOKUP($F86,'[1]Camp Master List and Populat...'!$E$2:$W$94,9,0)</f>
        <v>3</v>
      </c>
      <c r="P86" s="23">
        <f>VLOOKUP($F86,'[1]Camp Master List and Populat...'!$E$2:$W$94,10,0)</f>
        <v>20</v>
      </c>
      <c r="Q86" s="23">
        <f>VLOOKUP($F86,'[1]Camp Master List and Populat...'!$E$2:$W$94,11,0)</f>
        <v>5</v>
      </c>
      <c r="R86" s="23">
        <f>VLOOKUP($F86,'[1]Camp Master List and Populat...'!$E$2:$W$94,12,0)</f>
        <v>19</v>
      </c>
      <c r="S86" s="23">
        <f>VLOOKUP($F86,'[1]Camp Master List and Populat...'!$E$2:$W$94,13,0)</f>
        <v>1832</v>
      </c>
      <c r="T86" s="23">
        <f>VLOOKUP($F86,'[1]Camp Master List and Populat...'!$E$2:$W$94,14,0)</f>
        <v>159</v>
      </c>
      <c r="U86" s="24">
        <f>VLOOKUP($F86,'[1]Camp Master List and Populat...'!$E$2:$W$94,15,0)</f>
        <v>4</v>
      </c>
      <c r="V86" s="25">
        <f>VLOOKUP($F86,'[1]Camp Master List and Populat...'!$E$2:$W$94,16,0)</f>
        <v>0</v>
      </c>
      <c r="W86" s="19">
        <f>VLOOKUP($F86,'[1]Camp Master List and Populat...'!$E$2:$W$94,17,0)</f>
        <v>4054</v>
      </c>
      <c r="X86" s="24">
        <f>VLOOKUP($F86,'[1]Camp Master List and Populat...'!$E$2:$W$94,18,0)</f>
        <v>4450</v>
      </c>
      <c r="Y86" s="25">
        <f>VLOOKUP($F86,'[1]Camp Master List and Populat...'!$E$2:$W$94,19,0)</f>
        <v>398</v>
      </c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11" customFormat="1" ht="17.399999999999999" customHeight="1" x14ac:dyDescent="0.25">
      <c r="A87" s="1"/>
      <c r="B87" s="27">
        <v>78</v>
      </c>
      <c r="C87" s="19" t="s">
        <v>32</v>
      </c>
      <c r="D87" s="23" t="s">
        <v>197</v>
      </c>
      <c r="E87" s="23" t="s">
        <v>203</v>
      </c>
      <c r="F87" s="23" t="s">
        <v>217</v>
      </c>
      <c r="G87" s="28"/>
      <c r="H87" s="23" t="s">
        <v>218</v>
      </c>
      <c r="I87" s="23">
        <f>VLOOKUP(F87,'[1]Camp Master List and Populat...'!$E$2:$W$94,3,0)</f>
        <v>6561</v>
      </c>
      <c r="J87" s="23">
        <f>VLOOKUP(F87,'[1]Camp Master List and Populat...'!$E$2:$W$94,4,0)</f>
        <v>32675</v>
      </c>
      <c r="K87" s="23">
        <f>VLOOKUP(F87,'[1]Camp Master List and Populat...'!$E$2:$W$94,5,0)</f>
        <v>17915</v>
      </c>
      <c r="L87" s="23">
        <f>VLOOKUP(F87,'[1]Camp Master List and Populat...'!$E$2:$W$94,6,0)</f>
        <v>14760</v>
      </c>
      <c r="M87" s="23">
        <f>VLOOKUP($F87,'[1]Camp Master List and Populat...'!$E$2:$W$94,7,0)</f>
        <v>50</v>
      </c>
      <c r="N87" s="23">
        <f>VLOOKUP($F87,'[1]Camp Master List and Populat...'!$E$2:$W$94,8,0)</f>
        <v>165</v>
      </c>
      <c r="O87" s="23">
        <f>VLOOKUP($F87,'[1]Camp Master List and Populat...'!$E$2:$W$94,9,0)</f>
        <v>50</v>
      </c>
      <c r="P87" s="23">
        <f>VLOOKUP($F87,'[1]Camp Master List and Populat...'!$E$2:$W$94,10,0)</f>
        <v>165</v>
      </c>
      <c r="Q87" s="23">
        <f>VLOOKUP($F87,'[1]Camp Master List and Populat...'!$E$2:$W$94,11,0)</f>
        <v>285</v>
      </c>
      <c r="R87" s="23">
        <f>VLOOKUP($F87,'[1]Camp Master List and Populat...'!$E$2:$W$94,12,0)</f>
        <v>1419</v>
      </c>
      <c r="S87" s="23">
        <f>VLOOKUP($F87,'[1]Camp Master List and Populat...'!$E$2:$W$94,13,0)</f>
        <v>8737</v>
      </c>
      <c r="T87" s="23">
        <f>VLOOKUP($F87,'[1]Camp Master List and Populat...'!$E$2:$W$94,14,0)</f>
        <v>486</v>
      </c>
      <c r="U87" s="24">
        <f>VLOOKUP($F87,'[1]Camp Master List and Populat...'!$E$2:$W$94,15,0)</f>
        <v>777</v>
      </c>
      <c r="V87" s="25">
        <f>VLOOKUP($F87,'[1]Camp Master List and Populat...'!$E$2:$W$94,16,0)</f>
        <v>0</v>
      </c>
      <c r="W87" s="19">
        <f>VLOOKUP($F87,'[1]Camp Master List and Populat...'!$E$2:$W$94,17,0)</f>
        <v>19762</v>
      </c>
      <c r="X87" s="24">
        <f>VLOOKUP($F87,'[1]Camp Master List and Populat...'!$E$2:$W$94,18,0)</f>
        <v>12208</v>
      </c>
      <c r="Y87" s="25">
        <f>VLOOKUP($F87,'[1]Camp Master List and Populat...'!$E$2:$W$94,19,0)</f>
        <v>705</v>
      </c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11" customFormat="1" ht="17.399999999999999" customHeight="1" x14ac:dyDescent="0.25">
      <c r="A88" s="1"/>
      <c r="B88" s="27">
        <v>79</v>
      </c>
      <c r="C88" s="19" t="s">
        <v>32</v>
      </c>
      <c r="D88" s="23" t="s">
        <v>197</v>
      </c>
      <c r="E88" s="23" t="s">
        <v>203</v>
      </c>
      <c r="F88" s="23" t="s">
        <v>219</v>
      </c>
      <c r="G88" s="28"/>
      <c r="H88" s="23" t="s">
        <v>220</v>
      </c>
      <c r="I88" s="23">
        <f>VLOOKUP(F88,'[1]Camp Master List and Populat...'!$E$2:$W$94,3,0)</f>
        <v>1702</v>
      </c>
      <c r="J88" s="23" t="s">
        <v>221</v>
      </c>
      <c r="K88" s="23" t="s">
        <v>221</v>
      </c>
      <c r="L88" s="23" t="s">
        <v>221</v>
      </c>
      <c r="M88" s="23" t="s">
        <v>221</v>
      </c>
      <c r="N88" s="23" t="s">
        <v>221</v>
      </c>
      <c r="O88" s="23" t="s">
        <v>221</v>
      </c>
      <c r="P88" s="23" t="s">
        <v>221</v>
      </c>
      <c r="Q88" s="23" t="s">
        <v>221</v>
      </c>
      <c r="R88" s="23" t="s">
        <v>221</v>
      </c>
      <c r="S88" s="23" t="s">
        <v>221</v>
      </c>
      <c r="T88" s="23" t="s">
        <v>221</v>
      </c>
      <c r="U88" s="24" t="s">
        <v>221</v>
      </c>
      <c r="V88" s="25" t="s">
        <v>221</v>
      </c>
      <c r="W88" s="19" t="s">
        <v>221</v>
      </c>
      <c r="X88" s="24" t="s">
        <v>221</v>
      </c>
      <c r="Y88" s="25" t="s">
        <v>221</v>
      </c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11" customFormat="1" ht="17.399999999999999" customHeight="1" x14ac:dyDescent="0.25">
      <c r="A89" s="1"/>
      <c r="B89" s="27">
        <v>80</v>
      </c>
      <c r="C89" s="19" t="s">
        <v>32</v>
      </c>
      <c r="D89" s="23" t="s">
        <v>197</v>
      </c>
      <c r="E89" s="23" t="s">
        <v>203</v>
      </c>
      <c r="F89" s="23" t="s">
        <v>222</v>
      </c>
      <c r="G89" s="28"/>
      <c r="H89" s="23" t="s">
        <v>223</v>
      </c>
      <c r="I89" s="23">
        <f>VLOOKUP(F89,'[1]Camp Master List and Populat...'!$E$2:$W$94,3,0)</f>
        <v>1260</v>
      </c>
      <c r="J89" s="23" t="s">
        <v>221</v>
      </c>
      <c r="K89" s="23" t="s">
        <v>221</v>
      </c>
      <c r="L89" s="23" t="s">
        <v>221</v>
      </c>
      <c r="M89" s="23" t="s">
        <v>221</v>
      </c>
      <c r="N89" s="23" t="s">
        <v>221</v>
      </c>
      <c r="O89" s="23" t="s">
        <v>221</v>
      </c>
      <c r="P89" s="23" t="s">
        <v>221</v>
      </c>
      <c r="Q89" s="23" t="s">
        <v>221</v>
      </c>
      <c r="R89" s="23" t="s">
        <v>221</v>
      </c>
      <c r="S89" s="23" t="s">
        <v>221</v>
      </c>
      <c r="T89" s="23" t="s">
        <v>221</v>
      </c>
      <c r="U89" s="24" t="s">
        <v>221</v>
      </c>
      <c r="V89" s="25" t="s">
        <v>221</v>
      </c>
      <c r="W89" s="19" t="s">
        <v>221</v>
      </c>
      <c r="X89" s="24" t="s">
        <v>221</v>
      </c>
      <c r="Y89" s="25" t="s">
        <v>221</v>
      </c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11" customFormat="1" ht="17.399999999999999" customHeight="1" x14ac:dyDescent="0.25">
      <c r="A90" s="1"/>
      <c r="B90" s="27">
        <v>81</v>
      </c>
      <c r="C90" s="19" t="s">
        <v>32</v>
      </c>
      <c r="D90" s="23" t="s">
        <v>197</v>
      </c>
      <c r="E90" s="23" t="s">
        <v>203</v>
      </c>
      <c r="F90" s="23" t="s">
        <v>224</v>
      </c>
      <c r="G90" s="28"/>
      <c r="H90" s="23" t="s">
        <v>225</v>
      </c>
      <c r="I90" s="23">
        <f>VLOOKUP(F90,'[1]Camp Master List and Populat...'!$E$2:$W$94,3,0)</f>
        <v>912</v>
      </c>
      <c r="J90" s="23" t="s">
        <v>221</v>
      </c>
      <c r="K90" s="23" t="s">
        <v>221</v>
      </c>
      <c r="L90" s="23" t="s">
        <v>221</v>
      </c>
      <c r="M90" s="23" t="s">
        <v>221</v>
      </c>
      <c r="N90" s="23" t="s">
        <v>221</v>
      </c>
      <c r="O90" s="23" t="s">
        <v>221</v>
      </c>
      <c r="P90" s="23" t="s">
        <v>221</v>
      </c>
      <c r="Q90" s="23" t="s">
        <v>221</v>
      </c>
      <c r="R90" s="23" t="s">
        <v>221</v>
      </c>
      <c r="S90" s="23" t="s">
        <v>221</v>
      </c>
      <c r="T90" s="23" t="s">
        <v>221</v>
      </c>
      <c r="U90" s="24" t="s">
        <v>221</v>
      </c>
      <c r="V90" s="25" t="s">
        <v>221</v>
      </c>
      <c r="W90" s="19" t="s">
        <v>221</v>
      </c>
      <c r="X90" s="24" t="s">
        <v>221</v>
      </c>
      <c r="Y90" s="25" t="s">
        <v>221</v>
      </c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11" customFormat="1" ht="17.399999999999999" customHeight="1" x14ac:dyDescent="0.25">
      <c r="A91" s="1"/>
      <c r="B91" s="27">
        <v>82</v>
      </c>
      <c r="C91" s="19" t="s">
        <v>32</v>
      </c>
      <c r="D91" s="23" t="s">
        <v>197</v>
      </c>
      <c r="E91" s="23" t="s">
        <v>203</v>
      </c>
      <c r="F91" s="23" t="s">
        <v>226</v>
      </c>
      <c r="G91" s="28"/>
      <c r="H91" s="23" t="s">
        <v>227</v>
      </c>
      <c r="I91" s="23">
        <f>VLOOKUP(F91,'[1]Camp Master List and Populat...'!$E$2:$W$94,3,0)</f>
        <v>2482</v>
      </c>
      <c r="J91" s="23" t="s">
        <v>221</v>
      </c>
      <c r="K91" s="23" t="s">
        <v>221</v>
      </c>
      <c r="L91" s="23" t="s">
        <v>221</v>
      </c>
      <c r="M91" s="23" t="s">
        <v>221</v>
      </c>
      <c r="N91" s="23" t="s">
        <v>221</v>
      </c>
      <c r="O91" s="23" t="s">
        <v>221</v>
      </c>
      <c r="P91" s="23" t="s">
        <v>221</v>
      </c>
      <c r="Q91" s="23" t="s">
        <v>221</v>
      </c>
      <c r="R91" s="23" t="s">
        <v>221</v>
      </c>
      <c r="S91" s="23" t="s">
        <v>221</v>
      </c>
      <c r="T91" s="23" t="s">
        <v>221</v>
      </c>
      <c r="U91" s="24" t="s">
        <v>221</v>
      </c>
      <c r="V91" s="25" t="s">
        <v>221</v>
      </c>
      <c r="W91" s="19" t="s">
        <v>221</v>
      </c>
      <c r="X91" s="24" t="s">
        <v>221</v>
      </c>
      <c r="Y91" s="25" t="s">
        <v>221</v>
      </c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11" customFormat="1" ht="17.399999999999999" customHeight="1" x14ac:dyDescent="0.25">
      <c r="A92" s="1"/>
      <c r="B92" s="27">
        <v>83</v>
      </c>
      <c r="C92" s="19" t="s">
        <v>32</v>
      </c>
      <c r="D92" s="23" t="s">
        <v>197</v>
      </c>
      <c r="E92" s="23" t="s">
        <v>203</v>
      </c>
      <c r="F92" s="23" t="s">
        <v>228</v>
      </c>
      <c r="G92" s="28"/>
      <c r="H92" s="23" t="s">
        <v>229</v>
      </c>
      <c r="I92" s="23">
        <f>VLOOKUP(F92,'[1]Camp Master List and Populat...'!$E$2:$W$94,3,0)</f>
        <v>2265</v>
      </c>
      <c r="J92" s="23" t="s">
        <v>221</v>
      </c>
      <c r="K92" s="23" t="s">
        <v>221</v>
      </c>
      <c r="L92" s="23" t="s">
        <v>221</v>
      </c>
      <c r="M92" s="23" t="s">
        <v>221</v>
      </c>
      <c r="N92" s="23" t="s">
        <v>221</v>
      </c>
      <c r="O92" s="23" t="s">
        <v>221</v>
      </c>
      <c r="P92" s="23" t="s">
        <v>221</v>
      </c>
      <c r="Q92" s="23" t="s">
        <v>221</v>
      </c>
      <c r="R92" s="23" t="s">
        <v>221</v>
      </c>
      <c r="S92" s="23" t="s">
        <v>221</v>
      </c>
      <c r="T92" s="23" t="s">
        <v>221</v>
      </c>
      <c r="U92" s="24" t="s">
        <v>221</v>
      </c>
      <c r="V92" s="25" t="s">
        <v>221</v>
      </c>
      <c r="W92" s="19" t="s">
        <v>221</v>
      </c>
      <c r="X92" s="24" t="s">
        <v>221</v>
      </c>
      <c r="Y92" s="25" t="s">
        <v>221</v>
      </c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11" customFormat="1" ht="17.399999999999999" customHeight="1" x14ac:dyDescent="0.25">
      <c r="A93" s="1"/>
      <c r="B93" s="27">
        <v>84</v>
      </c>
      <c r="C93" s="19" t="s">
        <v>32</v>
      </c>
      <c r="D93" s="23" t="s">
        <v>197</v>
      </c>
      <c r="E93" s="23" t="s">
        <v>198</v>
      </c>
      <c r="F93" s="23" t="s">
        <v>230</v>
      </c>
      <c r="G93" s="28"/>
      <c r="H93" s="23" t="s">
        <v>231</v>
      </c>
      <c r="I93" s="23">
        <f>VLOOKUP(F93,'[1]Camp Master List and Populat...'!$E$2:$W$94,3,0)</f>
        <v>852</v>
      </c>
      <c r="J93" s="23">
        <f>VLOOKUP(F93,'[1]Camp Master List and Populat...'!$E$2:$W$94,4,0)</f>
        <v>4530</v>
      </c>
      <c r="K93" s="23">
        <f>VLOOKUP(F93,'[1]Camp Master List and Populat...'!$E$2:$W$94,5,0)</f>
        <v>2279</v>
      </c>
      <c r="L93" s="23">
        <f>VLOOKUP(F93,'[1]Camp Master List and Populat...'!$E$2:$W$94,6,0)</f>
        <v>2251</v>
      </c>
      <c r="M93" s="23">
        <f>VLOOKUP($F93,'[1]Camp Master List and Populat...'!$E$2:$W$94,7,0)</f>
        <v>3</v>
      </c>
      <c r="N93" s="23">
        <f>VLOOKUP($F93,'[1]Camp Master List and Populat...'!$E$2:$W$94,8,0)</f>
        <v>20</v>
      </c>
      <c r="O93" s="23">
        <f>VLOOKUP($F93,'[1]Camp Master List and Populat...'!$E$2:$W$94,9,0)</f>
        <v>0</v>
      </c>
      <c r="P93" s="23">
        <f>VLOOKUP($F93,'[1]Camp Master List and Populat...'!$E$2:$W$94,10,0)</f>
        <v>0</v>
      </c>
      <c r="Q93" s="23">
        <f>VLOOKUP($F93,'[1]Camp Master List and Populat...'!$E$2:$W$94,11,0)</f>
        <v>2</v>
      </c>
      <c r="R93" s="23">
        <f>VLOOKUP($F93,'[1]Camp Master List and Populat...'!$E$2:$W$94,12,0)</f>
        <v>8</v>
      </c>
      <c r="S93" s="23">
        <f>VLOOKUP($F93,'[1]Camp Master List and Populat...'!$E$2:$W$94,13,0)</f>
        <v>1004</v>
      </c>
      <c r="T93" s="23">
        <f>VLOOKUP($F93,'[1]Camp Master List and Populat...'!$E$2:$W$94,14,0)</f>
        <v>0</v>
      </c>
      <c r="U93" s="24">
        <f>VLOOKUP($F93,'[1]Camp Master List and Populat...'!$E$2:$W$94,15,0)</f>
        <v>0</v>
      </c>
      <c r="V93" s="25">
        <f>VLOOKUP($F93,'[1]Camp Master List and Populat...'!$E$2:$W$94,16,0)</f>
        <v>0</v>
      </c>
      <c r="W93" s="19">
        <f>VLOOKUP($F93,'[1]Camp Master List and Populat...'!$E$2:$W$94,17,0)</f>
        <v>2017</v>
      </c>
      <c r="X93" s="24">
        <f>VLOOKUP($F93,'[1]Camp Master List and Populat...'!$E$2:$W$94,18,0)</f>
        <v>2301</v>
      </c>
      <c r="Y93" s="25">
        <f>VLOOKUP($F93,'[1]Camp Master List and Populat...'!$E$2:$W$94,19,0)</f>
        <v>212</v>
      </c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11" customFormat="1" ht="17.399999999999999" customHeight="1" x14ac:dyDescent="0.25">
      <c r="A94" s="1"/>
      <c r="B94" s="27">
        <v>85</v>
      </c>
      <c r="C94" s="19" t="s">
        <v>32</v>
      </c>
      <c r="D94" s="23" t="s">
        <v>197</v>
      </c>
      <c r="E94" s="23" t="s">
        <v>208</v>
      </c>
      <c r="F94" s="23" t="s">
        <v>232</v>
      </c>
      <c r="G94" s="28"/>
      <c r="H94" s="23" t="s">
        <v>233</v>
      </c>
      <c r="I94" s="23">
        <f>VLOOKUP(F94,'[1]Camp Master List and Populat...'!$E$2:$W$94,3,0)</f>
        <v>3592</v>
      </c>
      <c r="J94" s="23">
        <f>VLOOKUP(F94,'[1]Camp Master List and Populat...'!$E$2:$W$94,4,0)</f>
        <v>18579</v>
      </c>
      <c r="K94" s="23">
        <f>VLOOKUP(F94,'[1]Camp Master List and Populat...'!$E$2:$W$94,5,0)</f>
        <v>9715</v>
      </c>
      <c r="L94" s="23">
        <f>VLOOKUP(F94,'[1]Camp Master List and Populat...'!$E$2:$W$94,6,0)</f>
        <v>8864</v>
      </c>
      <c r="M94" s="23">
        <f>VLOOKUP($F94,'[1]Camp Master List and Populat...'!$E$2:$W$94,7,0)</f>
        <v>6</v>
      </c>
      <c r="N94" s="23">
        <f>VLOOKUP($F94,'[1]Camp Master List and Populat...'!$E$2:$W$94,8,0)</f>
        <v>18</v>
      </c>
      <c r="O94" s="23">
        <f>VLOOKUP($F94,'[1]Camp Master List and Populat...'!$E$2:$W$94,9,0)</f>
        <v>0</v>
      </c>
      <c r="P94" s="23">
        <f>VLOOKUP($F94,'[1]Camp Master List and Populat...'!$E$2:$W$94,10,0)</f>
        <v>0</v>
      </c>
      <c r="Q94" s="23">
        <f>VLOOKUP($F94,'[1]Camp Master List and Populat...'!$E$2:$W$94,11,0)</f>
        <v>162</v>
      </c>
      <c r="R94" s="23">
        <f>VLOOKUP($F94,'[1]Camp Master List and Populat...'!$E$2:$W$94,12,0)</f>
        <v>913</v>
      </c>
      <c r="S94" s="23">
        <f>VLOOKUP($F94,'[1]Camp Master List and Populat...'!$E$2:$W$94,13,0)</f>
        <v>4421</v>
      </c>
      <c r="T94" s="23">
        <f>VLOOKUP($F94,'[1]Camp Master List and Populat...'!$E$2:$W$94,14,0)</f>
        <v>327</v>
      </c>
      <c r="U94" s="24">
        <f>VLOOKUP($F94,'[1]Camp Master List and Populat...'!$E$2:$W$94,15,0)</f>
        <v>0</v>
      </c>
      <c r="V94" s="25">
        <f>VLOOKUP($F94,'[1]Camp Master List and Populat...'!$E$2:$W$94,16,0)</f>
        <v>0</v>
      </c>
      <c r="W94" s="19">
        <f>VLOOKUP($F94,'[1]Camp Master List and Populat...'!$E$2:$W$94,17,0)</f>
        <v>10556</v>
      </c>
      <c r="X94" s="24">
        <f>VLOOKUP($F94,'[1]Camp Master List and Populat...'!$E$2:$W$94,18,0)</f>
        <v>7386</v>
      </c>
      <c r="Y94" s="25">
        <f>VLOOKUP($F94,'[1]Camp Master List and Populat...'!$E$2:$W$94,19,0)</f>
        <v>637</v>
      </c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11" customFormat="1" ht="17.399999999999999" customHeight="1" x14ac:dyDescent="0.25">
      <c r="A95" s="1"/>
      <c r="B95" s="27">
        <v>86</v>
      </c>
      <c r="C95" s="19" t="s">
        <v>32</v>
      </c>
      <c r="D95" s="23" t="s">
        <v>197</v>
      </c>
      <c r="E95" s="23" t="s">
        <v>208</v>
      </c>
      <c r="F95" s="23" t="s">
        <v>234</v>
      </c>
      <c r="G95" s="28"/>
      <c r="H95" s="23" t="s">
        <v>235</v>
      </c>
      <c r="I95" s="23">
        <f>VLOOKUP(F95,'[1]Camp Master List and Populat...'!$E$2:$W$94,3,0)</f>
        <v>1331</v>
      </c>
      <c r="J95" s="23">
        <f>VLOOKUP(F95,'[1]Camp Master List and Populat...'!$E$2:$W$94,4,0)</f>
        <v>7352</v>
      </c>
      <c r="K95" s="23">
        <f>VLOOKUP(F95,'[1]Camp Master List and Populat...'!$E$2:$W$94,5,0)</f>
        <v>3943</v>
      </c>
      <c r="L95" s="23">
        <f>VLOOKUP(F95,'[1]Camp Master List and Populat...'!$E$2:$W$94,6,0)</f>
        <v>3409</v>
      </c>
      <c r="M95" s="23">
        <f>VLOOKUP($F95,'[1]Camp Master List and Populat...'!$E$2:$W$94,7,0)</f>
        <v>4</v>
      </c>
      <c r="N95" s="23">
        <f>VLOOKUP($F95,'[1]Camp Master List and Populat...'!$E$2:$W$94,8,0)</f>
        <v>11</v>
      </c>
      <c r="O95" s="23">
        <f>VLOOKUP($F95,'[1]Camp Master List and Populat...'!$E$2:$W$94,9,0)</f>
        <v>5</v>
      </c>
      <c r="P95" s="23">
        <f>VLOOKUP($F95,'[1]Camp Master List and Populat...'!$E$2:$W$94,10,0)</f>
        <v>23</v>
      </c>
      <c r="Q95" s="23">
        <f>VLOOKUP($F95,'[1]Camp Master List and Populat...'!$E$2:$W$94,11,0)</f>
        <v>78</v>
      </c>
      <c r="R95" s="23">
        <f>VLOOKUP($F95,'[1]Camp Master List and Populat...'!$E$2:$W$94,12,0)</f>
        <v>449</v>
      </c>
      <c r="S95" s="23">
        <f>VLOOKUP($F95,'[1]Camp Master List and Populat...'!$E$2:$W$94,13,0)</f>
        <v>1654</v>
      </c>
      <c r="T95" s="23">
        <f>VLOOKUP($F95,'[1]Camp Master List and Populat...'!$E$2:$W$94,14,0)</f>
        <v>138</v>
      </c>
      <c r="U95" s="24">
        <f>VLOOKUP($F95,'[1]Camp Master List and Populat...'!$E$2:$W$94,15,0)</f>
        <v>0</v>
      </c>
      <c r="V95" s="25">
        <f>VLOOKUP($F95,'[1]Camp Master List and Populat...'!$E$2:$W$94,16,0)</f>
        <v>0</v>
      </c>
      <c r="W95" s="19">
        <f>VLOOKUP($F95,'[1]Camp Master List and Populat...'!$E$2:$W$94,17,0)</f>
        <v>4414</v>
      </c>
      <c r="X95" s="24">
        <f>VLOOKUP($F95,'[1]Camp Master List and Populat...'!$E$2:$W$94,18,0)</f>
        <v>2729</v>
      </c>
      <c r="Y95" s="25">
        <f>VLOOKUP($F95,'[1]Camp Master List and Populat...'!$E$2:$W$94,19,0)</f>
        <v>209</v>
      </c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11" customFormat="1" ht="17.399999999999999" customHeight="1" x14ac:dyDescent="0.25">
      <c r="A96" s="1"/>
      <c r="B96" s="27">
        <v>87</v>
      </c>
      <c r="C96" s="19" t="s">
        <v>32</v>
      </c>
      <c r="D96" s="23" t="s">
        <v>197</v>
      </c>
      <c r="E96" s="23" t="s">
        <v>203</v>
      </c>
      <c r="F96" s="23" t="s">
        <v>236</v>
      </c>
      <c r="G96" s="28"/>
      <c r="H96" s="23" t="s">
        <v>237</v>
      </c>
      <c r="I96" s="23">
        <f>VLOOKUP(F96,'[1]Camp Master List and Populat...'!$E$2:$W$94,3,0)</f>
        <v>3708</v>
      </c>
      <c r="J96" s="23">
        <f>VLOOKUP(F96,'[1]Camp Master List and Populat...'!$E$2:$W$94,4,0)</f>
        <v>15516</v>
      </c>
      <c r="K96" s="23">
        <f>VLOOKUP(F96,'[1]Camp Master List and Populat...'!$E$2:$W$94,5,0)</f>
        <v>8337</v>
      </c>
      <c r="L96" s="23">
        <f>VLOOKUP(F96,'[1]Camp Master List and Populat...'!$E$2:$W$94,6,0)</f>
        <v>7179</v>
      </c>
      <c r="M96" s="23">
        <f>VLOOKUP($F96,'[1]Camp Master List and Populat...'!$E$2:$W$94,7,0)</f>
        <v>23</v>
      </c>
      <c r="N96" s="23">
        <f>VLOOKUP($F96,'[1]Camp Master List and Populat...'!$E$2:$W$94,8,0)</f>
        <v>94</v>
      </c>
      <c r="O96" s="23">
        <f>VLOOKUP($F96,'[1]Camp Master List and Populat...'!$E$2:$W$94,9,0)</f>
        <v>21</v>
      </c>
      <c r="P96" s="23">
        <f>VLOOKUP($F96,'[1]Camp Master List and Populat...'!$E$2:$W$94,10,0)</f>
        <v>85</v>
      </c>
      <c r="Q96" s="23">
        <f>VLOOKUP($F96,'[1]Camp Master List and Populat...'!$E$2:$W$94,11,0)</f>
        <v>82</v>
      </c>
      <c r="R96" s="23">
        <f>VLOOKUP($F96,'[1]Camp Master List and Populat...'!$E$2:$W$94,12,0)</f>
        <v>363</v>
      </c>
      <c r="S96" s="23">
        <f>VLOOKUP($F96,'[1]Camp Master List and Populat...'!$E$2:$W$94,13,0)</f>
        <v>3713</v>
      </c>
      <c r="T96" s="23">
        <f>VLOOKUP($F96,'[1]Camp Master List and Populat...'!$E$2:$W$94,14,0)</f>
        <v>70</v>
      </c>
      <c r="U96" s="24">
        <f>VLOOKUP($F96,'[1]Camp Master List and Populat...'!$E$2:$W$94,15,0)</f>
        <v>217</v>
      </c>
      <c r="V96" s="25">
        <f>VLOOKUP($F96,'[1]Camp Master List and Populat...'!$E$2:$W$94,16,0)</f>
        <v>0</v>
      </c>
      <c r="W96" s="19">
        <f>VLOOKUP($F96,'[1]Camp Master List and Populat...'!$E$2:$W$94,17,0)</f>
        <v>9738</v>
      </c>
      <c r="X96" s="24">
        <f>VLOOKUP($F96,'[1]Camp Master List and Populat...'!$E$2:$W$94,18,0)</f>
        <v>5337</v>
      </c>
      <c r="Y96" s="25">
        <f>VLOOKUP($F96,'[1]Camp Master List and Populat...'!$E$2:$W$94,19,0)</f>
        <v>441</v>
      </c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40" s="11" customFormat="1" ht="17.399999999999999" customHeight="1" x14ac:dyDescent="0.25">
      <c r="A97" s="1"/>
      <c r="B97" s="27">
        <v>88</v>
      </c>
      <c r="C97" s="19" t="s">
        <v>32</v>
      </c>
      <c r="D97" s="23" t="s">
        <v>197</v>
      </c>
      <c r="E97" s="23" t="s">
        <v>208</v>
      </c>
      <c r="F97" s="23" t="s">
        <v>238</v>
      </c>
      <c r="G97" s="28"/>
      <c r="H97" s="23" t="s">
        <v>239</v>
      </c>
      <c r="I97" s="23">
        <f>VLOOKUP(F97,'[1]Camp Master List and Populat...'!$E$2:$W$94,3,0)</f>
        <v>559</v>
      </c>
      <c r="J97" s="23">
        <f>VLOOKUP(F97,'[1]Camp Master List and Populat...'!$E$2:$W$94,4,0)</f>
        <v>2507</v>
      </c>
      <c r="K97" s="23">
        <f>VLOOKUP(F97,'[1]Camp Master List and Populat...'!$E$2:$W$94,5,0)</f>
        <v>1417</v>
      </c>
      <c r="L97" s="23">
        <f>VLOOKUP(F97,'[1]Camp Master List and Populat...'!$E$2:$W$94,6,0)</f>
        <v>1090</v>
      </c>
      <c r="M97" s="23">
        <f>VLOOKUP($F97,'[1]Camp Master List and Populat...'!$E$2:$W$94,7,0)</f>
        <v>1</v>
      </c>
      <c r="N97" s="23">
        <f>VLOOKUP($F97,'[1]Camp Master List and Populat...'!$E$2:$W$94,8,0)</f>
        <v>2</v>
      </c>
      <c r="O97" s="23">
        <f>VLOOKUP($F97,'[1]Camp Master List and Populat...'!$E$2:$W$94,9,0)</f>
        <v>1</v>
      </c>
      <c r="P97" s="23">
        <f>VLOOKUP($F97,'[1]Camp Master List and Populat...'!$E$2:$W$94,10,0)</f>
        <v>2</v>
      </c>
      <c r="Q97" s="23">
        <f>VLOOKUP($F97,'[1]Camp Master List and Populat...'!$E$2:$W$94,11,0)</f>
        <v>58</v>
      </c>
      <c r="R97" s="23">
        <f>VLOOKUP($F97,'[1]Camp Master List and Populat...'!$E$2:$W$94,12,0)</f>
        <v>275</v>
      </c>
      <c r="S97" s="23">
        <f>VLOOKUP($F97,'[1]Camp Master List and Populat...'!$E$2:$W$94,13,0)</f>
        <v>669</v>
      </c>
      <c r="T97" s="23">
        <f>VLOOKUP($F97,'[1]Camp Master List and Populat...'!$E$2:$W$94,14,0)</f>
        <v>420</v>
      </c>
      <c r="U97" s="24">
        <f>VLOOKUP($F97,'[1]Camp Master List and Populat...'!$E$2:$W$94,15,0)</f>
        <v>0</v>
      </c>
      <c r="V97" s="25">
        <f>VLOOKUP($F97,'[1]Camp Master List and Populat...'!$E$2:$W$94,16,0)</f>
        <v>0</v>
      </c>
      <c r="W97" s="19">
        <f>VLOOKUP($F97,'[1]Camp Master List and Populat...'!$E$2:$W$94,17,0)</f>
        <v>1539</v>
      </c>
      <c r="X97" s="24">
        <f>VLOOKUP($F97,'[1]Camp Master List and Populat...'!$E$2:$W$94,18,0)</f>
        <v>882</v>
      </c>
      <c r="Y97" s="25">
        <f>VLOOKUP($F97,'[1]Camp Master List and Populat...'!$E$2:$W$94,19,0)</f>
        <v>86</v>
      </c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40" s="11" customFormat="1" ht="17.399999999999999" customHeight="1" x14ac:dyDescent="0.25">
      <c r="A98" s="1"/>
      <c r="B98" s="27">
        <v>89</v>
      </c>
      <c r="C98" s="19" t="s">
        <v>32</v>
      </c>
      <c r="D98" s="23" t="s">
        <v>240</v>
      </c>
      <c r="E98" s="23" t="s">
        <v>241</v>
      </c>
      <c r="F98" s="23" t="s">
        <v>242</v>
      </c>
      <c r="G98" s="28"/>
      <c r="H98" s="23" t="s">
        <v>243</v>
      </c>
      <c r="I98" s="23">
        <f>VLOOKUP(F98,'[1]Camp Master List and Populat...'!$E$2:$W$94,3,0)</f>
        <v>30</v>
      </c>
      <c r="J98" s="23">
        <f>VLOOKUP(F98,'[1]Camp Master List and Populat...'!$E$2:$W$94,4,0)</f>
        <v>1651</v>
      </c>
      <c r="K98" s="23">
        <f>VLOOKUP(F98,'[1]Camp Master List and Populat...'!$E$2:$W$94,5,0)</f>
        <v>879</v>
      </c>
      <c r="L98" s="23">
        <f>VLOOKUP(F98,'[1]Camp Master List and Populat...'!$E$2:$W$94,6,0)</f>
        <v>772</v>
      </c>
      <c r="M98" s="23">
        <f>VLOOKUP($F98,'[1]Camp Master List and Populat...'!$E$2:$W$94,7,0)</f>
        <v>0</v>
      </c>
      <c r="N98" s="23">
        <f>VLOOKUP($F98,'[1]Camp Master List and Populat...'!$E$2:$W$94,8,0)</f>
        <v>0</v>
      </c>
      <c r="O98" s="23">
        <f>VLOOKUP($F98,'[1]Camp Master List and Populat...'!$E$2:$W$94,9,0)</f>
        <v>0</v>
      </c>
      <c r="P98" s="23">
        <f>VLOOKUP($F98,'[1]Camp Master List and Populat...'!$E$2:$W$94,10,0)</f>
        <v>0</v>
      </c>
      <c r="Q98" s="23">
        <f>VLOOKUP($F98,'[1]Camp Master List and Populat...'!$E$2:$W$94,11,0)</f>
        <v>6</v>
      </c>
      <c r="R98" s="23">
        <f>VLOOKUP($F98,'[1]Camp Master List and Populat...'!$E$2:$W$94,12,0)</f>
        <v>27</v>
      </c>
      <c r="S98" s="23">
        <f>VLOOKUP($F98,'[1]Camp Master List and Populat...'!$E$2:$W$94,13,0)</f>
        <v>393</v>
      </c>
      <c r="T98" s="23">
        <f>VLOOKUP($F98,'[1]Camp Master List and Populat...'!$E$2:$W$94,14,0)</f>
        <v>107</v>
      </c>
      <c r="U98" s="24">
        <f>VLOOKUP($F98,'[1]Camp Master List and Populat...'!$E$2:$W$94,15,0)</f>
        <v>107</v>
      </c>
      <c r="V98" s="25">
        <f>VLOOKUP($F98,'[1]Camp Master List and Populat...'!$E$2:$W$94,16,0)</f>
        <v>0</v>
      </c>
      <c r="W98" s="19">
        <f>VLOOKUP($F98,'[1]Camp Master List and Populat...'!$E$2:$W$94,17,0)</f>
        <v>990</v>
      </c>
      <c r="X98" s="24">
        <f>VLOOKUP($F98,'[1]Camp Master List and Populat...'!$E$2:$W$94,18,0)</f>
        <v>616</v>
      </c>
      <c r="Y98" s="25">
        <f>VLOOKUP($F98,'[1]Camp Master List and Populat...'!$E$2:$W$94,19,0)</f>
        <v>45</v>
      </c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40" s="11" customFormat="1" ht="17.399999999999999" customHeight="1" x14ac:dyDescent="0.25">
      <c r="A99" s="1"/>
      <c r="B99" s="27">
        <v>90</v>
      </c>
      <c r="C99" s="19" t="s">
        <v>32</v>
      </c>
      <c r="D99" s="23" t="s">
        <v>240</v>
      </c>
      <c r="E99" s="23" t="s">
        <v>244</v>
      </c>
      <c r="F99" s="23" t="s">
        <v>245</v>
      </c>
      <c r="G99" s="28"/>
      <c r="H99" s="23" t="s">
        <v>246</v>
      </c>
      <c r="I99" s="23">
        <f>VLOOKUP(F99,'[1]Camp Master List and Populat...'!$E$2:$W$94,3,0)</f>
        <v>291</v>
      </c>
      <c r="J99" s="23">
        <f>VLOOKUP(F99,'[1]Camp Master List and Populat...'!$E$2:$W$94,4,0)</f>
        <v>1464</v>
      </c>
      <c r="K99" s="23">
        <f>VLOOKUP(F99,'[1]Camp Master List and Populat...'!$E$2:$W$94,5,0)</f>
        <v>704</v>
      </c>
      <c r="L99" s="23">
        <f>VLOOKUP(F99,'[1]Camp Master List and Populat...'!$E$2:$W$94,6,0)</f>
        <v>760</v>
      </c>
      <c r="M99" s="23">
        <f>VLOOKUP($F99,'[1]Camp Master List and Populat...'!$E$2:$W$94,7,0)</f>
        <v>1</v>
      </c>
      <c r="N99" s="23">
        <f>VLOOKUP($F99,'[1]Camp Master List and Populat...'!$E$2:$W$94,8,0)</f>
        <v>2</v>
      </c>
      <c r="O99" s="23">
        <f>VLOOKUP($F99,'[1]Camp Master List and Populat...'!$E$2:$W$94,9,0)</f>
        <v>0</v>
      </c>
      <c r="P99" s="23">
        <f>VLOOKUP($F99,'[1]Camp Master List and Populat...'!$E$2:$W$94,10,0)</f>
        <v>0</v>
      </c>
      <c r="Q99" s="23">
        <f>VLOOKUP($F99,'[1]Camp Master List and Populat...'!$E$2:$W$94,11,0)</f>
        <v>6</v>
      </c>
      <c r="R99" s="23">
        <f>VLOOKUP($F99,'[1]Camp Master List and Populat...'!$E$2:$W$94,12,0)</f>
        <v>27</v>
      </c>
      <c r="S99" s="23">
        <f>VLOOKUP($F99,'[1]Camp Master List and Populat...'!$E$2:$W$94,13,0)</f>
        <v>1</v>
      </c>
      <c r="T99" s="23">
        <f>VLOOKUP($F99,'[1]Camp Master List and Populat...'!$E$2:$W$94,14,0)</f>
        <v>218</v>
      </c>
      <c r="U99" s="24">
        <f>VLOOKUP($F99,'[1]Camp Master List and Populat...'!$E$2:$W$94,15,0)</f>
        <v>2018</v>
      </c>
      <c r="V99" s="25">
        <f>VLOOKUP($F99,'[1]Camp Master List and Populat...'!$E$2:$W$94,16,0)</f>
        <v>0</v>
      </c>
      <c r="W99" s="19">
        <f>VLOOKUP($F99,'[1]Camp Master List and Populat...'!$E$2:$W$94,17,0)</f>
        <v>859</v>
      </c>
      <c r="X99" s="24">
        <f>VLOOKUP($F99,'[1]Camp Master List and Populat...'!$E$2:$W$94,18,0)</f>
        <v>564</v>
      </c>
      <c r="Y99" s="25">
        <f>VLOOKUP($F99,'[1]Camp Master List and Populat...'!$E$2:$W$94,19,0)</f>
        <v>41</v>
      </c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40" s="11" customFormat="1" ht="17.399999999999999" customHeight="1" x14ac:dyDescent="0.25">
      <c r="A100" s="1"/>
      <c r="B100" s="27">
        <v>91</v>
      </c>
      <c r="C100" s="19" t="s">
        <v>98</v>
      </c>
      <c r="D100" s="23" t="s">
        <v>240</v>
      </c>
      <c r="E100" s="23" t="s">
        <v>241</v>
      </c>
      <c r="F100" s="23" t="s">
        <v>247</v>
      </c>
      <c r="G100" s="28"/>
      <c r="H100" s="23" t="s">
        <v>248</v>
      </c>
      <c r="I100" s="23">
        <f>[2]Apr2019!I112</f>
        <v>1141</v>
      </c>
      <c r="J100" s="23">
        <f>[2]Apr2019!J112</f>
        <v>5430</v>
      </c>
      <c r="K100" s="23">
        <f>[2]Apr2019!K112</f>
        <v>3439</v>
      </c>
      <c r="L100" s="23">
        <f>[2]Apr2019!L112</f>
        <v>1991</v>
      </c>
      <c r="M100" s="23">
        <f>[2]Apr2019!M112</f>
        <v>3</v>
      </c>
      <c r="N100" s="23">
        <f>[2]Apr2019!N112</f>
        <v>14</v>
      </c>
      <c r="O100" s="23">
        <f>[2]Apr2019!O112</f>
        <v>3</v>
      </c>
      <c r="P100" s="23">
        <f>[2]Apr2019!P112</f>
        <v>9</v>
      </c>
      <c r="Q100" s="23">
        <f>[2]Apr2019!Q112</f>
        <v>39</v>
      </c>
      <c r="R100" s="23">
        <f>[2]Apr2019!R112</f>
        <v>39</v>
      </c>
      <c r="S100" s="23">
        <f>[2]Apr2019!S112</f>
        <v>476</v>
      </c>
      <c r="T100" s="23">
        <f>[2]Apr2019!T112</f>
        <v>0</v>
      </c>
      <c r="U100" s="24">
        <f>[2]Apr2019!U112</f>
        <v>0</v>
      </c>
      <c r="V100" s="25">
        <f>[2]Apr2019!V112</f>
        <v>47</v>
      </c>
      <c r="W100" s="19">
        <f>[2]Apr2019!W112</f>
        <v>2526</v>
      </c>
      <c r="X100" s="24">
        <f>[2]Apr2019!X112</f>
        <v>2738</v>
      </c>
      <c r="Y100" s="25">
        <f>[2]Apr2019!Y112</f>
        <v>166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40" s="11" customFormat="1" ht="17.399999999999999" customHeight="1" x14ac:dyDescent="0.25">
      <c r="A101" s="1"/>
      <c r="B101" s="27">
        <v>92</v>
      </c>
      <c r="C101" s="19" t="s">
        <v>32</v>
      </c>
      <c r="D101" s="23" t="s">
        <v>240</v>
      </c>
      <c r="E101" s="23" t="s">
        <v>241</v>
      </c>
      <c r="F101" s="23" t="s">
        <v>249</v>
      </c>
      <c r="G101" s="28"/>
      <c r="H101" s="34" t="s">
        <v>250</v>
      </c>
      <c r="I101" s="23">
        <f>VLOOKUP(F101,'[1]Camp Master List and Populat...'!$E$2:$W$94,3,0)</f>
        <v>383</v>
      </c>
      <c r="J101" s="23">
        <f>VLOOKUP(F101,'[1]Camp Master List and Populat...'!$E$2:$W$94,4,0)</f>
        <v>1611</v>
      </c>
      <c r="K101" s="23">
        <f>VLOOKUP(F101,'[1]Camp Master List and Populat...'!$E$2:$W$94,5,0)</f>
        <v>823</v>
      </c>
      <c r="L101" s="23">
        <f>VLOOKUP(F101,'[1]Camp Master List and Populat...'!$E$2:$W$94,6,0)</f>
        <v>788</v>
      </c>
      <c r="M101" s="23">
        <f>VLOOKUP($F101,'[1]Camp Master List and Populat...'!$E$2:$W$94,7,0)</f>
        <v>0</v>
      </c>
      <c r="N101" s="23">
        <f>VLOOKUP($F101,'[1]Camp Master List and Populat...'!$E$2:$W$94,8,0)</f>
        <v>0</v>
      </c>
      <c r="O101" s="23">
        <f>VLOOKUP($F101,'[1]Camp Master List and Populat...'!$E$2:$W$94,9,0)</f>
        <v>24</v>
      </c>
      <c r="P101" s="23">
        <f>VLOOKUP($F101,'[1]Camp Master List and Populat...'!$E$2:$W$94,10,0)</f>
        <v>91</v>
      </c>
      <c r="Q101" s="23">
        <f>VLOOKUP($F101,'[1]Camp Master List and Populat...'!$E$2:$W$94,11,0)</f>
        <v>0</v>
      </c>
      <c r="R101" s="23">
        <f>VLOOKUP($F101,'[1]Camp Master List and Populat...'!$E$2:$W$94,12,0)</f>
        <v>0</v>
      </c>
      <c r="S101" s="23">
        <f>VLOOKUP($F101,'[1]Camp Master List and Populat...'!$E$2:$W$94,13,0)</f>
        <v>605</v>
      </c>
      <c r="T101" s="23">
        <f>VLOOKUP($F101,'[1]Camp Master List and Populat...'!$E$2:$W$94,14,0)</f>
        <v>200</v>
      </c>
      <c r="U101" s="24">
        <f>VLOOKUP($F101,'[1]Camp Master List and Populat...'!$E$2:$W$94,15,0)</f>
        <v>580</v>
      </c>
      <c r="V101" s="25">
        <f>VLOOKUP($F101,'[1]Camp Master List and Populat...'!$E$2:$W$94,16,0)</f>
        <v>0</v>
      </c>
      <c r="W101" s="19">
        <f>VLOOKUP($F101,'[1]Camp Master List and Populat...'!$E$2:$W$94,17,0)</f>
        <v>900</v>
      </c>
      <c r="X101" s="24">
        <f>VLOOKUP($F101,'[1]Camp Master List and Populat...'!$E$2:$W$94,18,0)</f>
        <v>664</v>
      </c>
      <c r="Y101" s="25">
        <f>VLOOKUP($F101,'[1]Camp Master List and Populat...'!$E$2:$W$94,19,0)</f>
        <v>47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40" s="11" customFormat="1" ht="17.399999999999999" customHeight="1" x14ac:dyDescent="0.25">
      <c r="A102" s="1"/>
      <c r="B102" s="27">
        <v>93</v>
      </c>
      <c r="C102" s="19" t="s">
        <v>32</v>
      </c>
      <c r="D102" s="23" t="s">
        <v>251</v>
      </c>
      <c r="E102" s="23" t="s">
        <v>252</v>
      </c>
      <c r="F102" s="23" t="s">
        <v>253</v>
      </c>
      <c r="G102" s="28"/>
      <c r="H102" s="23" t="s">
        <v>254</v>
      </c>
      <c r="I102" s="23">
        <f>VLOOKUP(F102,'[1]Camp Master List and Populat...'!$E$2:$W$94,3,0)</f>
        <v>237</v>
      </c>
      <c r="J102" s="23">
        <f>VLOOKUP(F102,'[1]Camp Master List and Populat...'!$E$2:$W$94,4,0)</f>
        <v>1099</v>
      </c>
      <c r="K102" s="23">
        <f>VLOOKUP(F102,'[1]Camp Master List and Populat...'!$E$2:$W$94,5,0)</f>
        <v>540</v>
      </c>
      <c r="L102" s="23">
        <f>VLOOKUP(F102,'[1]Camp Master List and Populat...'!$E$2:$W$94,6,0)</f>
        <v>559</v>
      </c>
      <c r="M102" s="23">
        <f>VLOOKUP($F102,'[1]Camp Master List and Populat...'!$E$2:$W$94,7,0)</f>
        <v>0</v>
      </c>
      <c r="N102" s="23">
        <f>VLOOKUP($F102,'[1]Camp Master List and Populat...'!$E$2:$W$94,8,0)</f>
        <v>0</v>
      </c>
      <c r="O102" s="23">
        <f>VLOOKUP($F102,'[1]Camp Master List and Populat...'!$E$2:$W$94,9,0)</f>
        <v>0</v>
      </c>
      <c r="P102" s="23">
        <f>VLOOKUP($F102,'[1]Camp Master List and Populat...'!$E$2:$W$94,10,0)</f>
        <v>0</v>
      </c>
      <c r="Q102" s="23">
        <f>VLOOKUP($F102,'[1]Camp Master List and Populat...'!$E$2:$W$94,11,0)</f>
        <v>4</v>
      </c>
      <c r="R102" s="23">
        <f>VLOOKUP($F102,'[1]Camp Master List and Populat...'!$E$2:$W$94,12,0)</f>
        <v>17</v>
      </c>
      <c r="S102" s="23">
        <f>VLOOKUP($F102,'[1]Camp Master List and Populat...'!$E$2:$W$94,13,0)</f>
        <v>364</v>
      </c>
      <c r="T102" s="23">
        <f>VLOOKUP($F102,'[1]Camp Master List and Populat...'!$E$2:$W$94,14,0)</f>
        <v>676</v>
      </c>
      <c r="U102" s="24">
        <f>VLOOKUP($F102,'[1]Camp Master List and Populat...'!$E$2:$W$94,15,0)</f>
        <v>0</v>
      </c>
      <c r="V102" s="25">
        <f>VLOOKUP($F102,'[1]Camp Master List and Populat...'!$E$2:$W$94,16,0)</f>
        <v>0</v>
      </c>
      <c r="W102" s="19">
        <f>VLOOKUP($F102,'[1]Camp Master List and Populat...'!$E$2:$W$94,17,0)</f>
        <v>606</v>
      </c>
      <c r="X102" s="24">
        <f>VLOOKUP($F102,'[1]Camp Master List and Populat...'!$E$2:$W$94,18,0)</f>
        <v>459</v>
      </c>
      <c r="Y102" s="25">
        <f>VLOOKUP($F102,'[1]Camp Master List and Populat...'!$E$2:$W$94,19,0)</f>
        <v>32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40" s="11" customFormat="1" ht="17.399999999999999" customHeight="1" x14ac:dyDescent="0.25">
      <c r="A103" s="1"/>
      <c r="B103" s="27">
        <v>94</v>
      </c>
      <c r="C103" s="19" t="s">
        <v>32</v>
      </c>
      <c r="D103" s="23" t="s">
        <v>251</v>
      </c>
      <c r="E103" s="23" t="s">
        <v>252</v>
      </c>
      <c r="F103" s="23" t="s">
        <v>255</v>
      </c>
      <c r="G103" s="28"/>
      <c r="H103" s="23" t="s">
        <v>256</v>
      </c>
      <c r="I103" s="23">
        <f>VLOOKUP(F103,'[1]Camp Master List and Populat...'!$E$2:$W$94,3,0)</f>
        <v>314</v>
      </c>
      <c r="J103" s="23">
        <f>VLOOKUP(F103,'[1]Camp Master List and Populat...'!$E$2:$W$94,4,0)</f>
        <v>1478</v>
      </c>
      <c r="K103" s="23">
        <f>VLOOKUP(F103,'[1]Camp Master List and Populat...'!$E$2:$W$94,5,0)</f>
        <v>794</v>
      </c>
      <c r="L103" s="23">
        <f>VLOOKUP(F103,'[1]Camp Master List and Populat...'!$E$2:$W$94,6,0)</f>
        <v>684</v>
      </c>
      <c r="M103" s="23">
        <f>VLOOKUP($F103,'[1]Camp Master List and Populat...'!$E$2:$W$94,7,0)</f>
        <v>2</v>
      </c>
      <c r="N103" s="23">
        <f>VLOOKUP($F103,'[1]Camp Master List and Populat...'!$E$2:$W$94,8,0)</f>
        <v>8</v>
      </c>
      <c r="O103" s="23">
        <f>VLOOKUP($F103,'[1]Camp Master List and Populat...'!$E$2:$W$94,9,0)</f>
        <v>2</v>
      </c>
      <c r="P103" s="23">
        <f>VLOOKUP($F103,'[1]Camp Master List and Populat...'!$E$2:$W$94,10,0)</f>
        <v>8</v>
      </c>
      <c r="Q103" s="23">
        <f>VLOOKUP($F103,'[1]Camp Master List and Populat...'!$E$2:$W$94,11,0)</f>
        <v>0</v>
      </c>
      <c r="R103" s="23">
        <f>VLOOKUP($F103,'[1]Camp Master List and Populat...'!$E$2:$W$94,12,0)</f>
        <v>0</v>
      </c>
      <c r="S103" s="23">
        <f>VLOOKUP($F103,'[1]Camp Master List and Populat...'!$E$2:$W$94,13,0)</f>
        <v>429</v>
      </c>
      <c r="T103" s="23">
        <f>VLOOKUP($F103,'[1]Camp Master List and Populat...'!$E$2:$W$94,14,0)</f>
        <v>0</v>
      </c>
      <c r="U103" s="24">
        <f>VLOOKUP($F103,'[1]Camp Master List and Populat...'!$E$2:$W$94,15,0)</f>
        <v>0</v>
      </c>
      <c r="V103" s="25">
        <f>VLOOKUP($F103,'[1]Camp Master List and Populat...'!$E$2:$W$94,16,0)</f>
        <v>545</v>
      </c>
      <c r="W103" s="19">
        <f>VLOOKUP($F103,'[1]Camp Master List and Populat...'!$E$2:$W$94,17,0)</f>
        <v>816</v>
      </c>
      <c r="X103" s="24">
        <f>VLOOKUP($F103,'[1]Camp Master List and Populat...'!$E$2:$W$94,18,0)</f>
        <v>617</v>
      </c>
      <c r="Y103" s="25">
        <f>VLOOKUP($F103,'[1]Camp Master List and Populat...'!$E$2:$W$94,19,0)</f>
        <v>45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40" s="11" customFormat="1" ht="17.399999999999999" customHeight="1" x14ac:dyDescent="0.25">
      <c r="A104" s="1"/>
      <c r="B104" s="27">
        <v>95</v>
      </c>
      <c r="C104" s="19" t="s">
        <v>32</v>
      </c>
      <c r="D104" s="23" t="s">
        <v>251</v>
      </c>
      <c r="E104" s="23" t="s">
        <v>257</v>
      </c>
      <c r="F104" s="23" t="s">
        <v>258</v>
      </c>
      <c r="G104" s="28"/>
      <c r="H104" s="23" t="s">
        <v>259</v>
      </c>
      <c r="I104" s="23">
        <f>VLOOKUP(F104,'[1]Camp Master List and Populat...'!$E$2:$W$94,3,0)</f>
        <v>347</v>
      </c>
      <c r="J104" s="23">
        <f>VLOOKUP(F104,'[1]Camp Master List and Populat...'!$E$2:$W$94,4,0)</f>
        <v>1640</v>
      </c>
      <c r="K104" s="23">
        <f>VLOOKUP(F104,'[1]Camp Master List and Populat...'!$E$2:$W$94,5,0)</f>
        <v>836</v>
      </c>
      <c r="L104" s="23">
        <f>VLOOKUP(F104,'[1]Camp Master List and Populat...'!$E$2:$W$94,6,0)</f>
        <v>804</v>
      </c>
      <c r="M104" s="23">
        <f>VLOOKUP($F104,'[1]Camp Master List and Populat...'!$E$2:$W$94,7,0)</f>
        <v>0</v>
      </c>
      <c r="N104" s="23">
        <f>VLOOKUP($F104,'[1]Camp Master List and Populat...'!$E$2:$W$94,8,0)</f>
        <v>0</v>
      </c>
      <c r="O104" s="23">
        <f>VLOOKUP($F104,'[1]Camp Master List and Populat...'!$E$2:$W$94,9,0)</f>
        <v>0</v>
      </c>
      <c r="P104" s="23">
        <f>VLOOKUP($F104,'[1]Camp Master List and Populat...'!$E$2:$W$94,10,0)</f>
        <v>0</v>
      </c>
      <c r="Q104" s="23">
        <f>VLOOKUP($F104,'[1]Camp Master List and Populat...'!$E$2:$W$94,11,0)</f>
        <v>4</v>
      </c>
      <c r="R104" s="23">
        <f>VLOOKUP($F104,'[1]Camp Master List and Populat...'!$E$2:$W$94,12,0)</f>
        <v>15</v>
      </c>
      <c r="S104" s="23">
        <f>VLOOKUP($F104,'[1]Camp Master List and Populat...'!$E$2:$W$94,13,0)</f>
        <v>394</v>
      </c>
      <c r="T104" s="23">
        <f>VLOOKUP($F104,'[1]Camp Master List and Populat...'!$E$2:$W$94,14,0)</f>
        <v>0</v>
      </c>
      <c r="U104" s="24">
        <f>VLOOKUP($F104,'[1]Camp Master List and Populat...'!$E$2:$W$94,15,0)</f>
        <v>0</v>
      </c>
      <c r="V104" s="25">
        <f>VLOOKUP($F104,'[1]Camp Master List and Populat...'!$E$2:$W$94,16,0)</f>
        <v>22</v>
      </c>
      <c r="W104" s="19">
        <f>VLOOKUP($F104,'[1]Camp Master List and Populat...'!$E$2:$W$94,17,0)</f>
        <v>921</v>
      </c>
      <c r="X104" s="24">
        <f>VLOOKUP($F104,'[1]Camp Master List and Populat...'!$E$2:$W$94,18,0)</f>
        <v>678</v>
      </c>
      <c r="Y104" s="25">
        <f>VLOOKUP($F104,'[1]Camp Master List and Populat...'!$E$2:$W$94,19,0)</f>
        <v>41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40" s="11" customFormat="1" ht="17.399999999999999" customHeight="1" x14ac:dyDescent="0.25">
      <c r="A105" s="1"/>
      <c r="B105" s="27">
        <v>96</v>
      </c>
      <c r="C105" s="19" t="s">
        <v>32</v>
      </c>
      <c r="D105" s="23" t="s">
        <v>251</v>
      </c>
      <c r="E105" s="23" t="s">
        <v>260</v>
      </c>
      <c r="F105" s="23" t="s">
        <v>261</v>
      </c>
      <c r="G105" s="28"/>
      <c r="H105" s="35" t="s">
        <v>262</v>
      </c>
      <c r="I105" s="23">
        <f>VLOOKUP(F105,'[1]Camp Master List and Populat...'!$E$2:$W$94,3,0)</f>
        <v>59</v>
      </c>
      <c r="J105" s="23">
        <f>VLOOKUP(F105,'[1]Camp Master List and Populat...'!$E$2:$W$94,4,0)</f>
        <v>274</v>
      </c>
      <c r="K105" s="23">
        <f>VLOOKUP(F105,'[1]Camp Master List and Populat...'!$E$2:$W$94,5,0)</f>
        <v>139</v>
      </c>
      <c r="L105" s="23">
        <f>VLOOKUP(F105,'[1]Camp Master List and Populat...'!$E$2:$W$94,6,0)</f>
        <v>135</v>
      </c>
      <c r="M105" s="23">
        <f>VLOOKUP($F105,'[1]Camp Master List and Populat...'!$E$2:$W$94,7,0)</f>
        <v>0</v>
      </c>
      <c r="N105" s="23">
        <f>VLOOKUP($F105,'[1]Camp Master List and Populat...'!$E$2:$W$94,8,0)</f>
        <v>0</v>
      </c>
      <c r="O105" s="23">
        <f>VLOOKUP($F105,'[1]Camp Master List and Populat...'!$E$2:$W$94,9,0)</f>
        <v>0</v>
      </c>
      <c r="P105" s="23">
        <f>VLOOKUP($F105,'[1]Camp Master List and Populat...'!$E$2:$W$94,10,0)</f>
        <v>0</v>
      </c>
      <c r="Q105" s="23">
        <f>VLOOKUP($F105,'[1]Camp Master List and Populat...'!$E$2:$W$94,11,0)</f>
        <v>8</v>
      </c>
      <c r="R105" s="23">
        <f>VLOOKUP($F105,'[1]Camp Master List and Populat...'!$E$2:$W$94,12,0)</f>
        <v>39</v>
      </c>
      <c r="S105" s="23">
        <f>VLOOKUP($F105,'[1]Camp Master List and Populat...'!$E$2:$W$94,13,0)</f>
        <v>400</v>
      </c>
      <c r="T105" s="23">
        <f>VLOOKUP($F105,'[1]Camp Master List and Populat...'!$E$2:$W$94,14,0)</f>
        <v>0</v>
      </c>
      <c r="U105" s="24">
        <f>VLOOKUP($F105,'[1]Camp Master List and Populat...'!$E$2:$W$94,15,0)</f>
        <v>0</v>
      </c>
      <c r="V105" s="25">
        <f>VLOOKUP($F105,'[1]Camp Master List and Populat...'!$E$2:$W$94,16,0)</f>
        <v>59</v>
      </c>
      <c r="W105" s="19">
        <f>VLOOKUP($F105,'[1]Camp Master List and Populat...'!$E$2:$W$94,17,0)</f>
        <v>124</v>
      </c>
      <c r="X105" s="24">
        <f>VLOOKUP($F105,'[1]Camp Master List and Populat...'!$E$2:$W$94,18,0)</f>
        <v>142</v>
      </c>
      <c r="Y105" s="25">
        <f>VLOOKUP($F105,'[1]Camp Master List and Populat...'!$E$2:$W$94,19,0)</f>
        <v>8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40" s="11" customFormat="1" ht="17.399999999999999" customHeight="1" thickBot="1" x14ac:dyDescent="0.3">
      <c r="A106" s="1"/>
      <c r="B106" s="27">
        <v>97</v>
      </c>
      <c r="C106" s="19" t="s">
        <v>98</v>
      </c>
      <c r="D106" s="36" t="s">
        <v>251</v>
      </c>
      <c r="E106" s="36" t="s">
        <v>257</v>
      </c>
      <c r="F106" s="36" t="s">
        <v>263</v>
      </c>
      <c r="G106" s="37"/>
      <c r="H106" s="38" t="s">
        <v>264</v>
      </c>
      <c r="I106" s="23">
        <f>[2]Apr2019!I118</f>
        <v>2282</v>
      </c>
      <c r="J106" s="23">
        <f>[2]Apr2019!J118</f>
        <v>11008</v>
      </c>
      <c r="K106" s="23">
        <f>[2]Apr2019!K118</f>
        <v>5626</v>
      </c>
      <c r="L106" s="23">
        <f>[2]Apr2019!L118</f>
        <v>5382</v>
      </c>
      <c r="M106" s="23">
        <f>[2]Apr2019!M118</f>
        <v>1</v>
      </c>
      <c r="N106" s="23">
        <f>[2]Apr2019!N118</f>
        <v>4</v>
      </c>
      <c r="O106" s="23">
        <f>[2]Apr2019!O118</f>
        <v>0</v>
      </c>
      <c r="P106" s="23">
        <f>[2]Apr2019!P118</f>
        <v>35</v>
      </c>
      <c r="Q106" s="23">
        <f>[2]Apr2019!Q118</f>
        <v>192</v>
      </c>
      <c r="R106" s="23">
        <f>[2]Apr2019!R118</f>
        <v>192</v>
      </c>
      <c r="S106" s="23">
        <f>[2]Apr2019!S118</f>
        <v>2282</v>
      </c>
      <c r="T106" s="23">
        <f>[2]Apr2019!T118</f>
        <v>0</v>
      </c>
      <c r="U106" s="24">
        <f>[2]Apr2019!U118</f>
        <v>369</v>
      </c>
      <c r="V106" s="39">
        <f>[2]Apr2019!V118</f>
        <v>0</v>
      </c>
      <c r="W106" s="19">
        <f>[2]Apr2019!W118</f>
        <v>6477</v>
      </c>
      <c r="X106" s="24">
        <f>[2]Apr2019!X118</f>
        <v>4280</v>
      </c>
      <c r="Y106" s="39">
        <f>[2]Apr2019!Y118</f>
        <v>251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40" s="13" customFormat="1" ht="14.4" thickBot="1" x14ac:dyDescent="0.3">
      <c r="A107" s="12"/>
      <c r="B107" s="40"/>
      <c r="C107" s="41" t="s">
        <v>265</v>
      </c>
      <c r="D107" s="41"/>
      <c r="E107" s="41"/>
      <c r="F107" s="42"/>
      <c r="G107" s="42"/>
      <c r="H107" s="42"/>
      <c r="I107" s="42">
        <f>SUM(I47:I106)+I46+I39</f>
        <v>80502</v>
      </c>
      <c r="J107" s="42">
        <f>SUM(J47:J106)+J46+J39</f>
        <v>372249</v>
      </c>
      <c r="K107" s="42">
        <f t="shared" ref="K107:Y107" si="2">SUM(K47:K106)+K46+K39</f>
        <v>195095</v>
      </c>
      <c r="L107" s="42">
        <f t="shared" si="2"/>
        <v>177154</v>
      </c>
      <c r="M107" s="42">
        <f t="shared" si="2"/>
        <v>284</v>
      </c>
      <c r="N107" s="42">
        <f t="shared" si="2"/>
        <v>1115</v>
      </c>
      <c r="O107" s="42">
        <f t="shared" si="2"/>
        <v>196</v>
      </c>
      <c r="P107" s="42">
        <f t="shared" si="2"/>
        <v>738</v>
      </c>
      <c r="Q107" s="42">
        <f t="shared" si="2"/>
        <v>1463</v>
      </c>
      <c r="R107" s="42">
        <f t="shared" si="2"/>
        <v>6478</v>
      </c>
      <c r="S107" s="42">
        <f t="shared" si="2"/>
        <v>82734</v>
      </c>
      <c r="T107" s="42">
        <f t="shared" si="2"/>
        <v>20863</v>
      </c>
      <c r="U107" s="42">
        <f t="shared" si="2"/>
        <v>15934</v>
      </c>
      <c r="V107" s="42">
        <f t="shared" si="2"/>
        <v>2736</v>
      </c>
      <c r="W107" s="42">
        <f t="shared" si="2"/>
        <v>190409</v>
      </c>
      <c r="X107" s="42">
        <f t="shared" si="2"/>
        <v>168567</v>
      </c>
      <c r="Y107" s="42">
        <f t="shared" si="2"/>
        <v>13285</v>
      </c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</row>
    <row r="108" spans="1:40" s="1" customFormat="1" x14ac:dyDescent="0.25">
      <c r="F108" s="2"/>
      <c r="H108" s="2"/>
    </row>
    <row r="109" spans="1:40" s="1" customFormat="1" ht="14.4" thickBot="1" x14ac:dyDescent="0.3">
      <c r="F109" s="2"/>
      <c r="G109" s="2"/>
      <c r="H109" s="2"/>
    </row>
    <row r="110" spans="1:40" s="11" customFormat="1" ht="14.4" thickBot="1" x14ac:dyDescent="0.3">
      <c r="A110" s="1"/>
      <c r="B110" s="64" t="s">
        <v>266</v>
      </c>
      <c r="C110" s="64"/>
      <c r="D110" s="64"/>
      <c r="E110" s="64"/>
      <c r="F110" s="64"/>
      <c r="G110" s="64"/>
      <c r="H110" s="65"/>
      <c r="I110" s="66" t="s">
        <v>7</v>
      </c>
      <c r="J110" s="64"/>
      <c r="K110" s="64"/>
      <c r="L110" s="65"/>
      <c r="M110" s="1"/>
      <c r="N110" s="1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40" s="11" customFormat="1" ht="26.4" customHeight="1" thickBot="1" x14ac:dyDescent="0.3">
      <c r="A111" s="1"/>
      <c r="B111" s="43" t="s">
        <v>11</v>
      </c>
      <c r="C111" s="44" t="s">
        <v>12</v>
      </c>
      <c r="D111" s="44" t="s">
        <v>13</v>
      </c>
      <c r="E111" s="44" t="s">
        <v>14</v>
      </c>
      <c r="F111" s="44" t="s">
        <v>267</v>
      </c>
      <c r="G111" s="44" t="s">
        <v>268</v>
      </c>
      <c r="H111" s="44" t="s">
        <v>17</v>
      </c>
      <c r="I111" s="44" t="s">
        <v>18</v>
      </c>
      <c r="J111" s="44" t="s">
        <v>19</v>
      </c>
      <c r="K111" s="44" t="s">
        <v>20</v>
      </c>
      <c r="L111" s="44" t="s">
        <v>21</v>
      </c>
      <c r="M111" s="1"/>
      <c r="N111" s="14"/>
      <c r="O111" s="1"/>
      <c r="P111" s="15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40" s="11" customFormat="1" x14ac:dyDescent="0.25">
      <c r="A112" s="1"/>
      <c r="B112" s="45">
        <v>1</v>
      </c>
      <c r="C112" s="46" t="s">
        <v>269</v>
      </c>
      <c r="D112" s="47" t="s">
        <v>125</v>
      </c>
      <c r="E112" s="47" t="s">
        <v>129</v>
      </c>
      <c r="F112" s="47" t="s">
        <v>270</v>
      </c>
      <c r="G112" s="47" t="s">
        <v>271</v>
      </c>
      <c r="H112" s="47" t="s">
        <v>272</v>
      </c>
      <c r="I112" s="47">
        <v>265</v>
      </c>
      <c r="J112" s="47">
        <v>1222</v>
      </c>
      <c r="K112" s="47">
        <v>560</v>
      </c>
      <c r="L112" s="48">
        <v>662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11" customFormat="1" x14ac:dyDescent="0.25">
      <c r="A113" s="1"/>
      <c r="B113" s="49">
        <v>2</v>
      </c>
      <c r="C113" s="50" t="s">
        <v>32</v>
      </c>
      <c r="D113" s="51" t="s">
        <v>273</v>
      </c>
      <c r="E113" s="51" t="s">
        <v>274</v>
      </c>
      <c r="F113" s="51" t="s">
        <v>275</v>
      </c>
      <c r="G113" s="51" t="s">
        <v>271</v>
      </c>
      <c r="H113" s="51" t="s">
        <v>276</v>
      </c>
      <c r="I113" s="51">
        <v>77</v>
      </c>
      <c r="J113" s="51">
        <v>351</v>
      </c>
      <c r="K113" s="51">
        <v>179</v>
      </c>
      <c r="L113" s="52">
        <v>172</v>
      </c>
      <c r="M113" s="1"/>
      <c r="N113" s="1"/>
      <c r="O113" s="1"/>
      <c r="P113" s="1"/>
      <c r="Q113" s="15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s="11" customFormat="1" x14ac:dyDescent="0.25">
      <c r="A114" s="1"/>
      <c r="B114" s="49">
        <v>3</v>
      </c>
      <c r="C114" s="50" t="s">
        <v>32</v>
      </c>
      <c r="D114" s="51" t="s">
        <v>277</v>
      </c>
      <c r="E114" s="51" t="s">
        <v>277</v>
      </c>
      <c r="F114" s="51" t="s">
        <v>278</v>
      </c>
      <c r="G114" s="51" t="s">
        <v>271</v>
      </c>
      <c r="H114" s="51"/>
      <c r="I114" s="51">
        <v>5</v>
      </c>
      <c r="J114" s="51">
        <v>16</v>
      </c>
      <c r="K114" s="51">
        <v>6</v>
      </c>
      <c r="L114" s="52">
        <v>10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s="11" customFormat="1" x14ac:dyDescent="0.25">
      <c r="A115" s="1"/>
      <c r="B115" s="49">
        <v>4</v>
      </c>
      <c r="C115" s="50" t="s">
        <v>32</v>
      </c>
      <c r="D115" s="51" t="s">
        <v>279</v>
      </c>
      <c r="E115" s="51" t="s">
        <v>280</v>
      </c>
      <c r="F115" s="51" t="s">
        <v>281</v>
      </c>
      <c r="G115" s="51" t="s">
        <v>271</v>
      </c>
      <c r="H115" s="51" t="s">
        <v>282</v>
      </c>
      <c r="I115" s="51">
        <v>95</v>
      </c>
      <c r="J115" s="51">
        <v>561</v>
      </c>
      <c r="K115" s="51">
        <v>301</v>
      </c>
      <c r="L115" s="52">
        <v>260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s="11" customFormat="1" x14ac:dyDescent="0.25">
      <c r="A116" s="1"/>
      <c r="B116" s="49">
        <v>5</v>
      </c>
      <c r="C116" s="50" t="s">
        <v>283</v>
      </c>
      <c r="D116" s="23" t="s">
        <v>125</v>
      </c>
      <c r="E116" s="23" t="s">
        <v>284</v>
      </c>
      <c r="F116" s="23" t="s">
        <v>285</v>
      </c>
      <c r="G116" s="23" t="s">
        <v>271</v>
      </c>
      <c r="H116" s="23" t="s">
        <v>286</v>
      </c>
      <c r="I116" s="23">
        <v>20</v>
      </c>
      <c r="J116" s="23">
        <v>100</v>
      </c>
      <c r="K116" s="23">
        <v>56</v>
      </c>
      <c r="L116" s="53">
        <v>44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s="11" customFormat="1" x14ac:dyDescent="0.25">
      <c r="A117" s="1"/>
      <c r="B117" s="49">
        <v>6</v>
      </c>
      <c r="C117" s="50" t="s">
        <v>283</v>
      </c>
      <c r="D117" s="23" t="s">
        <v>125</v>
      </c>
      <c r="E117" s="23" t="s">
        <v>284</v>
      </c>
      <c r="F117" s="23" t="s">
        <v>287</v>
      </c>
      <c r="G117" s="23" t="s">
        <v>271</v>
      </c>
      <c r="H117" s="23" t="s">
        <v>288</v>
      </c>
      <c r="I117" s="23">
        <v>4</v>
      </c>
      <c r="J117" s="23">
        <v>16</v>
      </c>
      <c r="K117" s="23">
        <v>9</v>
      </c>
      <c r="L117" s="53">
        <v>7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s="11" customFormat="1" x14ac:dyDescent="0.25">
      <c r="A118" s="1"/>
      <c r="B118" s="49">
        <v>7</v>
      </c>
      <c r="C118" s="50" t="s">
        <v>283</v>
      </c>
      <c r="D118" s="23" t="s">
        <v>125</v>
      </c>
      <c r="E118" s="23" t="s">
        <v>126</v>
      </c>
      <c r="F118" s="23" t="s">
        <v>289</v>
      </c>
      <c r="G118" s="23" t="s">
        <v>271</v>
      </c>
      <c r="H118" s="23" t="s">
        <v>290</v>
      </c>
      <c r="I118" s="23">
        <v>19</v>
      </c>
      <c r="J118" s="23">
        <v>81</v>
      </c>
      <c r="K118" s="23">
        <v>44</v>
      </c>
      <c r="L118" s="53">
        <v>37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s="11" customFormat="1" x14ac:dyDescent="0.25">
      <c r="A119" s="1"/>
      <c r="B119" s="49">
        <v>8</v>
      </c>
      <c r="C119" s="50" t="s">
        <v>283</v>
      </c>
      <c r="D119" s="23" t="s">
        <v>125</v>
      </c>
      <c r="E119" s="23" t="s">
        <v>132</v>
      </c>
      <c r="F119" s="23" t="s">
        <v>291</v>
      </c>
      <c r="G119" s="23" t="s">
        <v>271</v>
      </c>
      <c r="H119" s="23" t="s">
        <v>292</v>
      </c>
      <c r="I119" s="23">
        <v>14</v>
      </c>
      <c r="J119" s="23">
        <v>90</v>
      </c>
      <c r="K119" s="23">
        <v>48</v>
      </c>
      <c r="L119" s="53">
        <v>42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s="11" customFormat="1" x14ac:dyDescent="0.25">
      <c r="A120" s="1"/>
      <c r="B120" s="49">
        <v>9</v>
      </c>
      <c r="C120" s="50" t="s">
        <v>98</v>
      </c>
      <c r="D120" s="23" t="s">
        <v>33</v>
      </c>
      <c r="E120" s="23" t="s">
        <v>100</v>
      </c>
      <c r="F120" s="23" t="s">
        <v>293</v>
      </c>
      <c r="G120" s="23" t="s">
        <v>271</v>
      </c>
      <c r="H120" s="23"/>
      <c r="I120" s="23">
        <v>419</v>
      </c>
      <c r="J120" s="23">
        <v>2514</v>
      </c>
      <c r="K120" s="23">
        <v>1383</v>
      </c>
      <c r="L120" s="53">
        <v>1131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11" customFormat="1" x14ac:dyDescent="0.25">
      <c r="A121" s="1"/>
      <c r="B121" s="49">
        <v>10</v>
      </c>
      <c r="C121" s="50" t="s">
        <v>32</v>
      </c>
      <c r="D121" s="23" t="s">
        <v>273</v>
      </c>
      <c r="E121" s="23" t="s">
        <v>274</v>
      </c>
      <c r="F121" s="23" t="s">
        <v>294</v>
      </c>
      <c r="G121" s="24" t="s">
        <v>271</v>
      </c>
      <c r="H121" s="23" t="s">
        <v>295</v>
      </c>
      <c r="I121" s="23">
        <v>17</v>
      </c>
      <c r="J121" s="23">
        <v>98</v>
      </c>
      <c r="K121" s="23">
        <v>49</v>
      </c>
      <c r="L121" s="53">
        <v>49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s="11" customFormat="1" x14ac:dyDescent="0.25">
      <c r="A122" s="1"/>
      <c r="B122" s="49">
        <v>11</v>
      </c>
      <c r="C122" s="50" t="s">
        <v>32</v>
      </c>
      <c r="D122" s="23" t="s">
        <v>33</v>
      </c>
      <c r="E122" s="23" t="s">
        <v>34</v>
      </c>
      <c r="F122" s="23" t="s">
        <v>296</v>
      </c>
      <c r="G122" s="24" t="s">
        <v>297</v>
      </c>
      <c r="H122" s="23" t="s">
        <v>298</v>
      </c>
      <c r="I122" s="23">
        <v>70</v>
      </c>
      <c r="J122" s="23">
        <v>385</v>
      </c>
      <c r="K122" s="23">
        <v>226</v>
      </c>
      <c r="L122" s="53">
        <v>159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s="11" customFormat="1" x14ac:dyDescent="0.25">
      <c r="A123" s="1"/>
      <c r="B123" s="49">
        <v>12</v>
      </c>
      <c r="C123" s="50" t="s">
        <v>32</v>
      </c>
      <c r="D123" s="23" t="s">
        <v>33</v>
      </c>
      <c r="E123" s="23" t="s">
        <v>34</v>
      </c>
      <c r="F123" s="23" t="s">
        <v>299</v>
      </c>
      <c r="G123" s="24" t="s">
        <v>297</v>
      </c>
      <c r="H123" s="23" t="s">
        <v>300</v>
      </c>
      <c r="I123" s="23">
        <v>64</v>
      </c>
      <c r="J123" s="23">
        <v>270</v>
      </c>
      <c r="K123" s="23">
        <v>166</v>
      </c>
      <c r="L123" s="53">
        <v>104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s="11" customFormat="1" x14ac:dyDescent="0.25">
      <c r="A124" s="1"/>
      <c r="B124" s="49">
        <v>13</v>
      </c>
      <c r="C124" s="50" t="s">
        <v>32</v>
      </c>
      <c r="D124" s="23" t="s">
        <v>33</v>
      </c>
      <c r="E124" s="23" t="s">
        <v>34</v>
      </c>
      <c r="F124" s="23" t="s">
        <v>301</v>
      </c>
      <c r="G124" s="24" t="s">
        <v>297</v>
      </c>
      <c r="H124" s="23" t="s">
        <v>301</v>
      </c>
      <c r="I124" s="23">
        <v>187</v>
      </c>
      <c r="J124" s="23">
        <v>972</v>
      </c>
      <c r="K124" s="23">
        <v>573</v>
      </c>
      <c r="L124" s="53">
        <v>399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s="11" customFormat="1" x14ac:dyDescent="0.25">
      <c r="A125" s="1"/>
      <c r="B125" s="49">
        <v>14</v>
      </c>
      <c r="C125" s="50" t="s">
        <v>32</v>
      </c>
      <c r="D125" s="23" t="s">
        <v>33</v>
      </c>
      <c r="E125" s="23" t="s">
        <v>34</v>
      </c>
      <c r="F125" s="23" t="s">
        <v>302</v>
      </c>
      <c r="G125" s="24" t="s">
        <v>297</v>
      </c>
      <c r="H125" s="23" t="s">
        <v>303</v>
      </c>
      <c r="I125" s="23">
        <v>191</v>
      </c>
      <c r="J125" s="23">
        <v>993</v>
      </c>
      <c r="K125" s="23">
        <v>593</v>
      </c>
      <c r="L125" s="53">
        <v>400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s="11" customFormat="1" x14ac:dyDescent="0.25">
      <c r="A126" s="1"/>
      <c r="B126" s="49">
        <v>15</v>
      </c>
      <c r="C126" s="50" t="s">
        <v>32</v>
      </c>
      <c r="D126" s="23" t="s">
        <v>33</v>
      </c>
      <c r="E126" s="23" t="s">
        <v>34</v>
      </c>
      <c r="F126" s="23" t="s">
        <v>304</v>
      </c>
      <c r="G126" s="24" t="s">
        <v>297</v>
      </c>
      <c r="H126" s="23" t="s">
        <v>305</v>
      </c>
      <c r="I126" s="23">
        <v>143</v>
      </c>
      <c r="J126" s="23">
        <v>729</v>
      </c>
      <c r="K126" s="23">
        <v>430</v>
      </c>
      <c r="L126" s="53">
        <v>299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s="11" customFormat="1" x14ac:dyDescent="0.25">
      <c r="A127" s="1"/>
      <c r="B127" s="49">
        <v>16</v>
      </c>
      <c r="C127" s="50" t="s">
        <v>32</v>
      </c>
      <c r="D127" s="23" t="s">
        <v>33</v>
      </c>
      <c r="E127" s="23" t="s">
        <v>34</v>
      </c>
      <c r="F127" s="23" t="s">
        <v>306</v>
      </c>
      <c r="G127" s="24" t="s">
        <v>297</v>
      </c>
      <c r="H127" s="23" t="s">
        <v>307</v>
      </c>
      <c r="I127" s="23">
        <v>74</v>
      </c>
      <c r="J127" s="23">
        <v>392</v>
      </c>
      <c r="K127" s="23">
        <v>236</v>
      </c>
      <c r="L127" s="53">
        <v>156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11" customFormat="1" x14ac:dyDescent="0.25">
      <c r="A128" s="1"/>
      <c r="B128" s="49">
        <v>17</v>
      </c>
      <c r="C128" s="50" t="s">
        <v>32</v>
      </c>
      <c r="D128" s="23" t="s">
        <v>33</v>
      </c>
      <c r="E128" s="23" t="s">
        <v>34</v>
      </c>
      <c r="F128" s="23" t="s">
        <v>308</v>
      </c>
      <c r="G128" s="24" t="s">
        <v>297</v>
      </c>
      <c r="H128" s="23" t="s">
        <v>309</v>
      </c>
      <c r="I128" s="23">
        <v>101</v>
      </c>
      <c r="J128" s="23">
        <v>545</v>
      </c>
      <c r="K128" s="23">
        <v>321</v>
      </c>
      <c r="L128" s="53">
        <v>224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40" s="11" customFormat="1" x14ac:dyDescent="0.25">
      <c r="A129" s="1"/>
      <c r="B129" s="49">
        <v>18</v>
      </c>
      <c r="C129" s="50" t="s">
        <v>32</v>
      </c>
      <c r="D129" s="23" t="s">
        <v>33</v>
      </c>
      <c r="E129" s="23" t="s">
        <v>34</v>
      </c>
      <c r="F129" s="23" t="s">
        <v>310</v>
      </c>
      <c r="G129" s="24" t="s">
        <v>297</v>
      </c>
      <c r="H129" s="23" t="s">
        <v>311</v>
      </c>
      <c r="I129" s="23">
        <v>35</v>
      </c>
      <c r="J129" s="23">
        <v>177</v>
      </c>
      <c r="K129" s="23">
        <v>108</v>
      </c>
      <c r="L129" s="53">
        <v>69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40" s="11" customFormat="1" x14ac:dyDescent="0.25">
      <c r="A130" s="1"/>
      <c r="B130" s="49">
        <v>19</v>
      </c>
      <c r="C130" s="50" t="s">
        <v>32</v>
      </c>
      <c r="D130" s="23" t="s">
        <v>33</v>
      </c>
      <c r="E130" s="23" t="s">
        <v>34</v>
      </c>
      <c r="F130" s="23" t="s">
        <v>312</v>
      </c>
      <c r="G130" s="24" t="s">
        <v>297</v>
      </c>
      <c r="H130" s="23" t="s">
        <v>313</v>
      </c>
      <c r="I130" s="23">
        <v>119</v>
      </c>
      <c r="J130" s="23">
        <v>630</v>
      </c>
      <c r="K130" s="23">
        <v>385</v>
      </c>
      <c r="L130" s="53">
        <v>245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40" s="11" customFormat="1" x14ac:dyDescent="0.25">
      <c r="A131" s="1"/>
      <c r="B131" s="49">
        <v>20</v>
      </c>
      <c r="C131" s="50" t="s">
        <v>32</v>
      </c>
      <c r="D131" s="23" t="s">
        <v>33</v>
      </c>
      <c r="E131" s="23" t="s">
        <v>34</v>
      </c>
      <c r="F131" s="23" t="s">
        <v>314</v>
      </c>
      <c r="G131" s="24" t="s">
        <v>297</v>
      </c>
      <c r="H131" s="23" t="s">
        <v>315</v>
      </c>
      <c r="I131" s="23">
        <v>91</v>
      </c>
      <c r="J131" s="23">
        <v>518</v>
      </c>
      <c r="K131" s="23">
        <v>303</v>
      </c>
      <c r="L131" s="53">
        <v>215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40" s="11" customFormat="1" ht="14.4" thickBot="1" x14ac:dyDescent="0.3">
      <c r="A132" s="1"/>
      <c r="B132" s="54"/>
      <c r="C132" s="54" t="s">
        <v>265</v>
      </c>
      <c r="D132" s="54"/>
      <c r="E132" s="54"/>
      <c r="F132" s="55"/>
      <c r="G132" s="55"/>
      <c r="H132" s="55"/>
      <c r="I132" s="55">
        <f>SUM(I112:I131)</f>
        <v>2010</v>
      </c>
      <c r="J132" s="55">
        <f t="shared" ref="J132:L132" si="3">SUM(J112:J131)</f>
        <v>10660</v>
      </c>
      <c r="K132" s="55">
        <f t="shared" si="3"/>
        <v>5976</v>
      </c>
      <c r="L132" s="55">
        <f t="shared" si="3"/>
        <v>4684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40" s="1" customFormat="1" x14ac:dyDescent="0.25">
      <c r="F133" s="2"/>
      <c r="G133" s="2"/>
      <c r="H133" s="2"/>
    </row>
    <row r="134" spans="1:40" s="11" customFormat="1" x14ac:dyDescent="0.25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s="11" customFormat="1" x14ac:dyDescent="0.25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s="11" customForma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s="11" customForma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s="11" customForma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40" x14ac:dyDescent="0.25"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40" x14ac:dyDescent="0.25"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40" x14ac:dyDescent="0.25"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40" s="1" customFormat="1" x14ac:dyDescent="0.25">
      <c r="F143" s="2"/>
      <c r="G143" s="2"/>
      <c r="H143" s="2"/>
    </row>
    <row r="144" spans="1:40" s="1" customFormat="1" x14ac:dyDescent="0.25">
      <c r="F144" s="2"/>
      <c r="G144" s="2"/>
      <c r="H144" s="2"/>
    </row>
    <row r="145" spans="6:8" s="1" customFormat="1" x14ac:dyDescent="0.25">
      <c r="F145" s="2"/>
      <c r="G145" s="2"/>
      <c r="H145" s="2"/>
    </row>
    <row r="146" spans="6:8" s="1" customFormat="1" x14ac:dyDescent="0.25">
      <c r="F146" s="2"/>
      <c r="G146" s="2"/>
      <c r="H146" s="2"/>
    </row>
  </sheetData>
  <mergeCells count="11">
    <mergeCell ref="F8:F38"/>
    <mergeCell ref="F40:F45"/>
    <mergeCell ref="B110:H110"/>
    <mergeCell ref="I110:L110"/>
    <mergeCell ref="R3:Y3"/>
    <mergeCell ref="R4:Y5"/>
    <mergeCell ref="B6:H6"/>
    <mergeCell ref="I6:L6"/>
    <mergeCell ref="M6:R6"/>
    <mergeCell ref="S6:V6"/>
    <mergeCell ref="W6:Y6"/>
  </mergeCells>
  <conditionalFormatting sqref="H133:H1048576 H108:H109">
    <cfRule type="duplicateValues" dxfId="16" priority="11"/>
  </conditionalFormatting>
  <conditionalFormatting sqref="H92">
    <cfRule type="duplicateValues" dxfId="15" priority="10"/>
  </conditionalFormatting>
  <conditionalFormatting sqref="F112:F113">
    <cfRule type="duplicateValues" dxfId="14" priority="9"/>
  </conditionalFormatting>
  <conditionalFormatting sqref="F115:F119 F121">
    <cfRule type="duplicateValues" dxfId="13" priority="12"/>
  </conditionalFormatting>
  <conditionalFormatting sqref="F114">
    <cfRule type="duplicateValues" dxfId="12" priority="8"/>
  </conditionalFormatting>
  <conditionalFormatting sqref="F103:F104">
    <cfRule type="duplicateValues" dxfId="11" priority="13"/>
  </conditionalFormatting>
  <conditionalFormatting sqref="H104:H106 H8:H38 H40:H45 H47:H100">
    <cfRule type="duplicateValues" dxfId="10" priority="14"/>
  </conditionalFormatting>
  <conditionalFormatting sqref="H101">
    <cfRule type="duplicateValues" dxfId="9" priority="4"/>
  </conditionalFormatting>
  <conditionalFormatting sqref="H101">
    <cfRule type="duplicateValues" dxfId="8" priority="5"/>
    <cfRule type="duplicateValues" dxfId="7" priority="6"/>
  </conditionalFormatting>
  <conditionalFormatting sqref="H101">
    <cfRule type="duplicateValues" dxfId="6" priority="7"/>
  </conditionalFormatting>
  <conditionalFormatting sqref="G40:G45">
    <cfRule type="duplicateValues" dxfId="5" priority="15"/>
  </conditionalFormatting>
  <conditionalFormatting sqref="F47:F62 F40 F8 F64:F104">
    <cfRule type="duplicateValues" dxfId="4" priority="16"/>
  </conditionalFormatting>
  <conditionalFormatting sqref="H108:H109">
    <cfRule type="duplicateValues" dxfId="3" priority="17"/>
  </conditionalFormatting>
  <conditionalFormatting sqref="F122:F131">
    <cfRule type="duplicateValues" dxfId="2" priority="3"/>
  </conditionalFormatting>
  <conditionalFormatting sqref="F105:F106">
    <cfRule type="duplicateValues" dxfId="1" priority="1"/>
  </conditionalFormatting>
  <conditionalFormatting sqref="F105:F106">
    <cfRule type="duplicateValues" dxfId="0" priority="2"/>
  </conditionalFormatting>
  <pageMargins left="7.874015748031496E-2" right="0" top="7.874015748031496E-2" bottom="7.874015748031496E-2" header="0.11811023622047245" footer="0.11811023622047245"/>
  <pageSetup paperSize="9" scale="65" orientation="landscape" horizontalDpi="300" r:id="rId1"/>
  <rowBreaks count="3" manualBreakCount="3">
    <brk id="46" min="1" max="24" man="1"/>
    <brk id="94" min="1" max="24" man="1"/>
    <brk id="132" max="16383" man="1"/>
  </rowBreaks>
  <colBreaks count="1" manualBreakCount="1">
    <brk id="25" max="1048575" man="1"/>
  </colBreaks>
  <ignoredErrors>
    <ignoredError sqref="I100 J100:Y100 I75:Y75 I80:Y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May2019</vt:lpstr>
      <vt:lpstr>'May2019'!Print_Area</vt:lpstr>
      <vt:lpstr>'May2019'!Print_Titles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Niroj Shrestha</dc:creator>
  <cp:lastModifiedBy>Niroj Shrestha</cp:lastModifiedBy>
  <dcterms:created xsi:type="dcterms:W3CDTF">2019-06-10T08:53:05Z</dcterms:created>
  <dcterms:modified xsi:type="dcterms:W3CDTF">2019-06-10T13:52:22Z</dcterms:modified>
</cp:coreProperties>
</file>