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D:\CCCM Cluster\CCCM Cluster Reporting Tools\Monthly Tools\Acitvity Info-Camp Flow Combined\Camp Flow\November\"/>
    </mc:Choice>
  </mc:AlternateContent>
  <xr:revisionPtr revIDLastSave="0" documentId="13_ncr:1_{2501253D-8849-4875-91AC-10F5246B87E2}" xr6:coauthVersionLast="41" xr6:coauthVersionMax="41" xr10:uidLastSave="{00000000-0000-0000-0000-000000000000}"/>
  <bookViews>
    <workbookView xWindow="-120" yWindow="-120" windowWidth="29040" windowHeight="15840" xr2:uid="{229384C2-82BE-4BD6-8D72-B4771F88C420}"/>
  </bookViews>
  <sheets>
    <sheet name="November 2019" sheetId="1" r:id="rId1"/>
  </sheets>
  <externalReferences>
    <externalReference r:id="rId2"/>
  </externalReferences>
  <definedNames>
    <definedName name="_xlnm._FilterDatabase" localSheetId="0" hidden="1">'November 2019'!$B$7:$Y$81</definedName>
    <definedName name="_xlnm.Print_Area" localSheetId="0">'November 2019'!$B$1:$Y$83</definedName>
    <definedName name="_xlnm.Print_Titles" localSheetId="0">'November 2019'!$7:$7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Y80" i="1" l="1"/>
  <c r="X80" i="1"/>
  <c r="W80" i="1"/>
  <c r="V80" i="1"/>
  <c r="U80" i="1"/>
  <c r="T80" i="1"/>
  <c r="S80" i="1"/>
  <c r="R80" i="1"/>
  <c r="Q80" i="1"/>
  <c r="P80" i="1"/>
  <c r="O80" i="1"/>
  <c r="N80" i="1"/>
  <c r="M80" i="1"/>
  <c r="L80" i="1"/>
  <c r="K80" i="1"/>
  <c r="J80" i="1"/>
  <c r="I80" i="1"/>
  <c r="Y79" i="1"/>
  <c r="X79" i="1"/>
  <c r="W79" i="1"/>
  <c r="V79" i="1"/>
  <c r="U79" i="1"/>
  <c r="T79" i="1"/>
  <c r="S79" i="1"/>
  <c r="R79" i="1"/>
  <c r="Q79" i="1"/>
  <c r="P79" i="1"/>
  <c r="O79" i="1"/>
  <c r="N79" i="1"/>
  <c r="M79" i="1"/>
  <c r="L79" i="1"/>
  <c r="K79" i="1"/>
  <c r="J79" i="1"/>
  <c r="I79" i="1"/>
  <c r="Y78" i="1"/>
  <c r="X78" i="1"/>
  <c r="W78" i="1"/>
  <c r="V78" i="1"/>
  <c r="U78" i="1"/>
  <c r="T78" i="1"/>
  <c r="S78" i="1"/>
  <c r="R78" i="1"/>
  <c r="Q78" i="1"/>
  <c r="P78" i="1"/>
  <c r="O78" i="1"/>
  <c r="N78" i="1"/>
  <c r="M78" i="1"/>
  <c r="L78" i="1"/>
  <c r="K78" i="1"/>
  <c r="J78" i="1"/>
  <c r="I78" i="1"/>
  <c r="Y77" i="1"/>
  <c r="X77" i="1"/>
  <c r="W77" i="1"/>
  <c r="V77" i="1"/>
  <c r="U77" i="1"/>
  <c r="T77" i="1"/>
  <c r="S77" i="1"/>
  <c r="R77" i="1"/>
  <c r="Q77" i="1"/>
  <c r="P77" i="1"/>
  <c r="O77" i="1"/>
  <c r="N77" i="1"/>
  <c r="M77" i="1"/>
  <c r="L77" i="1"/>
  <c r="K77" i="1"/>
  <c r="J77" i="1"/>
  <c r="I77" i="1"/>
  <c r="Y76" i="1"/>
  <c r="X76" i="1"/>
  <c r="W76" i="1"/>
  <c r="V76" i="1"/>
  <c r="U76" i="1"/>
  <c r="T76" i="1"/>
  <c r="S76" i="1"/>
  <c r="R76" i="1"/>
  <c r="Q76" i="1"/>
  <c r="P76" i="1"/>
  <c r="O76" i="1"/>
  <c r="N76" i="1"/>
  <c r="M76" i="1"/>
  <c r="L76" i="1"/>
  <c r="K76" i="1"/>
  <c r="J76" i="1"/>
  <c r="I76" i="1"/>
  <c r="Y75" i="1"/>
  <c r="X75" i="1"/>
  <c r="W75" i="1"/>
  <c r="V75" i="1"/>
  <c r="U75" i="1"/>
  <c r="T75" i="1"/>
  <c r="S75" i="1"/>
  <c r="R75" i="1"/>
  <c r="Q75" i="1"/>
  <c r="P75" i="1"/>
  <c r="O75" i="1"/>
  <c r="N75" i="1"/>
  <c r="M75" i="1"/>
  <c r="L75" i="1"/>
  <c r="K75" i="1"/>
  <c r="J75" i="1"/>
  <c r="I75" i="1"/>
  <c r="Y74" i="1"/>
  <c r="X74" i="1"/>
  <c r="W74" i="1"/>
  <c r="V74" i="1"/>
  <c r="U74" i="1"/>
  <c r="T74" i="1"/>
  <c r="S74" i="1"/>
  <c r="R74" i="1"/>
  <c r="Q74" i="1"/>
  <c r="P74" i="1"/>
  <c r="O74" i="1"/>
  <c r="N74" i="1"/>
  <c r="M74" i="1"/>
  <c r="L74" i="1"/>
  <c r="K74" i="1"/>
  <c r="J74" i="1"/>
  <c r="I74" i="1"/>
  <c r="Y73" i="1"/>
  <c r="X73" i="1"/>
  <c r="W73" i="1"/>
  <c r="V73" i="1"/>
  <c r="U73" i="1"/>
  <c r="T73" i="1"/>
  <c r="S73" i="1"/>
  <c r="R73" i="1"/>
  <c r="Q73" i="1"/>
  <c r="P73" i="1"/>
  <c r="O73" i="1"/>
  <c r="N73" i="1"/>
  <c r="M73" i="1"/>
  <c r="L73" i="1"/>
  <c r="K73" i="1"/>
  <c r="J73" i="1"/>
  <c r="I73" i="1"/>
  <c r="Y72" i="1"/>
  <c r="X72" i="1"/>
  <c r="W72" i="1"/>
  <c r="V72" i="1"/>
  <c r="U72" i="1"/>
  <c r="T72" i="1"/>
  <c r="S72" i="1"/>
  <c r="R72" i="1"/>
  <c r="Q72" i="1"/>
  <c r="P72" i="1"/>
  <c r="O72" i="1"/>
  <c r="N72" i="1"/>
  <c r="M72" i="1"/>
  <c r="L72" i="1"/>
  <c r="K72" i="1"/>
  <c r="J72" i="1"/>
  <c r="I72" i="1"/>
  <c r="Y71" i="1"/>
  <c r="X71" i="1"/>
  <c r="W71" i="1"/>
  <c r="V71" i="1"/>
  <c r="U71" i="1"/>
  <c r="T71" i="1"/>
  <c r="S71" i="1"/>
  <c r="R71" i="1"/>
  <c r="Q71" i="1"/>
  <c r="P71" i="1"/>
  <c r="O71" i="1"/>
  <c r="N71" i="1"/>
  <c r="M71" i="1"/>
  <c r="L71" i="1"/>
  <c r="K71" i="1"/>
  <c r="J71" i="1"/>
  <c r="I71" i="1"/>
  <c r="Y70" i="1"/>
  <c r="X70" i="1"/>
  <c r="W70" i="1"/>
  <c r="V70" i="1"/>
  <c r="U70" i="1"/>
  <c r="T70" i="1"/>
  <c r="S70" i="1"/>
  <c r="R70" i="1"/>
  <c r="Q70" i="1"/>
  <c r="P70" i="1"/>
  <c r="O70" i="1"/>
  <c r="N70" i="1"/>
  <c r="M70" i="1"/>
  <c r="L70" i="1"/>
  <c r="K70" i="1"/>
  <c r="J70" i="1"/>
  <c r="I70" i="1"/>
  <c r="Y69" i="1"/>
  <c r="X69" i="1"/>
  <c r="W69" i="1"/>
  <c r="V69" i="1"/>
  <c r="U69" i="1"/>
  <c r="T69" i="1"/>
  <c r="S69" i="1"/>
  <c r="R69" i="1"/>
  <c r="Q69" i="1"/>
  <c r="P69" i="1"/>
  <c r="O69" i="1"/>
  <c r="N69" i="1"/>
  <c r="M69" i="1"/>
  <c r="L69" i="1"/>
  <c r="K69" i="1"/>
  <c r="J69" i="1"/>
  <c r="I69" i="1"/>
  <c r="Y68" i="1"/>
  <c r="X68" i="1"/>
  <c r="W68" i="1"/>
  <c r="V68" i="1"/>
  <c r="U68" i="1"/>
  <c r="T68" i="1"/>
  <c r="S68" i="1"/>
  <c r="R68" i="1"/>
  <c r="Q68" i="1"/>
  <c r="P68" i="1"/>
  <c r="O68" i="1"/>
  <c r="N68" i="1"/>
  <c r="M68" i="1"/>
  <c r="L68" i="1"/>
  <c r="K68" i="1"/>
  <c r="J68" i="1"/>
  <c r="I68" i="1"/>
  <c r="Y67" i="1"/>
  <c r="X67" i="1"/>
  <c r="W67" i="1"/>
  <c r="V67" i="1"/>
  <c r="U67" i="1"/>
  <c r="T67" i="1"/>
  <c r="S67" i="1"/>
  <c r="R67" i="1"/>
  <c r="Q67" i="1"/>
  <c r="P67" i="1"/>
  <c r="O67" i="1"/>
  <c r="N67" i="1"/>
  <c r="M67" i="1"/>
  <c r="L67" i="1"/>
  <c r="K67" i="1"/>
  <c r="J67" i="1"/>
  <c r="I67" i="1"/>
  <c r="Y65" i="1"/>
  <c r="X65" i="1"/>
  <c r="W65" i="1"/>
  <c r="V65" i="1"/>
  <c r="U65" i="1"/>
  <c r="T65" i="1"/>
  <c r="S65" i="1"/>
  <c r="R65" i="1"/>
  <c r="Q65" i="1"/>
  <c r="P65" i="1"/>
  <c r="O65" i="1"/>
  <c r="N65" i="1"/>
  <c r="M65" i="1"/>
  <c r="L65" i="1"/>
  <c r="K65" i="1"/>
  <c r="J65" i="1"/>
  <c r="I65" i="1"/>
  <c r="Y64" i="1"/>
  <c r="X64" i="1"/>
  <c r="W64" i="1"/>
  <c r="V64" i="1"/>
  <c r="U64" i="1"/>
  <c r="T64" i="1"/>
  <c r="S64" i="1"/>
  <c r="R64" i="1"/>
  <c r="Q64" i="1"/>
  <c r="P64" i="1"/>
  <c r="O64" i="1"/>
  <c r="N64" i="1"/>
  <c r="M64" i="1"/>
  <c r="L64" i="1"/>
  <c r="K64" i="1"/>
  <c r="J64" i="1"/>
  <c r="I64" i="1"/>
  <c r="Y63" i="1"/>
  <c r="X63" i="1"/>
  <c r="W63" i="1"/>
  <c r="V63" i="1"/>
  <c r="U63" i="1"/>
  <c r="T63" i="1"/>
  <c r="S63" i="1"/>
  <c r="R63" i="1"/>
  <c r="Q63" i="1"/>
  <c r="P63" i="1"/>
  <c r="O63" i="1"/>
  <c r="N63" i="1"/>
  <c r="M63" i="1"/>
  <c r="L63" i="1"/>
  <c r="K63" i="1"/>
  <c r="J63" i="1"/>
  <c r="I63" i="1"/>
  <c r="Y62" i="1"/>
  <c r="X62" i="1"/>
  <c r="W62" i="1"/>
  <c r="V62" i="1"/>
  <c r="U62" i="1"/>
  <c r="T62" i="1"/>
  <c r="S62" i="1"/>
  <c r="R62" i="1"/>
  <c r="Q62" i="1"/>
  <c r="P62" i="1"/>
  <c r="O62" i="1"/>
  <c r="N62" i="1"/>
  <c r="M62" i="1"/>
  <c r="L62" i="1"/>
  <c r="K62" i="1"/>
  <c r="J62" i="1"/>
  <c r="I62" i="1"/>
  <c r="Y61" i="1"/>
  <c r="X61" i="1"/>
  <c r="W61" i="1"/>
  <c r="V61" i="1"/>
  <c r="U61" i="1"/>
  <c r="T61" i="1"/>
  <c r="S61" i="1"/>
  <c r="R61" i="1"/>
  <c r="Q61" i="1"/>
  <c r="P61" i="1"/>
  <c r="O61" i="1"/>
  <c r="N61" i="1"/>
  <c r="M61" i="1"/>
  <c r="L61" i="1"/>
  <c r="K61" i="1"/>
  <c r="J61" i="1"/>
  <c r="I61" i="1"/>
  <c r="Y60" i="1"/>
  <c r="X60" i="1"/>
  <c r="W60" i="1"/>
  <c r="V60" i="1"/>
  <c r="U60" i="1"/>
  <c r="T60" i="1"/>
  <c r="S60" i="1"/>
  <c r="R60" i="1"/>
  <c r="Q60" i="1"/>
  <c r="P60" i="1"/>
  <c r="O60" i="1"/>
  <c r="N60" i="1"/>
  <c r="M60" i="1"/>
  <c r="L60" i="1"/>
  <c r="K60" i="1"/>
  <c r="J60" i="1"/>
  <c r="I60" i="1"/>
  <c r="Y59" i="1"/>
  <c r="X59" i="1"/>
  <c r="W59" i="1"/>
  <c r="V59" i="1"/>
  <c r="U59" i="1"/>
  <c r="T59" i="1"/>
  <c r="S59" i="1"/>
  <c r="R59" i="1"/>
  <c r="Q59" i="1"/>
  <c r="P59" i="1"/>
  <c r="O59" i="1"/>
  <c r="N59" i="1"/>
  <c r="M59" i="1"/>
  <c r="L59" i="1"/>
  <c r="K59" i="1"/>
  <c r="J59" i="1"/>
  <c r="I59" i="1"/>
  <c r="Y58" i="1"/>
  <c r="X58" i="1"/>
  <c r="W58" i="1"/>
  <c r="V58" i="1"/>
  <c r="U58" i="1"/>
  <c r="T58" i="1"/>
  <c r="S58" i="1"/>
  <c r="R58" i="1"/>
  <c r="Q58" i="1"/>
  <c r="P58" i="1"/>
  <c r="O58" i="1"/>
  <c r="N58" i="1"/>
  <c r="M58" i="1"/>
  <c r="L58" i="1"/>
  <c r="K58" i="1"/>
  <c r="J58" i="1"/>
  <c r="I58" i="1"/>
  <c r="Y57" i="1"/>
  <c r="X57" i="1"/>
  <c r="W57" i="1"/>
  <c r="V57" i="1"/>
  <c r="U57" i="1"/>
  <c r="T57" i="1"/>
  <c r="S57" i="1"/>
  <c r="R57" i="1"/>
  <c r="Q57" i="1"/>
  <c r="P57" i="1"/>
  <c r="O57" i="1"/>
  <c r="N57" i="1"/>
  <c r="M57" i="1"/>
  <c r="L57" i="1"/>
  <c r="K57" i="1"/>
  <c r="J57" i="1"/>
  <c r="I57" i="1"/>
  <c r="Y56" i="1"/>
  <c r="X56" i="1"/>
  <c r="W56" i="1"/>
  <c r="V56" i="1"/>
  <c r="U56" i="1"/>
  <c r="T56" i="1"/>
  <c r="S56" i="1"/>
  <c r="R56" i="1"/>
  <c r="Q56" i="1"/>
  <c r="P56" i="1"/>
  <c r="O56" i="1"/>
  <c r="N56" i="1"/>
  <c r="M56" i="1"/>
  <c r="L56" i="1"/>
  <c r="K56" i="1"/>
  <c r="J56" i="1"/>
  <c r="I56" i="1"/>
  <c r="Y55" i="1"/>
  <c r="X55" i="1"/>
  <c r="W55" i="1"/>
  <c r="V55" i="1"/>
  <c r="U55" i="1"/>
  <c r="T55" i="1"/>
  <c r="S55" i="1"/>
  <c r="R55" i="1"/>
  <c r="Q55" i="1"/>
  <c r="P55" i="1"/>
  <c r="O55" i="1"/>
  <c r="N55" i="1"/>
  <c r="M55" i="1"/>
  <c r="L55" i="1"/>
  <c r="K55" i="1"/>
  <c r="J55" i="1"/>
  <c r="I55" i="1"/>
  <c r="Y54" i="1"/>
  <c r="X54" i="1"/>
  <c r="W54" i="1"/>
  <c r="V54" i="1"/>
  <c r="U54" i="1"/>
  <c r="T54" i="1"/>
  <c r="S54" i="1"/>
  <c r="R54" i="1"/>
  <c r="Q54" i="1"/>
  <c r="P54" i="1"/>
  <c r="O54" i="1"/>
  <c r="N54" i="1"/>
  <c r="M54" i="1"/>
  <c r="L54" i="1"/>
  <c r="K54" i="1"/>
  <c r="J54" i="1"/>
  <c r="I54" i="1"/>
  <c r="Y53" i="1"/>
  <c r="X53" i="1"/>
  <c r="W53" i="1"/>
  <c r="V53" i="1"/>
  <c r="U53" i="1"/>
  <c r="T53" i="1"/>
  <c r="S53" i="1"/>
  <c r="R53" i="1"/>
  <c r="Q53" i="1"/>
  <c r="P53" i="1"/>
  <c r="O53" i="1"/>
  <c r="N53" i="1"/>
  <c r="M53" i="1"/>
  <c r="L53" i="1"/>
  <c r="K53" i="1"/>
  <c r="J53" i="1"/>
  <c r="I53" i="1"/>
  <c r="Y52" i="1"/>
  <c r="X52" i="1"/>
  <c r="W52" i="1"/>
  <c r="V52" i="1"/>
  <c r="U52" i="1"/>
  <c r="T52" i="1"/>
  <c r="S52" i="1"/>
  <c r="R52" i="1"/>
  <c r="Q52" i="1"/>
  <c r="P52" i="1"/>
  <c r="O52" i="1"/>
  <c r="N52" i="1"/>
  <c r="M52" i="1"/>
  <c r="L52" i="1"/>
  <c r="K52" i="1"/>
  <c r="J52" i="1"/>
  <c r="I52" i="1"/>
  <c r="Y51" i="1"/>
  <c r="X51" i="1"/>
  <c r="W51" i="1"/>
  <c r="V51" i="1"/>
  <c r="U51" i="1"/>
  <c r="T51" i="1"/>
  <c r="S51" i="1"/>
  <c r="R51" i="1"/>
  <c r="Q51" i="1"/>
  <c r="P51" i="1"/>
  <c r="O51" i="1"/>
  <c r="N51" i="1"/>
  <c r="M51" i="1"/>
  <c r="L51" i="1"/>
  <c r="K51" i="1"/>
  <c r="J51" i="1"/>
  <c r="I51" i="1"/>
  <c r="Y50" i="1"/>
  <c r="X50" i="1"/>
  <c r="W50" i="1"/>
  <c r="V50" i="1"/>
  <c r="U50" i="1"/>
  <c r="T50" i="1"/>
  <c r="S50" i="1"/>
  <c r="R50" i="1"/>
  <c r="Q50" i="1"/>
  <c r="P50" i="1"/>
  <c r="O50" i="1"/>
  <c r="N50" i="1"/>
  <c r="M50" i="1"/>
  <c r="L50" i="1"/>
  <c r="K50" i="1"/>
  <c r="J50" i="1"/>
  <c r="I50" i="1"/>
  <c r="Y49" i="1"/>
  <c r="X49" i="1"/>
  <c r="W49" i="1"/>
  <c r="V49" i="1"/>
  <c r="U49" i="1"/>
  <c r="T49" i="1"/>
  <c r="S49" i="1"/>
  <c r="R49" i="1"/>
  <c r="Q49" i="1"/>
  <c r="P49" i="1"/>
  <c r="O49" i="1"/>
  <c r="N49" i="1"/>
  <c r="M49" i="1"/>
  <c r="L49" i="1"/>
  <c r="K49" i="1"/>
  <c r="J49" i="1"/>
  <c r="I49" i="1"/>
  <c r="Y48" i="1"/>
  <c r="X48" i="1"/>
  <c r="W48" i="1"/>
  <c r="V48" i="1"/>
  <c r="U48" i="1"/>
  <c r="T48" i="1"/>
  <c r="S48" i="1"/>
  <c r="R48" i="1"/>
  <c r="Q48" i="1"/>
  <c r="P48" i="1"/>
  <c r="O48" i="1"/>
  <c r="N48" i="1"/>
  <c r="M48" i="1"/>
  <c r="L48" i="1"/>
  <c r="K48" i="1"/>
  <c r="J48" i="1"/>
  <c r="I48" i="1"/>
  <c r="Y47" i="1"/>
  <c r="X47" i="1"/>
  <c r="W47" i="1"/>
  <c r="V47" i="1"/>
  <c r="U47" i="1"/>
  <c r="T47" i="1"/>
  <c r="S47" i="1"/>
  <c r="R47" i="1"/>
  <c r="Q47" i="1"/>
  <c r="P47" i="1"/>
  <c r="O47" i="1"/>
  <c r="N47" i="1"/>
  <c r="M47" i="1"/>
  <c r="L47" i="1"/>
  <c r="K47" i="1"/>
  <c r="J47" i="1"/>
  <c r="I47" i="1"/>
  <c r="Y46" i="1"/>
  <c r="X46" i="1"/>
  <c r="W46" i="1"/>
  <c r="V46" i="1"/>
  <c r="U46" i="1"/>
  <c r="T46" i="1"/>
  <c r="S46" i="1"/>
  <c r="R46" i="1"/>
  <c r="Q46" i="1"/>
  <c r="P46" i="1"/>
  <c r="O46" i="1"/>
  <c r="N46" i="1"/>
  <c r="M46" i="1"/>
  <c r="L46" i="1"/>
  <c r="K46" i="1"/>
  <c r="J46" i="1"/>
  <c r="I46" i="1"/>
  <c r="Y45" i="1"/>
  <c r="X45" i="1"/>
  <c r="W45" i="1"/>
  <c r="V45" i="1"/>
  <c r="U45" i="1"/>
  <c r="T45" i="1"/>
  <c r="S45" i="1"/>
  <c r="R45" i="1"/>
  <c r="Q45" i="1"/>
  <c r="P45" i="1"/>
  <c r="O45" i="1"/>
  <c r="N45" i="1"/>
  <c r="M45" i="1"/>
  <c r="L45" i="1"/>
  <c r="K45" i="1"/>
  <c r="J45" i="1"/>
  <c r="I45" i="1"/>
  <c r="Y44" i="1"/>
  <c r="X44" i="1"/>
  <c r="W44" i="1"/>
  <c r="V44" i="1"/>
  <c r="U44" i="1"/>
  <c r="T44" i="1"/>
  <c r="S44" i="1"/>
  <c r="R44" i="1"/>
  <c r="Q44" i="1"/>
  <c r="P44" i="1"/>
  <c r="O44" i="1"/>
  <c r="N44" i="1"/>
  <c r="M44" i="1"/>
  <c r="L44" i="1"/>
  <c r="K44" i="1"/>
  <c r="J44" i="1"/>
  <c r="I44" i="1"/>
  <c r="Y43" i="1"/>
  <c r="X43" i="1"/>
  <c r="W43" i="1"/>
  <c r="V43" i="1"/>
  <c r="U43" i="1"/>
  <c r="T43" i="1"/>
  <c r="S43" i="1"/>
  <c r="R43" i="1"/>
  <c r="Q43" i="1"/>
  <c r="P43" i="1"/>
  <c r="O43" i="1"/>
  <c r="N43" i="1"/>
  <c r="M43" i="1"/>
  <c r="L43" i="1"/>
  <c r="K43" i="1"/>
  <c r="J43" i="1"/>
  <c r="I43" i="1"/>
  <c r="Y42" i="1"/>
  <c r="X42" i="1"/>
  <c r="W42" i="1"/>
  <c r="V42" i="1"/>
  <c r="U42" i="1"/>
  <c r="T42" i="1"/>
  <c r="S42" i="1"/>
  <c r="R42" i="1"/>
  <c r="Q42" i="1"/>
  <c r="P42" i="1"/>
  <c r="O42" i="1"/>
  <c r="N42" i="1"/>
  <c r="M42" i="1"/>
  <c r="L42" i="1"/>
  <c r="K42" i="1"/>
  <c r="J42" i="1"/>
  <c r="I42" i="1"/>
  <c r="Y41" i="1"/>
  <c r="X41" i="1"/>
  <c r="W41" i="1"/>
  <c r="V41" i="1"/>
  <c r="U41" i="1"/>
  <c r="T41" i="1"/>
  <c r="S41" i="1"/>
  <c r="R41" i="1"/>
  <c r="Q41" i="1"/>
  <c r="P41" i="1"/>
  <c r="O41" i="1"/>
  <c r="N41" i="1"/>
  <c r="M41" i="1"/>
  <c r="L41" i="1"/>
  <c r="K41" i="1"/>
  <c r="J41" i="1"/>
  <c r="I41" i="1"/>
  <c r="Y40" i="1"/>
  <c r="X40" i="1"/>
  <c r="W40" i="1"/>
  <c r="V40" i="1"/>
  <c r="U40" i="1"/>
  <c r="T40" i="1"/>
  <c r="S40" i="1"/>
  <c r="R40" i="1"/>
  <c r="Q40" i="1"/>
  <c r="P40" i="1"/>
  <c r="O40" i="1"/>
  <c r="N40" i="1"/>
  <c r="M40" i="1"/>
  <c r="L40" i="1"/>
  <c r="K40" i="1"/>
  <c r="J40" i="1"/>
  <c r="I40" i="1"/>
  <c r="Y39" i="1"/>
  <c r="X39" i="1"/>
  <c r="W39" i="1"/>
  <c r="V39" i="1"/>
  <c r="U39" i="1"/>
  <c r="T39" i="1"/>
  <c r="S39" i="1"/>
  <c r="R39" i="1"/>
  <c r="Q39" i="1"/>
  <c r="P39" i="1"/>
  <c r="O39" i="1"/>
  <c r="N39" i="1"/>
  <c r="M39" i="1"/>
  <c r="L39" i="1"/>
  <c r="K39" i="1"/>
  <c r="J39" i="1"/>
  <c r="I39" i="1"/>
  <c r="Y38" i="1"/>
  <c r="X38" i="1"/>
  <c r="W38" i="1"/>
  <c r="V38" i="1"/>
  <c r="U38" i="1"/>
  <c r="T38" i="1"/>
  <c r="S38" i="1"/>
  <c r="R38" i="1"/>
  <c r="Q38" i="1"/>
  <c r="P38" i="1"/>
  <c r="O38" i="1"/>
  <c r="N38" i="1"/>
  <c r="M38" i="1"/>
  <c r="L38" i="1"/>
  <c r="K38" i="1"/>
  <c r="J38" i="1"/>
  <c r="I38" i="1"/>
  <c r="Y36" i="1"/>
  <c r="X36" i="1"/>
  <c r="W36" i="1"/>
  <c r="V36" i="1"/>
  <c r="U36" i="1"/>
  <c r="T36" i="1"/>
  <c r="S36" i="1"/>
  <c r="R36" i="1"/>
  <c r="Q36" i="1"/>
  <c r="P36" i="1"/>
  <c r="O36" i="1"/>
  <c r="N36" i="1"/>
  <c r="M36" i="1"/>
  <c r="L36" i="1"/>
  <c r="K36" i="1"/>
  <c r="J36" i="1"/>
  <c r="I36" i="1"/>
  <c r="Y35" i="1"/>
  <c r="X35" i="1"/>
  <c r="W35" i="1"/>
  <c r="V35" i="1"/>
  <c r="U35" i="1"/>
  <c r="T35" i="1"/>
  <c r="S35" i="1"/>
  <c r="R35" i="1"/>
  <c r="Q35" i="1"/>
  <c r="P35" i="1"/>
  <c r="O35" i="1"/>
  <c r="N35" i="1"/>
  <c r="M35" i="1"/>
  <c r="L35" i="1"/>
  <c r="K35" i="1"/>
  <c r="J35" i="1"/>
  <c r="I35" i="1"/>
  <c r="Y34" i="1"/>
  <c r="X34" i="1"/>
  <c r="W34" i="1"/>
  <c r="V34" i="1"/>
  <c r="U34" i="1"/>
  <c r="T34" i="1"/>
  <c r="S34" i="1"/>
  <c r="R34" i="1"/>
  <c r="Q34" i="1"/>
  <c r="P34" i="1"/>
  <c r="O34" i="1"/>
  <c r="N34" i="1"/>
  <c r="M34" i="1"/>
  <c r="L34" i="1"/>
  <c r="K34" i="1"/>
  <c r="J34" i="1"/>
  <c r="I34" i="1"/>
  <c r="Y33" i="1"/>
  <c r="X33" i="1"/>
  <c r="W33" i="1"/>
  <c r="V33" i="1"/>
  <c r="U33" i="1"/>
  <c r="T33" i="1"/>
  <c r="S33" i="1"/>
  <c r="R33" i="1"/>
  <c r="Q33" i="1"/>
  <c r="P33" i="1"/>
  <c r="O33" i="1"/>
  <c r="N33" i="1"/>
  <c r="M33" i="1"/>
  <c r="L33" i="1"/>
  <c r="K33" i="1"/>
  <c r="J33" i="1"/>
  <c r="I33" i="1"/>
  <c r="Y32" i="1"/>
  <c r="X32" i="1"/>
  <c r="W32" i="1"/>
  <c r="V32" i="1"/>
  <c r="U32" i="1"/>
  <c r="T32" i="1"/>
  <c r="S32" i="1"/>
  <c r="R32" i="1"/>
  <c r="Q32" i="1"/>
  <c r="P32" i="1"/>
  <c r="O32" i="1"/>
  <c r="N32" i="1"/>
  <c r="M32" i="1"/>
  <c r="L32" i="1"/>
  <c r="K32" i="1"/>
  <c r="J32" i="1"/>
  <c r="I32" i="1"/>
  <c r="Y28" i="1"/>
  <c r="X28" i="1"/>
  <c r="W28" i="1"/>
  <c r="V28" i="1"/>
  <c r="U28" i="1"/>
  <c r="T28" i="1"/>
  <c r="S28" i="1"/>
  <c r="R28" i="1"/>
  <c r="Q28" i="1"/>
  <c r="P28" i="1"/>
  <c r="O28" i="1"/>
  <c r="N28" i="1"/>
  <c r="M28" i="1"/>
  <c r="L28" i="1"/>
  <c r="K28" i="1"/>
  <c r="J28" i="1"/>
  <c r="I28" i="1"/>
  <c r="Y27" i="1"/>
  <c r="X27" i="1"/>
  <c r="W27" i="1"/>
  <c r="V27" i="1"/>
  <c r="U27" i="1"/>
  <c r="T27" i="1"/>
  <c r="S27" i="1"/>
  <c r="R27" i="1"/>
  <c r="Q27" i="1"/>
  <c r="P27" i="1"/>
  <c r="O27" i="1"/>
  <c r="N27" i="1"/>
  <c r="M27" i="1"/>
  <c r="L27" i="1"/>
  <c r="K27" i="1"/>
  <c r="J27" i="1"/>
  <c r="I27" i="1"/>
  <c r="Y26" i="1"/>
  <c r="X26" i="1"/>
  <c r="W26" i="1"/>
  <c r="V26" i="1"/>
  <c r="U26" i="1"/>
  <c r="T26" i="1"/>
  <c r="S26" i="1"/>
  <c r="R26" i="1"/>
  <c r="Q26" i="1"/>
  <c r="P26" i="1"/>
  <c r="O26" i="1"/>
  <c r="N26" i="1"/>
  <c r="M26" i="1"/>
  <c r="L26" i="1"/>
  <c r="K26" i="1"/>
  <c r="J26" i="1"/>
  <c r="I26" i="1"/>
  <c r="Y25" i="1"/>
  <c r="X25" i="1"/>
  <c r="W25" i="1"/>
  <c r="V25" i="1"/>
  <c r="U25" i="1"/>
  <c r="T25" i="1"/>
  <c r="S25" i="1"/>
  <c r="R25" i="1"/>
  <c r="Q25" i="1"/>
  <c r="P25" i="1"/>
  <c r="O25" i="1"/>
  <c r="N25" i="1"/>
  <c r="M25" i="1"/>
  <c r="L25" i="1"/>
  <c r="K25" i="1"/>
  <c r="J25" i="1"/>
  <c r="I25" i="1"/>
  <c r="Y24" i="1"/>
  <c r="X24" i="1"/>
  <c r="W24" i="1"/>
  <c r="V24" i="1"/>
  <c r="U24" i="1"/>
  <c r="T24" i="1"/>
  <c r="S24" i="1"/>
  <c r="R24" i="1"/>
  <c r="Q24" i="1"/>
  <c r="P24" i="1"/>
  <c r="O24" i="1"/>
  <c r="N24" i="1"/>
  <c r="M24" i="1"/>
  <c r="L24" i="1"/>
  <c r="K24" i="1"/>
  <c r="J24" i="1"/>
  <c r="I24" i="1"/>
  <c r="Y23" i="1"/>
  <c r="X23" i="1"/>
  <c r="W23" i="1"/>
  <c r="V23" i="1"/>
  <c r="U23" i="1"/>
  <c r="T23" i="1"/>
  <c r="S23" i="1"/>
  <c r="R23" i="1"/>
  <c r="Q23" i="1"/>
  <c r="P23" i="1"/>
  <c r="O23" i="1"/>
  <c r="N23" i="1"/>
  <c r="M23" i="1"/>
  <c r="L23" i="1"/>
  <c r="K23" i="1"/>
  <c r="J23" i="1"/>
  <c r="I23" i="1"/>
  <c r="Y22" i="1"/>
  <c r="X22" i="1"/>
  <c r="W22" i="1"/>
  <c r="V22" i="1"/>
  <c r="U22" i="1"/>
  <c r="T22" i="1"/>
  <c r="S22" i="1"/>
  <c r="R22" i="1"/>
  <c r="Q22" i="1"/>
  <c r="P22" i="1"/>
  <c r="O22" i="1"/>
  <c r="N22" i="1"/>
  <c r="M22" i="1"/>
  <c r="L22" i="1"/>
  <c r="K22" i="1"/>
  <c r="J22" i="1"/>
  <c r="I22" i="1"/>
  <c r="Y21" i="1"/>
  <c r="X21" i="1"/>
  <c r="W21" i="1"/>
  <c r="V21" i="1"/>
  <c r="U21" i="1"/>
  <c r="T21" i="1"/>
  <c r="S21" i="1"/>
  <c r="R21" i="1"/>
  <c r="Q21" i="1"/>
  <c r="P21" i="1"/>
  <c r="O21" i="1"/>
  <c r="N21" i="1"/>
  <c r="M21" i="1"/>
  <c r="L21" i="1"/>
  <c r="K21" i="1"/>
  <c r="J21" i="1"/>
  <c r="I21" i="1"/>
  <c r="Y20" i="1"/>
  <c r="X20" i="1"/>
  <c r="W20" i="1"/>
  <c r="V20" i="1"/>
  <c r="U20" i="1"/>
  <c r="T20" i="1"/>
  <c r="S20" i="1"/>
  <c r="R20" i="1"/>
  <c r="Q20" i="1"/>
  <c r="P20" i="1"/>
  <c r="O20" i="1"/>
  <c r="N20" i="1"/>
  <c r="M20" i="1"/>
  <c r="L20" i="1"/>
  <c r="K20" i="1"/>
  <c r="J20" i="1"/>
  <c r="I20" i="1"/>
  <c r="Y19" i="1"/>
  <c r="X19" i="1"/>
  <c r="W19" i="1"/>
  <c r="V19" i="1"/>
  <c r="U19" i="1"/>
  <c r="T19" i="1"/>
  <c r="S19" i="1"/>
  <c r="R19" i="1"/>
  <c r="Q19" i="1"/>
  <c r="P19" i="1"/>
  <c r="O19" i="1"/>
  <c r="N19" i="1"/>
  <c r="M19" i="1"/>
  <c r="L19" i="1"/>
  <c r="K19" i="1"/>
  <c r="J19" i="1"/>
  <c r="I19" i="1"/>
  <c r="Y18" i="1"/>
  <c r="X18" i="1"/>
  <c r="W18" i="1"/>
  <c r="V18" i="1"/>
  <c r="U18" i="1"/>
  <c r="T18" i="1"/>
  <c r="S18" i="1"/>
  <c r="R18" i="1"/>
  <c r="Q18" i="1"/>
  <c r="P18" i="1"/>
  <c r="O18" i="1"/>
  <c r="N18" i="1"/>
  <c r="M18" i="1"/>
  <c r="L18" i="1"/>
  <c r="K18" i="1"/>
  <c r="J18" i="1"/>
  <c r="I18" i="1"/>
  <c r="Y17" i="1"/>
  <c r="X17" i="1"/>
  <c r="W17" i="1"/>
  <c r="V17" i="1"/>
  <c r="U17" i="1"/>
  <c r="T17" i="1"/>
  <c r="S17" i="1"/>
  <c r="R17" i="1"/>
  <c r="Q17" i="1"/>
  <c r="P17" i="1"/>
  <c r="O17" i="1"/>
  <c r="N17" i="1"/>
  <c r="M17" i="1"/>
  <c r="L17" i="1"/>
  <c r="K17" i="1"/>
  <c r="J17" i="1"/>
  <c r="I17" i="1"/>
  <c r="Y16" i="1"/>
  <c r="X16" i="1"/>
  <c r="W16" i="1"/>
  <c r="V16" i="1"/>
  <c r="U16" i="1"/>
  <c r="T16" i="1"/>
  <c r="S16" i="1"/>
  <c r="R16" i="1"/>
  <c r="Q16" i="1"/>
  <c r="P16" i="1"/>
  <c r="O16" i="1"/>
  <c r="N16" i="1"/>
  <c r="M16" i="1"/>
  <c r="L16" i="1"/>
  <c r="K16" i="1"/>
  <c r="J16" i="1"/>
  <c r="I16" i="1"/>
  <c r="Y15" i="1"/>
  <c r="X15" i="1"/>
  <c r="W15" i="1"/>
  <c r="V15" i="1"/>
  <c r="U15" i="1"/>
  <c r="T15" i="1"/>
  <c r="S15" i="1"/>
  <c r="R15" i="1"/>
  <c r="Q15" i="1"/>
  <c r="P15" i="1"/>
  <c r="O15" i="1"/>
  <c r="N15" i="1"/>
  <c r="M15" i="1"/>
  <c r="L15" i="1"/>
  <c r="K15" i="1"/>
  <c r="J15" i="1"/>
  <c r="I15" i="1"/>
  <c r="Y14" i="1"/>
  <c r="X14" i="1"/>
  <c r="W14" i="1"/>
  <c r="V14" i="1"/>
  <c r="U14" i="1"/>
  <c r="T14" i="1"/>
  <c r="S14" i="1"/>
  <c r="R14" i="1"/>
  <c r="Q14" i="1"/>
  <c r="P14" i="1"/>
  <c r="O14" i="1"/>
  <c r="N14" i="1"/>
  <c r="M14" i="1"/>
  <c r="L14" i="1"/>
  <c r="K14" i="1"/>
  <c r="J14" i="1"/>
  <c r="I14" i="1"/>
  <c r="Y13" i="1"/>
  <c r="X13" i="1"/>
  <c r="W13" i="1"/>
  <c r="V13" i="1"/>
  <c r="U13" i="1"/>
  <c r="T13" i="1"/>
  <c r="S13" i="1"/>
  <c r="R13" i="1"/>
  <c r="Q13" i="1"/>
  <c r="P13" i="1"/>
  <c r="O13" i="1"/>
  <c r="N13" i="1"/>
  <c r="M13" i="1"/>
  <c r="L13" i="1"/>
  <c r="K13" i="1"/>
  <c r="J13" i="1"/>
  <c r="I13" i="1"/>
  <c r="Y12" i="1"/>
  <c r="X12" i="1"/>
  <c r="W12" i="1"/>
  <c r="V12" i="1"/>
  <c r="U12" i="1"/>
  <c r="T12" i="1"/>
  <c r="S12" i="1"/>
  <c r="R12" i="1"/>
  <c r="Q12" i="1"/>
  <c r="P12" i="1"/>
  <c r="O12" i="1"/>
  <c r="N12" i="1"/>
  <c r="M12" i="1"/>
  <c r="L12" i="1"/>
  <c r="K12" i="1"/>
  <c r="J12" i="1"/>
  <c r="I12" i="1"/>
  <c r="Y11" i="1"/>
  <c r="X11" i="1"/>
  <c r="W11" i="1"/>
  <c r="V11" i="1"/>
  <c r="U11" i="1"/>
  <c r="T11" i="1"/>
  <c r="S11" i="1"/>
  <c r="R11" i="1"/>
  <c r="Q11" i="1"/>
  <c r="P11" i="1"/>
  <c r="O11" i="1"/>
  <c r="N11" i="1"/>
  <c r="M11" i="1"/>
  <c r="L11" i="1"/>
  <c r="K11" i="1"/>
  <c r="J11" i="1"/>
  <c r="I11" i="1"/>
  <c r="Y10" i="1"/>
  <c r="X10" i="1"/>
  <c r="W10" i="1"/>
  <c r="V10" i="1"/>
  <c r="U10" i="1"/>
  <c r="T10" i="1"/>
  <c r="S10" i="1"/>
  <c r="R10" i="1"/>
  <c r="Q10" i="1"/>
  <c r="P10" i="1"/>
  <c r="O10" i="1"/>
  <c r="N10" i="1"/>
  <c r="M10" i="1"/>
  <c r="L10" i="1"/>
  <c r="K10" i="1"/>
  <c r="J10" i="1"/>
  <c r="I10" i="1"/>
  <c r="Y9" i="1"/>
  <c r="X9" i="1"/>
  <c r="W9" i="1"/>
  <c r="V9" i="1"/>
  <c r="U9" i="1"/>
  <c r="T9" i="1"/>
  <c r="S9" i="1"/>
  <c r="R9" i="1"/>
  <c r="Q9" i="1"/>
  <c r="P9" i="1"/>
  <c r="O9" i="1"/>
  <c r="N9" i="1"/>
  <c r="M9" i="1"/>
  <c r="L9" i="1"/>
  <c r="K9" i="1"/>
  <c r="J9" i="1"/>
  <c r="I9" i="1"/>
  <c r="Y8" i="1"/>
  <c r="X8" i="1"/>
  <c r="W8" i="1"/>
  <c r="V8" i="1"/>
  <c r="U8" i="1"/>
  <c r="T8" i="1"/>
  <c r="S8" i="1"/>
  <c r="R8" i="1"/>
  <c r="Q8" i="1"/>
  <c r="P8" i="1"/>
  <c r="O8" i="1"/>
  <c r="N8" i="1"/>
  <c r="M8" i="1"/>
  <c r="L8" i="1"/>
  <c r="K8" i="1"/>
  <c r="J8" i="1"/>
  <c r="I8" i="1"/>
  <c r="I37" i="1" l="1"/>
  <c r="M37" i="1"/>
  <c r="Q37" i="1"/>
  <c r="U37" i="1"/>
  <c r="Y37" i="1"/>
  <c r="L37" i="1"/>
  <c r="P37" i="1"/>
  <c r="P81" i="1" s="1"/>
  <c r="T37" i="1"/>
  <c r="T81" i="1" s="1"/>
  <c r="X37" i="1"/>
  <c r="T29" i="1"/>
  <c r="K29" i="1"/>
  <c r="O29" i="1"/>
  <c r="S29" i="1"/>
  <c r="W29" i="1"/>
  <c r="J29" i="1"/>
  <c r="N29" i="1"/>
  <c r="R29" i="1"/>
  <c r="V29" i="1"/>
  <c r="X29" i="1"/>
  <c r="X81" i="1" s="1"/>
  <c r="K37" i="1"/>
  <c r="K81" i="1" s="1"/>
  <c r="O37" i="1"/>
  <c r="S37" i="1"/>
  <c r="W37" i="1"/>
  <c r="J37" i="1"/>
  <c r="J81" i="1" s="1"/>
  <c r="N37" i="1"/>
  <c r="R37" i="1"/>
  <c r="V37" i="1"/>
  <c r="L29" i="1"/>
  <c r="P29" i="1"/>
  <c r="I29" i="1"/>
  <c r="I81" i="1" s="1"/>
  <c r="M29" i="1"/>
  <c r="Q29" i="1"/>
  <c r="Q81" i="1" s="1"/>
  <c r="U29" i="1"/>
  <c r="Y29" i="1"/>
  <c r="Y81" i="1" s="1"/>
  <c r="M81" i="1"/>
  <c r="L81" i="1"/>
  <c r="U81" i="1" l="1"/>
  <c r="N81" i="1"/>
  <c r="O81" i="1"/>
  <c r="R81" i="1"/>
  <c r="S81" i="1"/>
  <c r="V81" i="1"/>
  <c r="W81" i="1"/>
</calcChain>
</file>

<file path=xl/sharedStrings.xml><?xml version="1.0" encoding="utf-8"?>
<sst xmlns="http://schemas.openxmlformats.org/spreadsheetml/2006/main" count="399" uniqueCount="215">
  <si>
    <t>Closed/ Consolidated camps in November</t>
  </si>
  <si>
    <t xml:space="preserve">Iraq Camp Master List and Population Flow - Nov 2019 </t>
  </si>
  <si>
    <t>*</t>
  </si>
  <si>
    <t xml:space="preserve">Figure taken from last reported month </t>
  </si>
  <si>
    <t>The difference in total no. of families in each camp results not only from new arrivals, departures but also from newly married cases, and changes in family composition due to births, marriages or deaths.</t>
  </si>
  <si>
    <t>The population figures including departures/ arrivals are not absolute numbers as they are collected by partners in the field and represent the most up-to-date numbers on population but may not be exact.</t>
  </si>
  <si>
    <t xml:space="preserve">Camp Information </t>
  </si>
  <si>
    <t xml:space="preserve">Population Overview </t>
  </si>
  <si>
    <t>Population Flow</t>
  </si>
  <si>
    <t>Plots</t>
  </si>
  <si>
    <t>Demographics</t>
  </si>
  <si>
    <t xml:space="preserve">Snr. </t>
  </si>
  <si>
    <t>Month</t>
  </si>
  <si>
    <t>Governorate</t>
  </si>
  <si>
    <t>District</t>
  </si>
  <si>
    <t>Camp name</t>
  </si>
  <si>
    <t xml:space="preserve"> </t>
  </si>
  <si>
    <t>SSID</t>
  </si>
  <si>
    <t>Total no of families</t>
  </si>
  <si>
    <t>Total no of individuals</t>
  </si>
  <si>
    <t>Total no of Females</t>
  </si>
  <si>
    <t>Total no of Males</t>
  </si>
  <si>
    <t>Total no of newly arrived families</t>
  </si>
  <si>
    <r>
      <t xml:space="preserve">Total no of newly arrived </t>
    </r>
    <r>
      <rPr>
        <b/>
        <sz val="8"/>
        <color theme="0"/>
        <rFont val="Arial"/>
        <family val="2"/>
      </rPr>
      <t>individuals</t>
    </r>
  </si>
  <si>
    <t>Total no of newly arrived families in secondary displacement</t>
  </si>
  <si>
    <r>
      <t xml:space="preserve">Total no of newly arrived </t>
    </r>
    <r>
      <rPr>
        <b/>
        <sz val="8"/>
        <color theme="0"/>
        <rFont val="Arial"/>
        <family val="2"/>
      </rPr>
      <t>individuals</t>
    </r>
    <r>
      <rPr>
        <sz val="8"/>
        <color theme="0"/>
        <rFont val="Arial"/>
        <family val="2"/>
      </rPr>
      <t xml:space="preserve"> in secondary displacement</t>
    </r>
  </si>
  <si>
    <t xml:space="preserve">Total no of families that left the camp </t>
  </si>
  <si>
    <r>
      <t xml:space="preserve">Total no of </t>
    </r>
    <r>
      <rPr>
        <b/>
        <sz val="8"/>
        <color theme="0"/>
        <rFont val="Arial"/>
        <family val="2"/>
      </rPr>
      <t>individuals</t>
    </r>
    <r>
      <rPr>
        <sz val="8"/>
        <color theme="0"/>
        <rFont val="Arial"/>
        <family val="2"/>
      </rPr>
      <t xml:space="preserve"> that left the camp </t>
    </r>
  </si>
  <si>
    <t>Total no of occupied plots</t>
  </si>
  <si>
    <t>Total no of uninhabited plots with concrete slabs</t>
  </si>
  <si>
    <t>Total no of uninhabited plots with concrete slabs and tents</t>
  </si>
  <si>
    <t>Total no of uninhabited plots with caravan/ RHU</t>
  </si>
  <si>
    <t>Total no of children
(0-17 yrs)</t>
  </si>
  <si>
    <t>Total no of adults
(18-59 yrs)</t>
  </si>
  <si>
    <t>Total no of elderly
(60 yrs and above)</t>
  </si>
  <si>
    <t>Al-Anbar</t>
  </si>
  <si>
    <t>Al-Falluja</t>
  </si>
  <si>
    <t>Al-Nasir Camp (AAF01)</t>
  </si>
  <si>
    <t>IQ0102-0019-001</t>
  </si>
  <si>
    <t>Al-Salam Camp (AAF02)</t>
  </si>
  <si>
    <t>IQ0102-0019-002</t>
  </si>
  <si>
    <t>Al-Ikhowa (AAF03)</t>
  </si>
  <si>
    <t>IQ0102-0019-003</t>
  </si>
  <si>
    <t>Al-Hijaj camp (AAF04)</t>
  </si>
  <si>
    <t>IQ0102-0019-004</t>
  </si>
  <si>
    <t>Al-Amal Al-manshood 1 MoDM camp (AAF05)</t>
  </si>
  <si>
    <t>IQ0102-0019-005</t>
  </si>
  <si>
    <t>Amriyat Al-Fallujah semi-perminant / UNHCR Halls (Al Qa'at) (AAF07)</t>
  </si>
  <si>
    <t>IQ0102-0019-007</t>
  </si>
  <si>
    <t>Al-Sa'ada camp (AAF08)</t>
  </si>
  <si>
    <t>IQ0102-0019-008</t>
  </si>
  <si>
    <t>Caravan 1 camp (AAF11)</t>
  </si>
  <si>
    <t>IQ0102-0019-011</t>
  </si>
  <si>
    <t>Amal Manshood 2 (AAF12)</t>
  </si>
  <si>
    <t>IQ0102-0019-012</t>
  </si>
  <si>
    <t>Iraq Camp (AAF14)</t>
  </si>
  <si>
    <t>IQ0102-0019-014</t>
  </si>
  <si>
    <t>Kiram Al Fallujah Camp (AAF16)</t>
  </si>
  <si>
    <t>IQ0102-0019-016</t>
  </si>
  <si>
    <t>Al Fallujah 1 (AAF17)</t>
  </si>
  <si>
    <t>IQ0102-0019-017</t>
  </si>
  <si>
    <t>Al-Tahrir (Al Khanjar) (AAF18)</t>
  </si>
  <si>
    <t>IQ0102-0019-018</t>
  </si>
  <si>
    <t>Al-Mateen (AAF19)</t>
  </si>
  <si>
    <t>IQ0102-0019-019</t>
  </si>
  <si>
    <t>Fallujah 9 (AAF20)</t>
  </si>
  <si>
    <t>IQ0102-0019-020</t>
  </si>
  <si>
    <t>Zoba'a camp (AAF22)</t>
  </si>
  <si>
    <t>IQ0102-0019-022</t>
  </si>
  <si>
    <t>Al-Simood / Ssumud (AAF24)</t>
  </si>
  <si>
    <t>IQ0102-0019-023</t>
  </si>
  <si>
    <t>Al Anbar (AAF27)</t>
  </si>
  <si>
    <t>IQ0102-0019-027</t>
  </si>
  <si>
    <t>Alta'aki (AAF30)</t>
  </si>
  <si>
    <t>IQ0102-0019-030</t>
  </si>
  <si>
    <t>Al Rayan (AAF31)</t>
  </si>
  <si>
    <t>IQ0102-0019-031</t>
  </si>
  <si>
    <t>Al Shahuda al Ashwaii (AAF32)</t>
  </si>
  <si>
    <t>IQ0102-0019-032</t>
  </si>
  <si>
    <t>Anbar</t>
  </si>
  <si>
    <t>Falluja</t>
  </si>
  <si>
    <t>Total AAF</t>
  </si>
  <si>
    <t>Fallujah camp 5 - HTC</t>
  </si>
  <si>
    <t>IQ0102-0033-013</t>
  </si>
  <si>
    <t>Consolidated</t>
  </si>
  <si>
    <t>Fallujah camp 7 - HTC</t>
  </si>
  <si>
    <t>IQ0102-0033-016</t>
  </si>
  <si>
    <t>Al Tahrer 1</t>
  </si>
  <si>
    <t>IQ0102-0033-003</t>
  </si>
  <si>
    <t>Al Tahrer 2</t>
  </si>
  <si>
    <t>IQ0102-0033-004</t>
  </si>
  <si>
    <t>Al Tahrer Central</t>
  </si>
  <si>
    <t>IQ0102-0033-002</t>
  </si>
  <si>
    <t>Al-Qasir 4 - RHU Camp B</t>
  </si>
  <si>
    <t>IQ0102-0033-006</t>
  </si>
  <si>
    <t>Al-Qasir RHU Camp A</t>
  </si>
  <si>
    <t>IQ0102-0033-005</t>
  </si>
  <si>
    <t>Ramadi</t>
  </si>
  <si>
    <t>Total HTC</t>
  </si>
  <si>
    <t>Baghdad</t>
  </si>
  <si>
    <t>Al-Mada'in</t>
  </si>
  <si>
    <t>Al-Nabi Younis</t>
  </si>
  <si>
    <t>IQ0707-0001</t>
  </si>
  <si>
    <t>Al-Kadhmiyah</t>
  </si>
  <si>
    <t>Al-Ahel</t>
  </si>
  <si>
    <t>IQ0701-0002</t>
  </si>
  <si>
    <t>Al-Risafa</t>
  </si>
  <si>
    <t>Zayona</t>
  </si>
  <si>
    <t>IQ0707-0043</t>
  </si>
  <si>
    <t>Al-Mahmoudiya</t>
  </si>
  <si>
    <t>Latifiya 1</t>
  </si>
  <si>
    <t>IQ0706-0004</t>
  </si>
  <si>
    <t>Latifiya 2</t>
  </si>
  <si>
    <t>IQ0706-0003</t>
  </si>
  <si>
    <t>Duhok</t>
  </si>
  <si>
    <t>Zakho</t>
  </si>
  <si>
    <t>Berseve 1</t>
  </si>
  <si>
    <t>IQ0804-0001</t>
  </si>
  <si>
    <t>Berseve 2</t>
  </si>
  <si>
    <t>IQ0804-0002</t>
  </si>
  <si>
    <t>Chamishku</t>
  </si>
  <si>
    <t>IQ0804-0003</t>
  </si>
  <si>
    <t>Darkar</t>
  </si>
  <si>
    <t>IQ0804-0290</t>
  </si>
  <si>
    <t>Al-Amadiya</t>
  </si>
  <si>
    <t>Dawadia</t>
  </si>
  <si>
    <t>IQ0801-0001</t>
  </si>
  <si>
    <t>Ninewa</t>
  </si>
  <si>
    <t>Aqra</t>
  </si>
  <si>
    <t>Mamilian</t>
  </si>
  <si>
    <t>IQ1501-0002</t>
  </si>
  <si>
    <t>Sumail</t>
  </si>
  <si>
    <t>Kabarto 2</t>
  </si>
  <si>
    <t>IQ0803-0003</t>
  </si>
  <si>
    <t>Khanke</t>
  </si>
  <si>
    <t>IQ0803-0005</t>
  </si>
  <si>
    <t>Bajet Kandala</t>
  </si>
  <si>
    <t>IQ0803-0001</t>
  </si>
  <si>
    <t>Rwanga Community</t>
  </si>
  <si>
    <t>IQ0803-0004</t>
  </si>
  <si>
    <t>Shariya</t>
  </si>
  <si>
    <t>IQ0803-0006</t>
  </si>
  <si>
    <t>Kabarto 1</t>
  </si>
  <si>
    <t>IQ0803-0002</t>
  </si>
  <si>
    <t>Diyala</t>
  </si>
  <si>
    <t>Khanaqin</t>
  </si>
  <si>
    <t>Al-Wand 1</t>
  </si>
  <si>
    <t>IQ1004-0003</t>
  </si>
  <si>
    <t>Al-Wand 2</t>
  </si>
  <si>
    <t>IQ1004-0004</t>
  </si>
  <si>
    <t>Qoratu</t>
  </si>
  <si>
    <t>IQ1004-0011</t>
  </si>
  <si>
    <t>Baquba</t>
  </si>
  <si>
    <t>Muskar Saad Camp</t>
  </si>
  <si>
    <t>IQ1002-0007</t>
  </si>
  <si>
    <t>Erbil</t>
  </si>
  <si>
    <t>Baharka</t>
  </si>
  <si>
    <t>IQ1102-0001</t>
  </si>
  <si>
    <t>Harshm</t>
  </si>
  <si>
    <t>IQ1102-0002</t>
  </si>
  <si>
    <t>Makhmour</t>
  </si>
  <si>
    <t>Debaga 1</t>
  </si>
  <si>
    <t>IQ1107-0007</t>
  </si>
  <si>
    <t>Kerbela</t>
  </si>
  <si>
    <t>Al-Hinidya</t>
  </si>
  <si>
    <t>Al-Kawthar Camp</t>
  </si>
  <si>
    <t>IQ1203-0001</t>
  </si>
  <si>
    <t>Kirkuk</t>
  </si>
  <si>
    <t>Laylan 2</t>
  </si>
  <si>
    <t>IQ1302-0008</t>
  </si>
  <si>
    <t>Yahyawa</t>
  </si>
  <si>
    <t>IQ1302-0002</t>
  </si>
  <si>
    <t>Laylan IDP</t>
  </si>
  <si>
    <t>IQ1302-0001</t>
  </si>
  <si>
    <t>Tilkaef</t>
  </si>
  <si>
    <t>Garmawa</t>
  </si>
  <si>
    <t>IQ1509-0001</t>
  </si>
  <si>
    <t>Al-Shikhan</t>
  </si>
  <si>
    <t>Essian</t>
  </si>
  <si>
    <t>IQ1506-0001</t>
  </si>
  <si>
    <t>Mamrashan</t>
  </si>
  <si>
    <t>IQ1506-0003</t>
  </si>
  <si>
    <t>Sheikhan</t>
  </si>
  <si>
    <t>IQ1506-0002</t>
  </si>
  <si>
    <t>Al-Hamdaniya</t>
  </si>
  <si>
    <t>Hasansham U2</t>
  </si>
  <si>
    <t>IQ1503-0024</t>
  </si>
  <si>
    <t>Hasansham U3</t>
  </si>
  <si>
    <t>IQ1503-0030</t>
  </si>
  <si>
    <t>Khazer M1</t>
  </si>
  <si>
    <t>IQ1503-0010</t>
  </si>
  <si>
    <t>As Salamyiah 2</t>
  </si>
  <si>
    <t>IQ1503-0027-002</t>
  </si>
  <si>
    <t>Al-Mosul</t>
  </si>
  <si>
    <t>Qayyarah-Jad'ah 1</t>
  </si>
  <si>
    <t>IQ1505-0010-001</t>
  </si>
  <si>
    <t>Qayyarah-Jad'ah 5</t>
  </si>
  <si>
    <t>IQ1505-0010-004</t>
  </si>
  <si>
    <t>Hamam Al Alil 2</t>
  </si>
  <si>
    <t>IQ1505-0015</t>
  </si>
  <si>
    <t>Salah Al-Din</t>
  </si>
  <si>
    <t>Tikrit</t>
  </si>
  <si>
    <t>Al Karamah</t>
  </si>
  <si>
    <t>IQ1808-0014-002</t>
  </si>
  <si>
    <t>Sulaymaniyah</t>
  </si>
  <si>
    <t>Kalar</t>
  </si>
  <si>
    <t>Tazade</t>
  </si>
  <si>
    <t>IQ0505-0002</t>
  </si>
  <si>
    <t>Al-Sulaymaniya</t>
  </si>
  <si>
    <t>Arbat IDP</t>
  </si>
  <si>
    <t>IQ0510-0001</t>
  </si>
  <si>
    <t>Ashti IDP</t>
  </si>
  <si>
    <t>IQ0510-0002</t>
  </si>
  <si>
    <t xml:space="preserve">Total </t>
  </si>
  <si>
    <t>November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</si>
</sst>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14" x14ac:knownFonts="1">
    <font>
      <sz val="11"/>
      <color theme="1"/>
      <name val="Calibri"/>
      <family val="2"/>
      <scheme val="minor"/>
    </font>
    <font>
      <sz val="11"/>
      <color theme="1"/>
      <name val="Calibri"/>
      <family val="2"/>
      <scheme val="minor"/>
    </font>
    <font>
      <sz val="11"/>
      <color theme="1"/>
      <name val="Arial Narrow"/>
      <family val="2"/>
    </font>
    <font>
      <sz val="9"/>
      <color theme="1"/>
      <name val="Arial"/>
      <family val="2"/>
    </font>
    <font>
      <sz val="8"/>
      <color theme="1"/>
      <name val="Arial Narrow"/>
      <family val="2"/>
    </font>
    <font>
      <sz val="9"/>
      <color theme="1"/>
      <name val="Arial Narrow"/>
      <family val="2"/>
    </font>
    <font>
      <sz val="18"/>
      <color rgb="FF2A87C8"/>
      <name val="Arial"/>
      <family val="2"/>
    </font>
    <font>
      <b/>
      <sz val="9"/>
      <color theme="0"/>
      <name val="Arial"/>
      <family val="2"/>
    </font>
    <font>
      <sz val="8"/>
      <color theme="0"/>
      <name val="Arial"/>
      <family val="2"/>
    </font>
    <font>
      <b/>
      <sz val="8"/>
      <color theme="0"/>
      <name val="Arial"/>
      <family val="2"/>
    </font>
    <font>
      <b/>
      <sz val="8"/>
      <color theme="1"/>
      <name val="Arial"/>
      <family val="2"/>
    </font>
    <font>
      <sz val="8"/>
      <color theme="1"/>
      <name val="Arial"/>
      <family val="2"/>
    </font>
    <font>
      <b/>
      <sz val="12"/>
      <color rgb="FF2A87C8"/>
      <name val="Arial"/>
      <family val="2"/>
    </font>
    <font>
      <sz val="8"/>
      <color theme="1"/>
      <name val="Calibri"/>
      <family val="2"/>
      <scheme val="minor"/>
    </font>
  </fonts>
  <fills count="8">
    <fill>
      <patternFill patternType="none"/>
    </fill>
    <fill>
      <patternFill patternType="gray125"/>
    </fill>
    <fill>
      <patternFill patternType="solid">
        <fgColor theme="0"/>
        <bgColor indexed="64"/>
      </patternFill>
    </fill>
    <fill>
      <patternFill patternType="darkGrid">
        <fgColor auto="1"/>
      </patternFill>
    </fill>
    <fill>
      <patternFill patternType="solid">
        <fgColor rgb="FF545456"/>
        <bgColor indexed="64"/>
      </patternFill>
    </fill>
    <fill>
      <patternFill patternType="solid">
        <fgColor rgb="FF2A87C8"/>
        <bgColor indexed="64"/>
      </patternFill>
    </fill>
    <fill>
      <patternFill patternType="gray125">
        <fgColor theme="3" tint="0.59996337778862885"/>
        <bgColor indexed="65"/>
      </patternFill>
    </fill>
    <fill>
      <patternFill patternType="solid">
        <fgColor indexed="65"/>
        <bgColor theme="0"/>
      </patternFill>
    </fill>
  </fills>
  <borders count="2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indexed="64"/>
      </left>
      <right/>
      <top/>
      <bottom style="medium">
        <color indexed="64"/>
      </bottom>
      <diagonal/>
    </border>
    <border>
      <left/>
      <right/>
      <top/>
      <bottom style="medium">
        <color indexed="64"/>
      </bottom>
      <diagonal/>
    </border>
    <border>
      <left/>
      <right style="medium">
        <color auto="1"/>
      </right>
      <top/>
      <bottom style="medium">
        <color auto="1"/>
      </bottom>
      <diagonal/>
    </border>
    <border>
      <left style="medium">
        <color indexed="64"/>
      </left>
      <right style="medium">
        <color indexed="64"/>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medium">
        <color indexed="64"/>
      </left>
      <right style="medium">
        <color indexed="64"/>
      </right>
      <top style="medium">
        <color theme="0"/>
      </top>
      <bottom style="medium">
        <color theme="0"/>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thin">
        <color theme="0" tint="-0.34998626667073579"/>
      </right>
      <top/>
      <bottom style="medium">
        <color theme="0"/>
      </bottom>
      <diagonal/>
    </border>
    <border>
      <left style="medium">
        <color theme="0"/>
      </left>
      <right style="medium">
        <color indexed="64"/>
      </right>
      <top style="medium">
        <color theme="0"/>
      </top>
      <bottom style="medium">
        <color theme="0"/>
      </bottom>
      <diagonal/>
    </border>
    <border>
      <left/>
      <right style="medium">
        <color indexed="64"/>
      </right>
      <top style="medium">
        <color theme="0"/>
      </top>
      <bottom style="medium">
        <color theme="0"/>
      </bottom>
      <diagonal/>
    </border>
    <border>
      <left style="thin">
        <color theme="0" tint="-0.34998626667073579"/>
      </left>
      <right style="thin">
        <color theme="0" tint="-0.34998626667073579"/>
      </right>
      <top style="thin">
        <color theme="0" tint="-0.34998626667073579"/>
      </top>
      <bottom style="medium">
        <color indexed="64"/>
      </bottom>
      <diagonal/>
    </border>
    <border>
      <left/>
      <right/>
      <top/>
      <bottom style="medium">
        <color theme="0" tint="-4.9989318521683403E-2"/>
      </bottom>
      <diagonal/>
    </border>
    <border>
      <left/>
      <right style="medium">
        <color theme="0" tint="-4.9989318521683403E-2"/>
      </right>
      <top/>
      <bottom style="medium">
        <color theme="0" tint="-4.9989318521683403E-2"/>
      </bottom>
      <diagonal/>
    </border>
  </borders>
  <cellStyleXfs count="2">
    <xf numFmtId="0" fontId="0" fillId="0" borderId="0"/>
    <xf numFmtId="164" fontId="1" fillId="0" borderId="0" applyFont="0" applyFill="0" applyBorder="0" applyAlignment="0" applyProtection="0"/>
  </cellStyleXfs>
  <cellXfs count="51">
    <xf numFmtId="0" fontId="0" fillId="0" borderId="0" xfId="0"/>
    <xf numFmtId="0" fontId="2" fillId="2" borderId="0" xfId="0" applyFont="1" applyFill="1" applyBorder="1"/>
    <xf numFmtId="0" fontId="2" fillId="2" borderId="0" xfId="0" applyFont="1" applyFill="1" applyBorder="1" applyAlignment="1">
      <alignment horizontal="center" vertical="center"/>
    </xf>
    <xf numFmtId="0" fontId="3" fillId="3" borderId="1" xfId="0" applyFont="1" applyFill="1" applyBorder="1"/>
    <xf numFmtId="0" fontId="4" fillId="2" borderId="0" xfId="0" applyFont="1" applyFill="1" applyBorder="1"/>
    <xf numFmtId="0" fontId="5" fillId="2" borderId="0" xfId="0" applyFont="1" applyFill="1" applyBorder="1"/>
    <xf numFmtId="0" fontId="6" fillId="2" borderId="0" xfId="0" applyFont="1" applyFill="1"/>
    <xf numFmtId="0" fontId="5" fillId="2" borderId="0" xfId="0" applyFont="1" applyFill="1" applyBorder="1" applyAlignment="1">
      <alignment horizontal="center" vertical="center"/>
    </xf>
    <xf numFmtId="0" fontId="4" fillId="2" borderId="0" xfId="0" applyFont="1" applyFill="1" applyBorder="1" applyAlignment="1">
      <alignment vertical="center"/>
    </xf>
    <xf numFmtId="0" fontId="2" fillId="2" borderId="0" xfId="0" applyFont="1" applyFill="1" applyBorder="1" applyAlignment="1">
      <alignment vertical="top" wrapText="1"/>
    </xf>
    <xf numFmtId="0" fontId="2" fillId="2" borderId="2" xfId="0" applyFont="1" applyFill="1" applyBorder="1" applyAlignment="1">
      <alignment vertical="top" wrapText="1"/>
    </xf>
    <xf numFmtId="0" fontId="8" fillId="5" borderId="6" xfId="0" applyFont="1" applyFill="1" applyBorder="1" applyAlignment="1">
      <alignment horizontal="left" vertical="center" wrapText="1"/>
    </xf>
    <xf numFmtId="0" fontId="8" fillId="5" borderId="7" xfId="0" applyFont="1" applyFill="1" applyBorder="1" applyAlignment="1">
      <alignment horizontal="left" vertical="center" wrapText="1"/>
    </xf>
    <xf numFmtId="0" fontId="8" fillId="5" borderId="8" xfId="0" applyFont="1" applyFill="1" applyBorder="1" applyAlignment="1">
      <alignment horizontal="left" vertical="center" wrapText="1"/>
    </xf>
    <xf numFmtId="0" fontId="10" fillId="0" borderId="9" xfId="0" applyFont="1" applyBorder="1" applyAlignment="1">
      <alignment vertical="center"/>
    </xf>
    <xf numFmtId="0" fontId="11" fillId="0" borderId="10" xfId="0" applyFont="1" applyFill="1" applyBorder="1"/>
    <xf numFmtId="0" fontId="11" fillId="0" borderId="1" xfId="0" applyFont="1" applyFill="1" applyBorder="1"/>
    <xf numFmtId="0" fontId="11" fillId="0" borderId="11" xfId="0" applyFont="1" applyFill="1" applyBorder="1" applyAlignment="1">
      <alignment vertical="center"/>
    </xf>
    <xf numFmtId="0" fontId="11" fillId="6" borderId="1" xfId="0" applyFont="1" applyFill="1" applyBorder="1"/>
    <xf numFmtId="0" fontId="11" fillId="0" borderId="12" xfId="0" applyFont="1" applyFill="1" applyBorder="1"/>
    <xf numFmtId="0" fontId="11" fillId="0" borderId="13" xfId="0" applyFont="1" applyFill="1" applyBorder="1"/>
    <xf numFmtId="3" fontId="12" fillId="0" borderId="0" xfId="0" applyNumberFormat="1" applyFont="1"/>
    <xf numFmtId="0" fontId="11" fillId="0" borderId="14" xfId="0" applyFont="1" applyFill="1" applyBorder="1" applyAlignment="1">
      <alignment vertical="center"/>
    </xf>
    <xf numFmtId="0" fontId="9" fillId="4" borderId="15" xfId="0" applyFont="1" applyFill="1" applyBorder="1" applyAlignment="1"/>
    <xf numFmtId="0" fontId="9" fillId="4" borderId="4" xfId="0" applyFont="1" applyFill="1" applyBorder="1" applyAlignment="1"/>
    <xf numFmtId="0" fontId="9" fillId="4" borderId="3" xfId="0" applyFont="1" applyFill="1" applyBorder="1" applyAlignment="1"/>
    <xf numFmtId="0" fontId="3" fillId="3" borderId="16" xfId="0" applyFont="1" applyFill="1" applyBorder="1"/>
    <xf numFmtId="0" fontId="3" fillId="3" borderId="10" xfId="0" applyFont="1" applyFill="1" applyBorder="1"/>
    <xf numFmtId="0" fontId="2" fillId="0" borderId="0" xfId="0" applyFont="1" applyFill="1" applyBorder="1"/>
    <xf numFmtId="0" fontId="9" fillId="4" borderId="18" xfId="0" applyFont="1" applyFill="1" applyBorder="1" applyAlignment="1"/>
    <xf numFmtId="0" fontId="9" fillId="4" borderId="19" xfId="0" applyFont="1" applyFill="1" applyBorder="1" applyAlignment="1"/>
    <xf numFmtId="0" fontId="13" fillId="0" borderId="0" xfId="0" applyFont="1"/>
    <xf numFmtId="0" fontId="11" fillId="7" borderId="1" xfId="0" applyFont="1" applyFill="1" applyBorder="1"/>
    <xf numFmtId="0" fontId="11" fillId="0" borderId="20" xfId="0" applyFont="1" applyFill="1" applyBorder="1"/>
    <xf numFmtId="0" fontId="11" fillId="6" borderId="20" xfId="0" applyFont="1" applyFill="1" applyBorder="1"/>
    <xf numFmtId="0" fontId="11" fillId="0" borderId="7" xfId="0" applyFont="1" applyFill="1" applyBorder="1"/>
    <xf numFmtId="165" fontId="2" fillId="2" borderId="0" xfId="1" applyNumberFormat="1" applyFont="1" applyFill="1" applyBorder="1"/>
    <xf numFmtId="165" fontId="9" fillId="4" borderId="0" xfId="1" applyNumberFormat="1" applyFont="1" applyFill="1" applyBorder="1" applyAlignment="1">
      <alignment horizontal="right"/>
    </xf>
    <xf numFmtId="165" fontId="9" fillId="4" borderId="21" xfId="1" applyNumberFormat="1" applyFont="1" applyFill="1" applyBorder="1" applyAlignment="1">
      <alignment horizontal="right"/>
    </xf>
    <xf numFmtId="165" fontId="9" fillId="4" borderId="22" xfId="1" applyNumberFormat="1" applyFont="1" applyFill="1" applyBorder="1" applyAlignment="1">
      <alignment horizontal="right"/>
    </xf>
    <xf numFmtId="165" fontId="2" fillId="0" borderId="0" xfId="1" applyNumberFormat="1" applyFont="1" applyFill="1" applyBorder="1"/>
    <xf numFmtId="0" fontId="2" fillId="0" borderId="0" xfId="0" applyFont="1" applyBorder="1"/>
    <xf numFmtId="0" fontId="2" fillId="0" borderId="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7" xfId="0" applyFont="1" applyFill="1" applyBorder="1" applyAlignment="1">
      <alignment horizontal="center" vertical="center"/>
    </xf>
    <xf numFmtId="0" fontId="4" fillId="2" borderId="0" xfId="0" applyFont="1" applyFill="1" applyBorder="1" applyAlignment="1">
      <alignment horizontal="left" vertical="top" wrapText="1"/>
    </xf>
    <xf numFmtId="0" fontId="4" fillId="2" borderId="0" xfId="0" applyFont="1" applyFill="1" applyBorder="1" applyAlignment="1">
      <alignment horizontal="left" vertical="center" wrapText="1"/>
    </xf>
    <xf numFmtId="0" fontId="4" fillId="2" borderId="2" xfId="0" applyFont="1" applyFill="1" applyBorder="1" applyAlignment="1">
      <alignment horizontal="left" vertical="center" wrapText="1"/>
    </xf>
    <xf numFmtId="0" fontId="7" fillId="4" borderId="3" xfId="0" applyFont="1" applyFill="1" applyBorder="1" applyAlignment="1">
      <alignment horizontal="center"/>
    </xf>
    <xf numFmtId="0" fontId="7" fillId="4" borderId="4" xfId="0" applyFont="1" applyFill="1" applyBorder="1" applyAlignment="1">
      <alignment horizontal="center"/>
    </xf>
    <xf numFmtId="0" fontId="7" fillId="4" borderId="5" xfId="0" applyFont="1" applyFill="1" applyBorder="1" applyAlignment="1">
      <alignment horizontal="center"/>
    </xf>
  </cellXfs>
  <cellStyles count="2">
    <cellStyle name="Comma" xfId="1" builtinId="3"/>
    <cellStyle name="Normal" xfId="0" builtinId="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244685</xdr:colOff>
      <xdr:row>0</xdr:row>
      <xdr:rowOff>161992</xdr:rowOff>
    </xdr:from>
    <xdr:to>
      <xdr:col>4</xdr:col>
      <xdr:colOff>457200</xdr:colOff>
      <xdr:row>2</xdr:row>
      <xdr:rowOff>293002</xdr:rowOff>
    </xdr:to>
    <xdr:pic>
      <xdr:nvPicPr>
        <xdr:cNvPr id="2" name="Picture 1">
          <a:extLst>
            <a:ext uri="{FF2B5EF4-FFF2-40B4-BE49-F238E27FC236}">
              <a16:creationId xmlns:a16="http://schemas.microsoft.com/office/drawing/2014/main" id="{54151AE1-AEBE-4764-ACDB-027062060E23}"/>
            </a:ext>
          </a:extLst>
        </xdr:cNvPr>
        <xdr:cNvPicPr>
          <a:picLocks noChangeAspect="1"/>
        </xdr:cNvPicPr>
      </xdr:nvPicPr>
      <xdr:blipFill>
        <a:blip xmlns:r="http://schemas.openxmlformats.org/officeDocument/2006/relationships" r:embed="rId1"/>
        <a:stretch>
          <a:fillRect/>
        </a:stretch>
      </xdr:blipFill>
      <xdr:spPr>
        <a:xfrm>
          <a:off x="244685" y="161992"/>
          <a:ext cx="1831765" cy="6358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ctivity%20Info%20-%20CCCM%20Iraq%202019%20-%20all%20versions%20-%20English%20-%20NOv%2021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p Flow_Activity Info - CC..."/>
      <sheetName val="NumberLocations"/>
      <sheetName val="Informal Sites"/>
      <sheetName val="CRC"/>
      <sheetName val="Sheet1"/>
    </sheetNames>
    <sheetDataSet>
      <sheetData sheetId="0" refreshError="1"/>
      <sheetData sheetId="1">
        <row r="2">
          <cell r="H2" t="str">
            <v>Al-Nabi Younis</v>
          </cell>
          <cell r="L2" t="str">
            <v>HRP</v>
          </cell>
          <cell r="M2" t="str">
            <v>HIRQ19-CCM-154285-1</v>
          </cell>
          <cell r="N2" t="str">
            <v>No</v>
          </cell>
          <cell r="O2">
            <v>64</v>
          </cell>
          <cell r="P2">
            <v>313</v>
          </cell>
          <cell r="Q2">
            <v>160</v>
          </cell>
          <cell r="R2">
            <v>153</v>
          </cell>
          <cell r="S2">
            <v>313</v>
          </cell>
          <cell r="T2">
            <v>161</v>
          </cell>
          <cell r="U2">
            <v>79</v>
          </cell>
          <cell r="V2">
            <v>82</v>
          </cell>
          <cell r="W2">
            <v>143</v>
          </cell>
          <cell r="X2">
            <v>75</v>
          </cell>
          <cell r="Y2">
            <v>68</v>
          </cell>
          <cell r="Z2">
            <v>9</v>
          </cell>
          <cell r="AA2">
            <v>6</v>
          </cell>
          <cell r="AB2">
            <v>3</v>
          </cell>
          <cell r="AC2">
            <v>313</v>
          </cell>
          <cell r="AD2">
            <v>1</v>
          </cell>
          <cell r="AE2">
            <v>313</v>
          </cell>
          <cell r="AF2">
            <v>0</v>
          </cell>
          <cell r="AG2">
            <v>0</v>
          </cell>
          <cell r="AH2">
            <v>0</v>
          </cell>
          <cell r="AI2">
            <v>0</v>
          </cell>
          <cell r="AJ2">
            <v>2</v>
          </cell>
          <cell r="AK2">
            <v>7</v>
          </cell>
          <cell r="BA2">
            <v>0</v>
          </cell>
          <cell r="BB2">
            <v>0</v>
          </cell>
          <cell r="BC2">
            <v>0</v>
          </cell>
          <cell r="BD2">
            <v>0</v>
          </cell>
          <cell r="BE2">
            <v>0</v>
          </cell>
          <cell r="BF2">
            <v>0</v>
          </cell>
          <cell r="BG2">
            <v>0</v>
          </cell>
          <cell r="BH2">
            <v>0</v>
          </cell>
          <cell r="BI2">
            <v>0</v>
          </cell>
          <cell r="BJ2">
            <v>0</v>
          </cell>
          <cell r="BK2">
            <v>0</v>
          </cell>
          <cell r="BL2">
            <v>0</v>
          </cell>
          <cell r="BM2">
            <v>2</v>
          </cell>
          <cell r="BN2">
            <v>2</v>
          </cell>
          <cell r="BP2">
            <v>97</v>
          </cell>
          <cell r="BQ2">
            <v>66</v>
          </cell>
          <cell r="BR2">
            <v>0</v>
          </cell>
          <cell r="BS2">
            <v>11</v>
          </cell>
        </row>
        <row r="3">
          <cell r="H3" t="str">
            <v>Al-Ahel</v>
          </cell>
          <cell r="L3" t="str">
            <v>HRP</v>
          </cell>
          <cell r="M3" t="str">
            <v>HIRQ19-CCM-154285-1</v>
          </cell>
          <cell r="N3" t="str">
            <v>No</v>
          </cell>
          <cell r="O3">
            <v>100</v>
          </cell>
          <cell r="P3">
            <v>460</v>
          </cell>
          <cell r="Q3">
            <v>246</v>
          </cell>
          <cell r="R3">
            <v>214</v>
          </cell>
          <cell r="S3">
            <v>460</v>
          </cell>
          <cell r="T3">
            <v>264</v>
          </cell>
          <cell r="U3">
            <v>189</v>
          </cell>
          <cell r="V3">
            <v>75</v>
          </cell>
          <cell r="W3">
            <v>186</v>
          </cell>
          <cell r="X3">
            <v>51</v>
          </cell>
          <cell r="Y3">
            <v>135</v>
          </cell>
          <cell r="Z3">
            <v>10</v>
          </cell>
          <cell r="AA3">
            <v>6</v>
          </cell>
          <cell r="AB3">
            <v>4</v>
          </cell>
          <cell r="AC3">
            <v>460</v>
          </cell>
          <cell r="AD3">
            <v>1</v>
          </cell>
          <cell r="AE3">
            <v>460</v>
          </cell>
          <cell r="AF3">
            <v>0</v>
          </cell>
          <cell r="AG3">
            <v>0</v>
          </cell>
          <cell r="AH3">
            <v>0</v>
          </cell>
          <cell r="AI3">
            <v>0</v>
          </cell>
          <cell r="AJ3">
            <v>8</v>
          </cell>
          <cell r="AK3">
            <v>37</v>
          </cell>
          <cell r="BA3">
            <v>0</v>
          </cell>
          <cell r="BB3">
            <v>0</v>
          </cell>
          <cell r="BC3">
            <v>0</v>
          </cell>
          <cell r="BD3">
            <v>0</v>
          </cell>
          <cell r="BE3">
            <v>0</v>
          </cell>
          <cell r="BF3">
            <v>0</v>
          </cell>
          <cell r="BG3">
            <v>0</v>
          </cell>
          <cell r="BH3">
            <v>0</v>
          </cell>
          <cell r="BI3">
            <v>0</v>
          </cell>
          <cell r="BJ3">
            <v>0</v>
          </cell>
          <cell r="BK3">
            <v>0</v>
          </cell>
          <cell r="BL3">
            <v>0</v>
          </cell>
          <cell r="BM3">
            <v>8</v>
          </cell>
          <cell r="BN3">
            <v>8</v>
          </cell>
          <cell r="BP3">
            <v>200</v>
          </cell>
          <cell r="BQ3">
            <v>182</v>
          </cell>
          <cell r="BR3">
            <v>0</v>
          </cell>
          <cell r="BS3">
            <v>50</v>
          </cell>
        </row>
        <row r="4">
          <cell r="H4" t="str">
            <v>Zayona</v>
          </cell>
          <cell r="L4" t="str">
            <v>HRP</v>
          </cell>
          <cell r="M4" t="str">
            <v>HIRQ19-CCM-154285-1</v>
          </cell>
          <cell r="N4" t="str">
            <v>No</v>
          </cell>
          <cell r="O4">
            <v>105</v>
          </cell>
          <cell r="P4">
            <v>348</v>
          </cell>
          <cell r="Q4">
            <v>181</v>
          </cell>
          <cell r="R4">
            <v>167</v>
          </cell>
          <cell r="S4">
            <v>348</v>
          </cell>
          <cell r="T4">
            <v>125</v>
          </cell>
          <cell r="U4">
            <v>69</v>
          </cell>
          <cell r="V4">
            <v>56</v>
          </cell>
          <cell r="W4">
            <v>195</v>
          </cell>
          <cell r="X4">
            <v>96</v>
          </cell>
          <cell r="Y4">
            <v>99</v>
          </cell>
          <cell r="Z4">
            <v>28</v>
          </cell>
          <cell r="AA4">
            <v>16</v>
          </cell>
          <cell r="AB4">
            <v>12</v>
          </cell>
          <cell r="AC4">
            <v>348</v>
          </cell>
          <cell r="AD4">
            <v>1</v>
          </cell>
          <cell r="AE4">
            <v>348</v>
          </cell>
          <cell r="AF4">
            <v>0</v>
          </cell>
          <cell r="AG4">
            <v>0</v>
          </cell>
          <cell r="AH4">
            <v>0</v>
          </cell>
          <cell r="AI4">
            <v>0</v>
          </cell>
          <cell r="AJ4">
            <v>10</v>
          </cell>
          <cell r="AK4">
            <v>50</v>
          </cell>
          <cell r="BA4">
            <v>0</v>
          </cell>
          <cell r="BB4">
            <v>0</v>
          </cell>
          <cell r="BC4">
            <v>0</v>
          </cell>
          <cell r="BD4">
            <v>0</v>
          </cell>
          <cell r="BE4">
            <v>0</v>
          </cell>
          <cell r="BF4">
            <v>0</v>
          </cell>
          <cell r="BG4">
            <v>0</v>
          </cell>
          <cell r="BH4">
            <v>0</v>
          </cell>
          <cell r="BI4">
            <v>0</v>
          </cell>
          <cell r="BJ4">
            <v>0</v>
          </cell>
          <cell r="BK4">
            <v>0</v>
          </cell>
          <cell r="BL4">
            <v>0</v>
          </cell>
          <cell r="BM4">
            <v>10</v>
          </cell>
          <cell r="BN4">
            <v>10</v>
          </cell>
          <cell r="BP4">
            <v>103</v>
          </cell>
          <cell r="BQ4">
            <v>0</v>
          </cell>
          <cell r="BR4">
            <v>1</v>
          </cell>
          <cell r="BS4">
            <v>31</v>
          </cell>
        </row>
        <row r="5">
          <cell r="H5" t="str">
            <v>Garmawa</v>
          </cell>
          <cell r="L5" t="str">
            <v>Non HRP</v>
          </cell>
          <cell r="N5" t="str">
            <v>Yes</v>
          </cell>
          <cell r="AD5">
            <v>1</v>
          </cell>
          <cell r="AE5">
            <v>0</v>
          </cell>
        </row>
        <row r="6">
          <cell r="H6" t="str">
            <v>Kabarto 2</v>
          </cell>
          <cell r="L6" t="str">
            <v>Non HRP</v>
          </cell>
          <cell r="N6" t="str">
            <v>No</v>
          </cell>
          <cell r="O6">
            <v>2640</v>
          </cell>
          <cell r="P6">
            <v>13648</v>
          </cell>
          <cell r="Q6">
            <v>7037</v>
          </cell>
          <cell r="R6">
            <v>6611</v>
          </cell>
          <cell r="S6">
            <v>13648</v>
          </cell>
          <cell r="T6">
            <v>6499</v>
          </cell>
          <cell r="U6">
            <v>3305</v>
          </cell>
          <cell r="V6">
            <v>3194</v>
          </cell>
          <cell r="W6">
            <v>6534</v>
          </cell>
          <cell r="X6">
            <v>3388</v>
          </cell>
          <cell r="Y6">
            <v>3146</v>
          </cell>
          <cell r="Z6">
            <v>615</v>
          </cell>
          <cell r="AA6">
            <v>344</v>
          </cell>
          <cell r="AB6">
            <v>271</v>
          </cell>
          <cell r="AC6">
            <v>13648</v>
          </cell>
          <cell r="AD6">
            <v>1</v>
          </cell>
          <cell r="AE6">
            <v>13648</v>
          </cell>
          <cell r="AF6">
            <v>0</v>
          </cell>
          <cell r="AG6">
            <v>0</v>
          </cell>
          <cell r="AH6">
            <v>0</v>
          </cell>
          <cell r="AI6">
            <v>0</v>
          </cell>
          <cell r="AJ6">
            <v>1</v>
          </cell>
          <cell r="AK6">
            <v>7</v>
          </cell>
          <cell r="BA6">
            <v>0</v>
          </cell>
          <cell r="BB6">
            <v>1</v>
          </cell>
          <cell r="BC6">
            <v>1</v>
          </cell>
          <cell r="BD6">
            <v>1</v>
          </cell>
          <cell r="BE6">
            <v>1</v>
          </cell>
          <cell r="BF6">
            <v>1</v>
          </cell>
          <cell r="BG6">
            <v>0</v>
          </cell>
          <cell r="BH6">
            <v>0</v>
          </cell>
          <cell r="BI6">
            <v>0</v>
          </cell>
          <cell r="BJ6">
            <v>1</v>
          </cell>
          <cell r="BK6">
            <v>0</v>
          </cell>
          <cell r="BL6">
            <v>0</v>
          </cell>
          <cell r="BM6">
            <v>0</v>
          </cell>
          <cell r="BN6">
            <v>6</v>
          </cell>
          <cell r="BP6">
            <v>3000</v>
          </cell>
          <cell r="BQ6">
            <v>0</v>
          </cell>
          <cell r="BR6">
            <v>0</v>
          </cell>
          <cell r="BS6">
            <v>0</v>
          </cell>
        </row>
        <row r="7">
          <cell r="H7" t="str">
            <v>Khanke</v>
          </cell>
          <cell r="L7" t="str">
            <v>Non HRP</v>
          </cell>
          <cell r="N7" t="str">
            <v>No</v>
          </cell>
          <cell r="O7">
            <v>2789</v>
          </cell>
          <cell r="P7">
            <v>15248</v>
          </cell>
          <cell r="Q7">
            <v>7620</v>
          </cell>
          <cell r="R7">
            <v>7628</v>
          </cell>
          <cell r="S7">
            <v>15248</v>
          </cell>
          <cell r="T7">
            <v>7143</v>
          </cell>
          <cell r="U7">
            <v>3517</v>
          </cell>
          <cell r="V7">
            <v>3626</v>
          </cell>
          <cell r="W7">
            <v>7431</v>
          </cell>
          <cell r="X7">
            <v>3718</v>
          </cell>
          <cell r="Y7">
            <v>3713</v>
          </cell>
          <cell r="Z7">
            <v>674</v>
          </cell>
          <cell r="AA7">
            <v>385</v>
          </cell>
          <cell r="AB7">
            <v>289</v>
          </cell>
          <cell r="AC7">
            <v>15248</v>
          </cell>
          <cell r="AD7">
            <v>1</v>
          </cell>
          <cell r="AE7">
            <v>15248</v>
          </cell>
          <cell r="AF7">
            <v>32</v>
          </cell>
          <cell r="AG7">
            <v>97</v>
          </cell>
          <cell r="AH7">
            <v>0</v>
          </cell>
          <cell r="AI7">
            <v>0</v>
          </cell>
          <cell r="AJ7">
            <v>33</v>
          </cell>
          <cell r="AK7">
            <v>159</v>
          </cell>
          <cell r="AL7">
            <v>10</v>
          </cell>
          <cell r="AM7">
            <v>19</v>
          </cell>
          <cell r="AN7">
            <v>0</v>
          </cell>
          <cell r="AO7">
            <v>0</v>
          </cell>
          <cell r="AP7">
            <v>0</v>
          </cell>
          <cell r="AQ7">
            <v>0</v>
          </cell>
          <cell r="AR7">
            <v>3</v>
          </cell>
          <cell r="AS7">
            <v>0</v>
          </cell>
          <cell r="AT7">
            <v>0</v>
          </cell>
          <cell r="AU7">
            <v>0</v>
          </cell>
          <cell r="AV7">
            <v>0</v>
          </cell>
          <cell r="AW7">
            <v>0</v>
          </cell>
          <cell r="AX7">
            <v>0</v>
          </cell>
          <cell r="AY7">
            <v>32</v>
          </cell>
          <cell r="BA7">
            <v>0</v>
          </cell>
          <cell r="BB7">
            <v>0</v>
          </cell>
          <cell r="BC7">
            <v>0</v>
          </cell>
          <cell r="BD7">
            <v>0</v>
          </cell>
          <cell r="BE7">
            <v>0</v>
          </cell>
          <cell r="BF7">
            <v>0</v>
          </cell>
          <cell r="BG7">
            <v>0</v>
          </cell>
          <cell r="BH7">
            <v>0</v>
          </cell>
          <cell r="BI7">
            <v>0</v>
          </cell>
          <cell r="BJ7">
            <v>14</v>
          </cell>
          <cell r="BK7">
            <v>0</v>
          </cell>
          <cell r="BL7">
            <v>8</v>
          </cell>
          <cell r="BM7">
            <v>11</v>
          </cell>
          <cell r="BN7">
            <v>33</v>
          </cell>
          <cell r="BP7">
            <v>3120</v>
          </cell>
          <cell r="BQ7">
            <v>0</v>
          </cell>
          <cell r="BR7">
            <v>0</v>
          </cell>
          <cell r="BS7">
            <v>0</v>
          </cell>
        </row>
        <row r="8">
          <cell r="H8" t="str">
            <v>Mamilian</v>
          </cell>
          <cell r="L8" t="str">
            <v>Non HRP</v>
          </cell>
          <cell r="N8" t="str">
            <v>No</v>
          </cell>
          <cell r="O8">
            <v>198</v>
          </cell>
          <cell r="P8">
            <v>996</v>
          </cell>
          <cell r="Q8">
            <v>518</v>
          </cell>
          <cell r="R8">
            <v>478</v>
          </cell>
          <cell r="S8">
            <v>996</v>
          </cell>
          <cell r="T8">
            <v>519</v>
          </cell>
          <cell r="U8">
            <v>242</v>
          </cell>
          <cell r="V8">
            <v>277</v>
          </cell>
          <cell r="W8">
            <v>432</v>
          </cell>
          <cell r="X8">
            <v>249</v>
          </cell>
          <cell r="Y8">
            <v>183</v>
          </cell>
          <cell r="Z8">
            <v>45</v>
          </cell>
          <cell r="AA8">
            <v>27</v>
          </cell>
          <cell r="AB8">
            <v>18</v>
          </cell>
          <cell r="AC8">
            <v>996</v>
          </cell>
          <cell r="AD8">
            <v>1</v>
          </cell>
          <cell r="AE8">
            <v>996</v>
          </cell>
          <cell r="AF8">
            <v>0</v>
          </cell>
          <cell r="AG8">
            <v>0</v>
          </cell>
          <cell r="AH8">
            <v>0</v>
          </cell>
          <cell r="AI8">
            <v>0</v>
          </cell>
          <cell r="AJ8">
            <v>0</v>
          </cell>
          <cell r="AK8">
            <v>0</v>
          </cell>
          <cell r="BP8">
            <v>230</v>
          </cell>
          <cell r="BQ8">
            <v>2770</v>
          </cell>
          <cell r="BR8">
            <v>0</v>
          </cell>
          <cell r="BS8">
            <v>0</v>
          </cell>
        </row>
        <row r="9">
          <cell r="H9" t="str">
            <v>Qoratu</v>
          </cell>
          <cell r="L9" t="str">
            <v>Non HRP</v>
          </cell>
          <cell r="N9" t="str">
            <v>No</v>
          </cell>
          <cell r="O9">
            <v>201</v>
          </cell>
          <cell r="P9">
            <v>917</v>
          </cell>
          <cell r="Q9">
            <v>453</v>
          </cell>
          <cell r="R9">
            <v>464</v>
          </cell>
          <cell r="S9">
            <v>917</v>
          </cell>
          <cell r="T9">
            <v>505</v>
          </cell>
          <cell r="U9">
            <v>236</v>
          </cell>
          <cell r="V9">
            <v>269</v>
          </cell>
          <cell r="W9">
            <v>383</v>
          </cell>
          <cell r="X9">
            <v>196</v>
          </cell>
          <cell r="Y9">
            <v>187</v>
          </cell>
          <cell r="Z9">
            <v>29</v>
          </cell>
          <cell r="AA9">
            <v>21</v>
          </cell>
          <cell r="AB9">
            <v>8</v>
          </cell>
          <cell r="AC9">
            <v>917</v>
          </cell>
          <cell r="AD9">
            <v>1</v>
          </cell>
          <cell r="AE9">
            <v>917</v>
          </cell>
          <cell r="AF9">
            <v>0</v>
          </cell>
          <cell r="AG9">
            <v>0</v>
          </cell>
          <cell r="AH9">
            <v>0</v>
          </cell>
          <cell r="AI9">
            <v>0</v>
          </cell>
          <cell r="AJ9">
            <v>2</v>
          </cell>
          <cell r="AK9">
            <v>15</v>
          </cell>
          <cell r="BA9">
            <v>2</v>
          </cell>
          <cell r="BB9">
            <v>2</v>
          </cell>
          <cell r="BC9">
            <v>0</v>
          </cell>
          <cell r="BD9">
            <v>2</v>
          </cell>
          <cell r="BE9">
            <v>2</v>
          </cell>
          <cell r="BF9">
            <v>0</v>
          </cell>
          <cell r="BG9">
            <v>1</v>
          </cell>
          <cell r="BH9">
            <v>0</v>
          </cell>
          <cell r="BI9">
            <v>0</v>
          </cell>
          <cell r="BJ9">
            <v>0</v>
          </cell>
          <cell r="BK9">
            <v>0</v>
          </cell>
          <cell r="BL9">
            <v>0</v>
          </cell>
          <cell r="BM9">
            <v>1</v>
          </cell>
          <cell r="BN9">
            <v>10</v>
          </cell>
          <cell r="BP9">
            <v>241</v>
          </cell>
          <cell r="BQ9">
            <v>728</v>
          </cell>
          <cell r="BR9">
            <v>0</v>
          </cell>
          <cell r="BS9">
            <v>0</v>
          </cell>
        </row>
        <row r="10">
          <cell r="H10" t="str">
            <v>Bajet Kandala</v>
          </cell>
          <cell r="L10" t="str">
            <v>Non HRP</v>
          </cell>
          <cell r="N10" t="str">
            <v>No</v>
          </cell>
          <cell r="O10">
            <v>2046</v>
          </cell>
          <cell r="P10">
            <v>10578</v>
          </cell>
          <cell r="Q10">
            <v>5434</v>
          </cell>
          <cell r="R10">
            <v>5144</v>
          </cell>
          <cell r="S10">
            <v>10578</v>
          </cell>
          <cell r="T10">
            <v>4944</v>
          </cell>
          <cell r="U10">
            <v>2483</v>
          </cell>
          <cell r="V10">
            <v>2461</v>
          </cell>
          <cell r="W10">
            <v>5129</v>
          </cell>
          <cell r="X10">
            <v>2670</v>
          </cell>
          <cell r="Y10">
            <v>2459</v>
          </cell>
          <cell r="Z10">
            <v>505</v>
          </cell>
          <cell r="AA10">
            <v>280</v>
          </cell>
          <cell r="AB10">
            <v>225</v>
          </cell>
          <cell r="AC10">
            <v>10578</v>
          </cell>
          <cell r="AD10">
            <v>1</v>
          </cell>
          <cell r="AE10">
            <v>10578</v>
          </cell>
          <cell r="AF10">
            <v>4</v>
          </cell>
          <cell r="AG10">
            <v>22</v>
          </cell>
          <cell r="AH10">
            <v>0</v>
          </cell>
          <cell r="AI10">
            <v>0</v>
          </cell>
          <cell r="AJ10">
            <v>7</v>
          </cell>
          <cell r="AK10">
            <v>32</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P10">
            <v>1522</v>
          </cell>
          <cell r="BQ10">
            <v>0</v>
          </cell>
          <cell r="BR10">
            <v>0</v>
          </cell>
          <cell r="BS10">
            <v>0</v>
          </cell>
        </row>
        <row r="11">
          <cell r="H11" t="str">
            <v>Dawadia</v>
          </cell>
          <cell r="L11" t="str">
            <v>Non HRP</v>
          </cell>
          <cell r="N11" t="str">
            <v>No</v>
          </cell>
          <cell r="O11">
            <v>622</v>
          </cell>
          <cell r="P11">
            <v>3200</v>
          </cell>
          <cell r="Q11">
            <v>1683</v>
          </cell>
          <cell r="R11">
            <v>1517</v>
          </cell>
          <cell r="S11">
            <v>3200</v>
          </cell>
          <cell r="T11">
            <v>1535</v>
          </cell>
          <cell r="U11">
            <v>787</v>
          </cell>
          <cell r="V11">
            <v>748</v>
          </cell>
          <cell r="W11">
            <v>1518</v>
          </cell>
          <cell r="X11">
            <v>806</v>
          </cell>
          <cell r="Y11">
            <v>712</v>
          </cell>
          <cell r="Z11">
            <v>147</v>
          </cell>
          <cell r="AA11">
            <v>90</v>
          </cell>
          <cell r="AB11">
            <v>57</v>
          </cell>
          <cell r="AC11">
            <v>3200</v>
          </cell>
          <cell r="AD11">
            <v>1</v>
          </cell>
          <cell r="AE11">
            <v>3200</v>
          </cell>
          <cell r="AF11">
            <v>0</v>
          </cell>
          <cell r="AG11">
            <v>0</v>
          </cell>
          <cell r="AH11">
            <v>0</v>
          </cell>
          <cell r="AI11">
            <v>0</v>
          </cell>
          <cell r="AJ11">
            <v>0</v>
          </cell>
          <cell r="AK11">
            <v>0</v>
          </cell>
          <cell r="BP11">
            <v>878</v>
          </cell>
          <cell r="BQ11">
            <v>0</v>
          </cell>
          <cell r="BR11">
            <v>0</v>
          </cell>
          <cell r="BS11">
            <v>22</v>
          </cell>
        </row>
        <row r="12">
          <cell r="H12" t="str">
            <v>Tazade</v>
          </cell>
          <cell r="L12" t="str">
            <v>Non HRP</v>
          </cell>
          <cell r="N12" t="str">
            <v>No</v>
          </cell>
          <cell r="O12">
            <v>265</v>
          </cell>
          <cell r="P12">
            <v>1247</v>
          </cell>
          <cell r="Q12">
            <v>661</v>
          </cell>
          <cell r="R12">
            <v>586</v>
          </cell>
          <cell r="S12">
            <v>1247</v>
          </cell>
          <cell r="T12">
            <v>679</v>
          </cell>
          <cell r="U12">
            <v>360</v>
          </cell>
          <cell r="V12">
            <v>319</v>
          </cell>
          <cell r="W12">
            <v>528</v>
          </cell>
          <cell r="X12">
            <v>276</v>
          </cell>
          <cell r="Y12">
            <v>252</v>
          </cell>
          <cell r="Z12">
            <v>40</v>
          </cell>
          <cell r="AA12">
            <v>25</v>
          </cell>
          <cell r="AB12">
            <v>15</v>
          </cell>
          <cell r="AC12">
            <v>1247</v>
          </cell>
          <cell r="AD12">
            <v>1</v>
          </cell>
          <cell r="AE12">
            <v>1247</v>
          </cell>
          <cell r="AF12">
            <v>0</v>
          </cell>
          <cell r="AG12">
            <v>0</v>
          </cell>
          <cell r="AH12">
            <v>0</v>
          </cell>
          <cell r="AI12">
            <v>0</v>
          </cell>
          <cell r="AJ12">
            <v>8</v>
          </cell>
          <cell r="AK12">
            <v>39</v>
          </cell>
          <cell r="BA12">
            <v>8</v>
          </cell>
          <cell r="BB12">
            <v>0</v>
          </cell>
          <cell r="BC12">
            <v>0</v>
          </cell>
          <cell r="BD12">
            <v>0</v>
          </cell>
          <cell r="BE12">
            <v>0</v>
          </cell>
          <cell r="BF12">
            <v>0</v>
          </cell>
          <cell r="BG12">
            <v>0</v>
          </cell>
          <cell r="BH12">
            <v>0</v>
          </cell>
          <cell r="BI12">
            <v>0</v>
          </cell>
          <cell r="BJ12">
            <v>0</v>
          </cell>
          <cell r="BK12">
            <v>0</v>
          </cell>
          <cell r="BL12">
            <v>0</v>
          </cell>
          <cell r="BM12">
            <v>0</v>
          </cell>
          <cell r="BN12">
            <v>8</v>
          </cell>
          <cell r="BP12">
            <v>326</v>
          </cell>
          <cell r="BQ12">
            <v>0</v>
          </cell>
          <cell r="BR12">
            <v>0</v>
          </cell>
          <cell r="BS12">
            <v>618</v>
          </cell>
        </row>
        <row r="13">
          <cell r="H13" t="str">
            <v>Al-Wand 2</v>
          </cell>
          <cell r="L13" t="str">
            <v>HRP</v>
          </cell>
          <cell r="M13" t="str">
            <v>HIRQ19-CCM-154742-1</v>
          </cell>
          <cell r="N13" t="str">
            <v>No</v>
          </cell>
          <cell r="O13">
            <v>200</v>
          </cell>
          <cell r="P13">
            <v>863</v>
          </cell>
          <cell r="Q13">
            <v>412</v>
          </cell>
          <cell r="R13">
            <v>451</v>
          </cell>
          <cell r="S13">
            <v>863</v>
          </cell>
          <cell r="T13">
            <v>432</v>
          </cell>
          <cell r="U13">
            <v>199</v>
          </cell>
          <cell r="V13">
            <v>233</v>
          </cell>
          <cell r="W13">
            <v>393</v>
          </cell>
          <cell r="X13">
            <v>189</v>
          </cell>
          <cell r="Y13">
            <v>204</v>
          </cell>
          <cell r="Z13">
            <v>38</v>
          </cell>
          <cell r="AA13">
            <v>24</v>
          </cell>
          <cell r="AB13">
            <v>14</v>
          </cell>
          <cell r="AC13">
            <v>863</v>
          </cell>
          <cell r="AD13">
            <v>1</v>
          </cell>
          <cell r="AE13">
            <v>863</v>
          </cell>
          <cell r="AF13">
            <v>0</v>
          </cell>
          <cell r="AG13">
            <v>0</v>
          </cell>
          <cell r="AH13">
            <v>0</v>
          </cell>
          <cell r="AI13">
            <v>0</v>
          </cell>
          <cell r="AJ13">
            <v>4</v>
          </cell>
          <cell r="AK13">
            <v>23</v>
          </cell>
          <cell r="BA13">
            <v>0</v>
          </cell>
          <cell r="BB13">
            <v>0</v>
          </cell>
          <cell r="BC13">
            <v>0</v>
          </cell>
          <cell r="BD13">
            <v>2</v>
          </cell>
          <cell r="BE13">
            <v>0</v>
          </cell>
          <cell r="BF13">
            <v>0</v>
          </cell>
          <cell r="BG13">
            <v>2</v>
          </cell>
          <cell r="BH13">
            <v>0</v>
          </cell>
          <cell r="BI13">
            <v>0</v>
          </cell>
          <cell r="BJ13">
            <v>0</v>
          </cell>
          <cell r="BK13">
            <v>0</v>
          </cell>
          <cell r="BL13">
            <v>0</v>
          </cell>
          <cell r="BM13">
            <v>0</v>
          </cell>
          <cell r="BN13">
            <v>4</v>
          </cell>
          <cell r="BP13">
            <v>273</v>
          </cell>
          <cell r="BQ13">
            <v>239</v>
          </cell>
          <cell r="BR13">
            <v>0</v>
          </cell>
          <cell r="BS13">
            <v>0</v>
          </cell>
        </row>
        <row r="14">
          <cell r="H14" t="str">
            <v>Berseve 1</v>
          </cell>
          <cell r="L14" t="str">
            <v>Non HRP</v>
          </cell>
          <cell r="N14" t="str">
            <v>No</v>
          </cell>
          <cell r="O14">
            <v>1383</v>
          </cell>
          <cell r="P14">
            <v>7294</v>
          </cell>
          <cell r="Q14">
            <v>3750</v>
          </cell>
          <cell r="R14">
            <v>3544</v>
          </cell>
          <cell r="S14">
            <v>7294</v>
          </cell>
          <cell r="T14">
            <v>3412</v>
          </cell>
          <cell r="U14">
            <v>1729</v>
          </cell>
          <cell r="V14">
            <v>1683</v>
          </cell>
          <cell r="W14">
            <v>3589</v>
          </cell>
          <cell r="X14">
            <v>1850</v>
          </cell>
          <cell r="Y14">
            <v>1739</v>
          </cell>
          <cell r="Z14">
            <v>293</v>
          </cell>
          <cell r="AA14">
            <v>171</v>
          </cell>
          <cell r="AB14">
            <v>122</v>
          </cell>
          <cell r="AC14">
            <v>7294</v>
          </cell>
          <cell r="AD14">
            <v>1</v>
          </cell>
          <cell r="AE14">
            <v>7294</v>
          </cell>
          <cell r="AF14">
            <v>0</v>
          </cell>
          <cell r="AG14">
            <v>0</v>
          </cell>
          <cell r="AH14">
            <v>0</v>
          </cell>
          <cell r="AI14">
            <v>0</v>
          </cell>
          <cell r="AJ14">
            <v>11</v>
          </cell>
          <cell r="AK14">
            <v>61</v>
          </cell>
          <cell r="BA14">
            <v>0</v>
          </cell>
          <cell r="BB14">
            <v>0</v>
          </cell>
          <cell r="BC14">
            <v>0</v>
          </cell>
          <cell r="BD14">
            <v>0</v>
          </cell>
          <cell r="BE14">
            <v>0</v>
          </cell>
          <cell r="BF14">
            <v>0</v>
          </cell>
          <cell r="BG14">
            <v>0</v>
          </cell>
          <cell r="BH14">
            <v>0</v>
          </cell>
          <cell r="BI14">
            <v>0</v>
          </cell>
          <cell r="BJ14">
            <v>2</v>
          </cell>
          <cell r="BK14">
            <v>0</v>
          </cell>
          <cell r="BL14">
            <v>0</v>
          </cell>
          <cell r="BM14">
            <v>9</v>
          </cell>
          <cell r="BN14">
            <v>11</v>
          </cell>
          <cell r="BP14">
            <v>1789</v>
          </cell>
          <cell r="BQ14">
            <v>212</v>
          </cell>
          <cell r="BR14">
            <v>221</v>
          </cell>
          <cell r="BS14">
            <v>0</v>
          </cell>
        </row>
        <row r="15">
          <cell r="H15" t="str">
            <v>Berseve 2</v>
          </cell>
          <cell r="L15" t="str">
            <v>Non HRP</v>
          </cell>
          <cell r="N15" t="str">
            <v>No</v>
          </cell>
          <cell r="O15">
            <v>1728</v>
          </cell>
          <cell r="P15">
            <v>8675</v>
          </cell>
          <cell r="Q15">
            <v>4452</v>
          </cell>
          <cell r="R15">
            <v>4223</v>
          </cell>
          <cell r="S15">
            <v>8675</v>
          </cell>
          <cell r="T15">
            <v>4288</v>
          </cell>
          <cell r="U15">
            <v>2199</v>
          </cell>
          <cell r="V15">
            <v>2089</v>
          </cell>
          <cell r="W15">
            <v>4050</v>
          </cell>
          <cell r="X15">
            <v>2057</v>
          </cell>
          <cell r="Y15">
            <v>1993</v>
          </cell>
          <cell r="Z15">
            <v>337</v>
          </cell>
          <cell r="AA15">
            <v>196</v>
          </cell>
          <cell r="AB15">
            <v>141</v>
          </cell>
          <cell r="AC15">
            <v>8675</v>
          </cell>
          <cell r="AD15">
            <v>1</v>
          </cell>
          <cell r="AE15">
            <v>8675</v>
          </cell>
          <cell r="AF15">
            <v>0</v>
          </cell>
          <cell r="AG15">
            <v>0</v>
          </cell>
          <cell r="AH15">
            <v>2</v>
          </cell>
          <cell r="AI15">
            <v>10</v>
          </cell>
          <cell r="AJ15">
            <v>6</v>
          </cell>
          <cell r="AK15">
            <v>34</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P15">
            <v>1820</v>
          </cell>
          <cell r="BQ15">
            <v>0</v>
          </cell>
          <cell r="BR15">
            <v>0</v>
          </cell>
          <cell r="BS15">
            <v>0</v>
          </cell>
        </row>
        <row r="16">
          <cell r="H16" t="str">
            <v>Al-Wand 1</v>
          </cell>
          <cell r="L16" t="str">
            <v>Non HRP</v>
          </cell>
          <cell r="N16" t="str">
            <v>No</v>
          </cell>
          <cell r="O16">
            <v>599</v>
          </cell>
          <cell r="P16">
            <v>2646</v>
          </cell>
          <cell r="Q16">
            <v>1284</v>
          </cell>
          <cell r="R16">
            <v>1362</v>
          </cell>
          <cell r="S16">
            <v>2646</v>
          </cell>
          <cell r="T16">
            <v>1319</v>
          </cell>
          <cell r="U16">
            <v>645</v>
          </cell>
          <cell r="V16">
            <v>674</v>
          </cell>
          <cell r="W16">
            <v>1265</v>
          </cell>
          <cell r="X16">
            <v>617</v>
          </cell>
          <cell r="Y16">
            <v>648</v>
          </cell>
          <cell r="Z16">
            <v>62</v>
          </cell>
          <cell r="AA16">
            <v>22</v>
          </cell>
          <cell r="AB16">
            <v>40</v>
          </cell>
          <cell r="AC16">
            <v>2646</v>
          </cell>
          <cell r="AD16">
            <v>1</v>
          </cell>
          <cell r="AE16">
            <v>2646</v>
          </cell>
          <cell r="AF16">
            <v>0</v>
          </cell>
          <cell r="AG16">
            <v>0</v>
          </cell>
          <cell r="AH16">
            <v>0</v>
          </cell>
          <cell r="AI16">
            <v>0</v>
          </cell>
          <cell r="AJ16">
            <v>4</v>
          </cell>
          <cell r="AK16">
            <v>23</v>
          </cell>
          <cell r="BA16">
            <v>1</v>
          </cell>
          <cell r="BB16">
            <v>0</v>
          </cell>
          <cell r="BC16">
            <v>0</v>
          </cell>
          <cell r="BD16">
            <v>0</v>
          </cell>
          <cell r="BE16">
            <v>0</v>
          </cell>
          <cell r="BF16">
            <v>0</v>
          </cell>
          <cell r="BG16">
            <v>1</v>
          </cell>
          <cell r="BH16">
            <v>2</v>
          </cell>
          <cell r="BI16">
            <v>0</v>
          </cell>
          <cell r="BJ16">
            <v>0</v>
          </cell>
          <cell r="BK16">
            <v>0</v>
          </cell>
          <cell r="BL16">
            <v>0</v>
          </cell>
          <cell r="BM16">
            <v>0</v>
          </cell>
          <cell r="BN16">
            <v>4</v>
          </cell>
          <cell r="BP16">
            <v>811</v>
          </cell>
          <cell r="BQ16">
            <v>0</v>
          </cell>
          <cell r="BR16">
            <v>0</v>
          </cell>
          <cell r="BS16">
            <v>0</v>
          </cell>
        </row>
        <row r="17">
          <cell r="H17" t="str">
            <v>Sheikhan</v>
          </cell>
          <cell r="L17" t="str">
            <v>Non HRP</v>
          </cell>
          <cell r="N17" t="str">
            <v>No</v>
          </cell>
          <cell r="O17">
            <v>850</v>
          </cell>
          <cell r="P17">
            <v>4343</v>
          </cell>
          <cell r="Q17">
            <v>2172</v>
          </cell>
          <cell r="R17">
            <v>2171</v>
          </cell>
          <cell r="S17">
            <v>4343</v>
          </cell>
          <cell r="T17">
            <v>1985</v>
          </cell>
          <cell r="U17">
            <v>978</v>
          </cell>
          <cell r="V17">
            <v>1007</v>
          </cell>
          <cell r="W17">
            <v>2161</v>
          </cell>
          <cell r="X17">
            <v>1079</v>
          </cell>
          <cell r="Y17">
            <v>1082</v>
          </cell>
          <cell r="Z17">
            <v>197</v>
          </cell>
          <cell r="AA17">
            <v>115</v>
          </cell>
          <cell r="AB17">
            <v>82</v>
          </cell>
          <cell r="AC17">
            <v>4343</v>
          </cell>
          <cell r="AD17">
            <v>1</v>
          </cell>
          <cell r="AE17">
            <v>4343</v>
          </cell>
          <cell r="AF17">
            <v>0</v>
          </cell>
          <cell r="AG17">
            <v>0</v>
          </cell>
          <cell r="AH17">
            <v>2</v>
          </cell>
          <cell r="AI17">
            <v>6</v>
          </cell>
          <cell r="AJ17">
            <v>2</v>
          </cell>
          <cell r="AK17">
            <v>12</v>
          </cell>
          <cell r="BA17">
            <v>1</v>
          </cell>
          <cell r="BB17">
            <v>1</v>
          </cell>
          <cell r="BC17">
            <v>1</v>
          </cell>
          <cell r="BD17">
            <v>1</v>
          </cell>
          <cell r="BE17">
            <v>1</v>
          </cell>
          <cell r="BF17">
            <v>1</v>
          </cell>
          <cell r="BG17">
            <v>1</v>
          </cell>
          <cell r="BH17">
            <v>1</v>
          </cell>
          <cell r="BI17">
            <v>1</v>
          </cell>
          <cell r="BJ17">
            <v>1</v>
          </cell>
          <cell r="BK17">
            <v>1</v>
          </cell>
          <cell r="BL17">
            <v>1</v>
          </cell>
          <cell r="BM17">
            <v>1</v>
          </cell>
          <cell r="BN17">
            <v>13</v>
          </cell>
          <cell r="BP17">
            <v>1004</v>
          </cell>
          <cell r="BQ17">
            <v>2</v>
          </cell>
          <cell r="BR17">
            <v>2</v>
          </cell>
          <cell r="BS17">
            <v>0</v>
          </cell>
        </row>
        <row r="18">
          <cell r="H18" t="str">
            <v>Ashti IDP</v>
          </cell>
          <cell r="L18" t="str">
            <v>Non HRP</v>
          </cell>
          <cell r="N18" t="str">
            <v>No</v>
          </cell>
          <cell r="O18">
            <v>2114</v>
          </cell>
          <cell r="P18">
            <v>10272</v>
          </cell>
          <cell r="Q18">
            <v>5276</v>
          </cell>
          <cell r="R18">
            <v>4996</v>
          </cell>
          <cell r="S18">
            <v>10272</v>
          </cell>
          <cell r="T18">
            <v>5858</v>
          </cell>
          <cell r="U18">
            <v>2920</v>
          </cell>
          <cell r="V18">
            <v>2938</v>
          </cell>
          <cell r="W18">
            <v>4152</v>
          </cell>
          <cell r="X18">
            <v>2179</v>
          </cell>
          <cell r="Y18">
            <v>1973</v>
          </cell>
          <cell r="Z18">
            <v>262</v>
          </cell>
          <cell r="AA18">
            <v>177</v>
          </cell>
          <cell r="AB18">
            <v>85</v>
          </cell>
          <cell r="AC18">
            <v>10272</v>
          </cell>
          <cell r="AD18">
            <v>1</v>
          </cell>
          <cell r="AE18">
            <v>10272</v>
          </cell>
          <cell r="AF18">
            <v>0</v>
          </cell>
          <cell r="AG18">
            <v>0</v>
          </cell>
          <cell r="AH18">
            <v>0</v>
          </cell>
          <cell r="AI18">
            <v>0</v>
          </cell>
          <cell r="AJ18">
            <v>7</v>
          </cell>
          <cell r="AK18">
            <v>31</v>
          </cell>
          <cell r="BA18">
            <v>7</v>
          </cell>
          <cell r="BB18">
            <v>0</v>
          </cell>
          <cell r="BC18">
            <v>0</v>
          </cell>
          <cell r="BD18">
            <v>0</v>
          </cell>
          <cell r="BE18">
            <v>0</v>
          </cell>
          <cell r="BF18">
            <v>0</v>
          </cell>
          <cell r="BG18">
            <v>0</v>
          </cell>
          <cell r="BH18">
            <v>0</v>
          </cell>
          <cell r="BI18">
            <v>0</v>
          </cell>
          <cell r="BJ18">
            <v>0</v>
          </cell>
          <cell r="BK18">
            <v>0</v>
          </cell>
          <cell r="BL18">
            <v>0</v>
          </cell>
          <cell r="BM18">
            <v>0</v>
          </cell>
          <cell r="BN18">
            <v>7</v>
          </cell>
          <cell r="BP18">
            <v>2280</v>
          </cell>
          <cell r="BQ18">
            <v>350</v>
          </cell>
          <cell r="BR18">
            <v>0</v>
          </cell>
          <cell r="BS18">
            <v>0</v>
          </cell>
        </row>
        <row r="19">
          <cell r="H19" t="str">
            <v>Shariya</v>
          </cell>
          <cell r="L19" t="str">
            <v>Non HRP</v>
          </cell>
          <cell r="N19" t="str">
            <v>No</v>
          </cell>
          <cell r="O19">
            <v>3107</v>
          </cell>
          <cell r="P19">
            <v>16626</v>
          </cell>
          <cell r="Q19">
            <v>8558</v>
          </cell>
          <cell r="R19">
            <v>8068</v>
          </cell>
          <cell r="S19">
            <v>16626</v>
          </cell>
          <cell r="T19">
            <v>7762</v>
          </cell>
          <cell r="U19">
            <v>3886</v>
          </cell>
          <cell r="V19">
            <v>3876</v>
          </cell>
          <cell r="W19">
            <v>8181</v>
          </cell>
          <cell r="X19">
            <v>4263</v>
          </cell>
          <cell r="Y19">
            <v>3918</v>
          </cell>
          <cell r="Z19">
            <v>683</v>
          </cell>
          <cell r="AA19">
            <v>409</v>
          </cell>
          <cell r="AB19">
            <v>274</v>
          </cell>
          <cell r="AC19">
            <v>16626</v>
          </cell>
          <cell r="AD19">
            <v>1</v>
          </cell>
          <cell r="AE19">
            <v>16626</v>
          </cell>
          <cell r="AF19">
            <v>35</v>
          </cell>
          <cell r="AG19">
            <v>106</v>
          </cell>
          <cell r="AH19">
            <v>0</v>
          </cell>
          <cell r="AI19">
            <v>0</v>
          </cell>
          <cell r="AJ19">
            <v>22</v>
          </cell>
          <cell r="AK19">
            <v>94</v>
          </cell>
          <cell r="AL19">
            <v>35</v>
          </cell>
          <cell r="AM19">
            <v>0</v>
          </cell>
          <cell r="AN19">
            <v>0</v>
          </cell>
          <cell r="AO19">
            <v>0</v>
          </cell>
          <cell r="AP19">
            <v>0</v>
          </cell>
          <cell r="AQ19">
            <v>0</v>
          </cell>
          <cell r="AR19">
            <v>0</v>
          </cell>
          <cell r="AS19">
            <v>0</v>
          </cell>
          <cell r="AT19">
            <v>0</v>
          </cell>
          <cell r="AU19">
            <v>0</v>
          </cell>
          <cell r="AV19">
            <v>0</v>
          </cell>
          <cell r="AW19">
            <v>0</v>
          </cell>
          <cell r="AX19">
            <v>0</v>
          </cell>
          <cell r="AY19">
            <v>35</v>
          </cell>
          <cell r="BA19">
            <v>0</v>
          </cell>
          <cell r="BB19">
            <v>15</v>
          </cell>
          <cell r="BC19">
            <v>0</v>
          </cell>
          <cell r="BD19">
            <v>0</v>
          </cell>
          <cell r="BE19">
            <v>0</v>
          </cell>
          <cell r="BF19">
            <v>0</v>
          </cell>
          <cell r="BG19">
            <v>0</v>
          </cell>
          <cell r="BH19">
            <v>0</v>
          </cell>
          <cell r="BI19">
            <v>0</v>
          </cell>
          <cell r="BJ19">
            <v>0</v>
          </cell>
          <cell r="BK19">
            <v>0</v>
          </cell>
          <cell r="BL19">
            <v>0</v>
          </cell>
          <cell r="BM19">
            <v>7</v>
          </cell>
          <cell r="BN19">
            <v>22</v>
          </cell>
          <cell r="BP19">
            <v>3985</v>
          </cell>
          <cell r="BQ19">
            <v>10</v>
          </cell>
          <cell r="BR19">
            <v>5</v>
          </cell>
          <cell r="BS19">
            <v>0</v>
          </cell>
        </row>
        <row r="20">
          <cell r="H20" t="str">
            <v>Kabarto 1</v>
          </cell>
          <cell r="L20" t="str">
            <v>Non HRP</v>
          </cell>
          <cell r="N20" t="str">
            <v>No</v>
          </cell>
          <cell r="O20">
            <v>2584</v>
          </cell>
          <cell r="P20">
            <v>13508</v>
          </cell>
          <cell r="Q20">
            <v>6904</v>
          </cell>
          <cell r="R20">
            <v>6604</v>
          </cell>
          <cell r="S20">
            <v>13508</v>
          </cell>
          <cell r="T20">
            <v>6564</v>
          </cell>
          <cell r="U20">
            <v>3247</v>
          </cell>
          <cell r="V20">
            <v>3317</v>
          </cell>
          <cell r="W20">
            <v>6399</v>
          </cell>
          <cell r="X20">
            <v>3324</v>
          </cell>
          <cell r="Y20">
            <v>3075</v>
          </cell>
          <cell r="Z20">
            <v>545</v>
          </cell>
          <cell r="AA20">
            <v>333</v>
          </cell>
          <cell r="AB20">
            <v>212</v>
          </cell>
          <cell r="AC20">
            <v>13508</v>
          </cell>
          <cell r="AD20">
            <v>1</v>
          </cell>
          <cell r="AE20">
            <v>13508</v>
          </cell>
          <cell r="AF20">
            <v>4</v>
          </cell>
          <cell r="AG20">
            <v>11</v>
          </cell>
          <cell r="AH20">
            <v>0</v>
          </cell>
          <cell r="AI20">
            <v>0</v>
          </cell>
          <cell r="AJ20">
            <v>11</v>
          </cell>
          <cell r="AK20">
            <v>55</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P20">
            <v>3000</v>
          </cell>
          <cell r="BQ20">
            <v>0</v>
          </cell>
          <cell r="BR20">
            <v>0</v>
          </cell>
          <cell r="BS20">
            <v>0</v>
          </cell>
        </row>
        <row r="21">
          <cell r="H21" t="str">
            <v>Qayyarah-Jad'ah 5</v>
          </cell>
          <cell r="L21" t="str">
            <v>Non HRP</v>
          </cell>
          <cell r="N21" t="str">
            <v>No</v>
          </cell>
          <cell r="O21">
            <v>4533</v>
          </cell>
          <cell r="P21">
            <v>18220</v>
          </cell>
          <cell r="Q21">
            <v>9445</v>
          </cell>
          <cell r="R21">
            <v>8775</v>
          </cell>
          <cell r="S21">
            <v>18220</v>
          </cell>
          <cell r="T21">
            <v>12235</v>
          </cell>
          <cell r="U21">
            <v>6545</v>
          </cell>
          <cell r="V21">
            <v>5690</v>
          </cell>
          <cell r="W21">
            <v>5385</v>
          </cell>
          <cell r="X21">
            <v>2476</v>
          </cell>
          <cell r="Y21">
            <v>2909</v>
          </cell>
          <cell r="Z21">
            <v>600</v>
          </cell>
          <cell r="AA21">
            <v>424</v>
          </cell>
          <cell r="AB21">
            <v>176</v>
          </cell>
          <cell r="AC21">
            <v>18220</v>
          </cell>
          <cell r="AD21">
            <v>1</v>
          </cell>
          <cell r="AE21">
            <v>18220</v>
          </cell>
          <cell r="AF21">
            <v>42</v>
          </cell>
          <cell r="AG21">
            <v>171</v>
          </cell>
          <cell r="AH21">
            <v>42</v>
          </cell>
          <cell r="AI21">
            <v>171</v>
          </cell>
          <cell r="AJ21">
            <v>666</v>
          </cell>
          <cell r="AK21">
            <v>2641</v>
          </cell>
          <cell r="AL21">
            <v>0</v>
          </cell>
          <cell r="AM21">
            <v>0</v>
          </cell>
          <cell r="AN21">
            <v>0</v>
          </cell>
          <cell r="AO21">
            <v>0</v>
          </cell>
          <cell r="AP21">
            <v>0</v>
          </cell>
          <cell r="AQ21">
            <v>0</v>
          </cell>
          <cell r="AR21">
            <v>0</v>
          </cell>
          <cell r="AS21">
            <v>0</v>
          </cell>
          <cell r="AT21">
            <v>0</v>
          </cell>
          <cell r="AU21">
            <v>0</v>
          </cell>
          <cell r="AV21">
            <v>42</v>
          </cell>
          <cell r="AW21">
            <v>0</v>
          </cell>
          <cell r="AX21">
            <v>0</v>
          </cell>
          <cell r="AY21">
            <v>42</v>
          </cell>
          <cell r="BA21">
            <v>200</v>
          </cell>
          <cell r="BB21">
            <v>100</v>
          </cell>
          <cell r="BC21">
            <v>0</v>
          </cell>
          <cell r="BD21">
            <v>0</v>
          </cell>
          <cell r="BE21">
            <v>0</v>
          </cell>
          <cell r="BF21">
            <v>0</v>
          </cell>
          <cell r="BG21">
            <v>0</v>
          </cell>
          <cell r="BH21">
            <v>0</v>
          </cell>
          <cell r="BI21">
            <v>0</v>
          </cell>
          <cell r="BJ21">
            <v>100</v>
          </cell>
          <cell r="BK21">
            <v>0</v>
          </cell>
          <cell r="BL21">
            <v>0</v>
          </cell>
          <cell r="BM21">
            <v>266</v>
          </cell>
          <cell r="BN21">
            <v>666</v>
          </cell>
          <cell r="BP21">
            <v>5730</v>
          </cell>
          <cell r="BQ21">
            <v>1213</v>
          </cell>
          <cell r="BR21">
            <v>482</v>
          </cell>
          <cell r="BS21">
            <v>0</v>
          </cell>
        </row>
        <row r="22">
          <cell r="H22" t="str">
            <v>Qayyarah-Jad'ah 1</v>
          </cell>
          <cell r="L22" t="str">
            <v>Non HRP</v>
          </cell>
          <cell r="N22" t="str">
            <v>No</v>
          </cell>
          <cell r="O22">
            <v>1343</v>
          </cell>
          <cell r="P22">
            <v>4834</v>
          </cell>
          <cell r="Q22">
            <v>2786</v>
          </cell>
          <cell r="R22">
            <v>2048</v>
          </cell>
          <cell r="S22">
            <v>4834</v>
          </cell>
          <cell r="T22">
            <v>2830</v>
          </cell>
          <cell r="U22">
            <v>1495</v>
          </cell>
          <cell r="V22">
            <v>1335</v>
          </cell>
          <cell r="W22">
            <v>1846</v>
          </cell>
          <cell r="X22">
            <v>1181</v>
          </cell>
          <cell r="Y22">
            <v>665</v>
          </cell>
          <cell r="Z22">
            <v>158</v>
          </cell>
          <cell r="AA22">
            <v>110</v>
          </cell>
          <cell r="AB22">
            <v>48</v>
          </cell>
          <cell r="AC22">
            <v>4834</v>
          </cell>
          <cell r="AD22">
            <v>1</v>
          </cell>
          <cell r="AE22">
            <v>4834</v>
          </cell>
          <cell r="AF22">
            <v>21</v>
          </cell>
          <cell r="AG22">
            <v>68</v>
          </cell>
          <cell r="AH22">
            <v>21</v>
          </cell>
          <cell r="AI22">
            <v>68</v>
          </cell>
          <cell r="AJ22">
            <v>109</v>
          </cell>
          <cell r="AK22">
            <v>327</v>
          </cell>
          <cell r="AL22">
            <v>0</v>
          </cell>
          <cell r="AM22">
            <v>0</v>
          </cell>
          <cell r="AN22">
            <v>0</v>
          </cell>
          <cell r="AO22">
            <v>0</v>
          </cell>
          <cell r="AP22">
            <v>0</v>
          </cell>
          <cell r="AQ22">
            <v>0</v>
          </cell>
          <cell r="AR22">
            <v>0</v>
          </cell>
          <cell r="AS22">
            <v>0</v>
          </cell>
          <cell r="AT22">
            <v>0</v>
          </cell>
          <cell r="AU22">
            <v>0</v>
          </cell>
          <cell r="AV22">
            <v>21</v>
          </cell>
          <cell r="AW22">
            <v>0</v>
          </cell>
          <cell r="AX22">
            <v>0</v>
          </cell>
          <cell r="AY22">
            <v>21</v>
          </cell>
          <cell r="BA22">
            <v>52</v>
          </cell>
          <cell r="BB22">
            <v>30</v>
          </cell>
          <cell r="BC22">
            <v>0</v>
          </cell>
          <cell r="BD22">
            <v>0</v>
          </cell>
          <cell r="BE22">
            <v>0</v>
          </cell>
          <cell r="BF22">
            <v>0</v>
          </cell>
          <cell r="BG22">
            <v>0</v>
          </cell>
          <cell r="BH22">
            <v>0</v>
          </cell>
          <cell r="BI22">
            <v>0</v>
          </cell>
          <cell r="BJ22">
            <v>0</v>
          </cell>
          <cell r="BK22">
            <v>0</v>
          </cell>
          <cell r="BL22">
            <v>0</v>
          </cell>
          <cell r="BM22">
            <v>27</v>
          </cell>
          <cell r="BN22">
            <v>109</v>
          </cell>
          <cell r="BP22">
            <v>1343</v>
          </cell>
          <cell r="BQ22">
            <v>1010</v>
          </cell>
          <cell r="BR22">
            <v>147</v>
          </cell>
          <cell r="BS22">
            <v>0</v>
          </cell>
        </row>
        <row r="23">
          <cell r="H23" t="str">
            <v>Muskar Saad Camp</v>
          </cell>
          <cell r="L23" t="str">
            <v>Non HRP</v>
          </cell>
          <cell r="N23" t="str">
            <v>No</v>
          </cell>
          <cell r="O23">
            <v>123</v>
          </cell>
          <cell r="P23">
            <v>642</v>
          </cell>
          <cell r="Q23">
            <v>362</v>
          </cell>
          <cell r="R23">
            <v>280</v>
          </cell>
          <cell r="S23">
            <v>642</v>
          </cell>
          <cell r="T23">
            <v>344</v>
          </cell>
          <cell r="U23">
            <v>192</v>
          </cell>
          <cell r="V23">
            <v>152</v>
          </cell>
          <cell r="W23">
            <v>277</v>
          </cell>
          <cell r="X23">
            <v>159</v>
          </cell>
          <cell r="Y23">
            <v>118</v>
          </cell>
          <cell r="Z23">
            <v>21</v>
          </cell>
          <cell r="AA23">
            <v>11</v>
          </cell>
          <cell r="AB23">
            <v>10</v>
          </cell>
          <cell r="AC23">
            <v>642</v>
          </cell>
          <cell r="AD23">
            <v>1</v>
          </cell>
          <cell r="AE23">
            <v>642</v>
          </cell>
          <cell r="AF23">
            <v>0</v>
          </cell>
          <cell r="AG23">
            <v>0</v>
          </cell>
          <cell r="AH23">
            <v>0</v>
          </cell>
          <cell r="AI23">
            <v>0</v>
          </cell>
          <cell r="AJ23">
            <v>0</v>
          </cell>
          <cell r="AK23">
            <v>0</v>
          </cell>
          <cell r="BP23">
            <v>190</v>
          </cell>
          <cell r="BQ23">
            <v>0</v>
          </cell>
          <cell r="BR23">
            <v>0</v>
          </cell>
          <cell r="BS23">
            <v>160</v>
          </cell>
        </row>
        <row r="24">
          <cell r="H24" t="str">
            <v>Mamrashan</v>
          </cell>
          <cell r="L24" t="str">
            <v>Non HRP</v>
          </cell>
          <cell r="N24" t="str">
            <v>No</v>
          </cell>
          <cell r="O24">
            <v>1743</v>
          </cell>
          <cell r="P24">
            <v>8900</v>
          </cell>
          <cell r="Q24">
            <v>4630</v>
          </cell>
          <cell r="R24">
            <v>4270</v>
          </cell>
          <cell r="S24">
            <v>8900</v>
          </cell>
          <cell r="T24">
            <v>4266</v>
          </cell>
          <cell r="U24">
            <v>2172</v>
          </cell>
          <cell r="V24">
            <v>2094</v>
          </cell>
          <cell r="W24">
            <v>4228</v>
          </cell>
          <cell r="X24">
            <v>2225</v>
          </cell>
          <cell r="Y24">
            <v>2002</v>
          </cell>
          <cell r="Z24">
            <v>406</v>
          </cell>
          <cell r="AA24">
            <v>226</v>
          </cell>
          <cell r="AB24">
            <v>181</v>
          </cell>
          <cell r="AC24">
            <v>8900</v>
          </cell>
          <cell r="AD24">
            <v>1</v>
          </cell>
          <cell r="AE24">
            <v>8900</v>
          </cell>
          <cell r="AF24">
            <v>1</v>
          </cell>
          <cell r="AG24">
            <v>1</v>
          </cell>
          <cell r="AH24">
            <v>0</v>
          </cell>
          <cell r="AI24">
            <v>0</v>
          </cell>
          <cell r="AJ24">
            <v>7</v>
          </cell>
          <cell r="AK24">
            <v>34</v>
          </cell>
          <cell r="AL24">
            <v>1</v>
          </cell>
          <cell r="AM24">
            <v>0</v>
          </cell>
          <cell r="AN24">
            <v>0</v>
          </cell>
          <cell r="AO24">
            <v>0</v>
          </cell>
          <cell r="AP24">
            <v>0</v>
          </cell>
          <cell r="AQ24">
            <v>0</v>
          </cell>
          <cell r="AR24">
            <v>0</v>
          </cell>
          <cell r="AS24">
            <v>0</v>
          </cell>
          <cell r="AT24">
            <v>0</v>
          </cell>
          <cell r="AU24">
            <v>0</v>
          </cell>
          <cell r="AV24">
            <v>0</v>
          </cell>
          <cell r="AW24">
            <v>0</v>
          </cell>
          <cell r="AX24">
            <v>0</v>
          </cell>
          <cell r="AY24">
            <v>1</v>
          </cell>
          <cell r="BA24">
            <v>1</v>
          </cell>
          <cell r="BB24">
            <v>1</v>
          </cell>
          <cell r="BC24">
            <v>0</v>
          </cell>
          <cell r="BD24">
            <v>1</v>
          </cell>
          <cell r="BE24">
            <v>1</v>
          </cell>
          <cell r="BF24">
            <v>0</v>
          </cell>
          <cell r="BG24">
            <v>0</v>
          </cell>
          <cell r="BH24">
            <v>0</v>
          </cell>
          <cell r="BI24">
            <v>1</v>
          </cell>
          <cell r="BJ24">
            <v>0</v>
          </cell>
          <cell r="BK24">
            <v>0</v>
          </cell>
          <cell r="BL24">
            <v>0</v>
          </cell>
          <cell r="BM24">
            <v>0</v>
          </cell>
          <cell r="BN24">
            <v>5</v>
          </cell>
          <cell r="BP24">
            <v>1834</v>
          </cell>
          <cell r="BQ24">
            <v>0</v>
          </cell>
          <cell r="BR24">
            <v>0</v>
          </cell>
          <cell r="BS24">
            <v>0</v>
          </cell>
        </row>
        <row r="25">
          <cell r="H25" t="str">
            <v>Baharka</v>
          </cell>
          <cell r="L25" t="str">
            <v>HRP</v>
          </cell>
          <cell r="M25" t="str">
            <v>HIRQ19-CCM-154742-1</v>
          </cell>
          <cell r="N25" t="str">
            <v>No</v>
          </cell>
          <cell r="O25">
            <v>935</v>
          </cell>
          <cell r="P25">
            <v>4774</v>
          </cell>
          <cell r="Q25">
            <v>2423</v>
          </cell>
          <cell r="R25">
            <v>2351</v>
          </cell>
          <cell r="S25">
            <v>4774</v>
          </cell>
          <cell r="T25">
            <v>2709</v>
          </cell>
          <cell r="U25">
            <v>1395</v>
          </cell>
          <cell r="V25">
            <v>1314</v>
          </cell>
          <cell r="W25">
            <v>1931</v>
          </cell>
          <cell r="X25">
            <v>980</v>
          </cell>
          <cell r="Y25">
            <v>951</v>
          </cell>
          <cell r="Z25">
            <v>134</v>
          </cell>
          <cell r="AA25">
            <v>91</v>
          </cell>
          <cell r="AB25">
            <v>43</v>
          </cell>
          <cell r="AC25">
            <v>4774</v>
          </cell>
          <cell r="AD25">
            <v>1</v>
          </cell>
          <cell r="AE25">
            <v>4774</v>
          </cell>
          <cell r="AF25">
            <v>4</v>
          </cell>
          <cell r="AG25">
            <v>20</v>
          </cell>
          <cell r="AH25">
            <v>0</v>
          </cell>
          <cell r="AI25">
            <v>0</v>
          </cell>
          <cell r="AJ25">
            <v>7</v>
          </cell>
          <cell r="AK25">
            <v>52</v>
          </cell>
          <cell r="AL25">
            <v>4</v>
          </cell>
          <cell r="AM25">
            <v>1</v>
          </cell>
          <cell r="AN25">
            <v>4</v>
          </cell>
          <cell r="AO25">
            <v>0</v>
          </cell>
          <cell r="AP25">
            <v>0</v>
          </cell>
          <cell r="AQ25">
            <v>0</v>
          </cell>
          <cell r="AR25">
            <v>0</v>
          </cell>
          <cell r="AS25">
            <v>0</v>
          </cell>
          <cell r="AT25">
            <v>4</v>
          </cell>
          <cell r="AU25">
            <v>0</v>
          </cell>
          <cell r="AV25">
            <v>0</v>
          </cell>
          <cell r="AW25">
            <v>0</v>
          </cell>
          <cell r="AX25">
            <v>0</v>
          </cell>
          <cell r="AY25">
            <v>13</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P25">
            <v>1179</v>
          </cell>
          <cell r="BQ25">
            <v>0</v>
          </cell>
          <cell r="BR25">
            <v>0</v>
          </cell>
          <cell r="BS25">
            <v>3</v>
          </cell>
        </row>
        <row r="26">
          <cell r="H26" t="str">
            <v>Debaga 1</v>
          </cell>
          <cell r="L26" t="str">
            <v>HRP</v>
          </cell>
          <cell r="M26" t="str">
            <v>HIRQ19-CCM-154742-1</v>
          </cell>
          <cell r="N26" t="str">
            <v>No</v>
          </cell>
          <cell r="O26">
            <v>1756</v>
          </cell>
          <cell r="P26">
            <v>9305</v>
          </cell>
          <cell r="Q26">
            <v>4783</v>
          </cell>
          <cell r="R26">
            <v>4522</v>
          </cell>
          <cell r="S26">
            <v>9305</v>
          </cell>
          <cell r="T26">
            <v>5017</v>
          </cell>
          <cell r="U26">
            <v>2347</v>
          </cell>
          <cell r="V26">
            <v>2670</v>
          </cell>
          <cell r="W26">
            <v>3983</v>
          </cell>
          <cell r="X26">
            <v>2202</v>
          </cell>
          <cell r="Y26">
            <v>1781</v>
          </cell>
          <cell r="Z26">
            <v>305</v>
          </cell>
          <cell r="AA26">
            <v>234</v>
          </cell>
          <cell r="AB26">
            <v>71</v>
          </cell>
          <cell r="AC26">
            <v>9305</v>
          </cell>
          <cell r="AD26">
            <v>1</v>
          </cell>
          <cell r="AE26">
            <v>9305</v>
          </cell>
          <cell r="AF26">
            <v>4</v>
          </cell>
          <cell r="AG26">
            <v>23</v>
          </cell>
          <cell r="AH26">
            <v>0</v>
          </cell>
          <cell r="AI26">
            <v>0</v>
          </cell>
          <cell r="AJ26">
            <v>19</v>
          </cell>
          <cell r="AK26">
            <v>100</v>
          </cell>
          <cell r="AL26">
            <v>4</v>
          </cell>
          <cell r="AM26">
            <v>0</v>
          </cell>
          <cell r="AN26">
            <v>1</v>
          </cell>
          <cell r="AO26">
            <v>0</v>
          </cell>
          <cell r="AP26">
            <v>0</v>
          </cell>
          <cell r="AQ26">
            <v>0</v>
          </cell>
          <cell r="AR26">
            <v>1</v>
          </cell>
          <cell r="AS26">
            <v>0</v>
          </cell>
          <cell r="AT26">
            <v>4</v>
          </cell>
          <cell r="AU26">
            <v>0</v>
          </cell>
          <cell r="AV26">
            <v>0</v>
          </cell>
          <cell r="AW26">
            <v>0</v>
          </cell>
          <cell r="AX26">
            <v>0</v>
          </cell>
          <cell r="AY26">
            <v>10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P26">
            <v>1781</v>
          </cell>
          <cell r="BQ26">
            <v>0</v>
          </cell>
          <cell r="BR26">
            <v>19</v>
          </cell>
          <cell r="BS26">
            <v>0</v>
          </cell>
        </row>
        <row r="27">
          <cell r="H27" t="str">
            <v>Harshm</v>
          </cell>
          <cell r="L27" t="str">
            <v>HRP</v>
          </cell>
          <cell r="M27" t="str">
            <v>HIRQ19-CCM-154742-1</v>
          </cell>
          <cell r="N27" t="str">
            <v>No</v>
          </cell>
          <cell r="O27">
            <v>290</v>
          </cell>
          <cell r="P27">
            <v>1467</v>
          </cell>
          <cell r="Q27">
            <v>749</v>
          </cell>
          <cell r="R27">
            <v>718</v>
          </cell>
          <cell r="S27">
            <v>1467</v>
          </cell>
          <cell r="T27">
            <v>858</v>
          </cell>
          <cell r="U27">
            <v>431</v>
          </cell>
          <cell r="V27">
            <v>427</v>
          </cell>
          <cell r="W27">
            <v>580</v>
          </cell>
          <cell r="X27">
            <v>296</v>
          </cell>
          <cell r="Y27">
            <v>284</v>
          </cell>
          <cell r="Z27">
            <v>29</v>
          </cell>
          <cell r="AA27">
            <v>22</v>
          </cell>
          <cell r="AB27">
            <v>7</v>
          </cell>
          <cell r="AC27">
            <v>1467</v>
          </cell>
          <cell r="AD27">
            <v>1</v>
          </cell>
          <cell r="AE27">
            <v>1467</v>
          </cell>
          <cell r="AF27">
            <v>0</v>
          </cell>
          <cell r="AG27">
            <v>2</v>
          </cell>
          <cell r="AH27">
            <v>0</v>
          </cell>
          <cell r="AI27">
            <v>0</v>
          </cell>
          <cell r="AJ27">
            <v>0</v>
          </cell>
          <cell r="AK27">
            <v>0</v>
          </cell>
          <cell r="BP27">
            <v>301</v>
          </cell>
          <cell r="BQ27">
            <v>0</v>
          </cell>
          <cell r="BR27">
            <v>0</v>
          </cell>
          <cell r="BS27">
            <v>0</v>
          </cell>
        </row>
        <row r="28">
          <cell r="H28" t="str">
            <v>Hasansham U3</v>
          </cell>
          <cell r="L28" t="str">
            <v>HRP</v>
          </cell>
          <cell r="M28" t="str">
            <v>HIRQ19-CCM-154742-1</v>
          </cell>
          <cell r="N28" t="str">
            <v>No</v>
          </cell>
          <cell r="O28">
            <v>1274</v>
          </cell>
          <cell r="P28">
            <v>5814</v>
          </cell>
          <cell r="Q28">
            <v>3216</v>
          </cell>
          <cell r="R28">
            <v>2598</v>
          </cell>
          <cell r="S28">
            <v>5814</v>
          </cell>
          <cell r="T28">
            <v>3515</v>
          </cell>
          <cell r="U28">
            <v>1789</v>
          </cell>
          <cell r="V28">
            <v>1726</v>
          </cell>
          <cell r="W28">
            <v>2150</v>
          </cell>
          <cell r="X28">
            <v>1319</v>
          </cell>
          <cell r="Y28">
            <v>831</v>
          </cell>
          <cell r="Z28">
            <v>149</v>
          </cell>
          <cell r="AA28">
            <v>108</v>
          </cell>
          <cell r="AB28">
            <v>41</v>
          </cell>
          <cell r="AC28">
            <v>5814</v>
          </cell>
          <cell r="AD28">
            <v>1</v>
          </cell>
          <cell r="AE28">
            <v>5814</v>
          </cell>
          <cell r="AF28">
            <v>41</v>
          </cell>
          <cell r="AG28">
            <v>165</v>
          </cell>
          <cell r="AH28">
            <v>8</v>
          </cell>
          <cell r="AI28">
            <v>24</v>
          </cell>
          <cell r="AJ28">
            <v>21</v>
          </cell>
          <cell r="AK28">
            <v>105</v>
          </cell>
          <cell r="AL28">
            <v>41</v>
          </cell>
          <cell r="AM28">
            <v>0</v>
          </cell>
          <cell r="AN28">
            <v>14</v>
          </cell>
          <cell r="AO28">
            <v>0</v>
          </cell>
          <cell r="AP28">
            <v>0</v>
          </cell>
          <cell r="AQ28">
            <v>0</v>
          </cell>
          <cell r="AR28">
            <v>0</v>
          </cell>
          <cell r="AS28">
            <v>9</v>
          </cell>
          <cell r="AT28">
            <v>20</v>
          </cell>
          <cell r="AU28">
            <v>0</v>
          </cell>
          <cell r="AV28">
            <v>0</v>
          </cell>
          <cell r="AW28">
            <v>0</v>
          </cell>
          <cell r="AX28">
            <v>0</v>
          </cell>
          <cell r="AY28">
            <v>84</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P28">
            <v>1587</v>
          </cell>
          <cell r="BQ28">
            <v>0</v>
          </cell>
          <cell r="BR28">
            <v>0</v>
          </cell>
          <cell r="BS28">
            <v>0</v>
          </cell>
        </row>
        <row r="29">
          <cell r="H29" t="str">
            <v>Hasansham U2</v>
          </cell>
          <cell r="L29" t="str">
            <v>HRP</v>
          </cell>
          <cell r="M29" t="str">
            <v>HIRQ19-CCM-154742-1</v>
          </cell>
          <cell r="N29" t="str">
            <v>No</v>
          </cell>
          <cell r="O29">
            <v>979</v>
          </cell>
          <cell r="P29">
            <v>4558</v>
          </cell>
          <cell r="Q29">
            <v>2548</v>
          </cell>
          <cell r="R29">
            <v>2010</v>
          </cell>
          <cell r="S29">
            <v>4558</v>
          </cell>
          <cell r="T29">
            <v>2973</v>
          </cell>
          <cell r="U29">
            <v>1491</v>
          </cell>
          <cell r="V29">
            <v>1482</v>
          </cell>
          <cell r="W29">
            <v>1496</v>
          </cell>
          <cell r="X29">
            <v>991</v>
          </cell>
          <cell r="Y29">
            <v>505</v>
          </cell>
          <cell r="Z29">
            <v>89</v>
          </cell>
          <cell r="AA29">
            <v>66</v>
          </cell>
          <cell r="AB29">
            <v>23</v>
          </cell>
          <cell r="AC29">
            <v>4558</v>
          </cell>
          <cell r="AD29">
            <v>1</v>
          </cell>
          <cell r="AE29">
            <v>4558</v>
          </cell>
          <cell r="AF29">
            <v>42</v>
          </cell>
          <cell r="AG29">
            <v>222</v>
          </cell>
          <cell r="AH29">
            <v>26</v>
          </cell>
          <cell r="AI29">
            <v>154</v>
          </cell>
          <cell r="AJ29">
            <v>35</v>
          </cell>
          <cell r="AK29">
            <v>151</v>
          </cell>
          <cell r="AL29">
            <v>42</v>
          </cell>
          <cell r="AM29">
            <v>0</v>
          </cell>
          <cell r="AN29">
            <v>16</v>
          </cell>
          <cell r="AO29">
            <v>0</v>
          </cell>
          <cell r="AP29">
            <v>20</v>
          </cell>
          <cell r="AQ29">
            <v>0</v>
          </cell>
          <cell r="AR29">
            <v>0</v>
          </cell>
          <cell r="AS29">
            <v>0</v>
          </cell>
          <cell r="AT29">
            <v>0</v>
          </cell>
          <cell r="AU29">
            <v>0</v>
          </cell>
          <cell r="AV29">
            <v>0</v>
          </cell>
          <cell r="AW29">
            <v>0</v>
          </cell>
          <cell r="AX29">
            <v>0</v>
          </cell>
          <cell r="AY29">
            <v>98</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P29">
            <v>1271</v>
          </cell>
          <cell r="BQ29">
            <v>0</v>
          </cell>
          <cell r="BR29">
            <v>0</v>
          </cell>
          <cell r="BS29">
            <v>0</v>
          </cell>
        </row>
        <row r="30">
          <cell r="H30" t="str">
            <v>Khazer M1</v>
          </cell>
          <cell r="L30" t="str">
            <v>HRP</v>
          </cell>
          <cell r="M30" t="str">
            <v>HIRQ19-CCM-154742-1</v>
          </cell>
          <cell r="N30" t="str">
            <v>No</v>
          </cell>
          <cell r="O30">
            <v>1234</v>
          </cell>
          <cell r="P30">
            <v>6456</v>
          </cell>
          <cell r="Q30">
            <v>3411</v>
          </cell>
          <cell r="R30">
            <v>3045</v>
          </cell>
          <cell r="S30">
            <v>6456</v>
          </cell>
          <cell r="T30">
            <v>3877</v>
          </cell>
          <cell r="U30">
            <v>1894</v>
          </cell>
          <cell r="V30">
            <v>1983</v>
          </cell>
          <cell r="W30">
            <v>2401</v>
          </cell>
          <cell r="X30">
            <v>1392</v>
          </cell>
          <cell r="Y30">
            <v>1009</v>
          </cell>
          <cell r="Z30">
            <v>178</v>
          </cell>
          <cell r="AA30">
            <v>125</v>
          </cell>
          <cell r="AB30">
            <v>53</v>
          </cell>
          <cell r="AC30">
            <v>6456</v>
          </cell>
          <cell r="AD30">
            <v>1</v>
          </cell>
          <cell r="AE30">
            <v>6456</v>
          </cell>
          <cell r="AF30">
            <v>15</v>
          </cell>
          <cell r="AG30">
            <v>69</v>
          </cell>
          <cell r="AH30">
            <v>6</v>
          </cell>
          <cell r="AI30">
            <v>30</v>
          </cell>
          <cell r="AJ30">
            <v>25</v>
          </cell>
          <cell r="AK30">
            <v>145</v>
          </cell>
          <cell r="AL30">
            <v>15</v>
          </cell>
          <cell r="AM30">
            <v>0</v>
          </cell>
          <cell r="AN30">
            <v>7</v>
          </cell>
          <cell r="AO30">
            <v>0</v>
          </cell>
          <cell r="AP30">
            <v>0</v>
          </cell>
          <cell r="AQ30">
            <v>0</v>
          </cell>
          <cell r="AR30">
            <v>0</v>
          </cell>
          <cell r="AS30">
            <v>0</v>
          </cell>
          <cell r="AT30">
            <v>0</v>
          </cell>
          <cell r="AU30">
            <v>0</v>
          </cell>
          <cell r="AV30">
            <v>0</v>
          </cell>
          <cell r="AW30">
            <v>0</v>
          </cell>
          <cell r="AX30">
            <v>0</v>
          </cell>
          <cell r="AY30">
            <v>22</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P30">
            <v>1705</v>
          </cell>
          <cell r="BQ30">
            <v>0</v>
          </cell>
          <cell r="BR30">
            <v>0</v>
          </cell>
          <cell r="BS30">
            <v>0</v>
          </cell>
        </row>
        <row r="31">
          <cell r="H31" t="str">
            <v>Rwanga Community</v>
          </cell>
          <cell r="L31" t="str">
            <v>Non HRP</v>
          </cell>
          <cell r="N31" t="str">
            <v>No</v>
          </cell>
          <cell r="O31">
            <v>2602</v>
          </cell>
          <cell r="P31">
            <v>14082</v>
          </cell>
          <cell r="Q31">
            <v>7372</v>
          </cell>
          <cell r="R31">
            <v>6710</v>
          </cell>
          <cell r="S31">
            <v>14082</v>
          </cell>
          <cell r="T31">
            <v>5701</v>
          </cell>
          <cell r="U31">
            <v>2962</v>
          </cell>
          <cell r="V31">
            <v>2739</v>
          </cell>
          <cell r="W31">
            <v>7733</v>
          </cell>
          <cell r="X31">
            <v>4048</v>
          </cell>
          <cell r="Y31">
            <v>3685</v>
          </cell>
          <cell r="Z31">
            <v>648</v>
          </cell>
          <cell r="AA31">
            <v>362</v>
          </cell>
          <cell r="AB31">
            <v>286</v>
          </cell>
          <cell r="AC31">
            <v>14082</v>
          </cell>
          <cell r="AD31">
            <v>1</v>
          </cell>
          <cell r="AE31">
            <v>14082</v>
          </cell>
          <cell r="AF31">
            <v>4</v>
          </cell>
          <cell r="AG31">
            <v>27</v>
          </cell>
          <cell r="AH31">
            <v>0</v>
          </cell>
          <cell r="AI31">
            <v>0</v>
          </cell>
          <cell r="AJ31">
            <v>25</v>
          </cell>
          <cell r="AK31">
            <v>125</v>
          </cell>
          <cell r="AL31">
            <v>0</v>
          </cell>
          <cell r="AM31">
            <v>0</v>
          </cell>
          <cell r="AN31">
            <v>0</v>
          </cell>
          <cell r="AO31">
            <v>0</v>
          </cell>
          <cell r="AP31">
            <v>0</v>
          </cell>
          <cell r="AQ31">
            <v>0</v>
          </cell>
          <cell r="AR31">
            <v>0</v>
          </cell>
          <cell r="AS31">
            <v>0</v>
          </cell>
          <cell r="AT31">
            <v>0</v>
          </cell>
          <cell r="AU31">
            <v>0</v>
          </cell>
          <cell r="AV31">
            <v>0</v>
          </cell>
          <cell r="AW31">
            <v>0</v>
          </cell>
          <cell r="AX31">
            <v>4</v>
          </cell>
          <cell r="AY31">
            <v>4</v>
          </cell>
          <cell r="BA31">
            <v>0</v>
          </cell>
          <cell r="BB31">
            <v>0</v>
          </cell>
          <cell r="BC31">
            <v>0</v>
          </cell>
          <cell r="BD31">
            <v>0</v>
          </cell>
          <cell r="BE31">
            <v>0</v>
          </cell>
          <cell r="BF31">
            <v>0</v>
          </cell>
          <cell r="BG31">
            <v>0</v>
          </cell>
          <cell r="BH31">
            <v>0</v>
          </cell>
          <cell r="BI31">
            <v>0</v>
          </cell>
          <cell r="BJ31">
            <v>0</v>
          </cell>
          <cell r="BK31">
            <v>0</v>
          </cell>
          <cell r="BL31">
            <v>0</v>
          </cell>
          <cell r="BM31">
            <v>25</v>
          </cell>
          <cell r="BN31">
            <v>25</v>
          </cell>
          <cell r="BP31">
            <v>3004</v>
          </cell>
          <cell r="BQ31">
            <v>0</v>
          </cell>
          <cell r="BR31">
            <v>0</v>
          </cell>
          <cell r="BS31">
            <v>0</v>
          </cell>
        </row>
        <row r="32">
          <cell r="H32" t="str">
            <v>Al-Kawthar Camp</v>
          </cell>
          <cell r="L32" t="str">
            <v>Non HRP</v>
          </cell>
          <cell r="N32" t="str">
            <v>No</v>
          </cell>
          <cell r="O32">
            <v>108</v>
          </cell>
          <cell r="P32">
            <v>664</v>
          </cell>
          <cell r="Q32">
            <v>337</v>
          </cell>
          <cell r="R32">
            <v>327</v>
          </cell>
          <cell r="S32">
            <v>664</v>
          </cell>
          <cell r="T32">
            <v>352</v>
          </cell>
          <cell r="U32">
            <v>175</v>
          </cell>
          <cell r="V32">
            <v>177</v>
          </cell>
          <cell r="W32">
            <v>294</v>
          </cell>
          <cell r="X32">
            <v>151</v>
          </cell>
          <cell r="Y32">
            <v>143</v>
          </cell>
          <cell r="Z32">
            <v>18</v>
          </cell>
          <cell r="AA32">
            <v>11</v>
          </cell>
          <cell r="AB32">
            <v>7</v>
          </cell>
          <cell r="AC32">
            <v>664</v>
          </cell>
          <cell r="AD32">
            <v>1</v>
          </cell>
          <cell r="AE32">
            <v>664</v>
          </cell>
          <cell r="AF32">
            <v>0</v>
          </cell>
          <cell r="AG32">
            <v>0</v>
          </cell>
          <cell r="AH32">
            <v>0</v>
          </cell>
          <cell r="AI32">
            <v>0</v>
          </cell>
          <cell r="AJ32">
            <v>0</v>
          </cell>
          <cell r="AK32">
            <v>0</v>
          </cell>
          <cell r="BP32">
            <v>108</v>
          </cell>
          <cell r="BQ32">
            <v>0</v>
          </cell>
          <cell r="BR32">
            <v>0</v>
          </cell>
          <cell r="BS32">
            <v>1008</v>
          </cell>
        </row>
        <row r="33">
          <cell r="H33" t="str">
            <v>Fallujah camp 5 - HTC</v>
          </cell>
          <cell r="L33" t="str">
            <v>Non HRP</v>
          </cell>
          <cell r="N33" t="str">
            <v>Yes</v>
          </cell>
          <cell r="AD33">
            <v>1</v>
          </cell>
          <cell r="AE33">
            <v>0</v>
          </cell>
        </row>
        <row r="34">
          <cell r="H34" t="str">
            <v>Fallujah camp 7 - HTC</v>
          </cell>
          <cell r="L34" t="str">
            <v>Non HRP</v>
          </cell>
          <cell r="N34" t="str">
            <v>Yes</v>
          </cell>
          <cell r="AD34">
            <v>1</v>
          </cell>
          <cell r="AE34">
            <v>0</v>
          </cell>
        </row>
        <row r="35">
          <cell r="H35" t="str">
            <v>Al Tahrer 1</v>
          </cell>
          <cell r="L35" t="str">
            <v>Non HRP</v>
          </cell>
          <cell r="N35" t="str">
            <v>No</v>
          </cell>
          <cell r="O35">
            <v>72</v>
          </cell>
          <cell r="P35">
            <v>312</v>
          </cell>
          <cell r="Q35">
            <v>165</v>
          </cell>
          <cell r="R35">
            <v>147</v>
          </cell>
          <cell r="S35">
            <v>312</v>
          </cell>
          <cell r="T35">
            <v>175</v>
          </cell>
          <cell r="U35">
            <v>85</v>
          </cell>
          <cell r="V35">
            <v>90</v>
          </cell>
          <cell r="W35">
            <v>121</v>
          </cell>
          <cell r="X35">
            <v>72</v>
          </cell>
          <cell r="Y35">
            <v>49</v>
          </cell>
          <cell r="Z35">
            <v>16</v>
          </cell>
          <cell r="AA35">
            <v>8</v>
          </cell>
          <cell r="AB35">
            <v>8</v>
          </cell>
          <cell r="AC35">
            <v>312</v>
          </cell>
          <cell r="AD35">
            <v>1</v>
          </cell>
          <cell r="AE35">
            <v>312</v>
          </cell>
          <cell r="AF35">
            <v>1</v>
          </cell>
          <cell r="AG35">
            <v>4</v>
          </cell>
          <cell r="AH35">
            <v>0</v>
          </cell>
          <cell r="AI35">
            <v>0</v>
          </cell>
          <cell r="AJ35">
            <v>2</v>
          </cell>
          <cell r="AK35">
            <v>5</v>
          </cell>
          <cell r="AL35">
            <v>1</v>
          </cell>
          <cell r="AM35">
            <v>0</v>
          </cell>
          <cell r="AN35">
            <v>0</v>
          </cell>
          <cell r="AO35">
            <v>0</v>
          </cell>
          <cell r="AP35">
            <v>0</v>
          </cell>
          <cell r="AQ35">
            <v>0</v>
          </cell>
          <cell r="AR35">
            <v>0</v>
          </cell>
          <cell r="AS35">
            <v>0</v>
          </cell>
          <cell r="AT35">
            <v>0</v>
          </cell>
          <cell r="AU35">
            <v>0</v>
          </cell>
          <cell r="AV35">
            <v>0</v>
          </cell>
          <cell r="AW35">
            <v>0</v>
          </cell>
          <cell r="AX35">
            <v>1</v>
          </cell>
          <cell r="AY35">
            <v>2</v>
          </cell>
          <cell r="BA35">
            <v>1</v>
          </cell>
          <cell r="BB35">
            <v>0</v>
          </cell>
          <cell r="BC35">
            <v>0</v>
          </cell>
          <cell r="BD35">
            <v>0</v>
          </cell>
          <cell r="BE35">
            <v>0</v>
          </cell>
          <cell r="BF35">
            <v>0</v>
          </cell>
          <cell r="BG35">
            <v>0</v>
          </cell>
          <cell r="BH35">
            <v>0</v>
          </cell>
          <cell r="BI35">
            <v>0</v>
          </cell>
          <cell r="BJ35">
            <v>0</v>
          </cell>
          <cell r="BK35">
            <v>0</v>
          </cell>
          <cell r="BL35">
            <v>0</v>
          </cell>
          <cell r="BM35">
            <v>0</v>
          </cell>
          <cell r="BN35">
            <v>1</v>
          </cell>
          <cell r="BP35">
            <v>105</v>
          </cell>
          <cell r="BQ35">
            <v>219</v>
          </cell>
          <cell r="BR35">
            <v>0</v>
          </cell>
          <cell r="BS35">
            <v>0</v>
          </cell>
        </row>
        <row r="36">
          <cell r="H36" t="str">
            <v>Al Tahrer 2</v>
          </cell>
          <cell r="L36" t="str">
            <v>Non HRP</v>
          </cell>
          <cell r="N36" t="str">
            <v>No</v>
          </cell>
          <cell r="O36">
            <v>104</v>
          </cell>
          <cell r="P36">
            <v>479</v>
          </cell>
          <cell r="Q36">
            <v>249</v>
          </cell>
          <cell r="R36">
            <v>230</v>
          </cell>
          <cell r="S36">
            <v>479</v>
          </cell>
          <cell r="T36">
            <v>270</v>
          </cell>
          <cell r="U36">
            <v>138</v>
          </cell>
          <cell r="V36">
            <v>132</v>
          </cell>
          <cell r="W36">
            <v>199</v>
          </cell>
          <cell r="X36">
            <v>106</v>
          </cell>
          <cell r="Y36">
            <v>93</v>
          </cell>
          <cell r="Z36">
            <v>10</v>
          </cell>
          <cell r="AA36">
            <v>5</v>
          </cell>
          <cell r="AB36">
            <v>5</v>
          </cell>
          <cell r="AC36">
            <v>479</v>
          </cell>
          <cell r="AD36">
            <v>1</v>
          </cell>
          <cell r="AE36">
            <v>479</v>
          </cell>
          <cell r="AF36">
            <v>0</v>
          </cell>
          <cell r="AG36">
            <v>0</v>
          </cell>
          <cell r="AH36">
            <v>0</v>
          </cell>
          <cell r="AI36">
            <v>0</v>
          </cell>
          <cell r="AJ36">
            <v>0</v>
          </cell>
          <cell r="AK36">
            <v>0</v>
          </cell>
          <cell r="BP36">
            <v>162</v>
          </cell>
          <cell r="BQ36">
            <v>190</v>
          </cell>
          <cell r="BR36">
            <v>0</v>
          </cell>
          <cell r="BS36">
            <v>0</v>
          </cell>
        </row>
        <row r="37">
          <cell r="H37" t="str">
            <v>Al Tahrer Central</v>
          </cell>
          <cell r="L37" t="str">
            <v>Non HRP</v>
          </cell>
          <cell r="N37" t="str">
            <v>No</v>
          </cell>
          <cell r="O37">
            <v>141</v>
          </cell>
          <cell r="P37">
            <v>633</v>
          </cell>
          <cell r="Q37">
            <v>343</v>
          </cell>
          <cell r="R37">
            <v>290</v>
          </cell>
          <cell r="S37">
            <v>633</v>
          </cell>
          <cell r="T37">
            <v>370</v>
          </cell>
          <cell r="U37">
            <v>190</v>
          </cell>
          <cell r="V37">
            <v>180</v>
          </cell>
          <cell r="W37">
            <v>240</v>
          </cell>
          <cell r="X37">
            <v>141</v>
          </cell>
          <cell r="Y37">
            <v>99</v>
          </cell>
          <cell r="Z37">
            <v>23</v>
          </cell>
          <cell r="AA37">
            <v>12</v>
          </cell>
          <cell r="AB37">
            <v>11</v>
          </cell>
          <cell r="AC37">
            <v>633</v>
          </cell>
          <cell r="AD37">
            <v>1</v>
          </cell>
          <cell r="AE37">
            <v>633</v>
          </cell>
          <cell r="AF37">
            <v>1</v>
          </cell>
          <cell r="AG37">
            <v>4</v>
          </cell>
          <cell r="AH37">
            <v>0</v>
          </cell>
          <cell r="AI37">
            <v>0</v>
          </cell>
          <cell r="AJ37">
            <v>2</v>
          </cell>
          <cell r="AK37">
            <v>11</v>
          </cell>
          <cell r="AL37">
            <v>1</v>
          </cell>
          <cell r="AM37">
            <v>0</v>
          </cell>
          <cell r="AN37">
            <v>0</v>
          </cell>
          <cell r="AO37">
            <v>0</v>
          </cell>
          <cell r="AP37">
            <v>0</v>
          </cell>
          <cell r="AQ37">
            <v>0</v>
          </cell>
          <cell r="AR37">
            <v>0</v>
          </cell>
          <cell r="AS37">
            <v>0</v>
          </cell>
          <cell r="AT37">
            <v>0</v>
          </cell>
          <cell r="AU37">
            <v>0</v>
          </cell>
          <cell r="AV37">
            <v>0</v>
          </cell>
          <cell r="AW37">
            <v>0</v>
          </cell>
          <cell r="AX37">
            <v>1</v>
          </cell>
          <cell r="AY37">
            <v>2</v>
          </cell>
          <cell r="BA37">
            <v>1</v>
          </cell>
          <cell r="BB37">
            <v>0</v>
          </cell>
          <cell r="BC37">
            <v>0</v>
          </cell>
          <cell r="BD37">
            <v>0</v>
          </cell>
          <cell r="BE37">
            <v>0</v>
          </cell>
          <cell r="BF37">
            <v>0</v>
          </cell>
          <cell r="BG37">
            <v>0</v>
          </cell>
          <cell r="BH37">
            <v>0</v>
          </cell>
          <cell r="BI37">
            <v>0</v>
          </cell>
          <cell r="BJ37">
            <v>0</v>
          </cell>
          <cell r="BK37">
            <v>0</v>
          </cell>
          <cell r="BL37">
            <v>0</v>
          </cell>
          <cell r="BM37">
            <v>0</v>
          </cell>
          <cell r="BN37">
            <v>1</v>
          </cell>
          <cell r="BP37">
            <v>173</v>
          </cell>
          <cell r="BQ37">
            <v>63</v>
          </cell>
          <cell r="BR37">
            <v>0</v>
          </cell>
          <cell r="BS37">
            <v>0</v>
          </cell>
        </row>
        <row r="38">
          <cell r="H38" t="str">
            <v>Al-Qasir 4 - RHU Camp B</v>
          </cell>
          <cell r="L38" t="str">
            <v>Non HRP</v>
          </cell>
          <cell r="N38" t="str">
            <v>No</v>
          </cell>
          <cell r="O38">
            <v>128</v>
          </cell>
          <cell r="P38">
            <v>656</v>
          </cell>
          <cell r="Q38">
            <v>353</v>
          </cell>
          <cell r="R38">
            <v>303</v>
          </cell>
          <cell r="S38">
            <v>656</v>
          </cell>
          <cell r="T38">
            <v>365</v>
          </cell>
          <cell r="U38">
            <v>193</v>
          </cell>
          <cell r="V38">
            <v>172</v>
          </cell>
          <cell r="W38">
            <v>253</v>
          </cell>
          <cell r="X38">
            <v>137</v>
          </cell>
          <cell r="Y38">
            <v>116</v>
          </cell>
          <cell r="Z38">
            <v>38</v>
          </cell>
          <cell r="AA38">
            <v>23</v>
          </cell>
          <cell r="AB38">
            <v>15</v>
          </cell>
          <cell r="AC38">
            <v>656</v>
          </cell>
          <cell r="AD38">
            <v>1</v>
          </cell>
          <cell r="AE38">
            <v>656</v>
          </cell>
          <cell r="AF38">
            <v>0</v>
          </cell>
          <cell r="AG38">
            <v>0</v>
          </cell>
          <cell r="AH38">
            <v>0</v>
          </cell>
          <cell r="AI38">
            <v>0</v>
          </cell>
          <cell r="AJ38">
            <v>0</v>
          </cell>
          <cell r="AK38">
            <v>0</v>
          </cell>
          <cell r="BP38">
            <v>190</v>
          </cell>
          <cell r="BQ38">
            <v>0</v>
          </cell>
          <cell r="BR38">
            <v>0</v>
          </cell>
          <cell r="BS38">
            <v>0</v>
          </cell>
        </row>
        <row r="39">
          <cell r="H39" t="str">
            <v>Al-Qasir RHU Camp A</v>
          </cell>
          <cell r="L39" t="str">
            <v>Non HRP</v>
          </cell>
          <cell r="N39" t="str">
            <v>No</v>
          </cell>
          <cell r="O39">
            <v>145</v>
          </cell>
          <cell r="P39">
            <v>789</v>
          </cell>
          <cell r="Q39">
            <v>385</v>
          </cell>
          <cell r="R39">
            <v>404</v>
          </cell>
          <cell r="S39">
            <v>789</v>
          </cell>
          <cell r="T39">
            <v>471</v>
          </cell>
          <cell r="U39">
            <v>232</v>
          </cell>
          <cell r="V39">
            <v>239</v>
          </cell>
          <cell r="W39">
            <v>288</v>
          </cell>
          <cell r="X39">
            <v>140</v>
          </cell>
          <cell r="Y39">
            <v>148</v>
          </cell>
          <cell r="Z39">
            <v>30</v>
          </cell>
          <cell r="AA39">
            <v>13</v>
          </cell>
          <cell r="AB39">
            <v>17</v>
          </cell>
          <cell r="AC39">
            <v>789</v>
          </cell>
          <cell r="AD39">
            <v>1</v>
          </cell>
          <cell r="AE39">
            <v>789</v>
          </cell>
          <cell r="AF39">
            <v>0</v>
          </cell>
          <cell r="AG39">
            <v>0</v>
          </cell>
          <cell r="AH39">
            <v>0</v>
          </cell>
          <cell r="AI39">
            <v>0</v>
          </cell>
          <cell r="AJ39">
            <v>0</v>
          </cell>
          <cell r="AK39">
            <v>0</v>
          </cell>
          <cell r="BP39">
            <v>201</v>
          </cell>
          <cell r="BQ39">
            <v>0</v>
          </cell>
          <cell r="BR39">
            <v>0</v>
          </cell>
          <cell r="BS39">
            <v>0</v>
          </cell>
        </row>
        <row r="40">
          <cell r="H40" t="str">
            <v>As Salamyiah 2</v>
          </cell>
          <cell r="L40" t="str">
            <v>HRP</v>
          </cell>
          <cell r="M40" t="str">
            <v>HIRQ19-CCM-154694-1</v>
          </cell>
          <cell r="N40" t="str">
            <v>No</v>
          </cell>
          <cell r="O40">
            <v>3160</v>
          </cell>
          <cell r="P40">
            <v>15202</v>
          </cell>
          <cell r="Q40">
            <v>8110</v>
          </cell>
          <cell r="R40">
            <v>7092</v>
          </cell>
          <cell r="S40">
            <v>15202</v>
          </cell>
          <cell r="T40">
            <v>8680</v>
          </cell>
          <cell r="U40">
            <v>4347</v>
          </cell>
          <cell r="V40">
            <v>4333</v>
          </cell>
          <cell r="W40">
            <v>6026</v>
          </cell>
          <cell r="X40">
            <v>3441</v>
          </cell>
          <cell r="Y40">
            <v>2585</v>
          </cell>
          <cell r="Z40">
            <v>496</v>
          </cell>
          <cell r="AA40">
            <v>322</v>
          </cell>
          <cell r="AB40">
            <v>174</v>
          </cell>
          <cell r="AC40">
            <v>15202</v>
          </cell>
          <cell r="AD40">
            <v>1</v>
          </cell>
          <cell r="AE40">
            <v>15202</v>
          </cell>
          <cell r="AF40">
            <v>0</v>
          </cell>
          <cell r="AG40">
            <v>0</v>
          </cell>
          <cell r="AH40">
            <v>0</v>
          </cell>
          <cell r="AI40">
            <v>0</v>
          </cell>
          <cell r="AJ40">
            <v>65</v>
          </cell>
          <cell r="AK40">
            <v>336</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P40">
            <v>3952</v>
          </cell>
          <cell r="BQ40">
            <v>1441</v>
          </cell>
          <cell r="BR40">
            <v>0</v>
          </cell>
          <cell r="BS40">
            <v>0</v>
          </cell>
        </row>
        <row r="41">
          <cell r="H41" t="str">
            <v>Darkar</v>
          </cell>
          <cell r="L41" t="str">
            <v>Non HRP</v>
          </cell>
          <cell r="N41" t="str">
            <v>No</v>
          </cell>
          <cell r="O41">
            <v>727</v>
          </cell>
          <cell r="P41">
            <v>3926</v>
          </cell>
          <cell r="Q41">
            <v>1978</v>
          </cell>
          <cell r="R41">
            <v>1948</v>
          </cell>
          <cell r="S41">
            <v>3926</v>
          </cell>
          <cell r="T41">
            <v>1830</v>
          </cell>
          <cell r="U41">
            <v>905</v>
          </cell>
          <cell r="V41">
            <v>925</v>
          </cell>
          <cell r="W41">
            <v>1919</v>
          </cell>
          <cell r="X41">
            <v>967</v>
          </cell>
          <cell r="Y41">
            <v>952</v>
          </cell>
          <cell r="Z41">
            <v>177</v>
          </cell>
          <cell r="AA41">
            <v>106</v>
          </cell>
          <cell r="AB41">
            <v>71</v>
          </cell>
          <cell r="AC41">
            <v>3926</v>
          </cell>
          <cell r="AD41">
            <v>1</v>
          </cell>
          <cell r="AE41">
            <v>3926</v>
          </cell>
          <cell r="AF41">
            <v>1</v>
          </cell>
          <cell r="AG41">
            <v>4</v>
          </cell>
          <cell r="AH41">
            <v>0</v>
          </cell>
          <cell r="AI41">
            <v>0</v>
          </cell>
          <cell r="AJ41">
            <v>5</v>
          </cell>
          <cell r="AK41">
            <v>16</v>
          </cell>
          <cell r="AL41">
            <v>2</v>
          </cell>
          <cell r="AM41">
            <v>0</v>
          </cell>
          <cell r="AN41">
            <v>0</v>
          </cell>
          <cell r="AO41">
            <v>0</v>
          </cell>
          <cell r="AP41">
            <v>0</v>
          </cell>
          <cell r="AQ41">
            <v>0</v>
          </cell>
          <cell r="AR41">
            <v>0</v>
          </cell>
          <cell r="AS41">
            <v>0</v>
          </cell>
          <cell r="AT41">
            <v>0</v>
          </cell>
          <cell r="AU41">
            <v>0</v>
          </cell>
          <cell r="AV41">
            <v>0</v>
          </cell>
          <cell r="AW41">
            <v>0</v>
          </cell>
          <cell r="AX41">
            <v>0</v>
          </cell>
          <cell r="AY41">
            <v>2</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P41">
            <v>801</v>
          </cell>
          <cell r="BQ41">
            <v>0</v>
          </cell>
          <cell r="BR41">
            <v>0</v>
          </cell>
          <cell r="BS41">
            <v>0</v>
          </cell>
        </row>
        <row r="42">
          <cell r="H42" t="str">
            <v>Laylan IDP</v>
          </cell>
          <cell r="L42" t="str">
            <v>Non HRP</v>
          </cell>
          <cell r="N42" t="str">
            <v>No</v>
          </cell>
          <cell r="O42">
            <v>988</v>
          </cell>
          <cell r="P42">
            <v>5510</v>
          </cell>
          <cell r="Q42">
            <v>2956</v>
          </cell>
          <cell r="R42">
            <v>2554</v>
          </cell>
          <cell r="S42">
            <v>5510</v>
          </cell>
          <cell r="T42">
            <v>3421</v>
          </cell>
          <cell r="U42">
            <v>1651</v>
          </cell>
          <cell r="V42">
            <v>1770</v>
          </cell>
          <cell r="W42">
            <v>1937</v>
          </cell>
          <cell r="X42">
            <v>1198</v>
          </cell>
          <cell r="Y42">
            <v>739</v>
          </cell>
          <cell r="Z42">
            <v>152</v>
          </cell>
          <cell r="AA42">
            <v>107</v>
          </cell>
          <cell r="AB42">
            <v>45</v>
          </cell>
          <cell r="AC42">
            <v>5510</v>
          </cell>
          <cell r="AD42">
            <v>1</v>
          </cell>
          <cell r="AE42">
            <v>5510</v>
          </cell>
          <cell r="AF42">
            <v>6</v>
          </cell>
          <cell r="AG42">
            <v>30</v>
          </cell>
          <cell r="AH42">
            <v>1</v>
          </cell>
          <cell r="AI42">
            <v>5</v>
          </cell>
          <cell r="AJ42">
            <v>45</v>
          </cell>
          <cell r="AK42">
            <v>218</v>
          </cell>
          <cell r="AL42">
            <v>6</v>
          </cell>
          <cell r="AM42">
            <v>0</v>
          </cell>
          <cell r="AN42">
            <v>0</v>
          </cell>
          <cell r="AO42">
            <v>0</v>
          </cell>
          <cell r="AP42">
            <v>0</v>
          </cell>
          <cell r="AQ42">
            <v>0</v>
          </cell>
          <cell r="AR42">
            <v>0</v>
          </cell>
          <cell r="AS42">
            <v>0</v>
          </cell>
          <cell r="AT42">
            <v>0</v>
          </cell>
          <cell r="AU42">
            <v>0</v>
          </cell>
          <cell r="AV42">
            <v>0</v>
          </cell>
          <cell r="AW42">
            <v>0</v>
          </cell>
          <cell r="AX42">
            <v>0</v>
          </cell>
          <cell r="AY42">
            <v>6</v>
          </cell>
          <cell r="BA42">
            <v>0</v>
          </cell>
          <cell r="BB42">
            <v>0</v>
          </cell>
          <cell r="BC42">
            <v>0</v>
          </cell>
          <cell r="BD42">
            <v>0</v>
          </cell>
          <cell r="BE42">
            <v>0</v>
          </cell>
          <cell r="BF42">
            <v>0</v>
          </cell>
          <cell r="BG42">
            <v>0</v>
          </cell>
          <cell r="BH42">
            <v>0</v>
          </cell>
          <cell r="BI42">
            <v>0</v>
          </cell>
          <cell r="BJ42">
            <v>0</v>
          </cell>
          <cell r="BK42">
            <v>0</v>
          </cell>
          <cell r="BL42">
            <v>0</v>
          </cell>
          <cell r="BM42">
            <v>45</v>
          </cell>
          <cell r="BN42">
            <v>45</v>
          </cell>
          <cell r="BP42">
            <v>1377</v>
          </cell>
          <cell r="BQ42">
            <v>628</v>
          </cell>
          <cell r="BR42">
            <v>0</v>
          </cell>
          <cell r="BS42">
            <v>0</v>
          </cell>
        </row>
        <row r="43">
          <cell r="H43" t="str">
            <v>Laylan 2</v>
          </cell>
          <cell r="L43" t="str">
            <v>Non HRP</v>
          </cell>
          <cell r="N43" t="str">
            <v>No</v>
          </cell>
          <cell r="O43">
            <v>519</v>
          </cell>
          <cell r="P43">
            <v>2824</v>
          </cell>
          <cell r="Q43">
            <v>1557</v>
          </cell>
          <cell r="R43">
            <v>1267</v>
          </cell>
          <cell r="S43">
            <v>2824</v>
          </cell>
          <cell r="T43">
            <v>1813</v>
          </cell>
          <cell r="U43">
            <v>883</v>
          </cell>
          <cell r="V43">
            <v>930</v>
          </cell>
          <cell r="W43">
            <v>931</v>
          </cell>
          <cell r="X43">
            <v>620</v>
          </cell>
          <cell r="Y43">
            <v>311</v>
          </cell>
          <cell r="Z43">
            <v>80</v>
          </cell>
          <cell r="AA43">
            <v>54</v>
          </cell>
          <cell r="AB43">
            <v>26</v>
          </cell>
          <cell r="AC43">
            <v>2824</v>
          </cell>
          <cell r="AD43">
            <v>1</v>
          </cell>
          <cell r="AE43">
            <v>2824</v>
          </cell>
          <cell r="AF43">
            <v>0</v>
          </cell>
          <cell r="AG43">
            <v>18</v>
          </cell>
          <cell r="AH43">
            <v>0</v>
          </cell>
          <cell r="AI43">
            <v>0</v>
          </cell>
          <cell r="AJ43">
            <v>19</v>
          </cell>
          <cell r="AK43">
            <v>126</v>
          </cell>
          <cell r="BA43">
            <v>0</v>
          </cell>
          <cell r="BB43">
            <v>0</v>
          </cell>
          <cell r="BC43">
            <v>0</v>
          </cell>
          <cell r="BD43">
            <v>0</v>
          </cell>
          <cell r="BE43">
            <v>0</v>
          </cell>
          <cell r="BF43">
            <v>0</v>
          </cell>
          <cell r="BG43">
            <v>0</v>
          </cell>
          <cell r="BH43">
            <v>0</v>
          </cell>
          <cell r="BI43">
            <v>0</v>
          </cell>
          <cell r="BJ43">
            <v>0</v>
          </cell>
          <cell r="BK43">
            <v>0</v>
          </cell>
          <cell r="BL43">
            <v>0</v>
          </cell>
          <cell r="BM43">
            <v>19</v>
          </cell>
          <cell r="BN43">
            <v>19</v>
          </cell>
          <cell r="BP43">
            <v>718</v>
          </cell>
          <cell r="BQ43">
            <v>204</v>
          </cell>
          <cell r="BR43">
            <v>0</v>
          </cell>
          <cell r="BS43">
            <v>0</v>
          </cell>
        </row>
        <row r="44">
          <cell r="H44" t="str">
            <v>Arbat IDP</v>
          </cell>
          <cell r="L44" t="str">
            <v>HRP</v>
          </cell>
          <cell r="M44" t="str">
            <v>HIRQ19-CCM-154742-1</v>
          </cell>
          <cell r="N44" t="str">
            <v>No</v>
          </cell>
          <cell r="O44">
            <v>346</v>
          </cell>
          <cell r="P44">
            <v>1606</v>
          </cell>
          <cell r="Q44">
            <v>778</v>
          </cell>
          <cell r="R44">
            <v>828</v>
          </cell>
          <cell r="S44">
            <v>1606</v>
          </cell>
          <cell r="T44">
            <v>908</v>
          </cell>
          <cell r="U44">
            <v>456</v>
          </cell>
          <cell r="V44">
            <v>452</v>
          </cell>
          <cell r="W44">
            <v>657</v>
          </cell>
          <cell r="X44">
            <v>347</v>
          </cell>
          <cell r="Y44">
            <v>310</v>
          </cell>
          <cell r="Z44">
            <v>41</v>
          </cell>
          <cell r="AA44">
            <v>25</v>
          </cell>
          <cell r="AB44">
            <v>16</v>
          </cell>
          <cell r="AC44">
            <v>1606</v>
          </cell>
          <cell r="AD44">
            <v>1</v>
          </cell>
          <cell r="AE44">
            <v>1606</v>
          </cell>
          <cell r="AF44">
            <v>0</v>
          </cell>
          <cell r="AG44">
            <v>0</v>
          </cell>
          <cell r="AH44">
            <v>0</v>
          </cell>
          <cell r="AI44">
            <v>0</v>
          </cell>
          <cell r="AJ44">
            <v>1</v>
          </cell>
          <cell r="AK44">
            <v>6</v>
          </cell>
          <cell r="BA44">
            <v>0</v>
          </cell>
          <cell r="BB44">
            <v>0</v>
          </cell>
          <cell r="BC44">
            <v>0</v>
          </cell>
          <cell r="BD44">
            <v>0</v>
          </cell>
          <cell r="BE44">
            <v>0</v>
          </cell>
          <cell r="BF44">
            <v>0</v>
          </cell>
          <cell r="BG44">
            <v>0</v>
          </cell>
          <cell r="BH44">
            <v>1</v>
          </cell>
          <cell r="BI44">
            <v>0</v>
          </cell>
          <cell r="BJ44">
            <v>0</v>
          </cell>
          <cell r="BK44">
            <v>0</v>
          </cell>
          <cell r="BL44">
            <v>0</v>
          </cell>
          <cell r="BM44">
            <v>0</v>
          </cell>
          <cell r="BN44">
            <v>1</v>
          </cell>
          <cell r="BP44">
            <v>397</v>
          </cell>
          <cell r="BQ44">
            <v>0</v>
          </cell>
          <cell r="BR44">
            <v>0</v>
          </cell>
          <cell r="BS44">
            <v>19</v>
          </cell>
        </row>
        <row r="45">
          <cell r="H45" t="str">
            <v>Latifiya 1</v>
          </cell>
          <cell r="L45" t="str">
            <v>Non HRP</v>
          </cell>
          <cell r="N45" t="str">
            <v>No</v>
          </cell>
          <cell r="O45">
            <v>34</v>
          </cell>
          <cell r="P45">
            <v>145</v>
          </cell>
          <cell r="Q45">
            <v>70</v>
          </cell>
          <cell r="R45">
            <v>75</v>
          </cell>
          <cell r="S45">
            <v>145</v>
          </cell>
          <cell r="T45">
            <v>89</v>
          </cell>
          <cell r="U45">
            <v>34</v>
          </cell>
          <cell r="V45">
            <v>55</v>
          </cell>
          <cell r="W45">
            <v>53</v>
          </cell>
          <cell r="X45">
            <v>33</v>
          </cell>
          <cell r="Y45">
            <v>20</v>
          </cell>
          <cell r="Z45">
            <v>3</v>
          </cell>
          <cell r="AA45">
            <v>3</v>
          </cell>
          <cell r="AB45">
            <v>0</v>
          </cell>
          <cell r="AC45">
            <v>145</v>
          </cell>
          <cell r="AD45">
            <v>1</v>
          </cell>
          <cell r="AE45">
            <v>145</v>
          </cell>
          <cell r="AF45">
            <v>0</v>
          </cell>
          <cell r="AG45">
            <v>0</v>
          </cell>
          <cell r="AH45">
            <v>0</v>
          </cell>
          <cell r="AI45">
            <v>0</v>
          </cell>
          <cell r="AJ45">
            <v>0</v>
          </cell>
          <cell r="AK45">
            <v>0</v>
          </cell>
          <cell r="BP45">
            <v>40</v>
          </cell>
          <cell r="BQ45">
            <v>0</v>
          </cell>
          <cell r="BR45">
            <v>0</v>
          </cell>
          <cell r="BS45">
            <v>0</v>
          </cell>
        </row>
        <row r="46">
          <cell r="H46" t="str">
            <v>Al Karamah</v>
          </cell>
          <cell r="L46" t="str">
            <v>Non HRP</v>
          </cell>
          <cell r="N46" t="str">
            <v>No</v>
          </cell>
          <cell r="O46">
            <v>203</v>
          </cell>
          <cell r="P46">
            <v>844</v>
          </cell>
          <cell r="Q46">
            <v>502</v>
          </cell>
          <cell r="R46">
            <v>342</v>
          </cell>
          <cell r="S46">
            <v>844</v>
          </cell>
          <cell r="T46">
            <v>528</v>
          </cell>
          <cell r="U46">
            <v>266</v>
          </cell>
          <cell r="V46">
            <v>262</v>
          </cell>
          <cell r="W46">
            <v>283</v>
          </cell>
          <cell r="X46">
            <v>210</v>
          </cell>
          <cell r="Y46">
            <v>73</v>
          </cell>
          <cell r="Z46">
            <v>33</v>
          </cell>
          <cell r="AA46">
            <v>26</v>
          </cell>
          <cell r="AB46">
            <v>7</v>
          </cell>
          <cell r="AC46">
            <v>844</v>
          </cell>
          <cell r="AD46">
            <v>1</v>
          </cell>
          <cell r="AE46">
            <v>844</v>
          </cell>
          <cell r="AF46">
            <v>53</v>
          </cell>
          <cell r="AG46">
            <v>233</v>
          </cell>
          <cell r="AH46">
            <v>53</v>
          </cell>
          <cell r="AI46">
            <v>233</v>
          </cell>
          <cell r="AJ46">
            <v>36</v>
          </cell>
          <cell r="AK46">
            <v>185</v>
          </cell>
          <cell r="AL46">
            <v>0</v>
          </cell>
          <cell r="AM46">
            <v>0</v>
          </cell>
          <cell r="AN46">
            <v>0</v>
          </cell>
          <cell r="AO46">
            <v>0</v>
          </cell>
          <cell r="AP46">
            <v>53</v>
          </cell>
          <cell r="AQ46">
            <v>0</v>
          </cell>
          <cell r="AR46">
            <v>0</v>
          </cell>
          <cell r="AS46">
            <v>0</v>
          </cell>
          <cell r="AT46">
            <v>0</v>
          </cell>
          <cell r="AU46">
            <v>0</v>
          </cell>
          <cell r="AV46">
            <v>0</v>
          </cell>
          <cell r="AW46">
            <v>0</v>
          </cell>
          <cell r="AX46">
            <v>0</v>
          </cell>
          <cell r="AY46">
            <v>106</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P46">
            <v>340</v>
          </cell>
          <cell r="BQ46">
            <v>0</v>
          </cell>
          <cell r="BR46">
            <v>0</v>
          </cell>
          <cell r="BS46">
            <v>0</v>
          </cell>
        </row>
        <row r="47">
          <cell r="H47" t="str">
            <v>Latifiya 2</v>
          </cell>
          <cell r="L47" t="str">
            <v>Non HRP</v>
          </cell>
          <cell r="N47" t="str">
            <v>No</v>
          </cell>
          <cell r="O47">
            <v>15</v>
          </cell>
          <cell r="P47">
            <v>76</v>
          </cell>
          <cell r="Q47">
            <v>44</v>
          </cell>
          <cell r="R47">
            <v>32</v>
          </cell>
          <cell r="S47">
            <v>76</v>
          </cell>
          <cell r="T47">
            <v>49</v>
          </cell>
          <cell r="U47">
            <v>30</v>
          </cell>
          <cell r="V47">
            <v>19</v>
          </cell>
          <cell r="W47">
            <v>27</v>
          </cell>
          <cell r="X47">
            <v>14</v>
          </cell>
          <cell r="Y47">
            <v>13</v>
          </cell>
          <cell r="Z47">
            <v>0</v>
          </cell>
          <cell r="AA47">
            <v>0</v>
          </cell>
          <cell r="AB47">
            <v>0</v>
          </cell>
          <cell r="AC47">
            <v>76</v>
          </cell>
          <cell r="AD47">
            <v>1</v>
          </cell>
          <cell r="AE47">
            <v>76</v>
          </cell>
          <cell r="AF47">
            <v>0</v>
          </cell>
          <cell r="AG47">
            <v>0</v>
          </cell>
          <cell r="AH47">
            <v>0</v>
          </cell>
          <cell r="AI47">
            <v>0</v>
          </cell>
          <cell r="AJ47">
            <v>0</v>
          </cell>
          <cell r="AK47">
            <v>0</v>
          </cell>
          <cell r="BP47">
            <v>15</v>
          </cell>
          <cell r="BQ47">
            <v>0</v>
          </cell>
          <cell r="BR47">
            <v>0</v>
          </cell>
          <cell r="BS47">
            <v>0</v>
          </cell>
        </row>
        <row r="48">
          <cell r="H48" t="str">
            <v>Yahyawa</v>
          </cell>
          <cell r="L48" t="str">
            <v>Non HRP</v>
          </cell>
          <cell r="N48" t="str">
            <v>No</v>
          </cell>
          <cell r="O48">
            <v>394</v>
          </cell>
          <cell r="P48">
            <v>2079</v>
          </cell>
          <cell r="Q48">
            <v>1067</v>
          </cell>
          <cell r="R48">
            <v>1012</v>
          </cell>
          <cell r="S48">
            <v>2079</v>
          </cell>
          <cell r="T48">
            <v>1132</v>
          </cell>
          <cell r="U48">
            <v>558</v>
          </cell>
          <cell r="V48">
            <v>574</v>
          </cell>
          <cell r="W48">
            <v>875</v>
          </cell>
          <cell r="X48">
            <v>460</v>
          </cell>
          <cell r="Y48">
            <v>415</v>
          </cell>
          <cell r="Z48">
            <v>72</v>
          </cell>
          <cell r="AA48">
            <v>49</v>
          </cell>
          <cell r="AB48">
            <v>23</v>
          </cell>
          <cell r="AC48">
            <v>2079</v>
          </cell>
          <cell r="AD48">
            <v>1</v>
          </cell>
          <cell r="AE48">
            <v>2079</v>
          </cell>
          <cell r="AF48">
            <v>3</v>
          </cell>
          <cell r="AG48">
            <v>9</v>
          </cell>
          <cell r="AH48">
            <v>1</v>
          </cell>
          <cell r="AI48">
            <v>2</v>
          </cell>
          <cell r="AJ48">
            <v>21</v>
          </cell>
          <cell r="AK48">
            <v>158</v>
          </cell>
          <cell r="AL48">
            <v>0</v>
          </cell>
          <cell r="AM48">
            <v>0</v>
          </cell>
          <cell r="AN48">
            <v>0</v>
          </cell>
          <cell r="AO48">
            <v>0</v>
          </cell>
          <cell r="AP48">
            <v>0</v>
          </cell>
          <cell r="AQ48">
            <v>0</v>
          </cell>
          <cell r="AR48">
            <v>0</v>
          </cell>
          <cell r="AS48">
            <v>0</v>
          </cell>
          <cell r="AT48">
            <v>0</v>
          </cell>
          <cell r="AU48">
            <v>0</v>
          </cell>
          <cell r="AV48">
            <v>0</v>
          </cell>
          <cell r="AW48">
            <v>0</v>
          </cell>
          <cell r="AX48">
            <v>3</v>
          </cell>
          <cell r="AY48">
            <v>3</v>
          </cell>
          <cell r="BA48">
            <v>10</v>
          </cell>
          <cell r="BB48">
            <v>0</v>
          </cell>
          <cell r="BC48">
            <v>0</v>
          </cell>
          <cell r="BD48">
            <v>0</v>
          </cell>
          <cell r="BE48">
            <v>0</v>
          </cell>
          <cell r="BF48">
            <v>0</v>
          </cell>
          <cell r="BG48">
            <v>0</v>
          </cell>
          <cell r="BH48">
            <v>0</v>
          </cell>
          <cell r="BI48">
            <v>0</v>
          </cell>
          <cell r="BJ48">
            <v>0</v>
          </cell>
          <cell r="BK48">
            <v>0</v>
          </cell>
          <cell r="BL48">
            <v>0</v>
          </cell>
          <cell r="BM48">
            <v>11</v>
          </cell>
          <cell r="BN48">
            <v>21</v>
          </cell>
          <cell r="BP48">
            <v>575</v>
          </cell>
          <cell r="BQ48">
            <v>670</v>
          </cell>
          <cell r="BR48">
            <v>0</v>
          </cell>
          <cell r="BS48">
            <v>0</v>
          </cell>
        </row>
        <row r="49">
          <cell r="H49" t="str">
            <v>Essian</v>
          </cell>
          <cell r="L49" t="str">
            <v>Non HRP</v>
          </cell>
          <cell r="N49" t="str">
            <v>No</v>
          </cell>
          <cell r="O49">
            <v>2748</v>
          </cell>
          <cell r="P49">
            <v>14759</v>
          </cell>
          <cell r="Q49">
            <v>7502</v>
          </cell>
          <cell r="R49">
            <v>7257</v>
          </cell>
          <cell r="S49">
            <v>14759</v>
          </cell>
          <cell r="T49">
            <v>6758</v>
          </cell>
          <cell r="U49">
            <v>3318</v>
          </cell>
          <cell r="V49">
            <v>3440</v>
          </cell>
          <cell r="W49">
            <v>7379</v>
          </cell>
          <cell r="X49">
            <v>3814</v>
          </cell>
          <cell r="Y49">
            <v>3565</v>
          </cell>
          <cell r="Z49">
            <v>622</v>
          </cell>
          <cell r="AA49">
            <v>370</v>
          </cell>
          <cell r="AB49">
            <v>252</v>
          </cell>
          <cell r="AC49">
            <v>14759</v>
          </cell>
          <cell r="AD49">
            <v>1</v>
          </cell>
          <cell r="AE49">
            <v>14759</v>
          </cell>
          <cell r="AF49">
            <v>0</v>
          </cell>
          <cell r="AG49">
            <v>0</v>
          </cell>
          <cell r="AH49">
            <v>0</v>
          </cell>
          <cell r="AI49">
            <v>0</v>
          </cell>
          <cell r="AJ49">
            <v>9</v>
          </cell>
          <cell r="AK49">
            <v>52</v>
          </cell>
          <cell r="BA49">
            <v>3</v>
          </cell>
          <cell r="BB49">
            <v>0</v>
          </cell>
          <cell r="BC49">
            <v>0</v>
          </cell>
          <cell r="BD49">
            <v>0</v>
          </cell>
          <cell r="BE49">
            <v>0</v>
          </cell>
          <cell r="BF49">
            <v>0</v>
          </cell>
          <cell r="BG49">
            <v>0</v>
          </cell>
          <cell r="BH49">
            <v>0</v>
          </cell>
          <cell r="BI49">
            <v>0</v>
          </cell>
          <cell r="BJ49">
            <v>0</v>
          </cell>
          <cell r="BK49">
            <v>0</v>
          </cell>
          <cell r="BL49">
            <v>0</v>
          </cell>
          <cell r="BM49">
            <v>0</v>
          </cell>
          <cell r="BN49">
            <v>3</v>
          </cell>
          <cell r="BP49">
            <v>3003</v>
          </cell>
          <cell r="BQ49">
            <v>0</v>
          </cell>
          <cell r="BR49">
            <v>0</v>
          </cell>
          <cell r="BS49">
            <v>0</v>
          </cell>
        </row>
        <row r="50">
          <cell r="H50" t="str">
            <v>Chamishku</v>
          </cell>
          <cell r="L50" t="str">
            <v>Non HRP</v>
          </cell>
          <cell r="N50" t="str">
            <v>No</v>
          </cell>
          <cell r="O50">
            <v>5046</v>
          </cell>
          <cell r="P50">
            <v>26520</v>
          </cell>
          <cell r="Q50">
            <v>13623</v>
          </cell>
          <cell r="R50">
            <v>12897</v>
          </cell>
          <cell r="S50">
            <v>26520</v>
          </cell>
          <cell r="T50">
            <v>11511</v>
          </cell>
          <cell r="U50">
            <v>5846</v>
          </cell>
          <cell r="V50">
            <v>5665</v>
          </cell>
          <cell r="W50">
            <v>13734</v>
          </cell>
          <cell r="X50">
            <v>7035</v>
          </cell>
          <cell r="Y50">
            <v>6699</v>
          </cell>
          <cell r="Z50">
            <v>1275</v>
          </cell>
          <cell r="AA50">
            <v>742</v>
          </cell>
          <cell r="AB50">
            <v>533</v>
          </cell>
          <cell r="AC50">
            <v>26520</v>
          </cell>
          <cell r="AD50">
            <v>1</v>
          </cell>
          <cell r="AE50">
            <v>26520</v>
          </cell>
          <cell r="AF50">
            <v>10</v>
          </cell>
          <cell r="AG50">
            <v>29</v>
          </cell>
          <cell r="AH50">
            <v>0</v>
          </cell>
          <cell r="AI50">
            <v>0</v>
          </cell>
          <cell r="AJ50">
            <v>35</v>
          </cell>
          <cell r="AK50">
            <v>121</v>
          </cell>
          <cell r="AL50">
            <v>1</v>
          </cell>
          <cell r="AM50">
            <v>1</v>
          </cell>
          <cell r="AN50">
            <v>0</v>
          </cell>
          <cell r="AO50">
            <v>0</v>
          </cell>
          <cell r="AP50">
            <v>0</v>
          </cell>
          <cell r="AQ50">
            <v>0</v>
          </cell>
          <cell r="AR50">
            <v>0</v>
          </cell>
          <cell r="AS50">
            <v>0</v>
          </cell>
          <cell r="AT50">
            <v>0</v>
          </cell>
          <cell r="AU50">
            <v>0</v>
          </cell>
          <cell r="AV50">
            <v>0</v>
          </cell>
          <cell r="AW50">
            <v>0</v>
          </cell>
          <cell r="AX50">
            <v>0</v>
          </cell>
          <cell r="AY50">
            <v>2</v>
          </cell>
          <cell r="BA50">
            <v>0</v>
          </cell>
          <cell r="BB50">
            <v>0</v>
          </cell>
          <cell r="BC50">
            <v>1</v>
          </cell>
          <cell r="BD50">
            <v>1</v>
          </cell>
          <cell r="BE50">
            <v>1</v>
          </cell>
          <cell r="BF50">
            <v>0</v>
          </cell>
          <cell r="BG50">
            <v>0</v>
          </cell>
          <cell r="BH50">
            <v>0</v>
          </cell>
          <cell r="BI50">
            <v>1</v>
          </cell>
          <cell r="BJ50">
            <v>0</v>
          </cell>
          <cell r="BK50">
            <v>0</v>
          </cell>
          <cell r="BL50">
            <v>0</v>
          </cell>
          <cell r="BM50">
            <v>0</v>
          </cell>
          <cell r="BN50">
            <v>4</v>
          </cell>
          <cell r="BP50">
            <v>5000</v>
          </cell>
          <cell r="BQ50">
            <v>0</v>
          </cell>
          <cell r="BR50">
            <v>0</v>
          </cell>
          <cell r="BS50">
            <v>0</v>
          </cell>
        </row>
        <row r="51">
          <cell r="H51" t="str">
            <v>Hamam Al Alil 2</v>
          </cell>
          <cell r="L51" t="str">
            <v>HRP</v>
          </cell>
          <cell r="M51" t="str">
            <v>HIRQ19-CCM-154826-1</v>
          </cell>
          <cell r="N51" t="str">
            <v>No</v>
          </cell>
          <cell r="O51">
            <v>2187</v>
          </cell>
          <cell r="P51">
            <v>10158</v>
          </cell>
          <cell r="Q51">
            <v>5663</v>
          </cell>
          <cell r="R51">
            <v>4495</v>
          </cell>
          <cell r="S51">
            <v>10158</v>
          </cell>
          <cell r="T51">
            <v>6419</v>
          </cell>
          <cell r="U51">
            <v>3245</v>
          </cell>
          <cell r="V51">
            <v>3174</v>
          </cell>
          <cell r="W51">
            <v>3478</v>
          </cell>
          <cell r="X51">
            <v>2229</v>
          </cell>
          <cell r="Y51">
            <v>1249</v>
          </cell>
          <cell r="Z51">
            <v>261</v>
          </cell>
          <cell r="AA51">
            <v>189</v>
          </cell>
          <cell r="AB51">
            <v>72</v>
          </cell>
          <cell r="AC51">
            <v>10158</v>
          </cell>
          <cell r="AD51">
            <v>1</v>
          </cell>
          <cell r="AE51">
            <v>10158</v>
          </cell>
          <cell r="AF51">
            <v>0</v>
          </cell>
          <cell r="AG51">
            <v>0</v>
          </cell>
          <cell r="AH51">
            <v>0</v>
          </cell>
          <cell r="AI51">
            <v>0</v>
          </cell>
          <cell r="AJ51">
            <v>62</v>
          </cell>
          <cell r="AK51">
            <v>303</v>
          </cell>
          <cell r="BA51">
            <v>5</v>
          </cell>
          <cell r="BB51">
            <v>0</v>
          </cell>
          <cell r="BC51">
            <v>0</v>
          </cell>
          <cell r="BD51">
            <v>3</v>
          </cell>
          <cell r="BE51">
            <v>0</v>
          </cell>
          <cell r="BF51">
            <v>0</v>
          </cell>
          <cell r="BG51">
            <v>4</v>
          </cell>
          <cell r="BH51">
            <v>0</v>
          </cell>
          <cell r="BI51">
            <v>0</v>
          </cell>
          <cell r="BJ51">
            <v>0</v>
          </cell>
          <cell r="BK51">
            <v>0</v>
          </cell>
          <cell r="BL51">
            <v>0</v>
          </cell>
          <cell r="BM51">
            <v>50</v>
          </cell>
          <cell r="BN51">
            <v>62</v>
          </cell>
          <cell r="BP51">
            <v>2770</v>
          </cell>
          <cell r="BQ51">
            <v>0</v>
          </cell>
          <cell r="BR51">
            <v>1886</v>
          </cell>
          <cell r="BS51">
            <v>0</v>
          </cell>
        </row>
        <row r="52">
          <cell r="H52" t="str">
            <v>Al-Nasir Camp (AAF01)</v>
          </cell>
          <cell r="L52" t="str">
            <v>HRP</v>
          </cell>
          <cell r="M52" t="str">
            <v>HIRQ19-CCM-154285-1</v>
          </cell>
          <cell r="N52" t="str">
            <v>No</v>
          </cell>
          <cell r="O52">
            <v>25</v>
          </cell>
          <cell r="P52">
            <v>157</v>
          </cell>
          <cell r="Q52">
            <v>86</v>
          </cell>
          <cell r="R52">
            <v>71</v>
          </cell>
          <cell r="S52">
            <v>157</v>
          </cell>
          <cell r="T52">
            <v>65</v>
          </cell>
          <cell r="U52">
            <v>32</v>
          </cell>
          <cell r="V52">
            <v>33</v>
          </cell>
          <cell r="W52">
            <v>87</v>
          </cell>
          <cell r="X52">
            <v>52</v>
          </cell>
          <cell r="Y52">
            <v>35</v>
          </cell>
          <cell r="Z52">
            <v>5</v>
          </cell>
          <cell r="AA52">
            <v>3</v>
          </cell>
          <cell r="AB52">
            <v>2</v>
          </cell>
          <cell r="AC52">
            <v>157</v>
          </cell>
          <cell r="AD52">
            <v>1</v>
          </cell>
          <cell r="AE52">
            <v>157</v>
          </cell>
          <cell r="AF52">
            <v>0</v>
          </cell>
          <cell r="AG52">
            <v>0</v>
          </cell>
          <cell r="AH52">
            <v>0</v>
          </cell>
          <cell r="AI52">
            <v>0</v>
          </cell>
          <cell r="AJ52">
            <v>0</v>
          </cell>
          <cell r="AK52">
            <v>0</v>
          </cell>
          <cell r="BP52">
            <v>39</v>
          </cell>
          <cell r="BQ52">
            <v>163</v>
          </cell>
          <cell r="BR52">
            <v>61</v>
          </cell>
          <cell r="BS52">
            <v>0</v>
          </cell>
        </row>
        <row r="53">
          <cell r="H53" t="str">
            <v>Al-Salam Camp (AAF02)</v>
          </cell>
          <cell r="L53" t="str">
            <v>HRP</v>
          </cell>
          <cell r="M53" t="str">
            <v>HIRQ19-CCM-154285-1</v>
          </cell>
          <cell r="N53" t="str">
            <v>No</v>
          </cell>
          <cell r="O53">
            <v>42</v>
          </cell>
          <cell r="P53">
            <v>266</v>
          </cell>
          <cell r="Q53">
            <v>160</v>
          </cell>
          <cell r="R53">
            <v>106</v>
          </cell>
          <cell r="S53">
            <v>266</v>
          </cell>
          <cell r="T53">
            <v>53</v>
          </cell>
          <cell r="U53">
            <v>35</v>
          </cell>
          <cell r="V53">
            <v>18</v>
          </cell>
          <cell r="W53">
            <v>205</v>
          </cell>
          <cell r="X53">
            <v>120</v>
          </cell>
          <cell r="Y53">
            <v>85</v>
          </cell>
          <cell r="Z53">
            <v>8</v>
          </cell>
          <cell r="AA53">
            <v>4</v>
          </cell>
          <cell r="AB53">
            <v>4</v>
          </cell>
          <cell r="AC53">
            <v>266</v>
          </cell>
          <cell r="AD53">
            <v>1</v>
          </cell>
          <cell r="AE53">
            <v>266</v>
          </cell>
          <cell r="AF53">
            <v>0</v>
          </cell>
          <cell r="AG53">
            <v>0</v>
          </cell>
          <cell r="AH53">
            <v>0</v>
          </cell>
          <cell r="AI53">
            <v>0</v>
          </cell>
          <cell r="AJ53">
            <v>0</v>
          </cell>
          <cell r="AK53">
            <v>0</v>
          </cell>
          <cell r="BP53">
            <v>71</v>
          </cell>
          <cell r="BQ53">
            <v>81</v>
          </cell>
          <cell r="BR53">
            <v>29</v>
          </cell>
          <cell r="BS53">
            <v>0</v>
          </cell>
        </row>
        <row r="54">
          <cell r="H54" t="str">
            <v>Al-Ikhowa (AAF03)</v>
          </cell>
          <cell r="L54" t="str">
            <v>HRP</v>
          </cell>
          <cell r="M54" t="str">
            <v>HIRQ19-CCM-154285-1</v>
          </cell>
          <cell r="N54" t="str">
            <v>No</v>
          </cell>
          <cell r="O54">
            <v>6</v>
          </cell>
          <cell r="P54">
            <v>32</v>
          </cell>
          <cell r="Q54">
            <v>13</v>
          </cell>
          <cell r="R54">
            <v>19</v>
          </cell>
          <cell r="S54">
            <v>32</v>
          </cell>
          <cell r="T54">
            <v>9</v>
          </cell>
          <cell r="U54">
            <v>6</v>
          </cell>
          <cell r="V54">
            <v>3</v>
          </cell>
          <cell r="W54">
            <v>22</v>
          </cell>
          <cell r="X54">
            <v>12</v>
          </cell>
          <cell r="Y54">
            <v>10</v>
          </cell>
          <cell r="Z54">
            <v>1</v>
          </cell>
          <cell r="AA54">
            <v>1</v>
          </cell>
          <cell r="AB54">
            <v>0</v>
          </cell>
          <cell r="AC54">
            <v>32</v>
          </cell>
          <cell r="AD54">
            <v>1</v>
          </cell>
          <cell r="AE54">
            <v>32</v>
          </cell>
          <cell r="AF54">
            <v>0</v>
          </cell>
          <cell r="AG54">
            <v>0</v>
          </cell>
          <cell r="AH54">
            <v>0</v>
          </cell>
          <cell r="AI54">
            <v>0</v>
          </cell>
          <cell r="AJ54">
            <v>0</v>
          </cell>
          <cell r="AK54">
            <v>0</v>
          </cell>
          <cell r="BP54">
            <v>8</v>
          </cell>
          <cell r="BQ54">
            <v>203</v>
          </cell>
          <cell r="BR54">
            <v>39</v>
          </cell>
          <cell r="BS54">
            <v>0</v>
          </cell>
        </row>
        <row r="55">
          <cell r="H55" t="str">
            <v>Al-Hijaj camp (AAF04)</v>
          </cell>
          <cell r="L55" t="str">
            <v>HRP</v>
          </cell>
          <cell r="M55" t="str">
            <v>HIRQ19-CCM-154285-1</v>
          </cell>
          <cell r="N55" t="str">
            <v>No</v>
          </cell>
          <cell r="O55">
            <v>11</v>
          </cell>
          <cell r="P55">
            <v>100</v>
          </cell>
          <cell r="Q55">
            <v>64</v>
          </cell>
          <cell r="R55">
            <v>36</v>
          </cell>
          <cell r="S55">
            <v>100</v>
          </cell>
          <cell r="T55">
            <v>33</v>
          </cell>
          <cell r="U55">
            <v>13</v>
          </cell>
          <cell r="V55">
            <v>20</v>
          </cell>
          <cell r="W55">
            <v>64</v>
          </cell>
          <cell r="X55">
            <v>50</v>
          </cell>
          <cell r="Y55">
            <v>14</v>
          </cell>
          <cell r="Z55">
            <v>3</v>
          </cell>
          <cell r="AA55">
            <v>2</v>
          </cell>
          <cell r="AB55">
            <v>1</v>
          </cell>
          <cell r="AC55">
            <v>100</v>
          </cell>
          <cell r="AD55">
            <v>1</v>
          </cell>
          <cell r="AE55">
            <v>100</v>
          </cell>
          <cell r="AF55">
            <v>0</v>
          </cell>
          <cell r="AG55">
            <v>0</v>
          </cell>
          <cell r="AH55">
            <v>0</v>
          </cell>
          <cell r="AI55">
            <v>0</v>
          </cell>
          <cell r="AJ55">
            <v>0</v>
          </cell>
          <cell r="AK55">
            <v>0</v>
          </cell>
          <cell r="BP55">
            <v>22</v>
          </cell>
          <cell r="BQ55">
            <v>302</v>
          </cell>
          <cell r="BR55">
            <v>130</v>
          </cell>
          <cell r="BS55">
            <v>0</v>
          </cell>
        </row>
        <row r="56">
          <cell r="H56" t="str">
            <v>Al-Amal Al-manshood 1 MoDM camp (AAF05)</v>
          </cell>
          <cell r="L56" t="str">
            <v>HRP</v>
          </cell>
          <cell r="M56" t="str">
            <v>HIRQ19-CCM-154285-1</v>
          </cell>
          <cell r="N56" t="str">
            <v>No</v>
          </cell>
          <cell r="O56">
            <v>43</v>
          </cell>
          <cell r="P56">
            <v>209</v>
          </cell>
          <cell r="Q56">
            <v>78</v>
          </cell>
          <cell r="R56">
            <v>131</v>
          </cell>
          <cell r="S56">
            <v>209</v>
          </cell>
          <cell r="T56">
            <v>58</v>
          </cell>
          <cell r="U56">
            <v>35</v>
          </cell>
          <cell r="V56">
            <v>23</v>
          </cell>
          <cell r="W56">
            <v>141</v>
          </cell>
          <cell r="X56">
            <v>91</v>
          </cell>
          <cell r="Y56">
            <v>50</v>
          </cell>
          <cell r="Z56">
            <v>10</v>
          </cell>
          <cell r="AA56">
            <v>5</v>
          </cell>
          <cell r="AB56">
            <v>5</v>
          </cell>
          <cell r="AC56">
            <v>209</v>
          </cell>
          <cell r="AD56">
            <v>1</v>
          </cell>
          <cell r="AE56">
            <v>209</v>
          </cell>
          <cell r="AF56">
            <v>0</v>
          </cell>
          <cell r="AG56">
            <v>0</v>
          </cell>
          <cell r="AH56">
            <v>0</v>
          </cell>
          <cell r="AI56">
            <v>0</v>
          </cell>
          <cell r="AJ56">
            <v>0</v>
          </cell>
          <cell r="AK56">
            <v>0</v>
          </cell>
          <cell r="BP56">
            <v>63</v>
          </cell>
          <cell r="BQ56">
            <v>157</v>
          </cell>
          <cell r="BR56">
            <v>13</v>
          </cell>
          <cell r="BS56">
            <v>0</v>
          </cell>
        </row>
        <row r="57">
          <cell r="H57" t="str">
            <v>Amriyat Al-Fallujah semi-perminant / UNHCR Halls (Al Qa'at) (AAF07)</v>
          </cell>
          <cell r="L57" t="str">
            <v>HRP</v>
          </cell>
          <cell r="M57" t="str">
            <v>HIRQ19-CCM-154285-1</v>
          </cell>
          <cell r="N57" t="str">
            <v>No</v>
          </cell>
          <cell r="O57">
            <v>28</v>
          </cell>
          <cell r="P57">
            <v>186</v>
          </cell>
          <cell r="Q57">
            <v>90</v>
          </cell>
          <cell r="R57">
            <v>96</v>
          </cell>
          <cell r="S57">
            <v>186</v>
          </cell>
          <cell r="T57">
            <v>85</v>
          </cell>
          <cell r="U57">
            <v>45</v>
          </cell>
          <cell r="V57">
            <v>40</v>
          </cell>
          <cell r="W57">
            <v>86</v>
          </cell>
          <cell r="X57">
            <v>40</v>
          </cell>
          <cell r="Y57">
            <v>46</v>
          </cell>
          <cell r="Z57">
            <v>15</v>
          </cell>
          <cell r="AA57">
            <v>10</v>
          </cell>
          <cell r="AB57">
            <v>5</v>
          </cell>
          <cell r="AC57">
            <v>186</v>
          </cell>
          <cell r="AD57">
            <v>1</v>
          </cell>
          <cell r="AE57">
            <v>186</v>
          </cell>
          <cell r="AF57">
            <v>0</v>
          </cell>
          <cell r="AG57">
            <v>0</v>
          </cell>
          <cell r="AH57">
            <v>0</v>
          </cell>
          <cell r="AI57">
            <v>0</v>
          </cell>
          <cell r="AJ57">
            <v>0</v>
          </cell>
          <cell r="AK57">
            <v>0</v>
          </cell>
          <cell r="BP57">
            <v>32</v>
          </cell>
          <cell r="BQ57">
            <v>8</v>
          </cell>
          <cell r="BR57">
            <v>8</v>
          </cell>
          <cell r="BS57">
            <v>1</v>
          </cell>
        </row>
        <row r="58">
          <cell r="H58" t="str">
            <v>Al-Sa'ada camp (AAF08)</v>
          </cell>
          <cell r="L58" t="str">
            <v>HRP</v>
          </cell>
          <cell r="M58" t="str">
            <v>HIRQ19-CCM-154285-1</v>
          </cell>
          <cell r="N58" t="str">
            <v>No</v>
          </cell>
          <cell r="O58">
            <v>23</v>
          </cell>
          <cell r="P58">
            <v>111</v>
          </cell>
          <cell r="Q58">
            <v>60</v>
          </cell>
          <cell r="R58">
            <v>51</v>
          </cell>
          <cell r="S58">
            <v>111</v>
          </cell>
          <cell r="T58">
            <v>56</v>
          </cell>
          <cell r="U58">
            <v>22</v>
          </cell>
          <cell r="V58">
            <v>34</v>
          </cell>
          <cell r="W58">
            <v>48</v>
          </cell>
          <cell r="X58">
            <v>21</v>
          </cell>
          <cell r="Y58">
            <v>27</v>
          </cell>
          <cell r="Z58">
            <v>7</v>
          </cell>
          <cell r="AA58">
            <v>5</v>
          </cell>
          <cell r="AB58">
            <v>2</v>
          </cell>
          <cell r="AC58">
            <v>111</v>
          </cell>
          <cell r="AD58">
            <v>1</v>
          </cell>
          <cell r="AE58">
            <v>111</v>
          </cell>
          <cell r="AF58">
            <v>0</v>
          </cell>
          <cell r="AG58">
            <v>0</v>
          </cell>
          <cell r="AH58">
            <v>0</v>
          </cell>
          <cell r="AI58">
            <v>0</v>
          </cell>
          <cell r="AJ58">
            <v>0</v>
          </cell>
          <cell r="AK58">
            <v>0</v>
          </cell>
          <cell r="BP58">
            <v>28</v>
          </cell>
          <cell r="BQ58">
            <v>213</v>
          </cell>
          <cell r="BR58">
            <v>0</v>
          </cell>
          <cell r="BS58">
            <v>118</v>
          </cell>
        </row>
        <row r="59">
          <cell r="H59" t="str">
            <v>Caravan 1 camp (AAF11)</v>
          </cell>
          <cell r="L59" t="str">
            <v>HRP</v>
          </cell>
          <cell r="M59" t="str">
            <v>HIRQ19-CCM-154285-1</v>
          </cell>
          <cell r="N59" t="str">
            <v>No</v>
          </cell>
          <cell r="O59">
            <v>167</v>
          </cell>
          <cell r="P59">
            <v>780</v>
          </cell>
          <cell r="Q59">
            <v>396</v>
          </cell>
          <cell r="R59">
            <v>384</v>
          </cell>
          <cell r="S59">
            <v>780</v>
          </cell>
          <cell r="T59">
            <v>352</v>
          </cell>
          <cell r="U59">
            <v>152</v>
          </cell>
          <cell r="V59">
            <v>200</v>
          </cell>
          <cell r="W59">
            <v>389</v>
          </cell>
          <cell r="X59">
            <v>230</v>
          </cell>
          <cell r="Y59">
            <v>159</v>
          </cell>
          <cell r="Z59">
            <v>39</v>
          </cell>
          <cell r="AA59">
            <v>14</v>
          </cell>
          <cell r="AB59">
            <v>25</v>
          </cell>
          <cell r="AC59">
            <v>780</v>
          </cell>
          <cell r="AD59">
            <v>1</v>
          </cell>
          <cell r="AE59">
            <v>780</v>
          </cell>
          <cell r="AF59">
            <v>0</v>
          </cell>
          <cell r="AG59">
            <v>0</v>
          </cell>
          <cell r="AH59">
            <v>0</v>
          </cell>
          <cell r="AI59">
            <v>0</v>
          </cell>
          <cell r="AJ59">
            <v>0</v>
          </cell>
          <cell r="AK59">
            <v>0</v>
          </cell>
          <cell r="BP59">
            <v>180</v>
          </cell>
          <cell r="BQ59">
            <v>364</v>
          </cell>
          <cell r="BR59">
            <v>0</v>
          </cell>
          <cell r="BS59">
            <v>69</v>
          </cell>
        </row>
        <row r="60">
          <cell r="H60" t="str">
            <v>Amal Manshood 2 (AAF12)</v>
          </cell>
          <cell r="L60" t="str">
            <v>HRP</v>
          </cell>
          <cell r="M60" t="str">
            <v>HIRQ19-CCM-154285-1</v>
          </cell>
          <cell r="N60" t="str">
            <v>No</v>
          </cell>
          <cell r="O60">
            <v>21</v>
          </cell>
          <cell r="P60">
            <v>130</v>
          </cell>
          <cell r="Q60">
            <v>72</v>
          </cell>
          <cell r="R60">
            <v>58</v>
          </cell>
          <cell r="S60">
            <v>130</v>
          </cell>
          <cell r="T60">
            <v>53</v>
          </cell>
          <cell r="U60">
            <v>20</v>
          </cell>
          <cell r="V60">
            <v>33</v>
          </cell>
          <cell r="W60">
            <v>65</v>
          </cell>
          <cell r="X60">
            <v>45</v>
          </cell>
          <cell r="Y60">
            <v>20</v>
          </cell>
          <cell r="Z60">
            <v>12</v>
          </cell>
          <cell r="AA60">
            <v>7</v>
          </cell>
          <cell r="AB60">
            <v>5</v>
          </cell>
          <cell r="AC60">
            <v>130</v>
          </cell>
          <cell r="AD60">
            <v>1</v>
          </cell>
          <cell r="AE60">
            <v>130</v>
          </cell>
          <cell r="AF60">
            <v>0</v>
          </cell>
          <cell r="AG60">
            <v>0</v>
          </cell>
          <cell r="AH60">
            <v>0</v>
          </cell>
          <cell r="AI60">
            <v>0</v>
          </cell>
          <cell r="AJ60">
            <v>0</v>
          </cell>
          <cell r="AK60">
            <v>0</v>
          </cell>
          <cell r="BP60">
            <v>33</v>
          </cell>
          <cell r="BQ60">
            <v>207</v>
          </cell>
          <cell r="BR60">
            <v>0</v>
          </cell>
          <cell r="BS60">
            <v>9</v>
          </cell>
        </row>
        <row r="61">
          <cell r="H61" t="str">
            <v>Iraq Camp (AAF14)</v>
          </cell>
          <cell r="L61" t="str">
            <v>HRP</v>
          </cell>
          <cell r="M61" t="str">
            <v>HIRQ19-CCM-154285-1</v>
          </cell>
          <cell r="N61" t="str">
            <v>No</v>
          </cell>
          <cell r="O61">
            <v>46</v>
          </cell>
          <cell r="P61">
            <v>202</v>
          </cell>
          <cell r="Q61">
            <v>117</v>
          </cell>
          <cell r="R61">
            <v>85</v>
          </cell>
          <cell r="S61">
            <v>202</v>
          </cell>
          <cell r="T61">
            <v>80</v>
          </cell>
          <cell r="U61">
            <v>50</v>
          </cell>
          <cell r="V61">
            <v>30</v>
          </cell>
          <cell r="W61">
            <v>116</v>
          </cell>
          <cell r="X61">
            <v>66</v>
          </cell>
          <cell r="Y61">
            <v>50</v>
          </cell>
          <cell r="Z61">
            <v>6</v>
          </cell>
          <cell r="AA61">
            <v>1</v>
          </cell>
          <cell r="AB61">
            <v>5</v>
          </cell>
          <cell r="AC61">
            <v>202</v>
          </cell>
          <cell r="AD61">
            <v>1</v>
          </cell>
          <cell r="AE61">
            <v>202</v>
          </cell>
          <cell r="AF61">
            <v>0</v>
          </cell>
          <cell r="AG61">
            <v>0</v>
          </cell>
          <cell r="AH61">
            <v>0</v>
          </cell>
          <cell r="AI61">
            <v>0</v>
          </cell>
          <cell r="AJ61">
            <v>2</v>
          </cell>
          <cell r="AK61">
            <v>10</v>
          </cell>
          <cell r="BA61">
            <v>0</v>
          </cell>
          <cell r="BB61">
            <v>0</v>
          </cell>
          <cell r="BC61">
            <v>0</v>
          </cell>
          <cell r="BD61">
            <v>0</v>
          </cell>
          <cell r="BE61">
            <v>0</v>
          </cell>
          <cell r="BF61">
            <v>0</v>
          </cell>
          <cell r="BG61">
            <v>0</v>
          </cell>
          <cell r="BH61">
            <v>0</v>
          </cell>
          <cell r="BI61">
            <v>0</v>
          </cell>
          <cell r="BJ61">
            <v>0</v>
          </cell>
          <cell r="BK61">
            <v>0</v>
          </cell>
          <cell r="BL61">
            <v>0</v>
          </cell>
          <cell r="BM61">
            <v>2</v>
          </cell>
          <cell r="BN61">
            <v>2</v>
          </cell>
          <cell r="BP61">
            <v>61</v>
          </cell>
          <cell r="BQ61">
            <v>168</v>
          </cell>
          <cell r="BR61">
            <v>70</v>
          </cell>
          <cell r="BS61">
            <v>0</v>
          </cell>
        </row>
        <row r="62">
          <cell r="H62" t="str">
            <v>Kiram Al Fallujah Camp (AAF16)</v>
          </cell>
          <cell r="L62" t="str">
            <v>HRP</v>
          </cell>
          <cell r="M62" t="str">
            <v>HIRQ19-CCM-154285-1</v>
          </cell>
          <cell r="N62" t="str">
            <v>No</v>
          </cell>
          <cell r="O62">
            <v>9</v>
          </cell>
          <cell r="P62">
            <v>59</v>
          </cell>
          <cell r="Q62">
            <v>32</v>
          </cell>
          <cell r="R62">
            <v>27</v>
          </cell>
          <cell r="S62">
            <v>59</v>
          </cell>
          <cell r="T62">
            <v>25</v>
          </cell>
          <cell r="U62">
            <v>15</v>
          </cell>
          <cell r="V62">
            <v>10</v>
          </cell>
          <cell r="W62">
            <v>26</v>
          </cell>
          <cell r="X62">
            <v>14</v>
          </cell>
          <cell r="Y62">
            <v>12</v>
          </cell>
          <cell r="Z62">
            <v>8</v>
          </cell>
          <cell r="AA62">
            <v>3</v>
          </cell>
          <cell r="AB62">
            <v>5</v>
          </cell>
          <cell r="AC62">
            <v>59</v>
          </cell>
          <cell r="AD62">
            <v>1</v>
          </cell>
          <cell r="AE62">
            <v>59</v>
          </cell>
          <cell r="AF62">
            <v>0</v>
          </cell>
          <cell r="AG62">
            <v>0</v>
          </cell>
          <cell r="AH62">
            <v>0</v>
          </cell>
          <cell r="AI62">
            <v>0</v>
          </cell>
          <cell r="AJ62">
            <v>0</v>
          </cell>
          <cell r="AK62">
            <v>0</v>
          </cell>
          <cell r="BP62">
            <v>16</v>
          </cell>
          <cell r="BQ62">
            <v>127</v>
          </cell>
          <cell r="BR62">
            <v>61</v>
          </cell>
          <cell r="BS62">
            <v>15</v>
          </cell>
        </row>
        <row r="63">
          <cell r="H63" t="str">
            <v>Al Fallujah 1 (AAF17)</v>
          </cell>
          <cell r="L63" t="str">
            <v>HRP</v>
          </cell>
          <cell r="M63" t="str">
            <v>HIRQ19-CCM-154285-1</v>
          </cell>
          <cell r="N63" t="str">
            <v>No</v>
          </cell>
          <cell r="O63">
            <v>59</v>
          </cell>
          <cell r="P63">
            <v>204</v>
          </cell>
          <cell r="Q63">
            <v>107</v>
          </cell>
          <cell r="R63">
            <v>97</v>
          </cell>
          <cell r="S63">
            <v>204</v>
          </cell>
          <cell r="T63">
            <v>85</v>
          </cell>
          <cell r="U63">
            <v>45</v>
          </cell>
          <cell r="V63">
            <v>40</v>
          </cell>
          <cell r="W63">
            <v>110</v>
          </cell>
          <cell r="X63">
            <v>60</v>
          </cell>
          <cell r="Y63">
            <v>50</v>
          </cell>
          <cell r="Z63">
            <v>9</v>
          </cell>
          <cell r="AA63">
            <v>2</v>
          </cell>
          <cell r="AB63">
            <v>7</v>
          </cell>
          <cell r="AC63">
            <v>204</v>
          </cell>
          <cell r="AD63">
            <v>1</v>
          </cell>
          <cell r="AE63">
            <v>204</v>
          </cell>
          <cell r="AF63">
            <v>0</v>
          </cell>
          <cell r="AG63">
            <v>0</v>
          </cell>
          <cell r="AH63">
            <v>0</v>
          </cell>
          <cell r="AI63">
            <v>0</v>
          </cell>
          <cell r="AJ63">
            <v>0</v>
          </cell>
          <cell r="AK63">
            <v>0</v>
          </cell>
          <cell r="BP63">
            <v>69</v>
          </cell>
          <cell r="BQ63">
            <v>135</v>
          </cell>
          <cell r="BR63">
            <v>0</v>
          </cell>
          <cell r="BS63">
            <v>0</v>
          </cell>
        </row>
        <row r="64">
          <cell r="H64" t="str">
            <v>Al-Tahrir (Al Khanjar) (AAF18)</v>
          </cell>
          <cell r="L64" t="str">
            <v>HRP</v>
          </cell>
          <cell r="M64" t="str">
            <v>HIRQ19-CCM-154285-1</v>
          </cell>
          <cell r="N64" t="str">
            <v>No</v>
          </cell>
          <cell r="O64">
            <v>10</v>
          </cell>
          <cell r="P64">
            <v>40</v>
          </cell>
          <cell r="Q64">
            <v>22</v>
          </cell>
          <cell r="R64">
            <v>18</v>
          </cell>
          <cell r="S64">
            <v>40</v>
          </cell>
          <cell r="T64">
            <v>17</v>
          </cell>
          <cell r="U64">
            <v>9</v>
          </cell>
          <cell r="V64">
            <v>8</v>
          </cell>
          <cell r="W64">
            <v>23</v>
          </cell>
          <cell r="X64">
            <v>13</v>
          </cell>
          <cell r="Y64">
            <v>10</v>
          </cell>
          <cell r="Z64">
            <v>0</v>
          </cell>
          <cell r="AA64">
            <v>0</v>
          </cell>
          <cell r="AB64">
            <v>0</v>
          </cell>
          <cell r="AC64">
            <v>40</v>
          </cell>
          <cell r="AD64">
            <v>1</v>
          </cell>
          <cell r="AE64">
            <v>40</v>
          </cell>
          <cell r="AF64">
            <v>0</v>
          </cell>
          <cell r="AG64">
            <v>0</v>
          </cell>
          <cell r="AH64">
            <v>0</v>
          </cell>
          <cell r="AI64">
            <v>0</v>
          </cell>
          <cell r="AJ64">
            <v>0</v>
          </cell>
          <cell r="AK64">
            <v>0</v>
          </cell>
          <cell r="BP64">
            <v>14</v>
          </cell>
          <cell r="BQ64">
            <v>280</v>
          </cell>
          <cell r="BR64">
            <v>0</v>
          </cell>
          <cell r="BS64">
            <v>0</v>
          </cell>
        </row>
        <row r="65">
          <cell r="H65" t="str">
            <v>Al-Mateen (AAF19)</v>
          </cell>
          <cell r="L65" t="str">
            <v>HRP</v>
          </cell>
          <cell r="M65" t="str">
            <v>HIRQ19-CCM-154285-1</v>
          </cell>
          <cell r="N65" t="str">
            <v>No</v>
          </cell>
          <cell r="O65">
            <v>25</v>
          </cell>
          <cell r="P65">
            <v>81</v>
          </cell>
          <cell r="Q65">
            <v>49</v>
          </cell>
          <cell r="R65">
            <v>32</v>
          </cell>
          <cell r="S65">
            <v>81</v>
          </cell>
          <cell r="T65">
            <v>30</v>
          </cell>
          <cell r="U65">
            <v>20</v>
          </cell>
          <cell r="V65">
            <v>10</v>
          </cell>
          <cell r="W65">
            <v>40</v>
          </cell>
          <cell r="X65">
            <v>25</v>
          </cell>
          <cell r="Y65">
            <v>15</v>
          </cell>
          <cell r="Z65">
            <v>11</v>
          </cell>
          <cell r="AA65">
            <v>4</v>
          </cell>
          <cell r="AB65">
            <v>7</v>
          </cell>
          <cell r="AC65">
            <v>81</v>
          </cell>
          <cell r="AD65">
            <v>1</v>
          </cell>
          <cell r="AE65">
            <v>81</v>
          </cell>
          <cell r="AF65">
            <v>0</v>
          </cell>
          <cell r="AG65">
            <v>0</v>
          </cell>
          <cell r="AH65">
            <v>0</v>
          </cell>
          <cell r="AI65">
            <v>0</v>
          </cell>
          <cell r="AJ65">
            <v>0</v>
          </cell>
          <cell r="AK65">
            <v>0</v>
          </cell>
          <cell r="BP65">
            <v>25</v>
          </cell>
          <cell r="BQ65">
            <v>103</v>
          </cell>
          <cell r="BR65">
            <v>125</v>
          </cell>
          <cell r="BS65">
            <v>125</v>
          </cell>
        </row>
        <row r="66">
          <cell r="H66" t="str">
            <v>Fallujah 9 (AAF20)</v>
          </cell>
          <cell r="L66" t="str">
            <v>HRP</v>
          </cell>
          <cell r="M66" t="str">
            <v>HIRQ19-CCM-154285-1</v>
          </cell>
          <cell r="N66" t="str">
            <v>No</v>
          </cell>
          <cell r="O66">
            <v>34</v>
          </cell>
          <cell r="P66">
            <v>125</v>
          </cell>
          <cell r="Q66">
            <v>55</v>
          </cell>
          <cell r="R66">
            <v>70</v>
          </cell>
          <cell r="S66">
            <v>125</v>
          </cell>
          <cell r="T66">
            <v>61</v>
          </cell>
          <cell r="U66">
            <v>40</v>
          </cell>
          <cell r="V66">
            <v>21</v>
          </cell>
          <cell r="W66">
            <v>54</v>
          </cell>
          <cell r="X66">
            <v>10</v>
          </cell>
          <cell r="Y66">
            <v>44</v>
          </cell>
          <cell r="Z66">
            <v>10</v>
          </cell>
          <cell r="AA66">
            <v>5</v>
          </cell>
          <cell r="AB66">
            <v>5</v>
          </cell>
          <cell r="AC66">
            <v>125</v>
          </cell>
          <cell r="AD66">
            <v>1</v>
          </cell>
          <cell r="AE66">
            <v>125</v>
          </cell>
          <cell r="AF66">
            <v>0</v>
          </cell>
          <cell r="AG66">
            <v>0</v>
          </cell>
          <cell r="AH66">
            <v>0</v>
          </cell>
          <cell r="AI66">
            <v>0</v>
          </cell>
          <cell r="AJ66">
            <v>0</v>
          </cell>
          <cell r="AK66">
            <v>0</v>
          </cell>
          <cell r="BP66">
            <v>36</v>
          </cell>
          <cell r="BQ66">
            <v>305</v>
          </cell>
          <cell r="BR66">
            <v>187</v>
          </cell>
          <cell r="BS66">
            <v>0</v>
          </cell>
        </row>
        <row r="67">
          <cell r="H67" t="str">
            <v>Zoba'a camp (AAF22)</v>
          </cell>
          <cell r="L67" t="str">
            <v>HRP</v>
          </cell>
          <cell r="M67" t="str">
            <v>HIRQ19-CCM-154285-1</v>
          </cell>
          <cell r="N67" t="str">
            <v>No</v>
          </cell>
          <cell r="O67">
            <v>46</v>
          </cell>
          <cell r="P67">
            <v>263</v>
          </cell>
          <cell r="Q67">
            <v>143</v>
          </cell>
          <cell r="R67">
            <v>120</v>
          </cell>
          <cell r="S67">
            <v>263</v>
          </cell>
          <cell r="T67">
            <v>160</v>
          </cell>
          <cell r="U67">
            <v>92</v>
          </cell>
          <cell r="V67">
            <v>68</v>
          </cell>
          <cell r="W67">
            <v>87</v>
          </cell>
          <cell r="X67">
            <v>41</v>
          </cell>
          <cell r="Y67">
            <v>46</v>
          </cell>
          <cell r="Z67">
            <v>16</v>
          </cell>
          <cell r="AA67">
            <v>10</v>
          </cell>
          <cell r="AB67">
            <v>6</v>
          </cell>
          <cell r="AC67">
            <v>263</v>
          </cell>
          <cell r="AD67">
            <v>1</v>
          </cell>
          <cell r="AE67">
            <v>263</v>
          </cell>
          <cell r="AF67">
            <v>0</v>
          </cell>
          <cell r="AG67">
            <v>0</v>
          </cell>
          <cell r="AH67">
            <v>0</v>
          </cell>
          <cell r="AI67">
            <v>0</v>
          </cell>
          <cell r="AJ67">
            <v>0</v>
          </cell>
          <cell r="AK67">
            <v>0</v>
          </cell>
          <cell r="BP67">
            <v>66</v>
          </cell>
          <cell r="BQ67">
            <v>213</v>
          </cell>
          <cell r="BR67">
            <v>0</v>
          </cell>
          <cell r="BS67">
            <v>0</v>
          </cell>
        </row>
        <row r="68">
          <cell r="H68" t="str">
            <v>Al-Simood / Ssumud (AAF24)</v>
          </cell>
          <cell r="L68" t="str">
            <v>HRP</v>
          </cell>
          <cell r="M68" t="str">
            <v>HIRQ19-CCM-154285-1</v>
          </cell>
          <cell r="N68" t="str">
            <v>No</v>
          </cell>
          <cell r="O68">
            <v>34</v>
          </cell>
          <cell r="P68">
            <v>116</v>
          </cell>
          <cell r="Q68">
            <v>59</v>
          </cell>
          <cell r="R68">
            <v>57</v>
          </cell>
          <cell r="S68">
            <v>116</v>
          </cell>
          <cell r="T68">
            <v>25</v>
          </cell>
          <cell r="U68">
            <v>12</v>
          </cell>
          <cell r="V68">
            <v>13</v>
          </cell>
          <cell r="W68">
            <v>79</v>
          </cell>
          <cell r="X68">
            <v>43</v>
          </cell>
          <cell r="Y68">
            <v>36</v>
          </cell>
          <cell r="Z68">
            <v>12</v>
          </cell>
          <cell r="AA68">
            <v>4</v>
          </cell>
          <cell r="AB68">
            <v>8</v>
          </cell>
          <cell r="AC68">
            <v>116</v>
          </cell>
          <cell r="AD68">
            <v>1</v>
          </cell>
          <cell r="AE68">
            <v>116</v>
          </cell>
          <cell r="AF68">
            <v>0</v>
          </cell>
          <cell r="AG68">
            <v>0</v>
          </cell>
          <cell r="AH68">
            <v>0</v>
          </cell>
          <cell r="AI68">
            <v>0</v>
          </cell>
          <cell r="AJ68">
            <v>1</v>
          </cell>
          <cell r="AK68">
            <v>5</v>
          </cell>
          <cell r="BA68">
            <v>0</v>
          </cell>
          <cell r="BB68">
            <v>0</v>
          </cell>
          <cell r="BC68">
            <v>0</v>
          </cell>
          <cell r="BD68">
            <v>0</v>
          </cell>
          <cell r="BE68">
            <v>0</v>
          </cell>
          <cell r="BF68">
            <v>0</v>
          </cell>
          <cell r="BG68">
            <v>0</v>
          </cell>
          <cell r="BH68">
            <v>0</v>
          </cell>
          <cell r="BI68">
            <v>0</v>
          </cell>
          <cell r="BJ68">
            <v>0</v>
          </cell>
          <cell r="BK68">
            <v>0</v>
          </cell>
          <cell r="BL68">
            <v>0</v>
          </cell>
          <cell r="BM68">
            <v>1</v>
          </cell>
          <cell r="BN68">
            <v>1</v>
          </cell>
          <cell r="BP68">
            <v>63</v>
          </cell>
          <cell r="BQ68">
            <v>154</v>
          </cell>
          <cell r="BR68">
            <v>0</v>
          </cell>
          <cell r="BS68">
            <v>25</v>
          </cell>
        </row>
        <row r="69">
          <cell r="H69" t="str">
            <v>Al Anbar (AAF27)</v>
          </cell>
          <cell r="L69" t="str">
            <v>HRP</v>
          </cell>
          <cell r="M69" t="str">
            <v>HIRQ19-CCM-154285-1</v>
          </cell>
          <cell r="N69" t="str">
            <v>No</v>
          </cell>
          <cell r="O69">
            <v>20</v>
          </cell>
          <cell r="P69">
            <v>72</v>
          </cell>
          <cell r="Q69">
            <v>32</v>
          </cell>
          <cell r="R69">
            <v>40</v>
          </cell>
          <cell r="S69">
            <v>72</v>
          </cell>
          <cell r="T69">
            <v>17</v>
          </cell>
          <cell r="U69">
            <v>6</v>
          </cell>
          <cell r="V69">
            <v>11</v>
          </cell>
          <cell r="W69">
            <v>49</v>
          </cell>
          <cell r="X69">
            <v>23</v>
          </cell>
          <cell r="Y69">
            <v>26</v>
          </cell>
          <cell r="Z69">
            <v>6</v>
          </cell>
          <cell r="AA69">
            <v>3</v>
          </cell>
          <cell r="AB69">
            <v>3</v>
          </cell>
          <cell r="AC69">
            <v>72</v>
          </cell>
          <cell r="AD69">
            <v>1</v>
          </cell>
          <cell r="AE69">
            <v>72</v>
          </cell>
          <cell r="AF69">
            <v>0</v>
          </cell>
          <cell r="AG69">
            <v>0</v>
          </cell>
          <cell r="AH69">
            <v>0</v>
          </cell>
          <cell r="AI69">
            <v>0</v>
          </cell>
          <cell r="AJ69">
            <v>0</v>
          </cell>
          <cell r="AK69">
            <v>0</v>
          </cell>
          <cell r="BP69">
            <v>22</v>
          </cell>
          <cell r="BQ69">
            <v>189</v>
          </cell>
          <cell r="BR69">
            <v>88</v>
          </cell>
          <cell r="BS69">
            <v>0</v>
          </cell>
        </row>
        <row r="70">
          <cell r="H70" t="str">
            <v>Alta'aki (AAF30)</v>
          </cell>
          <cell r="L70" t="str">
            <v>HRP</v>
          </cell>
          <cell r="M70" t="str">
            <v>HIRQ19-CCM-154285-1</v>
          </cell>
          <cell r="N70" t="str">
            <v>No</v>
          </cell>
          <cell r="O70">
            <v>14</v>
          </cell>
          <cell r="P70">
            <v>69</v>
          </cell>
          <cell r="Q70">
            <v>36</v>
          </cell>
          <cell r="R70">
            <v>33</v>
          </cell>
          <cell r="S70">
            <v>69</v>
          </cell>
          <cell r="T70">
            <v>32</v>
          </cell>
          <cell r="U70">
            <v>15</v>
          </cell>
          <cell r="V70">
            <v>17</v>
          </cell>
          <cell r="W70">
            <v>33</v>
          </cell>
          <cell r="X70">
            <v>20</v>
          </cell>
          <cell r="Y70">
            <v>13</v>
          </cell>
          <cell r="Z70">
            <v>4</v>
          </cell>
          <cell r="AA70">
            <v>1</v>
          </cell>
          <cell r="AB70">
            <v>3</v>
          </cell>
          <cell r="AC70">
            <v>69</v>
          </cell>
          <cell r="AD70">
            <v>1</v>
          </cell>
          <cell r="AE70">
            <v>69</v>
          </cell>
          <cell r="AF70">
            <v>0</v>
          </cell>
          <cell r="AG70">
            <v>0</v>
          </cell>
          <cell r="AH70">
            <v>0</v>
          </cell>
          <cell r="AI70">
            <v>0</v>
          </cell>
          <cell r="AJ70">
            <v>4</v>
          </cell>
          <cell r="AK70">
            <v>18</v>
          </cell>
          <cell r="BA70">
            <v>0</v>
          </cell>
          <cell r="BB70">
            <v>0</v>
          </cell>
          <cell r="BC70">
            <v>0</v>
          </cell>
          <cell r="BD70">
            <v>0</v>
          </cell>
          <cell r="BE70">
            <v>0</v>
          </cell>
          <cell r="BF70">
            <v>0</v>
          </cell>
          <cell r="BG70">
            <v>0</v>
          </cell>
          <cell r="BH70">
            <v>0</v>
          </cell>
          <cell r="BI70">
            <v>0</v>
          </cell>
          <cell r="BJ70">
            <v>0</v>
          </cell>
          <cell r="BK70">
            <v>0</v>
          </cell>
          <cell r="BL70">
            <v>0</v>
          </cell>
          <cell r="BM70">
            <v>4</v>
          </cell>
          <cell r="BN70">
            <v>4</v>
          </cell>
          <cell r="BP70">
            <v>25</v>
          </cell>
          <cell r="BQ70">
            <v>222</v>
          </cell>
          <cell r="BR70">
            <v>15</v>
          </cell>
          <cell r="BS70">
            <v>0</v>
          </cell>
        </row>
        <row r="71">
          <cell r="H71" t="str">
            <v>Al Rayan (AAF31)</v>
          </cell>
          <cell r="L71" t="str">
            <v>HRP</v>
          </cell>
          <cell r="M71" t="str">
            <v>HIRQ19-CCM-154285-1</v>
          </cell>
          <cell r="N71" t="str">
            <v>No</v>
          </cell>
          <cell r="O71">
            <v>46</v>
          </cell>
          <cell r="P71">
            <v>179</v>
          </cell>
          <cell r="Q71">
            <v>99</v>
          </cell>
          <cell r="R71">
            <v>80</v>
          </cell>
          <cell r="S71">
            <v>179</v>
          </cell>
          <cell r="T71">
            <v>56</v>
          </cell>
          <cell r="U71">
            <v>20</v>
          </cell>
          <cell r="V71">
            <v>36</v>
          </cell>
          <cell r="W71">
            <v>113</v>
          </cell>
          <cell r="X71">
            <v>75</v>
          </cell>
          <cell r="Y71">
            <v>38</v>
          </cell>
          <cell r="Z71">
            <v>10</v>
          </cell>
          <cell r="AA71">
            <v>4</v>
          </cell>
          <cell r="AB71">
            <v>6</v>
          </cell>
          <cell r="AC71">
            <v>179</v>
          </cell>
          <cell r="AD71">
            <v>1</v>
          </cell>
          <cell r="AE71">
            <v>179</v>
          </cell>
          <cell r="AF71">
            <v>0</v>
          </cell>
          <cell r="AG71">
            <v>0</v>
          </cell>
          <cell r="AH71">
            <v>0</v>
          </cell>
          <cell r="AI71">
            <v>0</v>
          </cell>
          <cell r="AJ71">
            <v>0</v>
          </cell>
          <cell r="AK71">
            <v>0</v>
          </cell>
          <cell r="BP71">
            <v>49</v>
          </cell>
          <cell r="BQ71">
            <v>196</v>
          </cell>
          <cell r="BR71">
            <v>33</v>
          </cell>
          <cell r="BS71">
            <v>0</v>
          </cell>
        </row>
        <row r="72">
          <cell r="H72" t="str">
            <v>Al Shahuda al Ashwaii (AAF32)</v>
          </cell>
          <cell r="L72" t="str">
            <v>HRP</v>
          </cell>
          <cell r="M72" t="str">
            <v>HIRQ19-CCM-154285-1</v>
          </cell>
          <cell r="N72" t="str">
            <v>No</v>
          </cell>
          <cell r="O72">
            <v>61</v>
          </cell>
          <cell r="P72">
            <v>399</v>
          </cell>
          <cell r="Q72">
            <v>218</v>
          </cell>
          <cell r="R72">
            <v>181</v>
          </cell>
          <cell r="S72">
            <v>399</v>
          </cell>
          <cell r="T72">
            <v>105</v>
          </cell>
          <cell r="U72">
            <v>60</v>
          </cell>
          <cell r="V72">
            <v>45</v>
          </cell>
          <cell r="W72">
            <v>276</v>
          </cell>
          <cell r="X72">
            <v>150</v>
          </cell>
          <cell r="Y72">
            <v>126</v>
          </cell>
          <cell r="Z72">
            <v>18</v>
          </cell>
          <cell r="AA72">
            <v>8</v>
          </cell>
          <cell r="AB72">
            <v>10</v>
          </cell>
          <cell r="AC72">
            <v>399</v>
          </cell>
          <cell r="AD72">
            <v>1</v>
          </cell>
          <cell r="AE72">
            <v>399</v>
          </cell>
          <cell r="AF72">
            <v>0</v>
          </cell>
          <cell r="AG72">
            <v>0</v>
          </cell>
          <cell r="AH72">
            <v>0</v>
          </cell>
          <cell r="AI72">
            <v>0</v>
          </cell>
          <cell r="AJ72">
            <v>0</v>
          </cell>
          <cell r="AK72">
            <v>0</v>
          </cell>
          <cell r="BP72">
            <v>110</v>
          </cell>
          <cell r="BQ72">
            <v>268</v>
          </cell>
          <cell r="BR72">
            <v>15</v>
          </cell>
          <cell r="BS72">
            <v>0</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8D7F6-8297-4EAD-A94A-C2F0A07D6AE5}">
  <sheetPr>
    <tabColor rgb="FF0070C0"/>
  </sheetPr>
  <dimension ref="A1:AN97"/>
  <sheetViews>
    <sheetView tabSelected="1" zoomScale="106" zoomScaleNormal="106" workbookViewId="0">
      <selection activeCell="F14" sqref="F14"/>
    </sheetView>
  </sheetViews>
  <sheetFormatPr defaultColWidth="8.85546875" defaultRowHeight="16.5" x14ac:dyDescent="0.3"/>
  <cols>
    <col min="1" max="1" width="3.85546875" style="1" customWidth="1"/>
    <col min="2" max="2" width="4.140625" style="41" customWidth="1"/>
    <col min="3" max="3" width="6.42578125" style="41" customWidth="1"/>
    <col min="4" max="4" width="9.85546875" style="41" bestFit="1" customWidth="1"/>
    <col min="5" max="5" width="10.28515625" style="41" customWidth="1"/>
    <col min="6" max="6" width="19.42578125" style="42" customWidth="1"/>
    <col min="7" max="7" width="21.42578125" style="42" customWidth="1"/>
    <col min="8" max="8" width="12.42578125" style="42" customWidth="1"/>
    <col min="9" max="9" width="7.85546875" style="41" customWidth="1"/>
    <col min="10" max="10" width="8.140625" style="41" customWidth="1"/>
    <col min="11" max="11" width="7.85546875" style="41" customWidth="1"/>
    <col min="12" max="12" width="7.5703125" style="41" customWidth="1"/>
    <col min="13" max="13" width="7.42578125" style="41" customWidth="1"/>
    <col min="14" max="14" width="10.42578125" style="41" customWidth="1"/>
    <col min="15" max="15" width="11.85546875" style="41" customWidth="1"/>
    <col min="16" max="16" width="13.5703125" style="41" customWidth="1"/>
    <col min="17" max="17" width="9.42578125" style="41" customWidth="1"/>
    <col min="18" max="18" width="8.5703125" style="41" customWidth="1"/>
    <col min="19" max="19" width="7.5703125" style="41" customWidth="1"/>
    <col min="20" max="21" width="8.85546875" style="41" customWidth="1"/>
    <col min="22" max="22" width="9.5703125" style="41" customWidth="1"/>
    <col min="23" max="23" width="7.85546875" style="1" customWidth="1"/>
    <col min="24" max="25" width="7.5703125" style="1" customWidth="1"/>
    <col min="26" max="40" width="8.85546875" style="1"/>
    <col min="41" max="16384" width="8.85546875" style="41"/>
  </cols>
  <sheetData>
    <row r="1" spans="2:38" s="1" customFormat="1" x14ac:dyDescent="0.3">
      <c r="F1" s="2"/>
      <c r="G1" s="2"/>
      <c r="H1" s="2"/>
      <c r="R1" s="3"/>
      <c r="S1" s="4" t="s">
        <v>0</v>
      </c>
      <c r="T1" s="5"/>
      <c r="U1" s="5"/>
      <c r="V1" s="5"/>
      <c r="W1" s="5"/>
      <c r="X1" s="5"/>
      <c r="Y1" s="5"/>
    </row>
    <row r="2" spans="2:38" s="1" customFormat="1" ht="23.25" x14ac:dyDescent="0.35">
      <c r="F2" s="6" t="s">
        <v>1</v>
      </c>
      <c r="R2" s="7" t="s">
        <v>2</v>
      </c>
      <c r="S2" s="8" t="s">
        <v>3</v>
      </c>
      <c r="T2" s="5"/>
      <c r="U2" s="5"/>
      <c r="V2" s="5"/>
      <c r="W2" s="5"/>
      <c r="X2" s="5"/>
      <c r="Y2" s="5"/>
    </row>
    <row r="3" spans="2:38" s="1" customFormat="1" ht="24" customHeight="1" x14ac:dyDescent="0.35">
      <c r="G3" s="6"/>
      <c r="H3" s="2"/>
      <c r="R3" s="45" t="s">
        <v>4</v>
      </c>
      <c r="S3" s="45"/>
      <c r="T3" s="45"/>
      <c r="U3" s="45"/>
      <c r="V3" s="45"/>
      <c r="W3" s="45"/>
      <c r="X3" s="45"/>
      <c r="Y3" s="45"/>
    </row>
    <row r="4" spans="2:38" s="1" customFormat="1" ht="12" customHeight="1" x14ac:dyDescent="0.3">
      <c r="F4" s="2"/>
      <c r="G4" s="2"/>
      <c r="H4" s="2"/>
      <c r="N4" s="9"/>
      <c r="O4" s="9"/>
      <c r="P4" s="9"/>
      <c r="Q4" s="9"/>
      <c r="R4" s="46" t="s">
        <v>5</v>
      </c>
      <c r="S4" s="46"/>
      <c r="T4" s="46"/>
      <c r="U4" s="46"/>
      <c r="V4" s="46"/>
      <c r="W4" s="46"/>
      <c r="X4" s="46"/>
      <c r="Y4" s="46"/>
    </row>
    <row r="5" spans="2:38" s="1" customFormat="1" ht="20.85" customHeight="1" thickBot="1" x14ac:dyDescent="0.35">
      <c r="G5" s="2"/>
      <c r="H5" s="2"/>
      <c r="L5" s="10"/>
      <c r="M5" s="10"/>
      <c r="N5" s="10"/>
      <c r="O5" s="10"/>
      <c r="P5" s="10"/>
      <c r="Q5" s="10"/>
      <c r="R5" s="47"/>
      <c r="S5" s="47"/>
      <c r="T5" s="47"/>
      <c r="U5" s="47"/>
      <c r="V5" s="47"/>
      <c r="W5" s="47"/>
      <c r="X5" s="47"/>
      <c r="Y5" s="47"/>
    </row>
    <row r="6" spans="2:38" ht="14.85" customHeight="1" thickBot="1" x14ac:dyDescent="0.35">
      <c r="B6" s="48" t="s">
        <v>6</v>
      </c>
      <c r="C6" s="49"/>
      <c r="D6" s="49"/>
      <c r="E6" s="49"/>
      <c r="F6" s="49"/>
      <c r="G6" s="49"/>
      <c r="H6" s="50"/>
      <c r="I6" s="48" t="s">
        <v>7</v>
      </c>
      <c r="J6" s="49"/>
      <c r="K6" s="49"/>
      <c r="L6" s="50"/>
      <c r="M6" s="48" t="s">
        <v>8</v>
      </c>
      <c r="N6" s="49"/>
      <c r="O6" s="49"/>
      <c r="P6" s="49"/>
      <c r="Q6" s="49"/>
      <c r="R6" s="50"/>
      <c r="S6" s="48" t="s">
        <v>9</v>
      </c>
      <c r="T6" s="49"/>
      <c r="U6" s="49"/>
      <c r="V6" s="50"/>
      <c r="W6" s="48" t="s">
        <v>10</v>
      </c>
      <c r="X6" s="49"/>
      <c r="Y6" s="49"/>
    </row>
    <row r="7" spans="2:38" ht="63" customHeight="1" thickBot="1" x14ac:dyDescent="0.35">
      <c r="B7" s="11" t="s">
        <v>11</v>
      </c>
      <c r="C7" s="12" t="s">
        <v>12</v>
      </c>
      <c r="D7" s="12" t="s">
        <v>13</v>
      </c>
      <c r="E7" s="12" t="s">
        <v>14</v>
      </c>
      <c r="F7" s="12" t="s">
        <v>15</v>
      </c>
      <c r="G7" s="12" t="s">
        <v>16</v>
      </c>
      <c r="H7" s="12" t="s">
        <v>17</v>
      </c>
      <c r="I7" s="12" t="s">
        <v>18</v>
      </c>
      <c r="J7" s="12" t="s">
        <v>19</v>
      </c>
      <c r="K7" s="12" t="s">
        <v>20</v>
      </c>
      <c r="L7" s="12" t="s">
        <v>21</v>
      </c>
      <c r="M7" s="12" t="s">
        <v>22</v>
      </c>
      <c r="N7" s="12" t="s">
        <v>23</v>
      </c>
      <c r="O7" s="12" t="s">
        <v>24</v>
      </c>
      <c r="P7" s="12" t="s">
        <v>25</v>
      </c>
      <c r="Q7" s="12" t="s">
        <v>26</v>
      </c>
      <c r="R7" s="12" t="s">
        <v>27</v>
      </c>
      <c r="S7" s="12" t="s">
        <v>28</v>
      </c>
      <c r="T7" s="12" t="s">
        <v>29</v>
      </c>
      <c r="U7" s="12" t="s">
        <v>30</v>
      </c>
      <c r="V7" s="13" t="s">
        <v>31</v>
      </c>
      <c r="W7" s="12" t="s">
        <v>32</v>
      </c>
      <c r="X7" s="12" t="s">
        <v>33</v>
      </c>
      <c r="Y7" s="12" t="s">
        <v>34</v>
      </c>
    </row>
    <row r="8" spans="2:38" s="1" customFormat="1" ht="18" customHeight="1" x14ac:dyDescent="0.3">
      <c r="B8" s="14">
        <v>1</v>
      </c>
      <c r="C8" s="15" t="s">
        <v>214</v>
      </c>
      <c r="D8" s="16" t="s">
        <v>35</v>
      </c>
      <c r="E8" s="16" t="s">
        <v>36</v>
      </c>
      <c r="F8" s="17"/>
      <c r="G8" s="18" t="s">
        <v>37</v>
      </c>
      <c r="H8" s="19" t="s">
        <v>38</v>
      </c>
      <c r="I8" s="16">
        <f>IFERROR(VLOOKUP($G8,[1]NumberLocations!$H$2:$BS$95,8,0),"0")</f>
        <v>25</v>
      </c>
      <c r="J8" s="16">
        <f>IFERROR(VLOOKUP($G8,[1]NumberLocations!$H$2:$BS$95,9,0),"0")</f>
        <v>157</v>
      </c>
      <c r="K8" s="16">
        <f>IFERROR(VLOOKUP($G8,[1]NumberLocations!$H$2:$BS$95,10,0),"0")</f>
        <v>86</v>
      </c>
      <c r="L8" s="16">
        <f>IFERROR(VLOOKUP($G8,[1]NumberLocations!$H$2:$BS$95,11,0),"0")</f>
        <v>71</v>
      </c>
      <c r="M8" s="16">
        <f>IFERROR(VLOOKUP($G8,[1]NumberLocations!$H$2:$BS$95,25,0),"0")</f>
        <v>0</v>
      </c>
      <c r="N8" s="16">
        <f>IFERROR(VLOOKUP($G8,[1]NumberLocations!$H$2:$BS$95,26,0),"0")</f>
        <v>0</v>
      </c>
      <c r="O8" s="16">
        <f>IFERROR(VLOOKUP($G8,[1]NumberLocations!$H$2:$BS$95,27,0),"0")</f>
        <v>0</v>
      </c>
      <c r="P8" s="16">
        <f>IFERROR(VLOOKUP($G8,[1]NumberLocations!$H$2:$BS$95,28,0),"0")</f>
        <v>0</v>
      </c>
      <c r="Q8" s="16">
        <f>IFERROR(VLOOKUP($G8,[1]NumberLocations!$H$2:$BS$95,29,0),"0")</f>
        <v>0</v>
      </c>
      <c r="R8" s="16">
        <f>IFERROR(VLOOKUP($G8,[1]NumberLocations!$H$2:$BS$95,30,0),"0")</f>
        <v>0</v>
      </c>
      <c r="S8" s="16">
        <f>IFERROR(VLOOKUP($G8,[1]NumberLocations!$H$2:$BS$95,61,0),"0")</f>
        <v>39</v>
      </c>
      <c r="T8" s="16">
        <f>IFERROR(VLOOKUP($G8,[1]NumberLocations!$H$2:$BS$95,62,0),"0")</f>
        <v>163</v>
      </c>
      <c r="U8" s="16">
        <f>IFERROR(VLOOKUP($G8,[1]NumberLocations!$H$2:$BS$95,63,0),"0")</f>
        <v>61</v>
      </c>
      <c r="V8" s="20">
        <f>IFERROR(VLOOKUP($G8,[1]NumberLocations!$H$2:$BS$95,64,0),"0")</f>
        <v>0</v>
      </c>
      <c r="W8" s="16">
        <f>IFERROR(VLOOKUP($G8,[1]NumberLocations!$H$2:$BS$95,13,0),"0")</f>
        <v>65</v>
      </c>
      <c r="X8" s="16">
        <f>IFERROR(VLOOKUP($G8,[1]NumberLocations!$H$2:$BS$95,16,0),"0")</f>
        <v>87</v>
      </c>
      <c r="Y8" s="20">
        <f>IFERROR(VLOOKUP($G8,[1]NumberLocations!$H$2:$BS$95,19,0),"0")</f>
        <v>5</v>
      </c>
    </row>
    <row r="9" spans="2:38" s="1" customFormat="1" ht="18" customHeight="1" x14ac:dyDescent="0.3">
      <c r="B9" s="14">
        <v>2</v>
      </c>
      <c r="C9" s="15" t="s">
        <v>214</v>
      </c>
      <c r="D9" s="16" t="s">
        <v>35</v>
      </c>
      <c r="E9" s="16" t="s">
        <v>36</v>
      </c>
      <c r="F9" s="17"/>
      <c r="G9" s="18" t="s">
        <v>39</v>
      </c>
      <c r="H9" s="19" t="s">
        <v>40</v>
      </c>
      <c r="I9" s="16">
        <f>IFERROR(VLOOKUP($G9,[1]NumberLocations!$H$2:$BS$95,8,0),"0")</f>
        <v>42</v>
      </c>
      <c r="J9" s="16">
        <f>IFERROR(VLOOKUP($G9,[1]NumberLocations!$H$2:$BS$95,9,0),"0")</f>
        <v>266</v>
      </c>
      <c r="K9" s="16">
        <f>IFERROR(VLOOKUP($G9,[1]NumberLocations!$H$2:$BS$95,10,0),"0")</f>
        <v>160</v>
      </c>
      <c r="L9" s="16">
        <f>IFERROR(VLOOKUP($G9,[1]NumberLocations!$H$2:$BS$95,11,0),"0")</f>
        <v>106</v>
      </c>
      <c r="M9" s="16">
        <f>IFERROR(VLOOKUP($G9,[1]NumberLocations!$H$2:$BS$95,25,0),"0")</f>
        <v>0</v>
      </c>
      <c r="N9" s="16">
        <f>IFERROR(VLOOKUP($G9,[1]NumberLocations!$H$2:$BS$95,26,0),"0")</f>
        <v>0</v>
      </c>
      <c r="O9" s="16">
        <f>IFERROR(VLOOKUP($G9,[1]NumberLocations!$H$2:$BS$95,27,0),"0")</f>
        <v>0</v>
      </c>
      <c r="P9" s="16">
        <f>IFERROR(VLOOKUP($G9,[1]NumberLocations!$H$2:$BS$95,28,0),"0")</f>
        <v>0</v>
      </c>
      <c r="Q9" s="16">
        <f>IFERROR(VLOOKUP($G9,[1]NumberLocations!$H$2:$BS$95,29,0),"0")</f>
        <v>0</v>
      </c>
      <c r="R9" s="16">
        <f>IFERROR(VLOOKUP($G9,[1]NumberLocations!$H$2:$BS$95,30,0),"0")</f>
        <v>0</v>
      </c>
      <c r="S9" s="16">
        <f>IFERROR(VLOOKUP($G9,[1]NumberLocations!$H$2:$BS$95,61,0),"0")</f>
        <v>71</v>
      </c>
      <c r="T9" s="16">
        <f>IFERROR(VLOOKUP($G9,[1]NumberLocations!$H$2:$BS$95,62,0),"0")</f>
        <v>81</v>
      </c>
      <c r="U9" s="16">
        <f>IFERROR(VLOOKUP($G9,[1]NumberLocations!$H$2:$BS$95,63,0),"0")</f>
        <v>29</v>
      </c>
      <c r="V9" s="20">
        <f>IFERROR(VLOOKUP($G9,[1]NumberLocations!$H$2:$BS$95,64,0),"0")</f>
        <v>0</v>
      </c>
      <c r="W9" s="16">
        <f>IFERROR(VLOOKUP($G9,[1]NumberLocations!$H$2:$BS$95,13,0),"0")</f>
        <v>53</v>
      </c>
      <c r="X9" s="16">
        <f>IFERROR(VLOOKUP($G9,[1]NumberLocations!$H$2:$BS$95,16,0),"0")</f>
        <v>205</v>
      </c>
      <c r="Y9" s="20">
        <f>IFERROR(VLOOKUP($G9,[1]NumberLocations!$H$2:$BS$95,19,0),"0")</f>
        <v>8</v>
      </c>
    </row>
    <row r="10" spans="2:38" s="1" customFormat="1" ht="18" customHeight="1" x14ac:dyDescent="0.3">
      <c r="B10" s="14">
        <v>3</v>
      </c>
      <c r="C10" s="15" t="s">
        <v>214</v>
      </c>
      <c r="D10" s="16" t="s">
        <v>35</v>
      </c>
      <c r="E10" s="16" t="s">
        <v>36</v>
      </c>
      <c r="F10" s="17"/>
      <c r="G10" s="18" t="s">
        <v>41</v>
      </c>
      <c r="H10" s="19" t="s">
        <v>42</v>
      </c>
      <c r="I10" s="16">
        <f>IFERROR(VLOOKUP($G10,[1]NumberLocations!$H$2:$BS$95,8,0),"0")</f>
        <v>6</v>
      </c>
      <c r="J10" s="16">
        <f>IFERROR(VLOOKUP($G10,[1]NumberLocations!$H$2:$BS$95,9,0),"0")</f>
        <v>32</v>
      </c>
      <c r="K10" s="16">
        <f>IFERROR(VLOOKUP($G10,[1]NumberLocations!$H$2:$BS$95,10,0),"0")</f>
        <v>13</v>
      </c>
      <c r="L10" s="16">
        <f>IFERROR(VLOOKUP($G10,[1]NumberLocations!$H$2:$BS$95,11,0),"0")</f>
        <v>19</v>
      </c>
      <c r="M10" s="16">
        <f>IFERROR(VLOOKUP($G10,[1]NumberLocations!$H$2:$BS$95,25,0),"0")</f>
        <v>0</v>
      </c>
      <c r="N10" s="16">
        <f>IFERROR(VLOOKUP($G10,[1]NumberLocations!$H$2:$BS$95,26,0),"0")</f>
        <v>0</v>
      </c>
      <c r="O10" s="16">
        <f>IFERROR(VLOOKUP($G10,[1]NumberLocations!$H$2:$BS$95,27,0),"0")</f>
        <v>0</v>
      </c>
      <c r="P10" s="16">
        <f>IFERROR(VLOOKUP($G10,[1]NumberLocations!$H$2:$BS$95,28,0),"0")</f>
        <v>0</v>
      </c>
      <c r="Q10" s="16">
        <f>IFERROR(VLOOKUP($G10,[1]NumberLocations!$H$2:$BS$95,29,0),"0")</f>
        <v>0</v>
      </c>
      <c r="R10" s="16">
        <f>IFERROR(VLOOKUP($G10,[1]NumberLocations!$H$2:$BS$95,30,0),"0")</f>
        <v>0</v>
      </c>
      <c r="S10" s="16">
        <f>IFERROR(VLOOKUP($G10,[1]NumberLocations!$H$2:$BS$95,61,0),"0")</f>
        <v>8</v>
      </c>
      <c r="T10" s="16">
        <f>IFERROR(VLOOKUP($G10,[1]NumberLocations!$H$2:$BS$95,62,0),"0")</f>
        <v>203</v>
      </c>
      <c r="U10" s="16">
        <f>IFERROR(VLOOKUP($G10,[1]NumberLocations!$H$2:$BS$95,63,0),"0")</f>
        <v>39</v>
      </c>
      <c r="V10" s="20">
        <f>IFERROR(VLOOKUP($G10,[1]NumberLocations!$H$2:$BS$95,64,0),"0")</f>
        <v>0</v>
      </c>
      <c r="W10" s="16">
        <f>IFERROR(VLOOKUP($G10,[1]NumberLocations!$H$2:$BS$95,13,0),"0")</f>
        <v>9</v>
      </c>
      <c r="X10" s="16">
        <f>IFERROR(VLOOKUP($G10,[1]NumberLocations!$H$2:$BS$95,16,0),"0")</f>
        <v>22</v>
      </c>
      <c r="Y10" s="20">
        <f>IFERROR(VLOOKUP($G10,[1]NumberLocations!$H$2:$BS$95,19,0),"0")</f>
        <v>1</v>
      </c>
    </row>
    <row r="11" spans="2:38" s="1" customFormat="1" ht="18" customHeight="1" x14ac:dyDescent="0.3">
      <c r="B11" s="14">
        <v>4</v>
      </c>
      <c r="C11" s="15" t="s">
        <v>214</v>
      </c>
      <c r="D11" s="16" t="s">
        <v>35</v>
      </c>
      <c r="E11" s="16" t="s">
        <v>36</v>
      </c>
      <c r="F11" s="17"/>
      <c r="G11" s="18" t="s">
        <v>43</v>
      </c>
      <c r="H11" s="19" t="s">
        <v>44</v>
      </c>
      <c r="I11" s="16">
        <f>IFERROR(VLOOKUP($G11,[1]NumberLocations!$H$2:$BS$95,8,0),"0")</f>
        <v>11</v>
      </c>
      <c r="J11" s="16">
        <f>IFERROR(VLOOKUP($G11,[1]NumberLocations!$H$2:$BS$95,9,0),"0")</f>
        <v>100</v>
      </c>
      <c r="K11" s="16">
        <f>IFERROR(VLOOKUP($G11,[1]NumberLocations!$H$2:$BS$95,10,0),"0")</f>
        <v>64</v>
      </c>
      <c r="L11" s="16">
        <f>IFERROR(VLOOKUP($G11,[1]NumberLocations!$H$2:$BS$95,11,0),"0")</f>
        <v>36</v>
      </c>
      <c r="M11" s="16">
        <f>IFERROR(VLOOKUP($G11,[1]NumberLocations!$H$2:$BS$95,25,0),"0")</f>
        <v>0</v>
      </c>
      <c r="N11" s="16">
        <f>IFERROR(VLOOKUP($G11,[1]NumberLocations!$H$2:$BS$95,26,0),"0")</f>
        <v>0</v>
      </c>
      <c r="O11" s="16">
        <f>IFERROR(VLOOKUP($G11,[1]NumberLocations!$H$2:$BS$95,27,0),"0")</f>
        <v>0</v>
      </c>
      <c r="P11" s="16">
        <f>IFERROR(VLOOKUP($G11,[1]NumberLocations!$H$2:$BS$95,28,0),"0")</f>
        <v>0</v>
      </c>
      <c r="Q11" s="16">
        <f>IFERROR(VLOOKUP($G11,[1]NumberLocations!$H$2:$BS$95,29,0),"0")</f>
        <v>0</v>
      </c>
      <c r="R11" s="16">
        <f>IFERROR(VLOOKUP($G11,[1]NumberLocations!$H$2:$BS$95,30,0),"0")</f>
        <v>0</v>
      </c>
      <c r="S11" s="16">
        <f>IFERROR(VLOOKUP($G11,[1]NumberLocations!$H$2:$BS$95,61,0),"0")</f>
        <v>22</v>
      </c>
      <c r="T11" s="16">
        <f>IFERROR(VLOOKUP($G11,[1]NumberLocations!$H$2:$BS$95,62,0),"0")</f>
        <v>302</v>
      </c>
      <c r="U11" s="16">
        <f>IFERROR(VLOOKUP($G11,[1]NumberLocations!$H$2:$BS$95,63,0),"0")</f>
        <v>130</v>
      </c>
      <c r="V11" s="20">
        <f>IFERROR(VLOOKUP($G11,[1]NumberLocations!$H$2:$BS$95,64,0),"0")</f>
        <v>0</v>
      </c>
      <c r="W11" s="16">
        <f>IFERROR(VLOOKUP($G11,[1]NumberLocations!$H$2:$BS$95,13,0),"0")</f>
        <v>33</v>
      </c>
      <c r="X11" s="16">
        <f>IFERROR(VLOOKUP($G11,[1]NumberLocations!$H$2:$BS$95,16,0),"0")</f>
        <v>64</v>
      </c>
      <c r="Y11" s="20">
        <f>IFERROR(VLOOKUP($G11,[1]NumberLocations!$H$2:$BS$95,19,0),"0")</f>
        <v>3</v>
      </c>
      <c r="AL11" s="21"/>
    </row>
    <row r="12" spans="2:38" s="1" customFormat="1" ht="18" customHeight="1" x14ac:dyDescent="0.3">
      <c r="B12" s="14">
        <v>5</v>
      </c>
      <c r="C12" s="15" t="s">
        <v>214</v>
      </c>
      <c r="D12" s="16" t="s">
        <v>35</v>
      </c>
      <c r="E12" s="16" t="s">
        <v>36</v>
      </c>
      <c r="F12" s="17"/>
      <c r="G12" s="18" t="s">
        <v>45</v>
      </c>
      <c r="H12" s="19" t="s">
        <v>46</v>
      </c>
      <c r="I12" s="16">
        <f>IFERROR(VLOOKUP($G12,[1]NumberLocations!$H$2:$BS$95,8,0),"0")</f>
        <v>43</v>
      </c>
      <c r="J12" s="16">
        <f>IFERROR(VLOOKUP($G12,[1]NumberLocations!$H$2:$BS$95,9,0),"0")</f>
        <v>209</v>
      </c>
      <c r="K12" s="16">
        <f>IFERROR(VLOOKUP($G12,[1]NumberLocations!$H$2:$BS$95,10,0),"0")</f>
        <v>78</v>
      </c>
      <c r="L12" s="16">
        <f>IFERROR(VLOOKUP($G12,[1]NumberLocations!$H$2:$BS$95,11,0),"0")</f>
        <v>131</v>
      </c>
      <c r="M12" s="16">
        <f>IFERROR(VLOOKUP($G12,[1]NumberLocations!$H$2:$BS$95,25,0),"0")</f>
        <v>0</v>
      </c>
      <c r="N12" s="16">
        <f>IFERROR(VLOOKUP($G12,[1]NumberLocations!$H$2:$BS$95,26,0),"0")</f>
        <v>0</v>
      </c>
      <c r="O12" s="16">
        <f>IFERROR(VLOOKUP($G12,[1]NumberLocations!$H$2:$BS$95,27,0),"0")</f>
        <v>0</v>
      </c>
      <c r="P12" s="16">
        <f>IFERROR(VLOOKUP($G12,[1]NumberLocations!$H$2:$BS$95,28,0),"0")</f>
        <v>0</v>
      </c>
      <c r="Q12" s="16">
        <f>IFERROR(VLOOKUP($G12,[1]NumberLocations!$H$2:$BS$95,29,0),"0")</f>
        <v>0</v>
      </c>
      <c r="R12" s="16">
        <f>IFERROR(VLOOKUP($G12,[1]NumberLocations!$H$2:$BS$95,30,0),"0")</f>
        <v>0</v>
      </c>
      <c r="S12" s="16">
        <f>IFERROR(VLOOKUP($G12,[1]NumberLocations!$H$2:$BS$95,61,0),"0")</f>
        <v>63</v>
      </c>
      <c r="T12" s="16">
        <f>IFERROR(VLOOKUP($G12,[1]NumberLocations!$H$2:$BS$95,62,0),"0")</f>
        <v>157</v>
      </c>
      <c r="U12" s="16">
        <f>IFERROR(VLOOKUP($G12,[1]NumberLocations!$H$2:$BS$95,63,0),"0")</f>
        <v>13</v>
      </c>
      <c r="V12" s="20">
        <f>IFERROR(VLOOKUP($G12,[1]NumberLocations!$H$2:$BS$95,64,0),"0")</f>
        <v>0</v>
      </c>
      <c r="W12" s="16">
        <f>IFERROR(VLOOKUP($G12,[1]NumberLocations!$H$2:$BS$95,13,0),"0")</f>
        <v>58</v>
      </c>
      <c r="X12" s="16">
        <f>IFERROR(VLOOKUP($G12,[1]NumberLocations!$H$2:$BS$95,16,0),"0")</f>
        <v>141</v>
      </c>
      <c r="Y12" s="20">
        <f>IFERROR(VLOOKUP($G12,[1]NumberLocations!$H$2:$BS$95,19,0),"0")</f>
        <v>10</v>
      </c>
    </row>
    <row r="13" spans="2:38" s="1" customFormat="1" ht="18" customHeight="1" x14ac:dyDescent="0.3">
      <c r="B13" s="14">
        <v>6</v>
      </c>
      <c r="C13" s="15" t="s">
        <v>214</v>
      </c>
      <c r="D13" s="16" t="s">
        <v>35</v>
      </c>
      <c r="E13" s="16" t="s">
        <v>36</v>
      </c>
      <c r="F13" s="17"/>
      <c r="G13" s="18" t="s">
        <v>47</v>
      </c>
      <c r="H13" s="19" t="s">
        <v>48</v>
      </c>
      <c r="I13" s="16">
        <f>IFERROR(VLOOKUP($G13,[1]NumberLocations!$H$2:$BS$95,8,0),"0")</f>
        <v>28</v>
      </c>
      <c r="J13" s="16">
        <f>IFERROR(VLOOKUP($G13,[1]NumberLocations!$H$2:$BS$95,9,0),"0")</f>
        <v>186</v>
      </c>
      <c r="K13" s="16">
        <f>IFERROR(VLOOKUP($G13,[1]NumberLocations!$H$2:$BS$95,10,0),"0")</f>
        <v>90</v>
      </c>
      <c r="L13" s="16">
        <f>IFERROR(VLOOKUP($G13,[1]NumberLocations!$H$2:$BS$95,11,0),"0")</f>
        <v>96</v>
      </c>
      <c r="M13" s="16">
        <f>IFERROR(VLOOKUP($G13,[1]NumberLocations!$H$2:$BS$95,25,0),"0")</f>
        <v>0</v>
      </c>
      <c r="N13" s="16">
        <f>IFERROR(VLOOKUP($G13,[1]NumberLocations!$H$2:$BS$95,26,0),"0")</f>
        <v>0</v>
      </c>
      <c r="O13" s="16">
        <f>IFERROR(VLOOKUP($G13,[1]NumberLocations!$H$2:$BS$95,27,0),"0")</f>
        <v>0</v>
      </c>
      <c r="P13" s="16">
        <f>IFERROR(VLOOKUP($G13,[1]NumberLocations!$H$2:$BS$95,28,0),"0")</f>
        <v>0</v>
      </c>
      <c r="Q13" s="16">
        <f>IFERROR(VLOOKUP($G13,[1]NumberLocations!$H$2:$BS$95,29,0),"0")</f>
        <v>0</v>
      </c>
      <c r="R13" s="16">
        <f>IFERROR(VLOOKUP($G13,[1]NumberLocations!$H$2:$BS$95,30,0),"0")</f>
        <v>0</v>
      </c>
      <c r="S13" s="16">
        <f>IFERROR(VLOOKUP($G13,[1]NumberLocations!$H$2:$BS$95,61,0),"0")</f>
        <v>32</v>
      </c>
      <c r="T13" s="16">
        <f>IFERROR(VLOOKUP($G13,[1]NumberLocations!$H$2:$BS$95,62,0),"0")</f>
        <v>8</v>
      </c>
      <c r="U13" s="16">
        <f>IFERROR(VLOOKUP($G13,[1]NumberLocations!$H$2:$BS$95,63,0),"0")</f>
        <v>8</v>
      </c>
      <c r="V13" s="20">
        <f>IFERROR(VLOOKUP($G13,[1]NumberLocations!$H$2:$BS$95,64,0),"0")</f>
        <v>1</v>
      </c>
      <c r="W13" s="16">
        <f>IFERROR(VLOOKUP($G13,[1]NumberLocations!$H$2:$BS$95,13,0),"0")</f>
        <v>85</v>
      </c>
      <c r="X13" s="16">
        <f>IFERROR(VLOOKUP($G13,[1]NumberLocations!$H$2:$BS$95,16,0),"0")</f>
        <v>86</v>
      </c>
      <c r="Y13" s="20">
        <f>IFERROR(VLOOKUP($G13,[1]NumberLocations!$H$2:$BS$95,19,0),"0")</f>
        <v>15</v>
      </c>
    </row>
    <row r="14" spans="2:38" s="1" customFormat="1" ht="18" customHeight="1" x14ac:dyDescent="0.3">
      <c r="B14" s="14">
        <v>7</v>
      </c>
      <c r="C14" s="15" t="s">
        <v>214</v>
      </c>
      <c r="D14" s="16" t="s">
        <v>35</v>
      </c>
      <c r="E14" s="16" t="s">
        <v>36</v>
      </c>
      <c r="F14" s="17"/>
      <c r="G14" s="18" t="s">
        <v>49</v>
      </c>
      <c r="H14" s="19" t="s">
        <v>50</v>
      </c>
      <c r="I14" s="16">
        <f>IFERROR(VLOOKUP($G14,[1]NumberLocations!$H$2:$BS$95,8,0),"0")</f>
        <v>23</v>
      </c>
      <c r="J14" s="16">
        <f>IFERROR(VLOOKUP($G14,[1]NumberLocations!$H$2:$BS$95,9,0),"0")</f>
        <v>111</v>
      </c>
      <c r="K14" s="16">
        <f>IFERROR(VLOOKUP($G14,[1]NumberLocations!$H$2:$BS$95,10,0),"0")</f>
        <v>60</v>
      </c>
      <c r="L14" s="16">
        <f>IFERROR(VLOOKUP($G14,[1]NumberLocations!$H$2:$BS$95,11,0),"0")</f>
        <v>51</v>
      </c>
      <c r="M14" s="16">
        <f>IFERROR(VLOOKUP($G14,[1]NumberLocations!$H$2:$BS$95,25,0),"0")</f>
        <v>0</v>
      </c>
      <c r="N14" s="16">
        <f>IFERROR(VLOOKUP($G14,[1]NumberLocations!$H$2:$BS$95,26,0),"0")</f>
        <v>0</v>
      </c>
      <c r="O14" s="16">
        <f>IFERROR(VLOOKUP($G14,[1]NumberLocations!$H$2:$BS$95,27,0),"0")</f>
        <v>0</v>
      </c>
      <c r="P14" s="16">
        <f>IFERROR(VLOOKUP($G14,[1]NumberLocations!$H$2:$BS$95,28,0),"0")</f>
        <v>0</v>
      </c>
      <c r="Q14" s="16">
        <f>IFERROR(VLOOKUP($G14,[1]NumberLocations!$H$2:$BS$95,29,0),"0")</f>
        <v>0</v>
      </c>
      <c r="R14" s="16">
        <f>IFERROR(VLOOKUP($G14,[1]NumberLocations!$H$2:$BS$95,30,0),"0")</f>
        <v>0</v>
      </c>
      <c r="S14" s="16">
        <f>IFERROR(VLOOKUP($G14,[1]NumberLocations!$H$2:$BS$95,61,0),"0")</f>
        <v>28</v>
      </c>
      <c r="T14" s="16">
        <f>IFERROR(VLOOKUP($G14,[1]NumberLocations!$H$2:$BS$95,62,0),"0")</f>
        <v>213</v>
      </c>
      <c r="U14" s="16">
        <f>IFERROR(VLOOKUP($G14,[1]NumberLocations!$H$2:$BS$95,63,0),"0")</f>
        <v>0</v>
      </c>
      <c r="V14" s="20">
        <f>IFERROR(VLOOKUP($G14,[1]NumberLocations!$H$2:$BS$95,64,0),"0")</f>
        <v>118</v>
      </c>
      <c r="W14" s="16">
        <f>IFERROR(VLOOKUP($G14,[1]NumberLocations!$H$2:$BS$95,13,0),"0")</f>
        <v>56</v>
      </c>
      <c r="X14" s="16">
        <f>IFERROR(VLOOKUP($G14,[1]NumberLocations!$H$2:$BS$95,16,0),"0")</f>
        <v>48</v>
      </c>
      <c r="Y14" s="20">
        <f>IFERROR(VLOOKUP($G14,[1]NumberLocations!$H$2:$BS$95,19,0),"0")</f>
        <v>7</v>
      </c>
    </row>
    <row r="15" spans="2:38" s="1" customFormat="1" ht="18" customHeight="1" x14ac:dyDescent="0.3">
      <c r="B15" s="14">
        <v>8</v>
      </c>
      <c r="C15" s="15" t="s">
        <v>214</v>
      </c>
      <c r="D15" s="16" t="s">
        <v>35</v>
      </c>
      <c r="E15" s="16" t="s">
        <v>36</v>
      </c>
      <c r="F15" s="17"/>
      <c r="G15" s="18" t="s">
        <v>51</v>
      </c>
      <c r="H15" s="19" t="s">
        <v>52</v>
      </c>
      <c r="I15" s="16">
        <f>IFERROR(VLOOKUP($G15,[1]NumberLocations!$H$2:$BS$95,8,0),"0")</f>
        <v>167</v>
      </c>
      <c r="J15" s="16">
        <f>IFERROR(VLOOKUP($G15,[1]NumberLocations!$H$2:$BS$95,9,0),"0")</f>
        <v>780</v>
      </c>
      <c r="K15" s="16">
        <f>IFERROR(VLOOKUP($G15,[1]NumberLocations!$H$2:$BS$95,10,0),"0")</f>
        <v>396</v>
      </c>
      <c r="L15" s="16">
        <f>IFERROR(VLOOKUP($G15,[1]NumberLocations!$H$2:$BS$95,11,0),"0")</f>
        <v>384</v>
      </c>
      <c r="M15" s="16">
        <f>IFERROR(VLOOKUP($G15,[1]NumberLocations!$H$2:$BS$95,25,0),"0")</f>
        <v>0</v>
      </c>
      <c r="N15" s="16">
        <f>IFERROR(VLOOKUP($G15,[1]NumberLocations!$H$2:$BS$95,26,0),"0")</f>
        <v>0</v>
      </c>
      <c r="O15" s="16">
        <f>IFERROR(VLOOKUP($G15,[1]NumberLocations!$H$2:$BS$95,27,0),"0")</f>
        <v>0</v>
      </c>
      <c r="P15" s="16">
        <f>IFERROR(VLOOKUP($G15,[1]NumberLocations!$H$2:$BS$95,28,0),"0")</f>
        <v>0</v>
      </c>
      <c r="Q15" s="16">
        <f>IFERROR(VLOOKUP($G15,[1]NumberLocations!$H$2:$BS$95,29,0),"0")</f>
        <v>0</v>
      </c>
      <c r="R15" s="16">
        <f>IFERROR(VLOOKUP($G15,[1]NumberLocations!$H$2:$BS$95,30,0),"0")</f>
        <v>0</v>
      </c>
      <c r="S15" s="16">
        <f>IFERROR(VLOOKUP($G15,[1]NumberLocations!$H$2:$BS$95,61,0),"0")</f>
        <v>180</v>
      </c>
      <c r="T15" s="16">
        <f>IFERROR(VLOOKUP($G15,[1]NumberLocations!$H$2:$BS$95,62,0),"0")</f>
        <v>364</v>
      </c>
      <c r="U15" s="16">
        <f>IFERROR(VLOOKUP($G15,[1]NumberLocations!$H$2:$BS$95,63,0),"0")</f>
        <v>0</v>
      </c>
      <c r="V15" s="20">
        <f>IFERROR(VLOOKUP($G15,[1]NumberLocations!$H$2:$BS$95,64,0),"0")</f>
        <v>69</v>
      </c>
      <c r="W15" s="16">
        <f>IFERROR(VLOOKUP($G15,[1]NumberLocations!$H$2:$BS$95,13,0),"0")</f>
        <v>352</v>
      </c>
      <c r="X15" s="16">
        <f>IFERROR(VLOOKUP($G15,[1]NumberLocations!$H$2:$BS$95,16,0),"0")</f>
        <v>389</v>
      </c>
      <c r="Y15" s="20">
        <f>IFERROR(VLOOKUP($G15,[1]NumberLocations!$H$2:$BS$95,19,0),"0")</f>
        <v>39</v>
      </c>
    </row>
    <row r="16" spans="2:38" s="1" customFormat="1" ht="18" customHeight="1" x14ac:dyDescent="0.3">
      <c r="B16" s="14">
        <v>9</v>
      </c>
      <c r="C16" s="15" t="s">
        <v>214</v>
      </c>
      <c r="D16" s="16" t="s">
        <v>35</v>
      </c>
      <c r="E16" s="16" t="s">
        <v>36</v>
      </c>
      <c r="F16" s="17"/>
      <c r="G16" s="18" t="s">
        <v>53</v>
      </c>
      <c r="H16" s="19" t="s">
        <v>54</v>
      </c>
      <c r="I16" s="16">
        <f>IFERROR(VLOOKUP($G16,[1]NumberLocations!$H$2:$BS$95,8,0),"0")</f>
        <v>21</v>
      </c>
      <c r="J16" s="16">
        <f>IFERROR(VLOOKUP($G16,[1]NumberLocations!$H$2:$BS$95,9,0),"0")</f>
        <v>130</v>
      </c>
      <c r="K16" s="16">
        <f>IFERROR(VLOOKUP($G16,[1]NumberLocations!$H$2:$BS$95,10,0),"0")</f>
        <v>72</v>
      </c>
      <c r="L16" s="16">
        <f>IFERROR(VLOOKUP($G16,[1]NumberLocations!$H$2:$BS$95,11,0),"0")</f>
        <v>58</v>
      </c>
      <c r="M16" s="16">
        <f>IFERROR(VLOOKUP($G16,[1]NumberLocations!$H$2:$BS$95,25,0),"0")</f>
        <v>0</v>
      </c>
      <c r="N16" s="16">
        <f>IFERROR(VLOOKUP($G16,[1]NumberLocations!$H$2:$BS$95,26,0),"0")</f>
        <v>0</v>
      </c>
      <c r="O16" s="16">
        <f>IFERROR(VLOOKUP($G16,[1]NumberLocations!$H$2:$BS$95,27,0),"0")</f>
        <v>0</v>
      </c>
      <c r="P16" s="16">
        <f>IFERROR(VLOOKUP($G16,[1]NumberLocations!$H$2:$BS$95,28,0),"0")</f>
        <v>0</v>
      </c>
      <c r="Q16" s="16">
        <f>IFERROR(VLOOKUP($G16,[1]NumberLocations!$H$2:$BS$95,29,0),"0")</f>
        <v>0</v>
      </c>
      <c r="R16" s="16">
        <f>IFERROR(VLOOKUP($G16,[1]NumberLocations!$H$2:$BS$95,30,0),"0")</f>
        <v>0</v>
      </c>
      <c r="S16" s="16">
        <f>IFERROR(VLOOKUP($G16,[1]NumberLocations!$H$2:$BS$95,61,0),"0")</f>
        <v>33</v>
      </c>
      <c r="T16" s="16">
        <f>IFERROR(VLOOKUP($G16,[1]NumberLocations!$H$2:$BS$95,62,0),"0")</f>
        <v>207</v>
      </c>
      <c r="U16" s="16">
        <f>IFERROR(VLOOKUP($G16,[1]NumberLocations!$H$2:$BS$95,63,0),"0")</f>
        <v>0</v>
      </c>
      <c r="V16" s="20">
        <f>IFERROR(VLOOKUP($G16,[1]NumberLocations!$H$2:$BS$95,64,0),"0")</f>
        <v>9</v>
      </c>
      <c r="W16" s="16">
        <f>IFERROR(VLOOKUP($G16,[1]NumberLocations!$H$2:$BS$95,13,0),"0")</f>
        <v>53</v>
      </c>
      <c r="X16" s="16">
        <f>IFERROR(VLOOKUP($G16,[1]NumberLocations!$H$2:$BS$95,16,0),"0")</f>
        <v>65</v>
      </c>
      <c r="Y16" s="20">
        <f>IFERROR(VLOOKUP($G16,[1]NumberLocations!$H$2:$BS$95,19,0),"0")</f>
        <v>12</v>
      </c>
    </row>
    <row r="17" spans="1:35" s="1" customFormat="1" ht="18" customHeight="1" x14ac:dyDescent="0.3">
      <c r="B17" s="14">
        <v>10</v>
      </c>
      <c r="C17" s="15" t="s">
        <v>214</v>
      </c>
      <c r="D17" s="16" t="s">
        <v>35</v>
      </c>
      <c r="E17" s="16" t="s">
        <v>36</v>
      </c>
      <c r="F17" s="17"/>
      <c r="G17" s="18" t="s">
        <v>55</v>
      </c>
      <c r="H17" s="19" t="s">
        <v>56</v>
      </c>
      <c r="I17" s="16">
        <f>IFERROR(VLOOKUP($G17,[1]NumberLocations!$H$2:$BS$95,8,0),"0")</f>
        <v>46</v>
      </c>
      <c r="J17" s="16">
        <f>IFERROR(VLOOKUP($G17,[1]NumberLocations!$H$2:$BS$95,9,0),"0")</f>
        <v>202</v>
      </c>
      <c r="K17" s="16">
        <f>IFERROR(VLOOKUP($G17,[1]NumberLocations!$H$2:$BS$95,10,0),"0")</f>
        <v>117</v>
      </c>
      <c r="L17" s="16">
        <f>IFERROR(VLOOKUP($G17,[1]NumberLocations!$H$2:$BS$95,11,0),"0")</f>
        <v>85</v>
      </c>
      <c r="M17" s="16">
        <f>IFERROR(VLOOKUP($G17,[1]NumberLocations!$H$2:$BS$95,25,0),"0")</f>
        <v>0</v>
      </c>
      <c r="N17" s="16">
        <f>IFERROR(VLOOKUP($G17,[1]NumberLocations!$H$2:$BS$95,26,0),"0")</f>
        <v>0</v>
      </c>
      <c r="O17" s="16">
        <f>IFERROR(VLOOKUP($G17,[1]NumberLocations!$H$2:$BS$95,27,0),"0")</f>
        <v>0</v>
      </c>
      <c r="P17" s="16">
        <f>IFERROR(VLOOKUP($G17,[1]NumberLocations!$H$2:$BS$95,28,0),"0")</f>
        <v>0</v>
      </c>
      <c r="Q17" s="16">
        <f>IFERROR(VLOOKUP($G17,[1]NumberLocations!$H$2:$BS$95,29,0),"0")</f>
        <v>2</v>
      </c>
      <c r="R17" s="16">
        <f>IFERROR(VLOOKUP($G17,[1]NumberLocations!$H$2:$BS$95,30,0),"0")</f>
        <v>10</v>
      </c>
      <c r="S17" s="16">
        <f>IFERROR(VLOOKUP($G17,[1]NumberLocations!$H$2:$BS$95,61,0),"0")</f>
        <v>61</v>
      </c>
      <c r="T17" s="16">
        <f>IFERROR(VLOOKUP($G17,[1]NumberLocations!$H$2:$BS$95,62,0),"0")</f>
        <v>168</v>
      </c>
      <c r="U17" s="16">
        <f>IFERROR(VLOOKUP($G17,[1]NumberLocations!$H$2:$BS$95,63,0),"0")</f>
        <v>70</v>
      </c>
      <c r="V17" s="20">
        <f>IFERROR(VLOOKUP($G17,[1]NumberLocations!$H$2:$BS$95,64,0),"0")</f>
        <v>0</v>
      </c>
      <c r="W17" s="16">
        <f>IFERROR(VLOOKUP($G17,[1]NumberLocations!$H$2:$BS$95,13,0),"0")</f>
        <v>80</v>
      </c>
      <c r="X17" s="16">
        <f>IFERROR(VLOOKUP($G17,[1]NumberLocations!$H$2:$BS$95,16,0),"0")</f>
        <v>116</v>
      </c>
      <c r="Y17" s="20">
        <f>IFERROR(VLOOKUP($G17,[1]NumberLocations!$H$2:$BS$95,19,0),"0")</f>
        <v>6</v>
      </c>
    </row>
    <row r="18" spans="1:35" s="1" customFormat="1" ht="18" customHeight="1" x14ac:dyDescent="0.3">
      <c r="B18" s="14">
        <v>11</v>
      </c>
      <c r="C18" s="15" t="s">
        <v>214</v>
      </c>
      <c r="D18" s="16" t="s">
        <v>35</v>
      </c>
      <c r="E18" s="16" t="s">
        <v>36</v>
      </c>
      <c r="F18" s="17"/>
      <c r="G18" s="18" t="s">
        <v>57</v>
      </c>
      <c r="H18" s="19" t="s">
        <v>58</v>
      </c>
      <c r="I18" s="16">
        <f>IFERROR(VLOOKUP($G18,[1]NumberLocations!$H$2:$BS$95,8,0),"0")</f>
        <v>9</v>
      </c>
      <c r="J18" s="16">
        <f>IFERROR(VLOOKUP($G18,[1]NumberLocations!$H$2:$BS$95,9,0),"0")</f>
        <v>59</v>
      </c>
      <c r="K18" s="16">
        <f>IFERROR(VLOOKUP($G18,[1]NumberLocations!$H$2:$BS$95,10,0),"0")</f>
        <v>32</v>
      </c>
      <c r="L18" s="16">
        <f>IFERROR(VLOOKUP($G18,[1]NumberLocations!$H$2:$BS$95,11,0),"0")</f>
        <v>27</v>
      </c>
      <c r="M18" s="16">
        <f>IFERROR(VLOOKUP($G18,[1]NumberLocations!$H$2:$BS$95,25,0),"0")</f>
        <v>0</v>
      </c>
      <c r="N18" s="16">
        <f>IFERROR(VLOOKUP($G18,[1]NumberLocations!$H$2:$BS$95,26,0),"0")</f>
        <v>0</v>
      </c>
      <c r="O18" s="16">
        <f>IFERROR(VLOOKUP($G18,[1]NumberLocations!$H$2:$BS$95,27,0),"0")</f>
        <v>0</v>
      </c>
      <c r="P18" s="16">
        <f>IFERROR(VLOOKUP($G18,[1]NumberLocations!$H$2:$BS$95,28,0),"0")</f>
        <v>0</v>
      </c>
      <c r="Q18" s="16">
        <f>IFERROR(VLOOKUP($G18,[1]NumberLocations!$H$2:$BS$95,29,0),"0")</f>
        <v>0</v>
      </c>
      <c r="R18" s="16">
        <f>IFERROR(VLOOKUP($G18,[1]NumberLocations!$H$2:$BS$95,30,0),"0")</f>
        <v>0</v>
      </c>
      <c r="S18" s="16">
        <f>IFERROR(VLOOKUP($G18,[1]NumberLocations!$H$2:$BS$95,61,0),"0")</f>
        <v>16</v>
      </c>
      <c r="T18" s="16">
        <f>IFERROR(VLOOKUP($G18,[1]NumberLocations!$H$2:$BS$95,62,0),"0")</f>
        <v>127</v>
      </c>
      <c r="U18" s="16">
        <f>IFERROR(VLOOKUP($G18,[1]NumberLocations!$H$2:$BS$95,63,0),"0")</f>
        <v>61</v>
      </c>
      <c r="V18" s="20">
        <f>IFERROR(VLOOKUP($G18,[1]NumberLocations!$H$2:$BS$95,64,0),"0")</f>
        <v>15</v>
      </c>
      <c r="W18" s="16">
        <f>IFERROR(VLOOKUP($G18,[1]NumberLocations!$H$2:$BS$95,13,0),"0")</f>
        <v>25</v>
      </c>
      <c r="X18" s="16">
        <f>IFERROR(VLOOKUP($G18,[1]NumberLocations!$H$2:$BS$95,16,0),"0")</f>
        <v>26</v>
      </c>
      <c r="Y18" s="20">
        <f>IFERROR(VLOOKUP($G18,[1]NumberLocations!$H$2:$BS$95,19,0),"0")</f>
        <v>8</v>
      </c>
    </row>
    <row r="19" spans="1:35" ht="18" customHeight="1" x14ac:dyDescent="0.3">
      <c r="B19" s="14">
        <v>12</v>
      </c>
      <c r="C19" s="15" t="s">
        <v>214</v>
      </c>
      <c r="D19" s="16" t="s">
        <v>35</v>
      </c>
      <c r="E19" s="16" t="s">
        <v>36</v>
      </c>
      <c r="F19" s="17"/>
      <c r="G19" s="18" t="s">
        <v>59</v>
      </c>
      <c r="H19" s="19" t="s">
        <v>60</v>
      </c>
      <c r="I19" s="16">
        <f>IFERROR(VLOOKUP($G19,[1]NumberLocations!$H$2:$BS$95,8,0),"0")</f>
        <v>59</v>
      </c>
      <c r="J19" s="16">
        <f>IFERROR(VLOOKUP($G19,[1]NumberLocations!$H$2:$BS$95,9,0),"0")</f>
        <v>204</v>
      </c>
      <c r="K19" s="16">
        <f>IFERROR(VLOOKUP($G19,[1]NumberLocations!$H$2:$BS$95,10,0),"0")</f>
        <v>107</v>
      </c>
      <c r="L19" s="16">
        <f>IFERROR(VLOOKUP($G19,[1]NumberLocations!$H$2:$BS$95,11,0),"0")</f>
        <v>97</v>
      </c>
      <c r="M19" s="16">
        <f>IFERROR(VLOOKUP($G19,[1]NumberLocations!$H$2:$BS$95,25,0),"0")</f>
        <v>0</v>
      </c>
      <c r="N19" s="16">
        <f>IFERROR(VLOOKUP($G19,[1]NumberLocations!$H$2:$BS$95,26,0),"0")</f>
        <v>0</v>
      </c>
      <c r="O19" s="16">
        <f>IFERROR(VLOOKUP($G19,[1]NumberLocations!$H$2:$BS$95,27,0),"0")</f>
        <v>0</v>
      </c>
      <c r="P19" s="16">
        <f>IFERROR(VLOOKUP($G19,[1]NumberLocations!$H$2:$BS$95,28,0),"0")</f>
        <v>0</v>
      </c>
      <c r="Q19" s="16">
        <f>IFERROR(VLOOKUP($G19,[1]NumberLocations!$H$2:$BS$95,29,0),"0")</f>
        <v>0</v>
      </c>
      <c r="R19" s="16">
        <f>IFERROR(VLOOKUP($G19,[1]NumberLocations!$H$2:$BS$95,30,0),"0")</f>
        <v>0</v>
      </c>
      <c r="S19" s="16">
        <f>IFERROR(VLOOKUP($G19,[1]NumberLocations!$H$2:$BS$95,61,0),"0")</f>
        <v>69</v>
      </c>
      <c r="T19" s="16">
        <f>IFERROR(VLOOKUP($G19,[1]NumberLocations!$H$2:$BS$95,62,0),"0")</f>
        <v>135</v>
      </c>
      <c r="U19" s="16">
        <f>IFERROR(VLOOKUP($G19,[1]NumberLocations!$H$2:$BS$95,63,0),"0")</f>
        <v>0</v>
      </c>
      <c r="V19" s="20">
        <f>IFERROR(VLOOKUP($G19,[1]NumberLocations!$H$2:$BS$95,64,0),"0")</f>
        <v>0</v>
      </c>
      <c r="W19" s="16">
        <f>IFERROR(VLOOKUP($G19,[1]NumberLocations!$H$2:$BS$95,13,0),"0")</f>
        <v>85</v>
      </c>
      <c r="X19" s="16">
        <f>IFERROR(VLOOKUP($G19,[1]NumberLocations!$H$2:$BS$95,16,0),"0")</f>
        <v>110</v>
      </c>
      <c r="Y19" s="20">
        <f>IFERROR(VLOOKUP($G19,[1]NumberLocations!$H$2:$BS$95,19,0),"0")</f>
        <v>9</v>
      </c>
    </row>
    <row r="20" spans="1:35" s="1" customFormat="1" ht="18" customHeight="1" x14ac:dyDescent="0.3">
      <c r="B20" s="14">
        <v>13</v>
      </c>
      <c r="C20" s="15" t="s">
        <v>214</v>
      </c>
      <c r="D20" s="16" t="s">
        <v>35</v>
      </c>
      <c r="E20" s="16" t="s">
        <v>36</v>
      </c>
      <c r="F20" s="17"/>
      <c r="G20" s="18" t="s">
        <v>61</v>
      </c>
      <c r="H20" s="19" t="s">
        <v>62</v>
      </c>
      <c r="I20" s="16">
        <f>IFERROR(VLOOKUP($G20,[1]NumberLocations!$H$2:$BS$95,8,0),"0")</f>
        <v>10</v>
      </c>
      <c r="J20" s="16">
        <f>IFERROR(VLOOKUP($G20,[1]NumberLocations!$H$2:$BS$95,9,0),"0")</f>
        <v>40</v>
      </c>
      <c r="K20" s="16">
        <f>IFERROR(VLOOKUP($G20,[1]NumberLocations!$H$2:$BS$95,10,0),"0")</f>
        <v>22</v>
      </c>
      <c r="L20" s="16">
        <f>IFERROR(VLOOKUP($G20,[1]NumberLocations!$H$2:$BS$95,11,0),"0")</f>
        <v>18</v>
      </c>
      <c r="M20" s="16">
        <f>IFERROR(VLOOKUP($G20,[1]NumberLocations!$H$2:$BS$95,25,0),"0")</f>
        <v>0</v>
      </c>
      <c r="N20" s="16">
        <f>IFERROR(VLOOKUP($G20,[1]NumberLocations!$H$2:$BS$95,26,0),"0")</f>
        <v>0</v>
      </c>
      <c r="O20" s="16">
        <f>IFERROR(VLOOKUP($G20,[1]NumberLocations!$H$2:$BS$95,27,0),"0")</f>
        <v>0</v>
      </c>
      <c r="P20" s="16">
        <f>IFERROR(VLOOKUP($G20,[1]NumberLocations!$H$2:$BS$95,28,0),"0")</f>
        <v>0</v>
      </c>
      <c r="Q20" s="16">
        <f>IFERROR(VLOOKUP($G20,[1]NumberLocations!$H$2:$BS$95,29,0),"0")</f>
        <v>0</v>
      </c>
      <c r="R20" s="16">
        <f>IFERROR(VLOOKUP($G20,[1]NumberLocations!$H$2:$BS$95,30,0),"0")</f>
        <v>0</v>
      </c>
      <c r="S20" s="16">
        <f>IFERROR(VLOOKUP($G20,[1]NumberLocations!$H$2:$BS$95,61,0),"0")</f>
        <v>14</v>
      </c>
      <c r="T20" s="16">
        <f>IFERROR(VLOOKUP($G20,[1]NumberLocations!$H$2:$BS$95,62,0),"0")</f>
        <v>280</v>
      </c>
      <c r="U20" s="16">
        <f>IFERROR(VLOOKUP($G20,[1]NumberLocations!$H$2:$BS$95,63,0),"0")</f>
        <v>0</v>
      </c>
      <c r="V20" s="20">
        <f>IFERROR(VLOOKUP($G20,[1]NumberLocations!$H$2:$BS$95,64,0),"0")</f>
        <v>0</v>
      </c>
      <c r="W20" s="16">
        <f>IFERROR(VLOOKUP($G20,[1]NumberLocations!$H$2:$BS$95,13,0),"0")</f>
        <v>17</v>
      </c>
      <c r="X20" s="16">
        <f>IFERROR(VLOOKUP($G20,[1]NumberLocations!$H$2:$BS$95,16,0),"0")</f>
        <v>23</v>
      </c>
      <c r="Y20" s="20">
        <f>IFERROR(VLOOKUP($G20,[1]NumberLocations!$H$2:$BS$95,19,0),"0")</f>
        <v>0</v>
      </c>
    </row>
    <row r="21" spans="1:35" s="1" customFormat="1" ht="18" customHeight="1" x14ac:dyDescent="0.3">
      <c r="B21" s="14">
        <v>14</v>
      </c>
      <c r="C21" s="15" t="s">
        <v>214</v>
      </c>
      <c r="D21" s="16" t="s">
        <v>35</v>
      </c>
      <c r="E21" s="16" t="s">
        <v>36</v>
      </c>
      <c r="F21" s="17"/>
      <c r="G21" s="18" t="s">
        <v>63</v>
      </c>
      <c r="H21" s="19" t="s">
        <v>64</v>
      </c>
      <c r="I21" s="16">
        <f>IFERROR(VLOOKUP($G21,[1]NumberLocations!$H$2:$BS$95,8,0),"0")</f>
        <v>25</v>
      </c>
      <c r="J21" s="16">
        <f>IFERROR(VLOOKUP($G21,[1]NumberLocations!$H$2:$BS$95,9,0),"0")</f>
        <v>81</v>
      </c>
      <c r="K21" s="16">
        <f>IFERROR(VLOOKUP($G21,[1]NumberLocations!$H$2:$BS$95,10,0),"0")</f>
        <v>49</v>
      </c>
      <c r="L21" s="16">
        <f>IFERROR(VLOOKUP($G21,[1]NumberLocations!$H$2:$BS$95,11,0),"0")</f>
        <v>32</v>
      </c>
      <c r="M21" s="16">
        <f>IFERROR(VLOOKUP($G21,[1]NumberLocations!$H$2:$BS$95,25,0),"0")</f>
        <v>0</v>
      </c>
      <c r="N21" s="16">
        <f>IFERROR(VLOOKUP($G21,[1]NumberLocations!$H$2:$BS$95,26,0),"0")</f>
        <v>0</v>
      </c>
      <c r="O21" s="16">
        <f>IFERROR(VLOOKUP($G21,[1]NumberLocations!$H$2:$BS$95,27,0),"0")</f>
        <v>0</v>
      </c>
      <c r="P21" s="16">
        <f>IFERROR(VLOOKUP($G21,[1]NumberLocations!$H$2:$BS$95,28,0),"0")</f>
        <v>0</v>
      </c>
      <c r="Q21" s="16">
        <f>IFERROR(VLOOKUP($G21,[1]NumberLocations!$H$2:$BS$95,29,0),"0")</f>
        <v>0</v>
      </c>
      <c r="R21" s="16">
        <f>IFERROR(VLOOKUP($G21,[1]NumberLocations!$H$2:$BS$95,30,0),"0")</f>
        <v>0</v>
      </c>
      <c r="S21" s="16">
        <f>IFERROR(VLOOKUP($G21,[1]NumberLocations!$H$2:$BS$95,61,0),"0")</f>
        <v>25</v>
      </c>
      <c r="T21" s="16">
        <f>IFERROR(VLOOKUP($G21,[1]NumberLocations!$H$2:$BS$95,62,0),"0")</f>
        <v>103</v>
      </c>
      <c r="U21" s="16">
        <f>IFERROR(VLOOKUP($G21,[1]NumberLocations!$H$2:$BS$95,63,0),"0")</f>
        <v>125</v>
      </c>
      <c r="V21" s="20">
        <f>IFERROR(VLOOKUP($G21,[1]NumberLocations!$H$2:$BS$95,64,0),"0")</f>
        <v>125</v>
      </c>
      <c r="W21" s="16">
        <f>IFERROR(VLOOKUP($G21,[1]NumberLocations!$H$2:$BS$95,13,0),"0")</f>
        <v>30</v>
      </c>
      <c r="X21" s="16">
        <f>IFERROR(VLOOKUP($G21,[1]NumberLocations!$H$2:$BS$95,16,0),"0")</f>
        <v>40</v>
      </c>
      <c r="Y21" s="20">
        <f>IFERROR(VLOOKUP($G21,[1]NumberLocations!$H$2:$BS$95,19,0),"0")</f>
        <v>11</v>
      </c>
    </row>
    <row r="22" spans="1:35" s="1" customFormat="1" ht="18" customHeight="1" x14ac:dyDescent="0.3">
      <c r="B22" s="14">
        <v>15</v>
      </c>
      <c r="C22" s="15" t="s">
        <v>214</v>
      </c>
      <c r="D22" s="16" t="s">
        <v>35</v>
      </c>
      <c r="E22" s="16" t="s">
        <v>36</v>
      </c>
      <c r="F22" s="17"/>
      <c r="G22" s="18" t="s">
        <v>65</v>
      </c>
      <c r="H22" s="19" t="s">
        <v>66</v>
      </c>
      <c r="I22" s="16">
        <f>IFERROR(VLOOKUP($G22,[1]NumberLocations!$H$2:$BS$95,8,0),"0")</f>
        <v>34</v>
      </c>
      <c r="J22" s="16">
        <f>IFERROR(VLOOKUP($G22,[1]NumberLocations!$H$2:$BS$95,9,0),"0")</f>
        <v>125</v>
      </c>
      <c r="K22" s="16">
        <f>IFERROR(VLOOKUP($G22,[1]NumberLocations!$H$2:$BS$95,10,0),"0")</f>
        <v>55</v>
      </c>
      <c r="L22" s="16">
        <f>IFERROR(VLOOKUP($G22,[1]NumberLocations!$H$2:$BS$95,11,0),"0")</f>
        <v>70</v>
      </c>
      <c r="M22" s="16">
        <f>IFERROR(VLOOKUP($G22,[1]NumberLocations!$H$2:$BS$95,25,0),"0")</f>
        <v>0</v>
      </c>
      <c r="N22" s="16">
        <f>IFERROR(VLOOKUP($G22,[1]NumberLocations!$H$2:$BS$95,26,0),"0")</f>
        <v>0</v>
      </c>
      <c r="O22" s="16">
        <f>IFERROR(VLOOKUP($G22,[1]NumberLocations!$H$2:$BS$95,27,0),"0")</f>
        <v>0</v>
      </c>
      <c r="P22" s="16">
        <f>IFERROR(VLOOKUP($G22,[1]NumberLocations!$H$2:$BS$95,28,0),"0")</f>
        <v>0</v>
      </c>
      <c r="Q22" s="16">
        <f>IFERROR(VLOOKUP($G22,[1]NumberLocations!$H$2:$BS$95,29,0),"0")</f>
        <v>0</v>
      </c>
      <c r="R22" s="16">
        <f>IFERROR(VLOOKUP($G22,[1]NumberLocations!$H$2:$BS$95,30,0),"0")</f>
        <v>0</v>
      </c>
      <c r="S22" s="16">
        <f>IFERROR(VLOOKUP($G22,[1]NumberLocations!$H$2:$BS$95,61,0),"0")</f>
        <v>36</v>
      </c>
      <c r="T22" s="16">
        <f>IFERROR(VLOOKUP($G22,[1]NumberLocations!$H$2:$BS$95,62,0),"0")</f>
        <v>305</v>
      </c>
      <c r="U22" s="16">
        <f>IFERROR(VLOOKUP($G22,[1]NumberLocations!$H$2:$BS$95,63,0),"0")</f>
        <v>187</v>
      </c>
      <c r="V22" s="20">
        <f>IFERROR(VLOOKUP($G22,[1]NumberLocations!$H$2:$BS$95,64,0),"0")</f>
        <v>0</v>
      </c>
      <c r="W22" s="16">
        <f>IFERROR(VLOOKUP($G22,[1]NumberLocations!$H$2:$BS$95,13,0),"0")</f>
        <v>61</v>
      </c>
      <c r="X22" s="16">
        <f>IFERROR(VLOOKUP($G22,[1]NumberLocations!$H$2:$BS$95,16,0),"0")</f>
        <v>54</v>
      </c>
      <c r="Y22" s="20">
        <f>IFERROR(VLOOKUP($G22,[1]NumberLocations!$H$2:$BS$95,19,0),"0")</f>
        <v>10</v>
      </c>
    </row>
    <row r="23" spans="1:35" s="1" customFormat="1" ht="18" customHeight="1" x14ac:dyDescent="0.3">
      <c r="B23" s="14">
        <v>16</v>
      </c>
      <c r="C23" s="15" t="s">
        <v>214</v>
      </c>
      <c r="D23" s="16" t="s">
        <v>35</v>
      </c>
      <c r="E23" s="16" t="s">
        <v>36</v>
      </c>
      <c r="F23" s="22"/>
      <c r="G23" s="18" t="s">
        <v>67</v>
      </c>
      <c r="H23" s="19" t="s">
        <v>68</v>
      </c>
      <c r="I23" s="16">
        <f>IFERROR(VLOOKUP($G23,[1]NumberLocations!$H$2:$BS$95,8,0),"0")</f>
        <v>46</v>
      </c>
      <c r="J23" s="16">
        <f>IFERROR(VLOOKUP($G23,[1]NumberLocations!$H$2:$BS$95,9,0),"0")</f>
        <v>263</v>
      </c>
      <c r="K23" s="16">
        <f>IFERROR(VLOOKUP($G23,[1]NumberLocations!$H$2:$BS$95,10,0),"0")</f>
        <v>143</v>
      </c>
      <c r="L23" s="16">
        <f>IFERROR(VLOOKUP($G23,[1]NumberLocations!$H$2:$BS$95,11,0),"0")</f>
        <v>120</v>
      </c>
      <c r="M23" s="16">
        <f>IFERROR(VLOOKUP($G23,[1]NumberLocations!$H$2:$BS$95,25,0),"0")</f>
        <v>0</v>
      </c>
      <c r="N23" s="16">
        <f>IFERROR(VLOOKUP($G23,[1]NumberLocations!$H$2:$BS$95,26,0),"0")</f>
        <v>0</v>
      </c>
      <c r="O23" s="16">
        <f>IFERROR(VLOOKUP($G23,[1]NumberLocations!$H$2:$BS$95,27,0),"0")</f>
        <v>0</v>
      </c>
      <c r="P23" s="16">
        <f>IFERROR(VLOOKUP($G23,[1]NumberLocations!$H$2:$BS$95,28,0),"0")</f>
        <v>0</v>
      </c>
      <c r="Q23" s="16">
        <f>IFERROR(VLOOKUP($G23,[1]NumberLocations!$H$2:$BS$95,29,0),"0")</f>
        <v>0</v>
      </c>
      <c r="R23" s="16">
        <f>IFERROR(VLOOKUP($G23,[1]NumberLocations!$H$2:$BS$95,30,0),"0")</f>
        <v>0</v>
      </c>
      <c r="S23" s="16">
        <f>IFERROR(VLOOKUP($G23,[1]NumberLocations!$H$2:$BS$95,61,0),"0")</f>
        <v>66</v>
      </c>
      <c r="T23" s="16">
        <f>IFERROR(VLOOKUP($G23,[1]NumberLocations!$H$2:$BS$95,62,0),"0")</f>
        <v>213</v>
      </c>
      <c r="U23" s="16">
        <f>IFERROR(VLOOKUP($G23,[1]NumberLocations!$H$2:$BS$95,63,0),"0")</f>
        <v>0</v>
      </c>
      <c r="V23" s="20">
        <f>IFERROR(VLOOKUP($G23,[1]NumberLocations!$H$2:$BS$95,64,0),"0")</f>
        <v>0</v>
      </c>
      <c r="W23" s="16">
        <f>IFERROR(VLOOKUP($G23,[1]NumberLocations!$H$2:$BS$95,13,0),"0")</f>
        <v>160</v>
      </c>
      <c r="X23" s="16">
        <f>IFERROR(VLOOKUP($G23,[1]NumberLocations!$H$2:$BS$95,16,0),"0")</f>
        <v>87</v>
      </c>
      <c r="Y23" s="20">
        <f>IFERROR(VLOOKUP($G23,[1]NumberLocations!$H$2:$BS$95,19,0),"0")</f>
        <v>16</v>
      </c>
    </row>
    <row r="24" spans="1:35" s="1" customFormat="1" ht="18" customHeight="1" x14ac:dyDescent="0.3">
      <c r="B24" s="14">
        <v>17</v>
      </c>
      <c r="C24" s="15" t="s">
        <v>214</v>
      </c>
      <c r="D24" s="16" t="s">
        <v>35</v>
      </c>
      <c r="E24" s="16" t="s">
        <v>36</v>
      </c>
      <c r="F24" s="17"/>
      <c r="G24" s="18" t="s">
        <v>69</v>
      </c>
      <c r="H24" s="19" t="s">
        <v>70</v>
      </c>
      <c r="I24" s="16">
        <f>IFERROR(VLOOKUP($G24,[1]NumberLocations!$H$2:$BS$95,8,0),"0")</f>
        <v>34</v>
      </c>
      <c r="J24" s="16">
        <f>IFERROR(VLOOKUP($G24,[1]NumberLocations!$H$2:$BS$95,9,0),"0")</f>
        <v>116</v>
      </c>
      <c r="K24" s="16">
        <f>IFERROR(VLOOKUP($G24,[1]NumberLocations!$H$2:$BS$95,10,0),"0")</f>
        <v>59</v>
      </c>
      <c r="L24" s="16">
        <f>IFERROR(VLOOKUP($G24,[1]NumberLocations!$H$2:$BS$95,11,0),"0")</f>
        <v>57</v>
      </c>
      <c r="M24" s="16">
        <f>IFERROR(VLOOKUP($G24,[1]NumberLocations!$H$2:$BS$95,25,0),"0")</f>
        <v>0</v>
      </c>
      <c r="N24" s="16">
        <f>IFERROR(VLOOKUP($G24,[1]NumberLocations!$H$2:$BS$95,26,0),"0")</f>
        <v>0</v>
      </c>
      <c r="O24" s="16">
        <f>IFERROR(VLOOKUP($G24,[1]NumberLocations!$H$2:$BS$95,27,0),"0")</f>
        <v>0</v>
      </c>
      <c r="P24" s="16">
        <f>IFERROR(VLOOKUP($G24,[1]NumberLocations!$H$2:$BS$95,28,0),"0")</f>
        <v>0</v>
      </c>
      <c r="Q24" s="16">
        <f>IFERROR(VLOOKUP($G24,[1]NumberLocations!$H$2:$BS$95,29,0),"0")</f>
        <v>1</v>
      </c>
      <c r="R24" s="16">
        <f>IFERROR(VLOOKUP($G24,[1]NumberLocations!$H$2:$BS$95,30,0),"0")</f>
        <v>5</v>
      </c>
      <c r="S24" s="16">
        <f>IFERROR(VLOOKUP($G24,[1]NumberLocations!$H$2:$BS$95,61,0),"0")</f>
        <v>63</v>
      </c>
      <c r="T24" s="16">
        <f>IFERROR(VLOOKUP($G24,[1]NumberLocations!$H$2:$BS$95,62,0),"0")</f>
        <v>154</v>
      </c>
      <c r="U24" s="16">
        <f>IFERROR(VLOOKUP($G24,[1]NumberLocations!$H$2:$BS$95,63,0),"0")</f>
        <v>0</v>
      </c>
      <c r="V24" s="20">
        <f>IFERROR(VLOOKUP($G24,[1]NumberLocations!$H$2:$BS$95,64,0),"0")</f>
        <v>25</v>
      </c>
      <c r="W24" s="16">
        <f>IFERROR(VLOOKUP($G24,[1]NumberLocations!$H$2:$BS$95,13,0),"0")</f>
        <v>25</v>
      </c>
      <c r="X24" s="16">
        <f>IFERROR(VLOOKUP($G24,[1]NumberLocations!$H$2:$BS$95,16,0),"0")</f>
        <v>79</v>
      </c>
      <c r="Y24" s="20">
        <f>IFERROR(VLOOKUP($G24,[1]NumberLocations!$H$2:$BS$95,19,0),"0")</f>
        <v>12</v>
      </c>
    </row>
    <row r="25" spans="1:35" ht="18" customHeight="1" x14ac:dyDescent="0.3">
      <c r="B25" s="14">
        <v>18</v>
      </c>
      <c r="C25" s="15" t="s">
        <v>214</v>
      </c>
      <c r="D25" s="16" t="s">
        <v>35</v>
      </c>
      <c r="E25" s="16" t="s">
        <v>36</v>
      </c>
      <c r="F25" s="17"/>
      <c r="G25" s="18" t="s">
        <v>71</v>
      </c>
      <c r="H25" s="19" t="s">
        <v>72</v>
      </c>
      <c r="I25" s="16">
        <f>IFERROR(VLOOKUP($G25,[1]NumberLocations!$H$2:$BS$95,8,0),"0")</f>
        <v>20</v>
      </c>
      <c r="J25" s="16">
        <f>IFERROR(VLOOKUP($G25,[1]NumberLocations!$H$2:$BS$95,9,0),"0")</f>
        <v>72</v>
      </c>
      <c r="K25" s="16">
        <f>IFERROR(VLOOKUP($G25,[1]NumberLocations!$H$2:$BS$95,10,0),"0")</f>
        <v>32</v>
      </c>
      <c r="L25" s="16">
        <f>IFERROR(VLOOKUP($G25,[1]NumberLocations!$H$2:$BS$95,11,0),"0")</f>
        <v>40</v>
      </c>
      <c r="M25" s="16">
        <f>IFERROR(VLOOKUP($G25,[1]NumberLocations!$H$2:$BS$95,25,0),"0")</f>
        <v>0</v>
      </c>
      <c r="N25" s="16">
        <f>IFERROR(VLOOKUP($G25,[1]NumberLocations!$H$2:$BS$95,26,0),"0")</f>
        <v>0</v>
      </c>
      <c r="O25" s="16">
        <f>IFERROR(VLOOKUP($G25,[1]NumberLocations!$H$2:$BS$95,27,0),"0")</f>
        <v>0</v>
      </c>
      <c r="P25" s="16">
        <f>IFERROR(VLOOKUP($G25,[1]NumberLocations!$H$2:$BS$95,28,0),"0")</f>
        <v>0</v>
      </c>
      <c r="Q25" s="16">
        <f>IFERROR(VLOOKUP($G25,[1]NumberLocations!$H$2:$BS$95,29,0),"0")</f>
        <v>0</v>
      </c>
      <c r="R25" s="16">
        <f>IFERROR(VLOOKUP($G25,[1]NumberLocations!$H$2:$BS$95,30,0),"0")</f>
        <v>0</v>
      </c>
      <c r="S25" s="16">
        <f>IFERROR(VLOOKUP($G25,[1]NumberLocations!$H$2:$BS$95,61,0),"0")</f>
        <v>22</v>
      </c>
      <c r="T25" s="16">
        <f>IFERROR(VLOOKUP($G25,[1]NumberLocations!$H$2:$BS$95,62,0),"0")</f>
        <v>189</v>
      </c>
      <c r="U25" s="16">
        <f>IFERROR(VLOOKUP($G25,[1]NumberLocations!$H$2:$BS$95,63,0),"0")</f>
        <v>88</v>
      </c>
      <c r="V25" s="20">
        <f>IFERROR(VLOOKUP($G25,[1]NumberLocations!$H$2:$BS$95,64,0),"0")</f>
        <v>0</v>
      </c>
      <c r="W25" s="16">
        <f>IFERROR(VLOOKUP($G25,[1]NumberLocations!$H$2:$BS$95,13,0),"0")</f>
        <v>17</v>
      </c>
      <c r="X25" s="16">
        <f>IFERROR(VLOOKUP($G25,[1]NumberLocations!$H$2:$BS$95,16,0),"0")</f>
        <v>49</v>
      </c>
      <c r="Y25" s="20">
        <f>IFERROR(VLOOKUP($G25,[1]NumberLocations!$H$2:$BS$95,19,0),"0")</f>
        <v>6</v>
      </c>
    </row>
    <row r="26" spans="1:35" s="1" customFormat="1" ht="18" customHeight="1" x14ac:dyDescent="0.3">
      <c r="B26" s="14">
        <v>19</v>
      </c>
      <c r="C26" s="15" t="s">
        <v>214</v>
      </c>
      <c r="D26" s="16" t="s">
        <v>35</v>
      </c>
      <c r="E26" s="16" t="s">
        <v>36</v>
      </c>
      <c r="F26" s="17"/>
      <c r="G26" s="18" t="s">
        <v>73</v>
      </c>
      <c r="H26" s="19" t="s">
        <v>74</v>
      </c>
      <c r="I26" s="16">
        <f>IFERROR(VLOOKUP($G26,[1]NumberLocations!$H$2:$BS$95,8,0),"0")</f>
        <v>14</v>
      </c>
      <c r="J26" s="16">
        <f>IFERROR(VLOOKUP($G26,[1]NumberLocations!$H$2:$BS$95,9,0),"0")</f>
        <v>69</v>
      </c>
      <c r="K26" s="16">
        <f>IFERROR(VLOOKUP($G26,[1]NumberLocations!$H$2:$BS$95,10,0),"0")</f>
        <v>36</v>
      </c>
      <c r="L26" s="16">
        <f>IFERROR(VLOOKUP($G26,[1]NumberLocations!$H$2:$BS$95,11,0),"0")</f>
        <v>33</v>
      </c>
      <c r="M26" s="16">
        <f>IFERROR(VLOOKUP($G26,[1]NumberLocations!$H$2:$BS$95,25,0),"0")</f>
        <v>0</v>
      </c>
      <c r="N26" s="16">
        <f>IFERROR(VLOOKUP($G26,[1]NumberLocations!$H$2:$BS$95,26,0),"0")</f>
        <v>0</v>
      </c>
      <c r="O26" s="16">
        <f>IFERROR(VLOOKUP($G26,[1]NumberLocations!$H$2:$BS$95,27,0),"0")</f>
        <v>0</v>
      </c>
      <c r="P26" s="16">
        <f>IFERROR(VLOOKUP($G26,[1]NumberLocations!$H$2:$BS$95,28,0),"0")</f>
        <v>0</v>
      </c>
      <c r="Q26" s="16">
        <f>IFERROR(VLOOKUP($G26,[1]NumberLocations!$H$2:$BS$95,29,0),"0")</f>
        <v>4</v>
      </c>
      <c r="R26" s="16">
        <f>IFERROR(VLOOKUP($G26,[1]NumberLocations!$H$2:$BS$95,30,0),"0")</f>
        <v>18</v>
      </c>
      <c r="S26" s="16">
        <f>IFERROR(VLOOKUP($G26,[1]NumberLocations!$H$2:$BS$95,61,0),"0")</f>
        <v>25</v>
      </c>
      <c r="T26" s="16">
        <f>IFERROR(VLOOKUP($G26,[1]NumberLocations!$H$2:$BS$95,62,0),"0")</f>
        <v>222</v>
      </c>
      <c r="U26" s="16">
        <f>IFERROR(VLOOKUP($G26,[1]NumberLocations!$H$2:$BS$95,63,0),"0")</f>
        <v>15</v>
      </c>
      <c r="V26" s="20">
        <f>IFERROR(VLOOKUP($G26,[1]NumberLocations!$H$2:$BS$95,64,0),"0")</f>
        <v>0</v>
      </c>
      <c r="W26" s="16">
        <f>IFERROR(VLOOKUP($G26,[1]NumberLocations!$H$2:$BS$95,13,0),"0")</f>
        <v>32</v>
      </c>
      <c r="X26" s="16">
        <f>IFERROR(VLOOKUP($G26,[1]NumberLocations!$H$2:$BS$95,16,0),"0")</f>
        <v>33</v>
      </c>
      <c r="Y26" s="20">
        <f>IFERROR(VLOOKUP($G26,[1]NumberLocations!$H$2:$BS$95,19,0),"0")</f>
        <v>4</v>
      </c>
    </row>
    <row r="27" spans="1:35" ht="18" customHeight="1" x14ac:dyDescent="0.3">
      <c r="B27" s="14">
        <v>20</v>
      </c>
      <c r="C27" s="15" t="s">
        <v>214</v>
      </c>
      <c r="D27" s="16" t="s">
        <v>35</v>
      </c>
      <c r="E27" s="16" t="s">
        <v>36</v>
      </c>
      <c r="F27" s="17"/>
      <c r="G27" s="18" t="s">
        <v>75</v>
      </c>
      <c r="H27" s="19" t="s">
        <v>76</v>
      </c>
      <c r="I27" s="16">
        <f>IFERROR(VLOOKUP($G27,[1]NumberLocations!$H$2:$BS$95,8,0),"0")</f>
        <v>46</v>
      </c>
      <c r="J27" s="16">
        <f>IFERROR(VLOOKUP($G27,[1]NumberLocations!$H$2:$BS$95,9,0),"0")</f>
        <v>179</v>
      </c>
      <c r="K27" s="16">
        <f>IFERROR(VLOOKUP($G27,[1]NumberLocations!$H$2:$BS$95,10,0),"0")</f>
        <v>99</v>
      </c>
      <c r="L27" s="16">
        <f>IFERROR(VLOOKUP($G27,[1]NumberLocations!$H$2:$BS$95,11,0),"0")</f>
        <v>80</v>
      </c>
      <c r="M27" s="16">
        <f>IFERROR(VLOOKUP($G27,[1]NumberLocations!$H$2:$BS$95,25,0),"0")</f>
        <v>0</v>
      </c>
      <c r="N27" s="16">
        <f>IFERROR(VLOOKUP($G27,[1]NumberLocations!$H$2:$BS$95,26,0),"0")</f>
        <v>0</v>
      </c>
      <c r="O27" s="16">
        <f>IFERROR(VLOOKUP($G27,[1]NumberLocations!$H$2:$BS$95,27,0),"0")</f>
        <v>0</v>
      </c>
      <c r="P27" s="16">
        <f>IFERROR(VLOOKUP($G27,[1]NumberLocations!$H$2:$BS$95,28,0),"0")</f>
        <v>0</v>
      </c>
      <c r="Q27" s="16">
        <f>IFERROR(VLOOKUP($G27,[1]NumberLocations!$H$2:$BS$95,29,0),"0")</f>
        <v>0</v>
      </c>
      <c r="R27" s="16">
        <f>IFERROR(VLOOKUP($G27,[1]NumberLocations!$H$2:$BS$95,30,0),"0")</f>
        <v>0</v>
      </c>
      <c r="S27" s="16">
        <f>IFERROR(VLOOKUP($G27,[1]NumberLocations!$H$2:$BS$95,61,0),"0")</f>
        <v>49</v>
      </c>
      <c r="T27" s="16">
        <f>IFERROR(VLOOKUP($G27,[1]NumberLocations!$H$2:$BS$95,62,0),"0")</f>
        <v>196</v>
      </c>
      <c r="U27" s="16">
        <f>IFERROR(VLOOKUP($G27,[1]NumberLocations!$H$2:$BS$95,63,0),"0")</f>
        <v>33</v>
      </c>
      <c r="V27" s="20">
        <f>IFERROR(VLOOKUP($G27,[1]NumberLocations!$H$2:$BS$95,64,0),"0")</f>
        <v>0</v>
      </c>
      <c r="W27" s="16">
        <f>IFERROR(VLOOKUP($G27,[1]NumberLocations!$H$2:$BS$95,13,0),"0")</f>
        <v>56</v>
      </c>
      <c r="X27" s="16">
        <f>IFERROR(VLOOKUP($G27,[1]NumberLocations!$H$2:$BS$95,16,0),"0")</f>
        <v>113</v>
      </c>
      <c r="Y27" s="20">
        <f>IFERROR(VLOOKUP($G27,[1]NumberLocations!$H$2:$BS$95,19,0),"0")</f>
        <v>10</v>
      </c>
    </row>
    <row r="28" spans="1:35" ht="18" customHeight="1" thickBot="1" x14ac:dyDescent="0.35">
      <c r="B28" s="14">
        <v>21</v>
      </c>
      <c r="C28" s="15" t="s">
        <v>214</v>
      </c>
      <c r="D28" s="16" t="s">
        <v>35</v>
      </c>
      <c r="E28" s="16" t="s">
        <v>36</v>
      </c>
      <c r="F28" s="17"/>
      <c r="G28" s="18" t="s">
        <v>77</v>
      </c>
      <c r="H28" s="19" t="s">
        <v>78</v>
      </c>
      <c r="I28" s="16">
        <f>IFERROR(VLOOKUP($G28,[1]NumberLocations!$H$2:$BS$95,8,0),"0")</f>
        <v>61</v>
      </c>
      <c r="J28" s="16">
        <f>IFERROR(VLOOKUP($G28,[1]NumberLocations!$H$2:$BS$95,9,0),"0")</f>
        <v>399</v>
      </c>
      <c r="K28" s="16">
        <f>IFERROR(VLOOKUP($G28,[1]NumberLocations!$H$2:$BS$95,10,0),"0")</f>
        <v>218</v>
      </c>
      <c r="L28" s="16">
        <f>IFERROR(VLOOKUP($G28,[1]NumberLocations!$H$2:$BS$95,11,0),"0")</f>
        <v>181</v>
      </c>
      <c r="M28" s="16">
        <f>IFERROR(VLOOKUP($G28,[1]NumberLocations!$H$2:$BS$95,25,0),"0")</f>
        <v>0</v>
      </c>
      <c r="N28" s="16">
        <f>IFERROR(VLOOKUP($G28,[1]NumberLocations!$H$2:$BS$95,26,0),"0")</f>
        <v>0</v>
      </c>
      <c r="O28" s="16">
        <f>IFERROR(VLOOKUP($G28,[1]NumberLocations!$H$2:$BS$95,27,0),"0")</f>
        <v>0</v>
      </c>
      <c r="P28" s="16">
        <f>IFERROR(VLOOKUP($G28,[1]NumberLocations!$H$2:$BS$95,28,0),"0")</f>
        <v>0</v>
      </c>
      <c r="Q28" s="16">
        <f>IFERROR(VLOOKUP($G28,[1]NumberLocations!$H$2:$BS$95,29,0),"0")</f>
        <v>0</v>
      </c>
      <c r="R28" s="16">
        <f>IFERROR(VLOOKUP($G28,[1]NumberLocations!$H$2:$BS$95,30,0),"0")</f>
        <v>0</v>
      </c>
      <c r="S28" s="16">
        <f>IFERROR(VLOOKUP($G28,[1]NumberLocations!$H$2:$BS$95,61,0),"0")</f>
        <v>110</v>
      </c>
      <c r="T28" s="16">
        <f>IFERROR(VLOOKUP($G28,[1]NumberLocations!$H$2:$BS$95,62,0),"0")</f>
        <v>268</v>
      </c>
      <c r="U28" s="16">
        <f>IFERROR(VLOOKUP($G28,[1]NumberLocations!$H$2:$BS$95,63,0),"0")</f>
        <v>15</v>
      </c>
      <c r="V28" s="20">
        <f>IFERROR(VLOOKUP($G28,[1]NumberLocations!$H$2:$BS$95,64,0),"0")</f>
        <v>0</v>
      </c>
      <c r="W28" s="16">
        <f>IFERROR(VLOOKUP($G28,[1]NumberLocations!$H$2:$BS$95,13,0),"0")</f>
        <v>105</v>
      </c>
      <c r="X28" s="16">
        <f>IFERROR(VLOOKUP($G28,[1]NumberLocations!$H$2:$BS$95,16,0),"0")</f>
        <v>276</v>
      </c>
      <c r="Y28" s="20">
        <f>IFERROR(VLOOKUP($G28,[1]NumberLocations!$H$2:$BS$95,19,0),"0")</f>
        <v>18</v>
      </c>
    </row>
    <row r="29" spans="1:35" s="1" customFormat="1" ht="18" customHeight="1" thickBot="1" x14ac:dyDescent="0.35">
      <c r="B29" s="23"/>
      <c r="C29" s="24"/>
      <c r="D29" s="25" t="s">
        <v>79</v>
      </c>
      <c r="E29" s="25" t="s">
        <v>80</v>
      </c>
      <c r="F29" s="25" t="s">
        <v>81</v>
      </c>
      <c r="G29" s="25"/>
      <c r="H29" s="25"/>
      <c r="I29" s="25">
        <f>SUM(I8:I28)</f>
        <v>770</v>
      </c>
      <c r="J29" s="25">
        <f t="shared" ref="J29:Y29" si="0">SUM(J8:J28)</f>
        <v>3780</v>
      </c>
      <c r="K29" s="25">
        <f t="shared" si="0"/>
        <v>1988</v>
      </c>
      <c r="L29" s="25">
        <f t="shared" si="0"/>
        <v>1792</v>
      </c>
      <c r="M29" s="25">
        <f t="shared" si="0"/>
        <v>0</v>
      </c>
      <c r="N29" s="25">
        <f t="shared" si="0"/>
        <v>0</v>
      </c>
      <c r="O29" s="25">
        <f t="shared" si="0"/>
        <v>0</v>
      </c>
      <c r="P29" s="25">
        <f t="shared" si="0"/>
        <v>0</v>
      </c>
      <c r="Q29" s="25">
        <f t="shared" si="0"/>
        <v>7</v>
      </c>
      <c r="R29" s="25">
        <f t="shared" si="0"/>
        <v>33</v>
      </c>
      <c r="S29" s="25">
        <f t="shared" si="0"/>
        <v>1032</v>
      </c>
      <c r="T29" s="25">
        <f t="shared" si="0"/>
        <v>4058</v>
      </c>
      <c r="U29" s="25">
        <f t="shared" si="0"/>
        <v>874</v>
      </c>
      <c r="V29" s="25">
        <f t="shared" si="0"/>
        <v>362</v>
      </c>
      <c r="W29" s="25">
        <f t="shared" si="0"/>
        <v>1457</v>
      </c>
      <c r="X29" s="25">
        <f t="shared" si="0"/>
        <v>2113</v>
      </c>
      <c r="Y29" s="25">
        <f t="shared" si="0"/>
        <v>210</v>
      </c>
    </row>
    <row r="30" spans="1:35" s="28" customFormat="1" ht="16.7" customHeight="1" x14ac:dyDescent="0.3">
      <c r="A30" s="1"/>
      <c r="B30" s="14">
        <v>22</v>
      </c>
      <c r="C30" s="15" t="s">
        <v>214</v>
      </c>
      <c r="D30" s="16" t="s">
        <v>35</v>
      </c>
      <c r="E30" s="16" t="s">
        <v>36</v>
      </c>
      <c r="F30" s="43"/>
      <c r="G30" s="18" t="s">
        <v>82</v>
      </c>
      <c r="H30" s="16" t="s">
        <v>83</v>
      </c>
      <c r="I30" s="3" t="s">
        <v>84</v>
      </c>
      <c r="J30" s="3"/>
      <c r="K30" s="3"/>
      <c r="L30" s="3"/>
      <c r="M30" s="3"/>
      <c r="N30" s="3"/>
      <c r="O30" s="3"/>
      <c r="P30" s="3"/>
      <c r="Q30" s="3"/>
      <c r="R30" s="3"/>
      <c r="S30" s="3"/>
      <c r="T30" s="3"/>
      <c r="U30" s="3"/>
      <c r="V30" s="26"/>
      <c r="W30" s="27"/>
      <c r="X30" s="3"/>
      <c r="Y30" s="26"/>
      <c r="Z30" s="1"/>
      <c r="AA30" s="1"/>
      <c r="AB30" s="1"/>
      <c r="AC30" s="1"/>
      <c r="AD30" s="1"/>
      <c r="AE30" s="1"/>
      <c r="AF30" s="1"/>
      <c r="AG30" s="1"/>
      <c r="AH30" s="1"/>
      <c r="AI30" s="1"/>
    </row>
    <row r="31" spans="1:35" s="28" customFormat="1" ht="16.7" customHeight="1" x14ac:dyDescent="0.3">
      <c r="A31" s="1"/>
      <c r="B31" s="14">
        <v>23</v>
      </c>
      <c r="C31" s="15" t="s">
        <v>214</v>
      </c>
      <c r="D31" s="16" t="s">
        <v>35</v>
      </c>
      <c r="E31" s="16" t="s">
        <v>36</v>
      </c>
      <c r="F31" s="43"/>
      <c r="G31" s="18" t="s">
        <v>85</v>
      </c>
      <c r="H31" s="16" t="s">
        <v>86</v>
      </c>
      <c r="I31" s="3" t="s">
        <v>84</v>
      </c>
      <c r="J31" s="3"/>
      <c r="K31" s="3"/>
      <c r="L31" s="3"/>
      <c r="M31" s="3"/>
      <c r="N31" s="3"/>
      <c r="O31" s="3"/>
      <c r="P31" s="3"/>
      <c r="Q31" s="3"/>
      <c r="R31" s="3"/>
      <c r="S31" s="3"/>
      <c r="T31" s="3"/>
      <c r="U31" s="3"/>
      <c r="V31" s="26"/>
      <c r="W31" s="27"/>
      <c r="X31" s="3"/>
      <c r="Y31" s="26"/>
      <c r="Z31" s="1"/>
      <c r="AA31" s="1"/>
      <c r="AB31" s="1"/>
      <c r="AC31" s="1"/>
      <c r="AD31" s="1"/>
      <c r="AE31" s="1"/>
      <c r="AF31" s="1"/>
      <c r="AG31" s="1"/>
      <c r="AH31" s="1"/>
      <c r="AI31" s="1"/>
    </row>
    <row r="32" spans="1:35" s="28" customFormat="1" ht="17.45" customHeight="1" x14ac:dyDescent="0.3">
      <c r="A32" s="1"/>
      <c r="B32" s="14">
        <v>24</v>
      </c>
      <c r="C32" s="15" t="s">
        <v>214</v>
      </c>
      <c r="D32" s="16" t="s">
        <v>35</v>
      </c>
      <c r="E32" s="16" t="s">
        <v>36</v>
      </c>
      <c r="F32" s="43"/>
      <c r="G32" s="18" t="s">
        <v>87</v>
      </c>
      <c r="H32" s="16" t="s">
        <v>88</v>
      </c>
      <c r="I32" s="16">
        <f>IFERROR(VLOOKUP($G32,[1]NumberLocations!$H$2:$BS$95,8,0),"0")</f>
        <v>72</v>
      </c>
      <c r="J32" s="16">
        <f>IFERROR(VLOOKUP($G32,[1]NumberLocations!$H$2:$BS$95,9,0),"0")</f>
        <v>312</v>
      </c>
      <c r="K32" s="16">
        <f>IFERROR(VLOOKUP($G32,[1]NumberLocations!$H$2:$BS$95,10,0),"0")</f>
        <v>165</v>
      </c>
      <c r="L32" s="16">
        <f>IFERROR(VLOOKUP($G32,[1]NumberLocations!$H$2:$BS$95,11,0),"0")</f>
        <v>147</v>
      </c>
      <c r="M32" s="16">
        <f>IFERROR(VLOOKUP($G32,[1]NumberLocations!$H$2:$BS$95,25,0),"0")</f>
        <v>1</v>
      </c>
      <c r="N32" s="16">
        <f>IFERROR(VLOOKUP($G32,[1]NumberLocations!$H$2:$BS$95,26,0),"0")</f>
        <v>4</v>
      </c>
      <c r="O32" s="16">
        <f>IFERROR(VLOOKUP($G32,[1]NumberLocations!$H$2:$BS$95,27,0),"0")</f>
        <v>0</v>
      </c>
      <c r="P32" s="16">
        <f>IFERROR(VLOOKUP($G32,[1]NumberLocations!$H$2:$BS$95,28,0),"0")</f>
        <v>0</v>
      </c>
      <c r="Q32" s="16">
        <f>IFERROR(VLOOKUP($G32,[1]NumberLocations!$H$2:$BS$95,29,0),"0")</f>
        <v>2</v>
      </c>
      <c r="R32" s="16">
        <f>IFERROR(VLOOKUP($G32,[1]NumberLocations!$H$2:$BS$95,30,0),"0")</f>
        <v>5</v>
      </c>
      <c r="S32" s="16">
        <f>IFERROR(VLOOKUP($G32,[1]NumberLocations!$H$2:$BS$95,61,0),"0")</f>
        <v>105</v>
      </c>
      <c r="T32" s="16">
        <f>IFERROR(VLOOKUP($G32,[1]NumberLocations!$H$2:$BS$95,62,0),"0")</f>
        <v>219</v>
      </c>
      <c r="U32" s="16">
        <f>IFERROR(VLOOKUP($G32,[1]NumberLocations!$H$2:$BS$95,63,0),"0")</f>
        <v>0</v>
      </c>
      <c r="V32" s="20">
        <f>IFERROR(VLOOKUP($G32,[1]NumberLocations!$H$2:$BS$95,64,0),"0")</f>
        <v>0</v>
      </c>
      <c r="W32" s="16">
        <f>IFERROR(VLOOKUP($G32,[1]NumberLocations!$H$2:$BS$95,13,0),"0")</f>
        <v>175</v>
      </c>
      <c r="X32" s="16">
        <f>IFERROR(VLOOKUP($G32,[1]NumberLocations!$H$2:$BS$95,16,0),"0")</f>
        <v>121</v>
      </c>
      <c r="Y32" s="20">
        <f>IFERROR(VLOOKUP($G32,[1]NumberLocations!$H$2:$BS$95,19,0),"0")</f>
        <v>16</v>
      </c>
      <c r="Z32" s="1"/>
      <c r="AA32" s="1"/>
      <c r="AB32" s="1"/>
      <c r="AC32" s="1"/>
      <c r="AD32" s="1"/>
      <c r="AE32" s="1"/>
      <c r="AF32" s="1"/>
      <c r="AG32" s="1"/>
      <c r="AH32" s="1"/>
      <c r="AI32" s="1"/>
    </row>
    <row r="33" spans="1:35" s="28" customFormat="1" ht="17.45" customHeight="1" x14ac:dyDescent="0.3">
      <c r="A33" s="1"/>
      <c r="B33" s="14">
        <v>25</v>
      </c>
      <c r="C33" s="15" t="s">
        <v>214</v>
      </c>
      <c r="D33" s="16" t="s">
        <v>35</v>
      </c>
      <c r="E33" s="16" t="s">
        <v>36</v>
      </c>
      <c r="F33" s="43"/>
      <c r="G33" s="18" t="s">
        <v>89</v>
      </c>
      <c r="H33" s="16" t="s">
        <v>90</v>
      </c>
      <c r="I33" s="16">
        <f>IFERROR(VLOOKUP($G33,[1]NumberLocations!$H$2:$BS$95,8,0),"0")</f>
        <v>104</v>
      </c>
      <c r="J33" s="16">
        <f>IFERROR(VLOOKUP($G33,[1]NumberLocations!$H$2:$BS$95,9,0),"0")</f>
        <v>479</v>
      </c>
      <c r="K33" s="16">
        <f>IFERROR(VLOOKUP($G33,[1]NumberLocations!$H$2:$BS$95,10,0),"0")</f>
        <v>249</v>
      </c>
      <c r="L33" s="16">
        <f>IFERROR(VLOOKUP($G33,[1]NumberLocations!$H$2:$BS$95,11,0),"0")</f>
        <v>230</v>
      </c>
      <c r="M33" s="16">
        <f>IFERROR(VLOOKUP($G33,[1]NumberLocations!$H$2:$BS$95,25,0),"0")</f>
        <v>0</v>
      </c>
      <c r="N33" s="16">
        <f>IFERROR(VLOOKUP($G33,[1]NumberLocations!$H$2:$BS$95,26,0),"0")</f>
        <v>0</v>
      </c>
      <c r="O33" s="16">
        <f>IFERROR(VLOOKUP($G33,[1]NumberLocations!$H$2:$BS$95,27,0),"0")</f>
        <v>0</v>
      </c>
      <c r="P33" s="16">
        <f>IFERROR(VLOOKUP($G33,[1]NumberLocations!$H$2:$BS$95,28,0),"0")</f>
        <v>0</v>
      </c>
      <c r="Q33" s="16">
        <f>IFERROR(VLOOKUP($G33,[1]NumberLocations!$H$2:$BS$95,29,0),"0")</f>
        <v>0</v>
      </c>
      <c r="R33" s="16">
        <f>IFERROR(VLOOKUP($G33,[1]NumberLocations!$H$2:$BS$95,30,0),"0")</f>
        <v>0</v>
      </c>
      <c r="S33" s="16">
        <f>IFERROR(VLOOKUP($G33,[1]NumberLocations!$H$2:$BS$95,61,0),"0")</f>
        <v>162</v>
      </c>
      <c r="T33" s="16">
        <f>IFERROR(VLOOKUP($G33,[1]NumberLocations!$H$2:$BS$95,62,0),"0")</f>
        <v>190</v>
      </c>
      <c r="U33" s="16">
        <f>IFERROR(VLOOKUP($G33,[1]NumberLocations!$H$2:$BS$95,63,0),"0")</f>
        <v>0</v>
      </c>
      <c r="V33" s="20">
        <f>IFERROR(VLOOKUP($G33,[1]NumberLocations!$H$2:$BS$95,64,0),"0")</f>
        <v>0</v>
      </c>
      <c r="W33" s="16">
        <f>IFERROR(VLOOKUP($G33,[1]NumberLocations!$H$2:$BS$95,13,0),"0")</f>
        <v>270</v>
      </c>
      <c r="X33" s="16">
        <f>IFERROR(VLOOKUP($G33,[1]NumberLocations!$H$2:$BS$95,16,0),"0")</f>
        <v>199</v>
      </c>
      <c r="Y33" s="20">
        <f>IFERROR(VLOOKUP($G33,[1]NumberLocations!$H$2:$BS$95,19,0),"0")</f>
        <v>10</v>
      </c>
      <c r="Z33" s="1"/>
      <c r="AA33" s="1"/>
      <c r="AB33" s="1"/>
      <c r="AC33" s="1"/>
      <c r="AD33" s="1"/>
      <c r="AE33" s="1"/>
      <c r="AF33" s="1"/>
      <c r="AG33" s="1"/>
      <c r="AH33" s="1"/>
      <c r="AI33" s="1"/>
    </row>
    <row r="34" spans="1:35" s="28" customFormat="1" ht="17.45" customHeight="1" x14ac:dyDescent="0.3">
      <c r="A34" s="1"/>
      <c r="B34" s="14">
        <v>26</v>
      </c>
      <c r="C34" s="15" t="s">
        <v>214</v>
      </c>
      <c r="D34" s="16" t="s">
        <v>35</v>
      </c>
      <c r="E34" s="16" t="s">
        <v>36</v>
      </c>
      <c r="F34" s="43"/>
      <c r="G34" s="18" t="s">
        <v>91</v>
      </c>
      <c r="H34" s="16" t="s">
        <v>92</v>
      </c>
      <c r="I34" s="16">
        <f>IFERROR(VLOOKUP($G34,[1]NumberLocations!$H$2:$BS$95,8,0),"0")</f>
        <v>141</v>
      </c>
      <c r="J34" s="16">
        <f>IFERROR(VLOOKUP($G34,[1]NumberLocations!$H$2:$BS$95,9,0),"0")</f>
        <v>633</v>
      </c>
      <c r="K34" s="16">
        <f>IFERROR(VLOOKUP($G34,[1]NumberLocations!$H$2:$BS$95,10,0),"0")</f>
        <v>343</v>
      </c>
      <c r="L34" s="16">
        <f>IFERROR(VLOOKUP($G34,[1]NumberLocations!$H$2:$BS$95,11,0),"0")</f>
        <v>290</v>
      </c>
      <c r="M34" s="16">
        <f>IFERROR(VLOOKUP($G34,[1]NumberLocations!$H$2:$BS$95,25,0),"0")</f>
        <v>1</v>
      </c>
      <c r="N34" s="16">
        <f>IFERROR(VLOOKUP($G34,[1]NumberLocations!$H$2:$BS$95,26,0),"0")</f>
        <v>4</v>
      </c>
      <c r="O34" s="16">
        <f>IFERROR(VLOOKUP($G34,[1]NumberLocations!$H$2:$BS$95,27,0),"0")</f>
        <v>0</v>
      </c>
      <c r="P34" s="16">
        <f>IFERROR(VLOOKUP($G34,[1]NumberLocations!$H$2:$BS$95,28,0),"0")</f>
        <v>0</v>
      </c>
      <c r="Q34" s="16">
        <f>IFERROR(VLOOKUP($G34,[1]NumberLocations!$H$2:$BS$95,29,0),"0")</f>
        <v>2</v>
      </c>
      <c r="R34" s="16">
        <f>IFERROR(VLOOKUP($G34,[1]NumberLocations!$H$2:$BS$95,30,0),"0")</f>
        <v>11</v>
      </c>
      <c r="S34" s="16">
        <f>IFERROR(VLOOKUP($G34,[1]NumberLocations!$H$2:$BS$95,61,0),"0")</f>
        <v>173</v>
      </c>
      <c r="T34" s="16">
        <f>IFERROR(VLOOKUP($G34,[1]NumberLocations!$H$2:$BS$95,62,0),"0")</f>
        <v>63</v>
      </c>
      <c r="U34" s="16">
        <f>IFERROR(VLOOKUP($G34,[1]NumberLocations!$H$2:$BS$95,63,0),"0")</f>
        <v>0</v>
      </c>
      <c r="V34" s="20">
        <f>IFERROR(VLOOKUP($G34,[1]NumberLocations!$H$2:$BS$95,64,0),"0")</f>
        <v>0</v>
      </c>
      <c r="W34" s="16">
        <f>IFERROR(VLOOKUP($G34,[1]NumberLocations!$H$2:$BS$95,13,0),"0")</f>
        <v>370</v>
      </c>
      <c r="X34" s="16">
        <f>IFERROR(VLOOKUP($G34,[1]NumberLocations!$H$2:$BS$95,16,0),"0")</f>
        <v>240</v>
      </c>
      <c r="Y34" s="20">
        <f>IFERROR(VLOOKUP($G34,[1]NumberLocations!$H$2:$BS$95,19,0),"0")</f>
        <v>23</v>
      </c>
      <c r="Z34" s="1"/>
      <c r="AA34" s="1"/>
      <c r="AB34" s="1"/>
      <c r="AC34" s="1"/>
      <c r="AD34" s="1"/>
      <c r="AE34" s="1"/>
      <c r="AF34" s="1"/>
      <c r="AG34" s="1"/>
      <c r="AH34" s="1"/>
      <c r="AI34" s="1"/>
    </row>
    <row r="35" spans="1:35" s="28" customFormat="1" ht="17.45" customHeight="1" x14ac:dyDescent="0.3">
      <c r="A35" s="1"/>
      <c r="B35" s="14">
        <v>27</v>
      </c>
      <c r="C35" s="15" t="s">
        <v>214</v>
      </c>
      <c r="D35" s="16" t="s">
        <v>35</v>
      </c>
      <c r="E35" s="16" t="s">
        <v>36</v>
      </c>
      <c r="F35" s="43"/>
      <c r="G35" s="18" t="s">
        <v>93</v>
      </c>
      <c r="H35" s="16" t="s">
        <v>94</v>
      </c>
      <c r="I35" s="16">
        <f>IFERROR(VLOOKUP($G35,[1]NumberLocations!$H$2:$BS$95,8,0),"0")</f>
        <v>128</v>
      </c>
      <c r="J35" s="16">
        <f>IFERROR(VLOOKUP($G35,[1]NumberLocations!$H$2:$BS$95,9,0),"0")</f>
        <v>656</v>
      </c>
      <c r="K35" s="16">
        <f>IFERROR(VLOOKUP($G35,[1]NumberLocations!$H$2:$BS$95,10,0),"0")</f>
        <v>353</v>
      </c>
      <c r="L35" s="16">
        <f>IFERROR(VLOOKUP($G35,[1]NumberLocations!$H$2:$BS$95,11,0),"0")</f>
        <v>303</v>
      </c>
      <c r="M35" s="16">
        <f>IFERROR(VLOOKUP($G35,[1]NumberLocations!$H$2:$BS$95,25,0),"0")</f>
        <v>0</v>
      </c>
      <c r="N35" s="16">
        <f>IFERROR(VLOOKUP($G35,[1]NumberLocations!$H$2:$BS$95,26,0),"0")</f>
        <v>0</v>
      </c>
      <c r="O35" s="16">
        <f>IFERROR(VLOOKUP($G35,[1]NumberLocations!$H$2:$BS$95,27,0),"0")</f>
        <v>0</v>
      </c>
      <c r="P35" s="16">
        <f>IFERROR(VLOOKUP($G35,[1]NumberLocations!$H$2:$BS$95,28,0),"0")</f>
        <v>0</v>
      </c>
      <c r="Q35" s="16">
        <f>IFERROR(VLOOKUP($G35,[1]NumberLocations!$H$2:$BS$95,29,0),"0")</f>
        <v>0</v>
      </c>
      <c r="R35" s="16">
        <f>IFERROR(VLOOKUP($G35,[1]NumberLocations!$H$2:$BS$95,30,0),"0")</f>
        <v>0</v>
      </c>
      <c r="S35" s="16">
        <f>IFERROR(VLOOKUP($G35,[1]NumberLocations!$H$2:$BS$95,61,0),"0")</f>
        <v>190</v>
      </c>
      <c r="T35" s="16">
        <f>IFERROR(VLOOKUP($G35,[1]NumberLocations!$H$2:$BS$95,62,0),"0")</f>
        <v>0</v>
      </c>
      <c r="U35" s="16">
        <f>IFERROR(VLOOKUP($G35,[1]NumberLocations!$H$2:$BS$95,63,0),"0")</f>
        <v>0</v>
      </c>
      <c r="V35" s="20">
        <f>IFERROR(VLOOKUP($G35,[1]NumberLocations!$H$2:$BS$95,64,0),"0")</f>
        <v>0</v>
      </c>
      <c r="W35" s="16">
        <f>IFERROR(VLOOKUP($G35,[1]NumberLocations!$H$2:$BS$95,13,0),"0")</f>
        <v>365</v>
      </c>
      <c r="X35" s="16">
        <f>IFERROR(VLOOKUP($G35,[1]NumberLocations!$H$2:$BS$95,16,0),"0")</f>
        <v>253</v>
      </c>
      <c r="Y35" s="20">
        <f>IFERROR(VLOOKUP($G35,[1]NumberLocations!$H$2:$BS$95,19,0),"0")</f>
        <v>38</v>
      </c>
      <c r="Z35" s="1"/>
      <c r="AA35" s="1"/>
      <c r="AB35" s="1"/>
      <c r="AC35" s="1"/>
      <c r="AD35" s="1"/>
      <c r="AE35" s="1"/>
      <c r="AF35" s="1"/>
      <c r="AG35" s="1"/>
      <c r="AH35" s="1"/>
      <c r="AI35" s="1"/>
    </row>
    <row r="36" spans="1:35" s="28" customFormat="1" ht="17.45" customHeight="1" thickBot="1" x14ac:dyDescent="0.35">
      <c r="A36" s="1"/>
      <c r="B36" s="14">
        <v>28</v>
      </c>
      <c r="C36" s="15" t="s">
        <v>214</v>
      </c>
      <c r="D36" s="16" t="s">
        <v>35</v>
      </c>
      <c r="E36" s="16" t="s">
        <v>36</v>
      </c>
      <c r="F36" s="44"/>
      <c r="G36" s="18" t="s">
        <v>95</v>
      </c>
      <c r="H36" s="16" t="s">
        <v>96</v>
      </c>
      <c r="I36" s="16">
        <f>IFERROR(VLOOKUP($G36,[1]NumberLocations!$H$2:$BS$95,8,0),"0")</f>
        <v>145</v>
      </c>
      <c r="J36" s="16">
        <f>IFERROR(VLOOKUP($G36,[1]NumberLocations!$H$2:$BS$95,9,0),"0")</f>
        <v>789</v>
      </c>
      <c r="K36" s="16">
        <f>IFERROR(VLOOKUP($G36,[1]NumberLocations!$H$2:$BS$95,10,0),"0")</f>
        <v>385</v>
      </c>
      <c r="L36" s="16">
        <f>IFERROR(VLOOKUP($G36,[1]NumberLocations!$H$2:$BS$95,11,0),"0")</f>
        <v>404</v>
      </c>
      <c r="M36" s="16">
        <f>IFERROR(VLOOKUP($G36,[1]NumberLocations!$H$2:$BS$95,25,0),"0")</f>
        <v>0</v>
      </c>
      <c r="N36" s="16">
        <f>IFERROR(VLOOKUP($G36,[1]NumberLocations!$H$2:$BS$95,26,0),"0")</f>
        <v>0</v>
      </c>
      <c r="O36" s="16">
        <f>IFERROR(VLOOKUP($G36,[1]NumberLocations!$H$2:$BS$95,27,0),"0")</f>
        <v>0</v>
      </c>
      <c r="P36" s="16">
        <f>IFERROR(VLOOKUP($G36,[1]NumberLocations!$H$2:$BS$95,28,0),"0")</f>
        <v>0</v>
      </c>
      <c r="Q36" s="16">
        <f>IFERROR(VLOOKUP($G36,[1]NumberLocations!$H$2:$BS$95,29,0),"0")</f>
        <v>0</v>
      </c>
      <c r="R36" s="16">
        <f>IFERROR(VLOOKUP($G36,[1]NumberLocations!$H$2:$BS$95,30,0),"0")</f>
        <v>0</v>
      </c>
      <c r="S36" s="16">
        <f>IFERROR(VLOOKUP($G36,[1]NumberLocations!$H$2:$BS$95,61,0),"0")</f>
        <v>201</v>
      </c>
      <c r="T36" s="16">
        <f>IFERROR(VLOOKUP($G36,[1]NumberLocations!$H$2:$BS$95,62,0),"0")</f>
        <v>0</v>
      </c>
      <c r="U36" s="16">
        <f>IFERROR(VLOOKUP($G36,[1]NumberLocations!$H$2:$BS$95,63,0),"0")</f>
        <v>0</v>
      </c>
      <c r="V36" s="20">
        <f>IFERROR(VLOOKUP($G36,[1]NumberLocations!$H$2:$BS$95,64,0),"0")</f>
        <v>0</v>
      </c>
      <c r="W36" s="16">
        <f>IFERROR(VLOOKUP($G36,[1]NumberLocations!$H$2:$BS$95,13,0),"0")</f>
        <v>471</v>
      </c>
      <c r="X36" s="16">
        <f>IFERROR(VLOOKUP($G36,[1]NumberLocations!$H$2:$BS$95,16,0),"0")</f>
        <v>288</v>
      </c>
      <c r="Y36" s="20">
        <f>IFERROR(VLOOKUP($G36,[1]NumberLocations!$H$2:$BS$95,19,0),"0")</f>
        <v>30</v>
      </c>
      <c r="Z36" s="1"/>
      <c r="AA36" s="1"/>
      <c r="AB36" s="1"/>
      <c r="AC36" s="1"/>
      <c r="AD36" s="1"/>
      <c r="AE36" s="1"/>
      <c r="AF36" s="1"/>
      <c r="AG36" s="1"/>
      <c r="AH36" s="1"/>
      <c r="AI36" s="1"/>
    </row>
    <row r="37" spans="1:35" s="28" customFormat="1" ht="17.45" customHeight="1" thickBot="1" x14ac:dyDescent="0.35">
      <c r="A37" s="1"/>
      <c r="B37" s="23"/>
      <c r="C37" s="24"/>
      <c r="D37" s="25" t="s">
        <v>79</v>
      </c>
      <c r="E37" s="25" t="s">
        <v>97</v>
      </c>
      <c r="F37" s="25" t="s">
        <v>98</v>
      </c>
      <c r="G37" s="25"/>
      <c r="H37" s="25"/>
      <c r="I37" s="25">
        <f t="shared" ref="I37:Y37" si="1">SUM(I30:I36)</f>
        <v>590</v>
      </c>
      <c r="J37" s="25">
        <f t="shared" si="1"/>
        <v>2869</v>
      </c>
      <c r="K37" s="25">
        <f t="shared" si="1"/>
        <v>1495</v>
      </c>
      <c r="L37" s="25">
        <f t="shared" si="1"/>
        <v>1374</v>
      </c>
      <c r="M37" s="25">
        <f t="shared" si="1"/>
        <v>2</v>
      </c>
      <c r="N37" s="25">
        <f t="shared" si="1"/>
        <v>8</v>
      </c>
      <c r="O37" s="25">
        <f t="shared" si="1"/>
        <v>0</v>
      </c>
      <c r="P37" s="25">
        <f t="shared" si="1"/>
        <v>0</v>
      </c>
      <c r="Q37" s="25">
        <f t="shared" si="1"/>
        <v>4</v>
      </c>
      <c r="R37" s="25">
        <f t="shared" si="1"/>
        <v>16</v>
      </c>
      <c r="S37" s="25">
        <f t="shared" si="1"/>
        <v>831</v>
      </c>
      <c r="T37" s="25">
        <f t="shared" si="1"/>
        <v>472</v>
      </c>
      <c r="U37" s="25">
        <f t="shared" si="1"/>
        <v>0</v>
      </c>
      <c r="V37" s="29">
        <f t="shared" si="1"/>
        <v>0</v>
      </c>
      <c r="W37" s="24">
        <f>SUM(W30:W36)</f>
        <v>1651</v>
      </c>
      <c r="X37" s="25">
        <f t="shared" si="1"/>
        <v>1101</v>
      </c>
      <c r="Y37" s="30">
        <f t="shared" si="1"/>
        <v>117</v>
      </c>
      <c r="Z37" s="1"/>
      <c r="AA37" s="1"/>
      <c r="AB37" s="1"/>
      <c r="AC37" s="1"/>
      <c r="AD37" s="1"/>
      <c r="AE37" s="1"/>
      <c r="AF37" s="1"/>
      <c r="AG37" s="1"/>
      <c r="AH37" s="1"/>
      <c r="AI37" s="1"/>
    </row>
    <row r="38" spans="1:35" s="28" customFormat="1" ht="17.45" customHeight="1" x14ac:dyDescent="0.3">
      <c r="A38" s="1"/>
      <c r="B38" s="14">
        <v>29</v>
      </c>
      <c r="C38" s="15" t="s">
        <v>214</v>
      </c>
      <c r="D38" s="16" t="s">
        <v>99</v>
      </c>
      <c r="E38" s="16" t="s">
        <v>100</v>
      </c>
      <c r="F38" s="16" t="s">
        <v>101</v>
      </c>
      <c r="G38" s="18"/>
      <c r="H38" s="16" t="s">
        <v>102</v>
      </c>
      <c r="I38" s="16">
        <f>IFERROR(VLOOKUP($F38,[1]NumberLocations!$H$2:$BS$95,8,0),"0")</f>
        <v>64</v>
      </c>
      <c r="J38" s="16">
        <f>IFERROR(VLOOKUP($F38,[1]NumberLocations!$H$2:$BS$95,9,0),"0")</f>
        <v>313</v>
      </c>
      <c r="K38" s="16">
        <f>IFERROR(VLOOKUP($F38,[1]NumberLocations!$H$2:$BS$95,10,0),"0")</f>
        <v>160</v>
      </c>
      <c r="L38" s="16">
        <f>IFERROR(VLOOKUP($F38,[1]NumberLocations!$H$2:$BS$95,11,0),"0")</f>
        <v>153</v>
      </c>
      <c r="M38" s="16">
        <f>IFERROR(VLOOKUP($F38,[1]NumberLocations!$H$2:$BS$95,25,0),"0")</f>
        <v>0</v>
      </c>
      <c r="N38" s="16">
        <f>IFERROR(VLOOKUP($F38,[1]NumberLocations!$H$2:$BS$95,26,0),"0")</f>
        <v>0</v>
      </c>
      <c r="O38" s="16">
        <f>IFERROR(VLOOKUP($F38,[1]NumberLocations!$H$2:$BS$95,27,0),"0")</f>
        <v>0</v>
      </c>
      <c r="P38" s="16">
        <f>IFERROR(VLOOKUP($F38,[1]NumberLocations!$H$2:$BS$95,28,0),"0")</f>
        <v>0</v>
      </c>
      <c r="Q38" s="16">
        <f>IFERROR(VLOOKUP($F38,[1]NumberLocations!$H$2:$BS$95,29,0),"0")</f>
        <v>2</v>
      </c>
      <c r="R38" s="16">
        <f>IFERROR(VLOOKUP($F38,[1]NumberLocations!$H$2:$BS$95,30,0),"0")</f>
        <v>7</v>
      </c>
      <c r="S38" s="16">
        <f>IFERROR(VLOOKUP($F38,[1]NumberLocations!$H$2:$BS$95,61,0),"0")</f>
        <v>97</v>
      </c>
      <c r="T38" s="16">
        <f>IFERROR(VLOOKUP($F38,[1]NumberLocations!$H$2:$BS$95,62,0),"0")</f>
        <v>66</v>
      </c>
      <c r="U38" s="16">
        <f>IFERROR(VLOOKUP($F38,[1]NumberLocations!$H$2:$BS$95,63,0),"0")</f>
        <v>0</v>
      </c>
      <c r="V38" s="20">
        <f>IFERROR(VLOOKUP($F38,[1]NumberLocations!$H$2:$BS$95,64,0),"0")</f>
        <v>11</v>
      </c>
      <c r="W38" s="16">
        <f>IFERROR(VLOOKUP($F38,[1]NumberLocations!$H$2:$BS$95,13,0),"0")</f>
        <v>161</v>
      </c>
      <c r="X38" s="16">
        <f>IFERROR(VLOOKUP($F38,[1]NumberLocations!$H$2:$BS$95,16,0),"0")</f>
        <v>143</v>
      </c>
      <c r="Y38" s="20">
        <f>IFERROR(VLOOKUP($F38,[1]NumberLocations!$H$2:$BS$95,19,0),"0")</f>
        <v>9</v>
      </c>
      <c r="Z38" s="1"/>
      <c r="AA38" s="1"/>
      <c r="AB38" s="1"/>
      <c r="AC38" s="1"/>
      <c r="AD38" s="1"/>
      <c r="AE38" s="1"/>
      <c r="AF38" s="1"/>
      <c r="AG38" s="1"/>
      <c r="AH38" s="1"/>
      <c r="AI38" s="1"/>
    </row>
    <row r="39" spans="1:35" s="28" customFormat="1" ht="17.45" customHeight="1" x14ac:dyDescent="0.3">
      <c r="A39" s="1"/>
      <c r="B39" s="14">
        <v>30</v>
      </c>
      <c r="C39" s="15" t="s">
        <v>214</v>
      </c>
      <c r="D39" s="16" t="s">
        <v>99</v>
      </c>
      <c r="E39" s="16" t="s">
        <v>103</v>
      </c>
      <c r="F39" s="16" t="s">
        <v>104</v>
      </c>
      <c r="G39" s="18"/>
      <c r="H39" s="16" t="s">
        <v>105</v>
      </c>
      <c r="I39" s="16">
        <f>IFERROR(VLOOKUP($F39,[1]NumberLocations!$H$2:$BS$95,8,0),"0")</f>
        <v>100</v>
      </c>
      <c r="J39" s="16">
        <f>IFERROR(VLOOKUP($F39,[1]NumberLocations!$H$2:$BS$95,9,0),"0")</f>
        <v>460</v>
      </c>
      <c r="K39" s="16">
        <f>IFERROR(VLOOKUP($F39,[1]NumberLocations!$H$2:$BS$95,10,0),"0")</f>
        <v>246</v>
      </c>
      <c r="L39" s="16">
        <f>IFERROR(VLOOKUP($F39,[1]NumberLocations!$H$2:$BS$95,11,0),"0")</f>
        <v>214</v>
      </c>
      <c r="M39" s="16">
        <f>IFERROR(VLOOKUP($F39,[1]NumberLocations!$H$2:$BS$95,25,0),"0")</f>
        <v>0</v>
      </c>
      <c r="N39" s="16">
        <f>IFERROR(VLOOKUP($F39,[1]NumberLocations!$H$2:$BS$95,26,0),"0")</f>
        <v>0</v>
      </c>
      <c r="O39" s="16">
        <f>IFERROR(VLOOKUP($F39,[1]NumberLocations!$H$2:$BS$95,27,0),"0")</f>
        <v>0</v>
      </c>
      <c r="P39" s="16">
        <f>IFERROR(VLOOKUP($F39,[1]NumberLocations!$H$2:$BS$95,28,0),"0")</f>
        <v>0</v>
      </c>
      <c r="Q39" s="16">
        <f>IFERROR(VLOOKUP($F39,[1]NumberLocations!$H$2:$BS$95,29,0),"0")</f>
        <v>8</v>
      </c>
      <c r="R39" s="16">
        <f>IFERROR(VLOOKUP($F39,[1]NumberLocations!$H$2:$BS$95,30,0),"0")</f>
        <v>37</v>
      </c>
      <c r="S39" s="16">
        <f>IFERROR(VLOOKUP($F39,[1]NumberLocations!$H$2:$BS$95,61,0),"0")</f>
        <v>200</v>
      </c>
      <c r="T39" s="16">
        <f>IFERROR(VLOOKUP($F39,[1]NumberLocations!$H$2:$BS$95,62,0),"0")</f>
        <v>182</v>
      </c>
      <c r="U39" s="16">
        <f>IFERROR(VLOOKUP($F39,[1]NumberLocations!$H$2:$BS$95,63,0),"0")</f>
        <v>0</v>
      </c>
      <c r="V39" s="20">
        <f>IFERROR(VLOOKUP($F39,[1]NumberLocations!$H$2:$BS$95,64,0),"0")</f>
        <v>50</v>
      </c>
      <c r="W39" s="16">
        <f>IFERROR(VLOOKUP($F39,[1]NumberLocations!$H$2:$BS$95,13,0),"0")</f>
        <v>264</v>
      </c>
      <c r="X39" s="16">
        <f>IFERROR(VLOOKUP($F39,[1]NumberLocations!$H$2:$BS$95,16,0),"0")</f>
        <v>186</v>
      </c>
      <c r="Y39" s="20">
        <f>IFERROR(VLOOKUP($F39,[1]NumberLocations!$H$2:$BS$95,19,0),"0")</f>
        <v>10</v>
      </c>
      <c r="Z39" s="1"/>
      <c r="AA39" s="1"/>
      <c r="AB39" s="1"/>
      <c r="AC39" s="1"/>
      <c r="AD39" s="1"/>
      <c r="AE39" s="1"/>
      <c r="AF39" s="1"/>
      <c r="AG39" s="1"/>
      <c r="AH39" s="1"/>
      <c r="AI39" s="1"/>
    </row>
    <row r="40" spans="1:35" s="28" customFormat="1" ht="17.45" customHeight="1" x14ac:dyDescent="0.3">
      <c r="A40" s="1"/>
      <c r="B40" s="14">
        <v>31</v>
      </c>
      <c r="C40" s="15" t="s">
        <v>214</v>
      </c>
      <c r="D40" s="16" t="s">
        <v>99</v>
      </c>
      <c r="E40" s="16" t="s">
        <v>106</v>
      </c>
      <c r="F40" s="16" t="s">
        <v>107</v>
      </c>
      <c r="G40" s="18"/>
      <c r="H40" s="16" t="s">
        <v>108</v>
      </c>
      <c r="I40" s="16">
        <f>IFERROR(VLOOKUP($F40,[1]NumberLocations!$H$2:$BS$95,8,0),"0")</f>
        <v>105</v>
      </c>
      <c r="J40" s="16">
        <f>IFERROR(VLOOKUP($F40,[1]NumberLocations!$H$2:$BS$95,9,0),"0")</f>
        <v>348</v>
      </c>
      <c r="K40" s="16">
        <f>IFERROR(VLOOKUP($F40,[1]NumberLocations!$H$2:$BS$95,10,0),"0")</f>
        <v>181</v>
      </c>
      <c r="L40" s="16">
        <f>IFERROR(VLOOKUP($F40,[1]NumberLocations!$H$2:$BS$95,11,0),"0")</f>
        <v>167</v>
      </c>
      <c r="M40" s="16">
        <f>IFERROR(VLOOKUP($F40,[1]NumberLocations!$H$2:$BS$95,25,0),"0")</f>
        <v>0</v>
      </c>
      <c r="N40" s="16">
        <f>IFERROR(VLOOKUP($F40,[1]NumberLocations!$H$2:$BS$95,26,0),"0")</f>
        <v>0</v>
      </c>
      <c r="O40" s="16">
        <f>IFERROR(VLOOKUP($F40,[1]NumberLocations!$H$2:$BS$95,27,0),"0")</f>
        <v>0</v>
      </c>
      <c r="P40" s="16">
        <f>IFERROR(VLOOKUP($F40,[1]NumberLocations!$H$2:$BS$95,28,0),"0")</f>
        <v>0</v>
      </c>
      <c r="Q40" s="16">
        <f>IFERROR(VLOOKUP($F40,[1]NumberLocations!$H$2:$BS$95,29,0),"0")</f>
        <v>10</v>
      </c>
      <c r="R40" s="16">
        <f>IFERROR(VLOOKUP($F40,[1]NumberLocations!$H$2:$BS$95,30,0),"0")</f>
        <v>50</v>
      </c>
      <c r="S40" s="16">
        <f>IFERROR(VLOOKUP($F40,[1]NumberLocations!$H$2:$BS$95,61,0),"0")</f>
        <v>103</v>
      </c>
      <c r="T40" s="16">
        <f>IFERROR(VLOOKUP($F40,[1]NumberLocations!$H$2:$BS$95,62,0),"0")</f>
        <v>0</v>
      </c>
      <c r="U40" s="16">
        <f>IFERROR(VLOOKUP($F40,[1]NumberLocations!$H$2:$BS$95,63,0),"0")</f>
        <v>1</v>
      </c>
      <c r="V40" s="20">
        <f>IFERROR(VLOOKUP($F40,[1]NumberLocations!$H$2:$BS$95,64,0),"0")</f>
        <v>31</v>
      </c>
      <c r="W40" s="16">
        <f>IFERROR(VLOOKUP($F40,[1]NumberLocations!$H$2:$BS$95,13,0),"0")</f>
        <v>125</v>
      </c>
      <c r="X40" s="16">
        <f>IFERROR(VLOOKUP($F40,[1]NumberLocations!$H$2:$BS$95,16,0),"0")</f>
        <v>195</v>
      </c>
      <c r="Y40" s="20">
        <f>IFERROR(VLOOKUP($F40,[1]NumberLocations!$H$2:$BS$95,19,0),"0")</f>
        <v>28</v>
      </c>
      <c r="Z40" s="1"/>
      <c r="AA40" s="1"/>
      <c r="AB40" s="1"/>
      <c r="AC40" s="1"/>
      <c r="AD40" s="1"/>
      <c r="AE40" s="1"/>
      <c r="AF40" s="1"/>
      <c r="AG40" s="1"/>
      <c r="AH40" s="1"/>
      <c r="AI40" s="1"/>
    </row>
    <row r="41" spans="1:35" s="28" customFormat="1" ht="17.45" customHeight="1" x14ac:dyDescent="0.3">
      <c r="A41" s="1"/>
      <c r="B41" s="14">
        <v>32</v>
      </c>
      <c r="C41" s="15" t="s">
        <v>214</v>
      </c>
      <c r="D41" s="16" t="s">
        <v>99</v>
      </c>
      <c r="E41" s="16" t="s">
        <v>109</v>
      </c>
      <c r="F41" s="16" t="s">
        <v>110</v>
      </c>
      <c r="G41" s="18"/>
      <c r="H41" s="16" t="s">
        <v>111</v>
      </c>
      <c r="I41" s="16">
        <f>IFERROR(VLOOKUP($F41,[1]NumberLocations!$H$2:$BS$95,8,0),"0")</f>
        <v>34</v>
      </c>
      <c r="J41" s="16">
        <f>IFERROR(VLOOKUP($F41,[1]NumberLocations!$H$2:$BS$95,9,0),"0")</f>
        <v>145</v>
      </c>
      <c r="K41" s="16">
        <f>IFERROR(VLOOKUP($F41,[1]NumberLocations!$H$2:$BS$95,10,0),"0")</f>
        <v>70</v>
      </c>
      <c r="L41" s="16">
        <f>IFERROR(VLOOKUP($F41,[1]NumberLocations!$H$2:$BS$95,11,0),"0")</f>
        <v>75</v>
      </c>
      <c r="M41" s="16">
        <f>IFERROR(VLOOKUP($F41,[1]NumberLocations!$H$2:$BS$95,25,0),"0")</f>
        <v>0</v>
      </c>
      <c r="N41" s="16">
        <f>IFERROR(VLOOKUP($F41,[1]NumberLocations!$H$2:$BS$95,26,0),"0")</f>
        <v>0</v>
      </c>
      <c r="O41" s="16">
        <f>IFERROR(VLOOKUP($F41,[1]NumberLocations!$H$2:$BS$95,27,0),"0")</f>
        <v>0</v>
      </c>
      <c r="P41" s="16">
        <f>IFERROR(VLOOKUP($F41,[1]NumberLocations!$H$2:$BS$95,28,0),"0")</f>
        <v>0</v>
      </c>
      <c r="Q41" s="16">
        <f>IFERROR(VLOOKUP($F41,[1]NumberLocations!$H$2:$BS$95,29,0),"0")</f>
        <v>0</v>
      </c>
      <c r="R41" s="16">
        <f>IFERROR(VLOOKUP($F41,[1]NumberLocations!$H$2:$BS$95,30,0),"0")</f>
        <v>0</v>
      </c>
      <c r="S41" s="16">
        <f>IFERROR(VLOOKUP($F41,[1]NumberLocations!$H$2:$BS$95,61,0),"0")</f>
        <v>40</v>
      </c>
      <c r="T41" s="16">
        <f>IFERROR(VLOOKUP($F41,[1]NumberLocations!$H$2:$BS$95,62,0),"0")</f>
        <v>0</v>
      </c>
      <c r="U41" s="16">
        <f>IFERROR(VLOOKUP($F41,[1]NumberLocations!$H$2:$BS$95,63,0),"0")</f>
        <v>0</v>
      </c>
      <c r="V41" s="20">
        <f>IFERROR(VLOOKUP($F41,[1]NumberLocations!$H$2:$BS$95,64,0),"0")</f>
        <v>0</v>
      </c>
      <c r="W41" s="16">
        <f>IFERROR(VLOOKUP($F41,[1]NumberLocations!$H$2:$BS$95,13,0),"0")</f>
        <v>89</v>
      </c>
      <c r="X41" s="16">
        <f>IFERROR(VLOOKUP($F41,[1]NumberLocations!$H$2:$BS$95,16,0),"0")</f>
        <v>53</v>
      </c>
      <c r="Y41" s="20">
        <f>IFERROR(VLOOKUP($F41,[1]NumberLocations!$H$2:$BS$95,19,0),"0")</f>
        <v>3</v>
      </c>
      <c r="Z41" s="1"/>
      <c r="AA41" s="1"/>
      <c r="AB41" s="1"/>
      <c r="AC41" s="1"/>
      <c r="AD41" s="1"/>
      <c r="AE41" s="1"/>
      <c r="AF41" s="1"/>
      <c r="AG41" s="1"/>
      <c r="AH41" s="1"/>
      <c r="AI41" s="1"/>
    </row>
    <row r="42" spans="1:35" s="28" customFormat="1" ht="17.45" customHeight="1" x14ac:dyDescent="0.3">
      <c r="A42" s="1"/>
      <c r="B42" s="14">
        <v>33</v>
      </c>
      <c r="C42" s="15" t="s">
        <v>214</v>
      </c>
      <c r="D42" s="16" t="s">
        <v>99</v>
      </c>
      <c r="E42" s="16" t="s">
        <v>109</v>
      </c>
      <c r="F42" s="16" t="s">
        <v>112</v>
      </c>
      <c r="G42" s="18"/>
      <c r="H42" s="16" t="s">
        <v>113</v>
      </c>
      <c r="I42" s="16">
        <f>IFERROR(VLOOKUP($F42,[1]NumberLocations!$H$2:$BS$95,8,0),"0")</f>
        <v>15</v>
      </c>
      <c r="J42" s="16">
        <f>IFERROR(VLOOKUP($F42,[1]NumberLocations!$H$2:$BS$95,9,0),"0")</f>
        <v>76</v>
      </c>
      <c r="K42" s="16">
        <f>IFERROR(VLOOKUP($F42,[1]NumberLocations!$H$2:$BS$95,10,0),"0")</f>
        <v>44</v>
      </c>
      <c r="L42" s="16">
        <f>IFERROR(VLOOKUP($F42,[1]NumberLocations!$H$2:$BS$95,11,0),"0")</f>
        <v>32</v>
      </c>
      <c r="M42" s="16">
        <f>IFERROR(VLOOKUP($F42,[1]NumberLocations!$H$2:$BS$95,25,0),"0")</f>
        <v>0</v>
      </c>
      <c r="N42" s="16">
        <f>IFERROR(VLOOKUP($F42,[1]NumberLocations!$H$2:$BS$95,26,0),"0")</f>
        <v>0</v>
      </c>
      <c r="O42" s="16">
        <f>IFERROR(VLOOKUP($F42,[1]NumberLocations!$H$2:$BS$95,27,0),"0")</f>
        <v>0</v>
      </c>
      <c r="P42" s="16">
        <f>IFERROR(VLOOKUP($F42,[1]NumberLocations!$H$2:$BS$95,28,0),"0")</f>
        <v>0</v>
      </c>
      <c r="Q42" s="16">
        <f>IFERROR(VLOOKUP($F42,[1]NumberLocations!$H$2:$BS$95,29,0),"0")</f>
        <v>0</v>
      </c>
      <c r="R42" s="16">
        <f>IFERROR(VLOOKUP($F42,[1]NumberLocations!$H$2:$BS$95,30,0),"0")</f>
        <v>0</v>
      </c>
      <c r="S42" s="16">
        <f>IFERROR(VLOOKUP($F42,[1]NumberLocations!$H$2:$BS$95,61,0),"0")</f>
        <v>15</v>
      </c>
      <c r="T42" s="16">
        <f>IFERROR(VLOOKUP($F42,[1]NumberLocations!$H$2:$BS$95,62,0),"0")</f>
        <v>0</v>
      </c>
      <c r="U42" s="16">
        <f>IFERROR(VLOOKUP($F42,[1]NumberLocations!$H$2:$BS$95,63,0),"0")</f>
        <v>0</v>
      </c>
      <c r="V42" s="20">
        <f>IFERROR(VLOOKUP($F42,[1]NumberLocations!$H$2:$BS$95,64,0),"0")</f>
        <v>0</v>
      </c>
      <c r="W42" s="16">
        <f>IFERROR(VLOOKUP($F42,[1]NumberLocations!$H$2:$BS$95,13,0),"0")</f>
        <v>49</v>
      </c>
      <c r="X42" s="16">
        <f>IFERROR(VLOOKUP($F42,[1]NumberLocations!$H$2:$BS$95,16,0),"0")</f>
        <v>27</v>
      </c>
      <c r="Y42" s="20">
        <f>IFERROR(VLOOKUP($F42,[1]NumberLocations!$H$2:$BS$95,19,0),"0")</f>
        <v>0</v>
      </c>
      <c r="Z42" s="1"/>
      <c r="AA42" s="1"/>
      <c r="AB42" s="1"/>
      <c r="AC42" s="1"/>
      <c r="AD42" s="1"/>
      <c r="AE42" s="1"/>
      <c r="AF42" s="1"/>
      <c r="AG42" s="1"/>
      <c r="AH42" s="1"/>
      <c r="AI42" s="1"/>
    </row>
    <row r="43" spans="1:35" s="28" customFormat="1" ht="17.45" customHeight="1" x14ac:dyDescent="0.3">
      <c r="A43" s="1"/>
      <c r="B43" s="14">
        <v>34</v>
      </c>
      <c r="C43" s="15" t="s">
        <v>214</v>
      </c>
      <c r="D43" s="16" t="s">
        <v>114</v>
      </c>
      <c r="E43" s="16" t="s">
        <v>115</v>
      </c>
      <c r="F43" s="16" t="s">
        <v>116</v>
      </c>
      <c r="G43" s="18"/>
      <c r="H43" s="16" t="s">
        <v>117</v>
      </c>
      <c r="I43" s="16">
        <f>IFERROR(VLOOKUP($F43,[1]NumberLocations!$H$2:$BS$95,8,0),"0")</f>
        <v>1383</v>
      </c>
      <c r="J43" s="16">
        <f>IFERROR(VLOOKUP($F43,[1]NumberLocations!$H$2:$BS$95,9,0),"0")</f>
        <v>7294</v>
      </c>
      <c r="K43" s="16">
        <f>IFERROR(VLOOKUP($F43,[1]NumberLocations!$H$2:$BS$95,10,0),"0")</f>
        <v>3750</v>
      </c>
      <c r="L43" s="16">
        <f>IFERROR(VLOOKUP($F43,[1]NumberLocations!$H$2:$BS$95,11,0),"0")</f>
        <v>3544</v>
      </c>
      <c r="M43" s="16">
        <f>IFERROR(VLOOKUP($F43,[1]NumberLocations!$H$2:$BS$95,25,0),"0")</f>
        <v>0</v>
      </c>
      <c r="N43" s="16">
        <f>IFERROR(VLOOKUP($F43,[1]NumberLocations!$H$2:$BS$95,26,0),"0")</f>
        <v>0</v>
      </c>
      <c r="O43" s="16">
        <f>IFERROR(VLOOKUP($F43,[1]NumberLocations!$H$2:$BS$95,27,0),"0")</f>
        <v>0</v>
      </c>
      <c r="P43" s="16">
        <f>IFERROR(VLOOKUP($F43,[1]NumberLocations!$H$2:$BS$95,28,0),"0")</f>
        <v>0</v>
      </c>
      <c r="Q43" s="16">
        <f>IFERROR(VLOOKUP($F43,[1]NumberLocations!$H$2:$BS$95,29,0),"0")</f>
        <v>11</v>
      </c>
      <c r="R43" s="16">
        <f>IFERROR(VLOOKUP($F43,[1]NumberLocations!$H$2:$BS$95,30,0),"0")</f>
        <v>61</v>
      </c>
      <c r="S43" s="16">
        <f>IFERROR(VLOOKUP($F43,[1]NumberLocations!$H$2:$BS$95,61,0),"0")</f>
        <v>1789</v>
      </c>
      <c r="T43" s="16">
        <f>IFERROR(VLOOKUP($F43,[1]NumberLocations!$H$2:$BS$95,62,0),"0")</f>
        <v>212</v>
      </c>
      <c r="U43" s="16">
        <f>IFERROR(VLOOKUP($F43,[1]NumberLocations!$H$2:$BS$95,63,0),"0")</f>
        <v>221</v>
      </c>
      <c r="V43" s="20">
        <f>IFERROR(VLOOKUP($F43,[1]NumberLocations!$H$2:$BS$95,64,0),"0")</f>
        <v>0</v>
      </c>
      <c r="W43" s="16">
        <f>IFERROR(VLOOKUP($F43,[1]NumberLocations!$H$2:$BS$95,13,0),"0")</f>
        <v>3412</v>
      </c>
      <c r="X43" s="16">
        <f>IFERROR(VLOOKUP($F43,[1]NumberLocations!$H$2:$BS$95,16,0),"0")</f>
        <v>3589</v>
      </c>
      <c r="Y43" s="20">
        <f>IFERROR(VLOOKUP($F43,[1]NumberLocations!$H$2:$BS$95,19,0),"0")</f>
        <v>293</v>
      </c>
      <c r="Z43" s="1"/>
      <c r="AA43" s="1"/>
      <c r="AB43" s="1"/>
      <c r="AC43" s="1"/>
      <c r="AD43" s="1"/>
      <c r="AE43" s="1"/>
      <c r="AF43" s="1"/>
      <c r="AG43" s="1"/>
      <c r="AH43" s="1"/>
      <c r="AI43" s="1"/>
    </row>
    <row r="44" spans="1:35" s="28" customFormat="1" ht="17.45" customHeight="1" x14ac:dyDescent="0.3">
      <c r="A44" s="1"/>
      <c r="B44" s="14">
        <v>35</v>
      </c>
      <c r="C44" s="15" t="s">
        <v>214</v>
      </c>
      <c r="D44" s="16" t="s">
        <v>114</v>
      </c>
      <c r="E44" s="16" t="s">
        <v>115</v>
      </c>
      <c r="F44" s="16" t="s">
        <v>118</v>
      </c>
      <c r="G44" s="18"/>
      <c r="H44" s="16" t="s">
        <v>119</v>
      </c>
      <c r="I44" s="16">
        <f>IFERROR(VLOOKUP($F44,[1]NumberLocations!$H$2:$BS$95,8,0),"0")</f>
        <v>1728</v>
      </c>
      <c r="J44" s="16">
        <f>IFERROR(VLOOKUP($F44,[1]NumberLocations!$H$2:$BS$95,9,0),"0")</f>
        <v>8675</v>
      </c>
      <c r="K44" s="16">
        <f>IFERROR(VLOOKUP($F44,[1]NumberLocations!$H$2:$BS$95,10,0),"0")</f>
        <v>4452</v>
      </c>
      <c r="L44" s="16">
        <f>IFERROR(VLOOKUP($F44,[1]NumberLocations!$H$2:$BS$95,11,0),"0")</f>
        <v>4223</v>
      </c>
      <c r="M44" s="16">
        <f>IFERROR(VLOOKUP($F44,[1]NumberLocations!$H$2:$BS$95,25,0),"0")</f>
        <v>0</v>
      </c>
      <c r="N44" s="16">
        <f>IFERROR(VLOOKUP($F44,[1]NumberLocations!$H$2:$BS$95,26,0),"0")</f>
        <v>0</v>
      </c>
      <c r="O44" s="16">
        <f>IFERROR(VLOOKUP($F44,[1]NumberLocations!$H$2:$BS$95,27,0),"0")</f>
        <v>2</v>
      </c>
      <c r="P44" s="16">
        <f>IFERROR(VLOOKUP($F44,[1]NumberLocations!$H$2:$BS$95,28,0),"0")</f>
        <v>10</v>
      </c>
      <c r="Q44" s="16">
        <f>IFERROR(VLOOKUP($F44,[1]NumberLocations!$H$2:$BS$95,29,0),"0")</f>
        <v>6</v>
      </c>
      <c r="R44" s="16">
        <f>IFERROR(VLOOKUP($F44,[1]NumberLocations!$H$2:$BS$95,30,0),"0")</f>
        <v>34</v>
      </c>
      <c r="S44" s="16">
        <f>IFERROR(VLOOKUP($F44,[1]NumberLocations!$H$2:$BS$95,61,0),"0")</f>
        <v>1820</v>
      </c>
      <c r="T44" s="16">
        <f>IFERROR(VLOOKUP($F44,[1]NumberLocations!$H$2:$BS$95,62,0),"0")</f>
        <v>0</v>
      </c>
      <c r="U44" s="16">
        <f>IFERROR(VLOOKUP($F44,[1]NumberLocations!$H$2:$BS$95,63,0),"0")</f>
        <v>0</v>
      </c>
      <c r="V44" s="20">
        <f>IFERROR(VLOOKUP($F44,[1]NumberLocations!$H$2:$BS$95,64,0),"0")</f>
        <v>0</v>
      </c>
      <c r="W44" s="16">
        <f>IFERROR(VLOOKUP($F44,[1]NumberLocations!$H$2:$BS$95,13,0),"0")</f>
        <v>4288</v>
      </c>
      <c r="X44" s="16">
        <f>IFERROR(VLOOKUP($F44,[1]NumberLocations!$H$2:$BS$95,16,0),"0")</f>
        <v>4050</v>
      </c>
      <c r="Y44" s="20">
        <f>IFERROR(VLOOKUP($F44,[1]NumberLocations!$H$2:$BS$95,19,0),"0")</f>
        <v>337</v>
      </c>
      <c r="Z44" s="1"/>
      <c r="AA44" s="1"/>
      <c r="AB44" s="1"/>
      <c r="AC44" s="1"/>
      <c r="AD44" s="1"/>
      <c r="AE44" s="1"/>
      <c r="AF44" s="1"/>
      <c r="AG44" s="1"/>
      <c r="AH44" s="1"/>
      <c r="AI44" s="1"/>
    </row>
    <row r="45" spans="1:35" s="28" customFormat="1" ht="17.45" customHeight="1" x14ac:dyDescent="0.3">
      <c r="A45" s="1"/>
      <c r="B45" s="14">
        <v>36</v>
      </c>
      <c r="C45" s="15" t="s">
        <v>214</v>
      </c>
      <c r="D45" s="16" t="s">
        <v>114</v>
      </c>
      <c r="E45" s="16" t="s">
        <v>115</v>
      </c>
      <c r="F45" s="16" t="s">
        <v>120</v>
      </c>
      <c r="G45" s="18"/>
      <c r="H45" s="16" t="s">
        <v>121</v>
      </c>
      <c r="I45" s="16">
        <f>IFERROR(VLOOKUP($F45,[1]NumberLocations!$H$2:$BS$95,8,0),"0")</f>
        <v>5046</v>
      </c>
      <c r="J45" s="16">
        <f>IFERROR(VLOOKUP($F45,[1]NumberLocations!$H$2:$BS$95,9,0),"0")</f>
        <v>26520</v>
      </c>
      <c r="K45" s="16">
        <f>IFERROR(VLOOKUP($F45,[1]NumberLocations!$H$2:$BS$95,10,0),"0")</f>
        <v>13623</v>
      </c>
      <c r="L45" s="16">
        <f>IFERROR(VLOOKUP($F45,[1]NumberLocations!$H$2:$BS$95,11,0),"0")</f>
        <v>12897</v>
      </c>
      <c r="M45" s="16">
        <f>IFERROR(VLOOKUP($F45,[1]NumberLocations!$H$2:$BS$95,25,0),"0")</f>
        <v>10</v>
      </c>
      <c r="N45" s="16">
        <f>IFERROR(VLOOKUP($F45,[1]NumberLocations!$H$2:$BS$95,26,0),"0")</f>
        <v>29</v>
      </c>
      <c r="O45" s="16">
        <f>IFERROR(VLOOKUP($F45,[1]NumberLocations!$H$2:$BS$95,27,0),"0")</f>
        <v>0</v>
      </c>
      <c r="P45" s="16">
        <f>IFERROR(VLOOKUP($F45,[1]NumberLocations!$H$2:$BS$95,28,0),"0")</f>
        <v>0</v>
      </c>
      <c r="Q45" s="16">
        <f>IFERROR(VLOOKUP($F45,[1]NumberLocations!$H$2:$BS$95,29,0),"0")</f>
        <v>35</v>
      </c>
      <c r="R45" s="16">
        <f>IFERROR(VLOOKUP($F45,[1]NumberLocations!$H$2:$BS$95,30,0),"0")</f>
        <v>121</v>
      </c>
      <c r="S45" s="16">
        <f>IFERROR(VLOOKUP($F45,[1]NumberLocations!$H$2:$BS$95,61,0),"0")</f>
        <v>5000</v>
      </c>
      <c r="T45" s="16">
        <f>IFERROR(VLOOKUP($F45,[1]NumberLocations!$H$2:$BS$95,62,0),"0")</f>
        <v>0</v>
      </c>
      <c r="U45" s="16">
        <f>IFERROR(VLOOKUP($F45,[1]NumberLocations!$H$2:$BS$95,63,0),"0")</f>
        <v>0</v>
      </c>
      <c r="V45" s="20">
        <f>IFERROR(VLOOKUP($F45,[1]NumberLocations!$H$2:$BS$95,64,0),"0")</f>
        <v>0</v>
      </c>
      <c r="W45" s="16">
        <f>IFERROR(VLOOKUP($F45,[1]NumberLocations!$H$2:$BS$95,13,0),"0")</f>
        <v>11511</v>
      </c>
      <c r="X45" s="16">
        <f>IFERROR(VLOOKUP($F45,[1]NumberLocations!$H$2:$BS$95,16,0),"0")</f>
        <v>13734</v>
      </c>
      <c r="Y45" s="20">
        <f>IFERROR(VLOOKUP($F45,[1]NumberLocations!$H$2:$BS$95,19,0),"0")</f>
        <v>1275</v>
      </c>
      <c r="Z45" s="1"/>
      <c r="AA45" s="1"/>
      <c r="AB45" s="1"/>
      <c r="AC45" s="1"/>
      <c r="AD45" s="1"/>
      <c r="AE45" s="1"/>
      <c r="AF45" s="1"/>
      <c r="AG45" s="1"/>
      <c r="AH45" s="1"/>
      <c r="AI45" s="1"/>
    </row>
    <row r="46" spans="1:35" s="28" customFormat="1" ht="17.45" customHeight="1" x14ac:dyDescent="0.3">
      <c r="A46" s="1"/>
      <c r="B46" s="14">
        <v>37</v>
      </c>
      <c r="C46" s="15" t="s">
        <v>214</v>
      </c>
      <c r="D46" s="16" t="s">
        <v>114</v>
      </c>
      <c r="E46" s="16" t="s">
        <v>115</v>
      </c>
      <c r="F46" s="16" t="s">
        <v>122</v>
      </c>
      <c r="G46" s="18"/>
      <c r="H46" s="16" t="s">
        <v>123</v>
      </c>
      <c r="I46" s="16">
        <f>IFERROR(VLOOKUP($F46,[1]NumberLocations!$H$2:$BS$95,8,0),"0")</f>
        <v>727</v>
      </c>
      <c r="J46" s="16">
        <f>IFERROR(VLOOKUP($F46,[1]NumberLocations!$H$2:$BS$95,9,0),"0")</f>
        <v>3926</v>
      </c>
      <c r="K46" s="16">
        <f>IFERROR(VLOOKUP($F46,[1]NumberLocations!$H$2:$BS$95,10,0),"0")</f>
        <v>1978</v>
      </c>
      <c r="L46" s="16">
        <f>IFERROR(VLOOKUP($F46,[1]NumberLocations!$H$2:$BS$95,11,0),"0")</f>
        <v>1948</v>
      </c>
      <c r="M46" s="16">
        <f>IFERROR(VLOOKUP($F46,[1]NumberLocations!$H$2:$BS$95,25,0),"0")</f>
        <v>1</v>
      </c>
      <c r="N46" s="16">
        <f>IFERROR(VLOOKUP($F46,[1]NumberLocations!$H$2:$BS$95,26,0),"0")</f>
        <v>4</v>
      </c>
      <c r="O46" s="16">
        <f>IFERROR(VLOOKUP($F46,[1]NumberLocations!$H$2:$BS$95,27,0),"0")</f>
        <v>0</v>
      </c>
      <c r="P46" s="16">
        <f>IFERROR(VLOOKUP($F46,[1]NumberLocations!$H$2:$BS$95,28,0),"0")</f>
        <v>0</v>
      </c>
      <c r="Q46" s="16">
        <f>IFERROR(VLOOKUP($F46,[1]NumberLocations!$H$2:$BS$95,29,0),"0")</f>
        <v>5</v>
      </c>
      <c r="R46" s="16">
        <f>IFERROR(VLOOKUP($F46,[1]NumberLocations!$H$2:$BS$95,30,0),"0")</f>
        <v>16</v>
      </c>
      <c r="S46" s="16">
        <f>IFERROR(VLOOKUP($F46,[1]NumberLocations!$H$2:$BS$95,61,0),"0")</f>
        <v>801</v>
      </c>
      <c r="T46" s="16">
        <f>IFERROR(VLOOKUP($F46,[1]NumberLocations!$H$2:$BS$95,62,0),"0")</f>
        <v>0</v>
      </c>
      <c r="U46" s="16">
        <f>IFERROR(VLOOKUP($F46,[1]NumberLocations!$H$2:$BS$95,63,0),"0")</f>
        <v>0</v>
      </c>
      <c r="V46" s="20">
        <f>IFERROR(VLOOKUP($F46,[1]NumberLocations!$H$2:$BS$95,64,0),"0")</f>
        <v>0</v>
      </c>
      <c r="W46" s="16">
        <f>IFERROR(VLOOKUP($F46,[1]NumberLocations!$H$2:$BS$95,13,0),"0")</f>
        <v>1830</v>
      </c>
      <c r="X46" s="16">
        <f>IFERROR(VLOOKUP($F46,[1]NumberLocations!$H$2:$BS$95,16,0),"0")</f>
        <v>1919</v>
      </c>
      <c r="Y46" s="20">
        <f>IFERROR(VLOOKUP($F46,[1]NumberLocations!$H$2:$BS$95,19,0),"0")</f>
        <v>177</v>
      </c>
      <c r="Z46" s="1"/>
      <c r="AA46" s="1"/>
      <c r="AB46" s="1"/>
      <c r="AC46" s="1"/>
      <c r="AD46" s="1"/>
      <c r="AE46" s="1"/>
      <c r="AF46" s="1"/>
      <c r="AG46" s="1"/>
      <c r="AH46" s="1"/>
      <c r="AI46" s="1"/>
    </row>
    <row r="47" spans="1:35" s="28" customFormat="1" ht="17.45" customHeight="1" x14ac:dyDescent="0.3">
      <c r="A47" s="1"/>
      <c r="B47" s="14">
        <v>38</v>
      </c>
      <c r="C47" s="15" t="s">
        <v>214</v>
      </c>
      <c r="D47" s="16" t="s">
        <v>114</v>
      </c>
      <c r="E47" s="16" t="s">
        <v>124</v>
      </c>
      <c r="F47" s="16" t="s">
        <v>125</v>
      </c>
      <c r="G47" s="18"/>
      <c r="H47" s="16" t="s">
        <v>126</v>
      </c>
      <c r="I47" s="16">
        <f>IFERROR(VLOOKUP($F47,[1]NumberLocations!$H$2:$BS$95,8,0),"0")</f>
        <v>622</v>
      </c>
      <c r="J47" s="16">
        <f>IFERROR(VLOOKUP($F47,[1]NumberLocations!$H$2:$BS$95,9,0),"0")</f>
        <v>3200</v>
      </c>
      <c r="K47" s="16">
        <f>IFERROR(VLOOKUP($F47,[1]NumberLocations!$H$2:$BS$95,10,0),"0")</f>
        <v>1683</v>
      </c>
      <c r="L47" s="16">
        <f>IFERROR(VLOOKUP($F47,[1]NumberLocations!$H$2:$BS$95,11,0),"0")</f>
        <v>1517</v>
      </c>
      <c r="M47" s="16">
        <f>IFERROR(VLOOKUP($F47,[1]NumberLocations!$H$2:$BS$95,25,0),"0")</f>
        <v>0</v>
      </c>
      <c r="N47" s="16">
        <f>IFERROR(VLOOKUP($F47,[1]NumberLocations!$H$2:$BS$95,26,0),"0")</f>
        <v>0</v>
      </c>
      <c r="O47" s="16">
        <f>IFERROR(VLOOKUP($F47,[1]NumberLocations!$H$2:$BS$95,27,0),"0")</f>
        <v>0</v>
      </c>
      <c r="P47" s="16">
        <f>IFERROR(VLOOKUP($F47,[1]NumberLocations!$H$2:$BS$95,28,0),"0")</f>
        <v>0</v>
      </c>
      <c r="Q47" s="16">
        <f>IFERROR(VLOOKUP($F47,[1]NumberLocations!$H$2:$BS$95,29,0),"0")</f>
        <v>0</v>
      </c>
      <c r="R47" s="16">
        <f>IFERROR(VLOOKUP($F47,[1]NumberLocations!$H$2:$BS$95,30,0),"0")</f>
        <v>0</v>
      </c>
      <c r="S47" s="16">
        <f>IFERROR(VLOOKUP($F47,[1]NumberLocations!$H$2:$BS$95,61,0),"0")</f>
        <v>878</v>
      </c>
      <c r="T47" s="16">
        <f>IFERROR(VLOOKUP($F47,[1]NumberLocations!$H$2:$BS$95,62,0),"0")</f>
        <v>0</v>
      </c>
      <c r="U47" s="16">
        <f>IFERROR(VLOOKUP($F47,[1]NumberLocations!$H$2:$BS$95,63,0),"0")</f>
        <v>0</v>
      </c>
      <c r="V47" s="20">
        <f>IFERROR(VLOOKUP($F47,[1]NumberLocations!$H$2:$BS$95,64,0),"0")</f>
        <v>22</v>
      </c>
      <c r="W47" s="16">
        <f>IFERROR(VLOOKUP($F47,[1]NumberLocations!$H$2:$BS$95,13,0),"0")</f>
        <v>1535</v>
      </c>
      <c r="X47" s="16">
        <f>IFERROR(VLOOKUP($F47,[1]NumberLocations!$H$2:$BS$95,16,0),"0")</f>
        <v>1518</v>
      </c>
      <c r="Y47" s="20">
        <f>IFERROR(VLOOKUP($F47,[1]NumberLocations!$H$2:$BS$95,19,0),"0")</f>
        <v>147</v>
      </c>
      <c r="Z47" s="1"/>
      <c r="AA47" s="1"/>
      <c r="AB47" s="1"/>
      <c r="AC47" s="1"/>
      <c r="AD47" s="1"/>
      <c r="AE47" s="1"/>
      <c r="AF47" s="1"/>
      <c r="AG47" s="1"/>
      <c r="AH47" s="1"/>
      <c r="AI47" s="1"/>
    </row>
    <row r="48" spans="1:35" s="28" customFormat="1" ht="17.45" customHeight="1" x14ac:dyDescent="0.3">
      <c r="A48" s="1"/>
      <c r="B48" s="14">
        <v>39</v>
      </c>
      <c r="C48" s="15" t="s">
        <v>214</v>
      </c>
      <c r="D48" s="16" t="s">
        <v>127</v>
      </c>
      <c r="E48" s="16" t="s">
        <v>128</v>
      </c>
      <c r="F48" s="16" t="s">
        <v>129</v>
      </c>
      <c r="G48" s="18"/>
      <c r="H48" s="16" t="s">
        <v>130</v>
      </c>
      <c r="I48" s="16">
        <f>IFERROR(VLOOKUP($F48,[1]NumberLocations!$H$2:$BS$95,8,0),"0")</f>
        <v>198</v>
      </c>
      <c r="J48" s="16">
        <f>IFERROR(VLOOKUP($F48,[1]NumberLocations!$H$2:$BS$95,9,0),"0")</f>
        <v>996</v>
      </c>
      <c r="K48" s="16">
        <f>IFERROR(VLOOKUP($F48,[1]NumberLocations!$H$2:$BS$95,10,0),"0")</f>
        <v>518</v>
      </c>
      <c r="L48" s="16">
        <f>IFERROR(VLOOKUP($F48,[1]NumberLocations!$H$2:$BS$95,11,0),"0")</f>
        <v>478</v>
      </c>
      <c r="M48" s="16">
        <f>IFERROR(VLOOKUP($F48,[1]NumberLocations!$H$2:$BS$95,25,0),"0")</f>
        <v>0</v>
      </c>
      <c r="N48" s="16">
        <f>IFERROR(VLOOKUP($F48,[1]NumberLocations!$H$2:$BS$95,26,0),"0")</f>
        <v>0</v>
      </c>
      <c r="O48" s="16">
        <f>IFERROR(VLOOKUP($F48,[1]NumberLocations!$H$2:$BS$95,27,0),"0")</f>
        <v>0</v>
      </c>
      <c r="P48" s="16">
        <f>IFERROR(VLOOKUP($F48,[1]NumberLocations!$H$2:$BS$95,28,0),"0")</f>
        <v>0</v>
      </c>
      <c r="Q48" s="16">
        <f>IFERROR(VLOOKUP($F48,[1]NumberLocations!$H$2:$BS$95,29,0),"0")</f>
        <v>0</v>
      </c>
      <c r="R48" s="16">
        <f>IFERROR(VLOOKUP($F48,[1]NumberLocations!$H$2:$BS$95,30,0),"0")</f>
        <v>0</v>
      </c>
      <c r="S48" s="16">
        <f>IFERROR(VLOOKUP($F48,[1]NumberLocations!$H$2:$BS$95,61,0),"0")</f>
        <v>230</v>
      </c>
      <c r="T48" s="16">
        <f>IFERROR(VLOOKUP($F48,[1]NumberLocations!$H$2:$BS$95,62,0),"0")</f>
        <v>2770</v>
      </c>
      <c r="U48" s="16">
        <f>IFERROR(VLOOKUP($F48,[1]NumberLocations!$H$2:$BS$95,63,0),"0")</f>
        <v>0</v>
      </c>
      <c r="V48" s="20">
        <f>IFERROR(VLOOKUP($F48,[1]NumberLocations!$H$2:$BS$95,64,0),"0")</f>
        <v>0</v>
      </c>
      <c r="W48" s="16">
        <f>IFERROR(VLOOKUP($F48,[1]NumberLocations!$H$2:$BS$95,13,0),"0")</f>
        <v>519</v>
      </c>
      <c r="X48" s="16">
        <f>IFERROR(VLOOKUP($F48,[1]NumberLocations!$H$2:$BS$95,16,0),"0")</f>
        <v>432</v>
      </c>
      <c r="Y48" s="20">
        <f>IFERROR(VLOOKUP($F48,[1]NumberLocations!$H$2:$BS$95,19,0),"0")</f>
        <v>45</v>
      </c>
      <c r="Z48" s="1"/>
      <c r="AA48" s="1"/>
      <c r="AB48" s="1"/>
      <c r="AC48" s="1"/>
      <c r="AD48" s="1"/>
      <c r="AE48" s="1"/>
      <c r="AF48" s="1"/>
      <c r="AG48" s="1"/>
      <c r="AH48" s="1"/>
      <c r="AI48" s="1"/>
    </row>
    <row r="49" spans="1:35" s="28" customFormat="1" ht="17.45" customHeight="1" x14ac:dyDescent="0.3">
      <c r="A49" s="1"/>
      <c r="B49" s="14">
        <v>40</v>
      </c>
      <c r="C49" s="15" t="s">
        <v>214</v>
      </c>
      <c r="D49" s="16" t="s">
        <v>114</v>
      </c>
      <c r="E49" s="16" t="s">
        <v>131</v>
      </c>
      <c r="F49" s="31" t="s">
        <v>132</v>
      </c>
      <c r="G49" s="18"/>
      <c r="H49" s="16" t="s">
        <v>133</v>
      </c>
      <c r="I49" s="16">
        <f>IFERROR(VLOOKUP($F49,[1]NumberLocations!$H$2:$BS$95,8,0),"0")</f>
        <v>2640</v>
      </c>
      <c r="J49" s="16">
        <f>IFERROR(VLOOKUP($F49,[1]NumberLocations!$H$2:$BS$95,9,0),"0")</f>
        <v>13648</v>
      </c>
      <c r="K49" s="16">
        <f>IFERROR(VLOOKUP($F49,[1]NumberLocations!$H$2:$BS$95,10,0),"0")</f>
        <v>7037</v>
      </c>
      <c r="L49" s="16">
        <f>IFERROR(VLOOKUP($F49,[1]NumberLocations!$H$2:$BS$95,11,0),"0")</f>
        <v>6611</v>
      </c>
      <c r="M49" s="16">
        <f>IFERROR(VLOOKUP($F49,[1]NumberLocations!$H$2:$BS$95,25,0),"0")</f>
        <v>0</v>
      </c>
      <c r="N49" s="16">
        <f>IFERROR(VLOOKUP($F49,[1]NumberLocations!$H$2:$BS$95,26,0),"0")</f>
        <v>0</v>
      </c>
      <c r="O49" s="16">
        <f>IFERROR(VLOOKUP($F49,[1]NumberLocations!$H$2:$BS$95,27,0),"0")</f>
        <v>0</v>
      </c>
      <c r="P49" s="16">
        <f>IFERROR(VLOOKUP($F49,[1]NumberLocations!$H$2:$BS$95,28,0),"0")</f>
        <v>0</v>
      </c>
      <c r="Q49" s="16">
        <f>IFERROR(VLOOKUP($F49,[1]NumberLocations!$H$2:$BS$95,29,0),"0")</f>
        <v>1</v>
      </c>
      <c r="R49" s="16">
        <f>IFERROR(VLOOKUP($F49,[1]NumberLocations!$H$2:$BS$95,30,0),"0")</f>
        <v>7</v>
      </c>
      <c r="S49" s="16">
        <f>IFERROR(VLOOKUP($F49,[1]NumberLocations!$H$2:$BS$95,61,0),"0")</f>
        <v>3000</v>
      </c>
      <c r="T49" s="16">
        <f>IFERROR(VLOOKUP($F49,[1]NumberLocations!$H$2:$BS$95,62,0),"0")</f>
        <v>0</v>
      </c>
      <c r="U49" s="16">
        <f>IFERROR(VLOOKUP($F49,[1]NumberLocations!$H$2:$BS$95,63,0),"0")</f>
        <v>0</v>
      </c>
      <c r="V49" s="20">
        <f>IFERROR(VLOOKUP($F49,[1]NumberLocations!$H$2:$BS$95,64,0),"0")</f>
        <v>0</v>
      </c>
      <c r="W49" s="16">
        <f>IFERROR(VLOOKUP($F49,[1]NumberLocations!$H$2:$BS$95,13,0),"0")</f>
        <v>6499</v>
      </c>
      <c r="X49" s="16">
        <f>IFERROR(VLOOKUP($F49,[1]NumberLocations!$H$2:$BS$95,16,0),"0")</f>
        <v>6534</v>
      </c>
      <c r="Y49" s="20">
        <f>IFERROR(VLOOKUP($F49,[1]NumberLocations!$H$2:$BS$95,19,0),"0")</f>
        <v>615</v>
      </c>
      <c r="Z49" s="1"/>
      <c r="AA49" s="1"/>
      <c r="AB49" s="1"/>
      <c r="AC49" s="1"/>
      <c r="AD49" s="1"/>
      <c r="AE49" s="1"/>
      <c r="AF49" s="1"/>
      <c r="AG49" s="1"/>
      <c r="AH49" s="1"/>
      <c r="AI49" s="1"/>
    </row>
    <row r="50" spans="1:35" s="28" customFormat="1" ht="17.45" customHeight="1" x14ac:dyDescent="0.3">
      <c r="A50" s="1"/>
      <c r="B50" s="14">
        <v>41</v>
      </c>
      <c r="C50" s="15" t="s">
        <v>214</v>
      </c>
      <c r="D50" s="16" t="s">
        <v>114</v>
      </c>
      <c r="E50" s="16" t="s">
        <v>131</v>
      </c>
      <c r="F50" s="16" t="s">
        <v>134</v>
      </c>
      <c r="G50" s="18"/>
      <c r="H50" s="16" t="s">
        <v>135</v>
      </c>
      <c r="I50" s="16">
        <f>IFERROR(VLOOKUP($F50,[1]NumberLocations!$H$2:$BS$95,8,0),"0")</f>
        <v>2789</v>
      </c>
      <c r="J50" s="16">
        <f>IFERROR(VLOOKUP($F50,[1]NumberLocations!$H$2:$BS$95,9,0),"0")</f>
        <v>15248</v>
      </c>
      <c r="K50" s="16">
        <f>IFERROR(VLOOKUP($F50,[1]NumberLocations!$H$2:$BS$95,10,0),"0")</f>
        <v>7620</v>
      </c>
      <c r="L50" s="16">
        <f>IFERROR(VLOOKUP($F50,[1]NumberLocations!$H$2:$BS$95,11,0),"0")</f>
        <v>7628</v>
      </c>
      <c r="M50" s="16">
        <f>IFERROR(VLOOKUP($F50,[1]NumberLocations!$H$2:$BS$95,25,0),"0")</f>
        <v>32</v>
      </c>
      <c r="N50" s="16">
        <f>IFERROR(VLOOKUP($F50,[1]NumberLocations!$H$2:$BS$95,26,0),"0")</f>
        <v>97</v>
      </c>
      <c r="O50" s="16">
        <f>IFERROR(VLOOKUP($F50,[1]NumberLocations!$H$2:$BS$95,27,0),"0")</f>
        <v>0</v>
      </c>
      <c r="P50" s="16">
        <f>IFERROR(VLOOKUP($F50,[1]NumberLocations!$H$2:$BS$95,28,0),"0")</f>
        <v>0</v>
      </c>
      <c r="Q50" s="16">
        <f>IFERROR(VLOOKUP($F50,[1]NumberLocations!$H$2:$BS$95,29,0),"0")</f>
        <v>33</v>
      </c>
      <c r="R50" s="16">
        <f>IFERROR(VLOOKUP($F50,[1]NumberLocations!$H$2:$BS$95,30,0),"0")</f>
        <v>159</v>
      </c>
      <c r="S50" s="16">
        <f>IFERROR(VLOOKUP($F50,[1]NumberLocations!$H$2:$BS$95,61,0),"0")</f>
        <v>3120</v>
      </c>
      <c r="T50" s="16">
        <f>IFERROR(VLOOKUP($F50,[1]NumberLocations!$H$2:$BS$95,62,0),"0")</f>
        <v>0</v>
      </c>
      <c r="U50" s="16">
        <f>IFERROR(VLOOKUP($F50,[1]NumberLocations!$H$2:$BS$95,63,0),"0")</f>
        <v>0</v>
      </c>
      <c r="V50" s="20">
        <f>IFERROR(VLOOKUP($F50,[1]NumberLocations!$H$2:$BS$95,64,0),"0")</f>
        <v>0</v>
      </c>
      <c r="W50" s="16">
        <f>IFERROR(VLOOKUP($F50,[1]NumberLocations!$H$2:$BS$95,13,0),"0")</f>
        <v>7143</v>
      </c>
      <c r="X50" s="16">
        <f>IFERROR(VLOOKUP($F50,[1]NumberLocations!$H$2:$BS$95,16,0),"0")</f>
        <v>7431</v>
      </c>
      <c r="Y50" s="20">
        <f>IFERROR(VLOOKUP($F50,[1]NumberLocations!$H$2:$BS$95,19,0),"0")</f>
        <v>674</v>
      </c>
      <c r="Z50" s="1"/>
      <c r="AA50" s="1"/>
      <c r="AB50" s="1"/>
      <c r="AC50" s="1"/>
      <c r="AD50" s="1"/>
      <c r="AE50" s="1"/>
      <c r="AF50" s="1"/>
      <c r="AG50" s="1"/>
      <c r="AH50" s="1"/>
      <c r="AI50" s="1"/>
    </row>
    <row r="51" spans="1:35" s="28" customFormat="1" ht="17.45" customHeight="1" x14ac:dyDescent="0.3">
      <c r="A51" s="1"/>
      <c r="B51" s="14">
        <v>42</v>
      </c>
      <c r="C51" s="15" t="s">
        <v>214</v>
      </c>
      <c r="D51" s="16" t="s">
        <v>114</v>
      </c>
      <c r="E51" s="16" t="s">
        <v>131</v>
      </c>
      <c r="F51" s="16" t="s">
        <v>136</v>
      </c>
      <c r="G51" s="18"/>
      <c r="H51" s="16" t="s">
        <v>137</v>
      </c>
      <c r="I51" s="16">
        <f>IFERROR(VLOOKUP($F51,[1]NumberLocations!$H$2:$BS$95,8,0),"0")</f>
        <v>2046</v>
      </c>
      <c r="J51" s="16">
        <f>IFERROR(VLOOKUP($F51,[1]NumberLocations!$H$2:$BS$95,9,0),"0")</f>
        <v>10578</v>
      </c>
      <c r="K51" s="16">
        <f>IFERROR(VLOOKUP($F51,[1]NumberLocations!$H$2:$BS$95,10,0),"0")</f>
        <v>5434</v>
      </c>
      <c r="L51" s="16">
        <f>IFERROR(VLOOKUP($F51,[1]NumberLocations!$H$2:$BS$95,11,0),"0")</f>
        <v>5144</v>
      </c>
      <c r="M51" s="16">
        <f>IFERROR(VLOOKUP($F51,[1]NumberLocations!$H$2:$BS$95,25,0),"0")</f>
        <v>4</v>
      </c>
      <c r="N51" s="16">
        <f>IFERROR(VLOOKUP($F51,[1]NumberLocations!$H$2:$BS$95,26,0),"0")</f>
        <v>22</v>
      </c>
      <c r="O51" s="16">
        <f>IFERROR(VLOOKUP($F51,[1]NumberLocations!$H$2:$BS$95,27,0),"0")</f>
        <v>0</v>
      </c>
      <c r="P51" s="16">
        <f>IFERROR(VLOOKUP($F51,[1]NumberLocations!$H$2:$BS$95,28,0),"0")</f>
        <v>0</v>
      </c>
      <c r="Q51" s="16">
        <f>IFERROR(VLOOKUP($F51,[1]NumberLocations!$H$2:$BS$95,29,0),"0")</f>
        <v>7</v>
      </c>
      <c r="R51" s="16">
        <f>IFERROR(VLOOKUP($F51,[1]NumberLocations!$H$2:$BS$95,30,0),"0")</f>
        <v>32</v>
      </c>
      <c r="S51" s="16">
        <f>IFERROR(VLOOKUP($F51,[1]NumberLocations!$H$2:$BS$95,61,0),"0")</f>
        <v>1522</v>
      </c>
      <c r="T51" s="16">
        <f>IFERROR(VLOOKUP($F51,[1]NumberLocations!$H$2:$BS$95,62,0),"0")</f>
        <v>0</v>
      </c>
      <c r="U51" s="16">
        <f>IFERROR(VLOOKUP($F51,[1]NumberLocations!$H$2:$BS$95,63,0),"0")</f>
        <v>0</v>
      </c>
      <c r="V51" s="20">
        <f>IFERROR(VLOOKUP($F51,[1]NumberLocations!$H$2:$BS$95,64,0),"0")</f>
        <v>0</v>
      </c>
      <c r="W51" s="16">
        <f>IFERROR(VLOOKUP($F51,[1]NumberLocations!$H$2:$BS$95,13,0),"0")</f>
        <v>4944</v>
      </c>
      <c r="X51" s="16">
        <f>IFERROR(VLOOKUP($F51,[1]NumberLocations!$H$2:$BS$95,16,0),"0")</f>
        <v>5129</v>
      </c>
      <c r="Y51" s="20">
        <f>IFERROR(VLOOKUP($F51,[1]NumberLocations!$H$2:$BS$95,19,0),"0")</f>
        <v>505</v>
      </c>
      <c r="Z51" s="1"/>
      <c r="AA51" s="1"/>
      <c r="AB51" s="1"/>
      <c r="AC51" s="1"/>
      <c r="AD51" s="1"/>
      <c r="AE51" s="1"/>
      <c r="AF51" s="1"/>
      <c r="AG51" s="1"/>
      <c r="AH51" s="1"/>
      <c r="AI51" s="1"/>
    </row>
    <row r="52" spans="1:35" s="28" customFormat="1" ht="17.45" customHeight="1" x14ac:dyDescent="0.3">
      <c r="A52" s="1"/>
      <c r="B52" s="14">
        <v>43</v>
      </c>
      <c r="C52" s="15" t="s">
        <v>214</v>
      </c>
      <c r="D52" s="16" t="s">
        <v>114</v>
      </c>
      <c r="E52" s="16" t="s">
        <v>131</v>
      </c>
      <c r="F52" s="16" t="s">
        <v>138</v>
      </c>
      <c r="G52" s="18"/>
      <c r="H52" s="16" t="s">
        <v>139</v>
      </c>
      <c r="I52" s="16">
        <f>IFERROR(VLOOKUP($F52,[1]NumberLocations!$H$2:$BS$95,8,0),"0")</f>
        <v>2602</v>
      </c>
      <c r="J52" s="16">
        <f>IFERROR(VLOOKUP($F52,[1]NumberLocations!$H$2:$BS$95,9,0),"0")</f>
        <v>14082</v>
      </c>
      <c r="K52" s="16">
        <f>IFERROR(VLOOKUP($F52,[1]NumberLocations!$H$2:$BS$95,10,0),"0")</f>
        <v>7372</v>
      </c>
      <c r="L52" s="16">
        <f>IFERROR(VLOOKUP($F52,[1]NumberLocations!$H$2:$BS$95,11,0),"0")</f>
        <v>6710</v>
      </c>
      <c r="M52" s="16">
        <f>IFERROR(VLOOKUP($F52,[1]NumberLocations!$H$2:$BS$95,25,0),"0")</f>
        <v>4</v>
      </c>
      <c r="N52" s="16">
        <f>IFERROR(VLOOKUP($F52,[1]NumberLocations!$H$2:$BS$95,26,0),"0")</f>
        <v>27</v>
      </c>
      <c r="O52" s="16">
        <f>IFERROR(VLOOKUP($F52,[1]NumberLocations!$H$2:$BS$95,27,0),"0")</f>
        <v>0</v>
      </c>
      <c r="P52" s="16">
        <f>IFERROR(VLOOKUP($F52,[1]NumberLocations!$H$2:$BS$95,28,0),"0")</f>
        <v>0</v>
      </c>
      <c r="Q52" s="16">
        <f>IFERROR(VLOOKUP($F52,[1]NumberLocations!$H$2:$BS$95,29,0),"0")</f>
        <v>25</v>
      </c>
      <c r="R52" s="16">
        <f>IFERROR(VLOOKUP($F52,[1]NumberLocations!$H$2:$BS$95,30,0),"0")</f>
        <v>125</v>
      </c>
      <c r="S52" s="16">
        <f>IFERROR(VLOOKUP($F52,[1]NumberLocations!$H$2:$BS$95,61,0),"0")</f>
        <v>3004</v>
      </c>
      <c r="T52" s="16">
        <f>IFERROR(VLOOKUP($F52,[1]NumberLocations!$H$2:$BS$95,62,0),"0")</f>
        <v>0</v>
      </c>
      <c r="U52" s="16">
        <f>IFERROR(VLOOKUP($F52,[1]NumberLocations!$H$2:$BS$95,63,0),"0")</f>
        <v>0</v>
      </c>
      <c r="V52" s="20">
        <f>IFERROR(VLOOKUP($F52,[1]NumberLocations!$H$2:$BS$95,64,0),"0")</f>
        <v>0</v>
      </c>
      <c r="W52" s="16">
        <f>IFERROR(VLOOKUP($F52,[1]NumberLocations!$H$2:$BS$95,13,0),"0")</f>
        <v>5701</v>
      </c>
      <c r="X52" s="16">
        <f>IFERROR(VLOOKUP($F52,[1]NumberLocations!$H$2:$BS$95,16,0),"0")</f>
        <v>7733</v>
      </c>
      <c r="Y52" s="20">
        <f>IFERROR(VLOOKUP($F52,[1]NumberLocations!$H$2:$BS$95,19,0),"0")</f>
        <v>648</v>
      </c>
      <c r="Z52" s="1"/>
      <c r="AA52" s="1"/>
      <c r="AB52" s="1"/>
      <c r="AC52" s="1"/>
      <c r="AD52" s="1"/>
      <c r="AE52" s="1"/>
      <c r="AF52" s="1"/>
      <c r="AG52" s="1"/>
      <c r="AH52" s="1"/>
      <c r="AI52" s="1"/>
    </row>
    <row r="53" spans="1:35" s="28" customFormat="1" ht="17.45" customHeight="1" x14ac:dyDescent="0.3">
      <c r="A53" s="1"/>
      <c r="B53" s="14">
        <v>44</v>
      </c>
      <c r="C53" s="15" t="s">
        <v>214</v>
      </c>
      <c r="D53" s="16" t="s">
        <v>114</v>
      </c>
      <c r="E53" s="16" t="s">
        <v>131</v>
      </c>
      <c r="F53" s="16" t="s">
        <v>140</v>
      </c>
      <c r="G53" s="18"/>
      <c r="H53" s="16" t="s">
        <v>141</v>
      </c>
      <c r="I53" s="16">
        <f>IFERROR(VLOOKUP($F53,[1]NumberLocations!$H$2:$BS$95,8,0),"0")</f>
        <v>3107</v>
      </c>
      <c r="J53" s="16">
        <f>IFERROR(VLOOKUP($F53,[1]NumberLocations!$H$2:$BS$95,9,0),"0")</f>
        <v>16626</v>
      </c>
      <c r="K53" s="16">
        <f>IFERROR(VLOOKUP($F53,[1]NumberLocations!$H$2:$BS$95,10,0),"0")</f>
        <v>8558</v>
      </c>
      <c r="L53" s="16">
        <f>IFERROR(VLOOKUP($F53,[1]NumberLocations!$H$2:$BS$95,11,0),"0")</f>
        <v>8068</v>
      </c>
      <c r="M53" s="16">
        <f>IFERROR(VLOOKUP($F53,[1]NumberLocations!$H$2:$BS$95,25,0),"0")</f>
        <v>35</v>
      </c>
      <c r="N53" s="16">
        <f>IFERROR(VLOOKUP($F53,[1]NumberLocations!$H$2:$BS$95,26,0),"0")</f>
        <v>106</v>
      </c>
      <c r="O53" s="16">
        <f>IFERROR(VLOOKUP($F53,[1]NumberLocations!$H$2:$BS$95,27,0),"0")</f>
        <v>0</v>
      </c>
      <c r="P53" s="16">
        <f>IFERROR(VLOOKUP($F53,[1]NumberLocations!$H$2:$BS$95,28,0),"0")</f>
        <v>0</v>
      </c>
      <c r="Q53" s="16">
        <f>IFERROR(VLOOKUP($F53,[1]NumberLocations!$H$2:$BS$95,29,0),"0")</f>
        <v>22</v>
      </c>
      <c r="R53" s="16">
        <f>IFERROR(VLOOKUP($F53,[1]NumberLocations!$H$2:$BS$95,30,0),"0")</f>
        <v>94</v>
      </c>
      <c r="S53" s="16">
        <f>IFERROR(VLOOKUP($F53,[1]NumberLocations!$H$2:$BS$95,61,0),"0")</f>
        <v>3985</v>
      </c>
      <c r="T53" s="16">
        <f>IFERROR(VLOOKUP($F53,[1]NumberLocations!$H$2:$BS$95,62,0),"0")</f>
        <v>10</v>
      </c>
      <c r="U53" s="16">
        <f>IFERROR(VLOOKUP($F53,[1]NumberLocations!$H$2:$BS$95,63,0),"0")</f>
        <v>5</v>
      </c>
      <c r="V53" s="20">
        <f>IFERROR(VLOOKUP($F53,[1]NumberLocations!$H$2:$BS$95,64,0),"0")</f>
        <v>0</v>
      </c>
      <c r="W53" s="16">
        <f>IFERROR(VLOOKUP($F53,[1]NumberLocations!$H$2:$BS$95,13,0),"0")</f>
        <v>7762</v>
      </c>
      <c r="X53" s="16">
        <f>IFERROR(VLOOKUP($F53,[1]NumberLocations!$H$2:$BS$95,16,0),"0")</f>
        <v>8181</v>
      </c>
      <c r="Y53" s="20">
        <f>IFERROR(VLOOKUP($F53,[1]NumberLocations!$H$2:$BS$95,19,0),"0")</f>
        <v>683</v>
      </c>
      <c r="Z53" s="1"/>
      <c r="AA53" s="1"/>
      <c r="AB53" s="1"/>
      <c r="AC53" s="1"/>
      <c r="AD53" s="1"/>
      <c r="AE53" s="1"/>
      <c r="AF53" s="1"/>
      <c r="AG53" s="1"/>
      <c r="AH53" s="1"/>
      <c r="AI53" s="1"/>
    </row>
    <row r="54" spans="1:35" s="28" customFormat="1" ht="17.45" customHeight="1" x14ac:dyDescent="0.3">
      <c r="A54" s="1"/>
      <c r="B54" s="14">
        <v>45</v>
      </c>
      <c r="C54" s="15" t="s">
        <v>214</v>
      </c>
      <c r="D54" s="16" t="s">
        <v>114</v>
      </c>
      <c r="E54" s="16" t="s">
        <v>131</v>
      </c>
      <c r="F54" s="16" t="s">
        <v>142</v>
      </c>
      <c r="G54" s="18"/>
      <c r="H54" s="16" t="s">
        <v>143</v>
      </c>
      <c r="I54" s="16">
        <f>IFERROR(VLOOKUP($F54,[1]NumberLocations!$H$2:$BS$95,8,0),"0")</f>
        <v>2584</v>
      </c>
      <c r="J54" s="16">
        <f>IFERROR(VLOOKUP($F54,[1]NumberLocations!$H$2:$BS$95,9,0),"0")</f>
        <v>13508</v>
      </c>
      <c r="K54" s="16">
        <f>IFERROR(VLOOKUP($F54,[1]NumberLocations!$H$2:$BS$95,10,0),"0")</f>
        <v>6904</v>
      </c>
      <c r="L54" s="16">
        <f>IFERROR(VLOOKUP($F54,[1]NumberLocations!$H$2:$BS$95,11,0),"0")</f>
        <v>6604</v>
      </c>
      <c r="M54" s="16">
        <f>IFERROR(VLOOKUP($F54,[1]NumberLocations!$H$2:$BS$95,25,0),"0")</f>
        <v>4</v>
      </c>
      <c r="N54" s="16">
        <f>IFERROR(VLOOKUP($F54,[1]NumberLocations!$H$2:$BS$95,26,0),"0")</f>
        <v>11</v>
      </c>
      <c r="O54" s="16">
        <f>IFERROR(VLOOKUP($F54,[1]NumberLocations!$H$2:$BS$95,27,0),"0")</f>
        <v>0</v>
      </c>
      <c r="P54" s="16">
        <f>IFERROR(VLOOKUP($F54,[1]NumberLocations!$H$2:$BS$95,28,0),"0")</f>
        <v>0</v>
      </c>
      <c r="Q54" s="16">
        <f>IFERROR(VLOOKUP($F54,[1]NumberLocations!$H$2:$BS$95,29,0),"0")</f>
        <v>11</v>
      </c>
      <c r="R54" s="16">
        <f>IFERROR(VLOOKUP($F54,[1]NumberLocations!$H$2:$BS$95,30,0),"0")</f>
        <v>55</v>
      </c>
      <c r="S54" s="16">
        <f>IFERROR(VLOOKUP($F54,[1]NumberLocations!$H$2:$BS$95,61,0),"0")</f>
        <v>3000</v>
      </c>
      <c r="T54" s="16">
        <f>IFERROR(VLOOKUP($F54,[1]NumberLocations!$H$2:$BS$95,62,0),"0")</f>
        <v>0</v>
      </c>
      <c r="U54" s="16">
        <f>IFERROR(VLOOKUP($F54,[1]NumberLocations!$H$2:$BS$95,63,0),"0")</f>
        <v>0</v>
      </c>
      <c r="V54" s="20">
        <f>IFERROR(VLOOKUP($F54,[1]NumberLocations!$H$2:$BS$95,64,0),"0")</f>
        <v>0</v>
      </c>
      <c r="W54" s="16">
        <f>IFERROR(VLOOKUP($F54,[1]NumberLocations!$H$2:$BS$95,13,0),"0")</f>
        <v>6564</v>
      </c>
      <c r="X54" s="16">
        <f>IFERROR(VLOOKUP($F54,[1]NumberLocations!$H$2:$BS$95,16,0),"0")</f>
        <v>6399</v>
      </c>
      <c r="Y54" s="20">
        <f>IFERROR(VLOOKUP($F54,[1]NumberLocations!$H$2:$BS$95,19,0),"0")</f>
        <v>545</v>
      </c>
      <c r="Z54" s="1"/>
      <c r="AA54" s="1"/>
      <c r="AB54" s="1"/>
      <c r="AC54" s="1"/>
      <c r="AD54" s="1"/>
      <c r="AE54" s="1"/>
      <c r="AF54" s="1"/>
      <c r="AG54" s="1"/>
      <c r="AH54" s="1"/>
      <c r="AI54" s="1"/>
    </row>
    <row r="55" spans="1:35" s="28" customFormat="1" ht="17.45" customHeight="1" x14ac:dyDescent="0.3">
      <c r="A55" s="1"/>
      <c r="B55" s="14">
        <v>46</v>
      </c>
      <c r="C55" s="15" t="s">
        <v>214</v>
      </c>
      <c r="D55" s="16" t="s">
        <v>144</v>
      </c>
      <c r="E55" s="16" t="s">
        <v>145</v>
      </c>
      <c r="F55" s="16" t="s">
        <v>146</v>
      </c>
      <c r="G55" s="18"/>
      <c r="H55" s="16" t="s">
        <v>147</v>
      </c>
      <c r="I55" s="16">
        <f>IFERROR(VLOOKUP($F55,[1]NumberLocations!$H$2:$BS$95,8,0),"0")</f>
        <v>599</v>
      </c>
      <c r="J55" s="16">
        <f>IFERROR(VLOOKUP($F55,[1]NumberLocations!$H$2:$BS$95,9,0),"0")</f>
        <v>2646</v>
      </c>
      <c r="K55" s="16">
        <f>IFERROR(VLOOKUP($F55,[1]NumberLocations!$H$2:$BS$95,10,0),"0")</f>
        <v>1284</v>
      </c>
      <c r="L55" s="16">
        <f>IFERROR(VLOOKUP($F55,[1]NumberLocations!$H$2:$BS$95,11,0),"0")</f>
        <v>1362</v>
      </c>
      <c r="M55" s="16">
        <f>IFERROR(VLOOKUP($F55,[1]NumberLocations!$H$2:$BS$95,25,0),"0")</f>
        <v>0</v>
      </c>
      <c r="N55" s="16">
        <f>IFERROR(VLOOKUP($F55,[1]NumberLocations!$H$2:$BS$95,26,0),"0")</f>
        <v>0</v>
      </c>
      <c r="O55" s="16">
        <f>IFERROR(VLOOKUP($F55,[1]NumberLocations!$H$2:$BS$95,27,0),"0")</f>
        <v>0</v>
      </c>
      <c r="P55" s="16">
        <f>IFERROR(VLOOKUP($F55,[1]NumberLocations!$H$2:$BS$95,28,0),"0")</f>
        <v>0</v>
      </c>
      <c r="Q55" s="16">
        <f>IFERROR(VLOOKUP($F55,[1]NumberLocations!$H$2:$BS$95,29,0),"0")</f>
        <v>4</v>
      </c>
      <c r="R55" s="16">
        <f>IFERROR(VLOOKUP($F55,[1]NumberLocations!$H$2:$BS$95,30,0),"0")</f>
        <v>23</v>
      </c>
      <c r="S55" s="16">
        <f>IFERROR(VLOOKUP($F55,[1]NumberLocations!$H$2:$BS$95,61,0),"0")</f>
        <v>811</v>
      </c>
      <c r="T55" s="16">
        <f>IFERROR(VLOOKUP($F55,[1]NumberLocations!$H$2:$BS$95,62,0),"0")</f>
        <v>0</v>
      </c>
      <c r="U55" s="16">
        <f>IFERROR(VLOOKUP($F55,[1]NumberLocations!$H$2:$BS$95,63,0),"0")</f>
        <v>0</v>
      </c>
      <c r="V55" s="20">
        <f>IFERROR(VLOOKUP($F55,[1]NumberLocations!$H$2:$BS$95,64,0),"0")</f>
        <v>0</v>
      </c>
      <c r="W55" s="16">
        <f>IFERROR(VLOOKUP($F55,[1]NumberLocations!$H$2:$BS$95,13,0),"0")</f>
        <v>1319</v>
      </c>
      <c r="X55" s="16">
        <f>IFERROR(VLOOKUP($F55,[1]NumberLocations!$H$2:$BS$95,16,0),"0")</f>
        <v>1265</v>
      </c>
      <c r="Y55" s="20">
        <f>IFERROR(VLOOKUP($F55,[1]NumberLocations!$H$2:$BS$95,19,0),"0")</f>
        <v>62</v>
      </c>
      <c r="Z55" s="1"/>
      <c r="AA55" s="1"/>
      <c r="AB55" s="1"/>
      <c r="AC55" s="1"/>
      <c r="AD55" s="1"/>
      <c r="AE55" s="1"/>
      <c r="AF55" s="1"/>
      <c r="AG55" s="1"/>
      <c r="AH55" s="1"/>
      <c r="AI55" s="1"/>
    </row>
    <row r="56" spans="1:35" s="28" customFormat="1" ht="17.45" customHeight="1" x14ac:dyDescent="0.3">
      <c r="A56" s="1"/>
      <c r="B56" s="14">
        <v>47</v>
      </c>
      <c r="C56" s="15" t="s">
        <v>214</v>
      </c>
      <c r="D56" s="16" t="s">
        <v>144</v>
      </c>
      <c r="E56" s="16" t="s">
        <v>145</v>
      </c>
      <c r="F56" s="16" t="s">
        <v>148</v>
      </c>
      <c r="G56" s="18"/>
      <c r="H56" s="16" t="s">
        <v>149</v>
      </c>
      <c r="I56" s="16">
        <f>IFERROR(VLOOKUP($F56,[1]NumberLocations!$H$2:$BS$95,8,0),"0")</f>
        <v>200</v>
      </c>
      <c r="J56" s="16">
        <f>IFERROR(VLOOKUP($F56,[1]NumberLocations!$H$2:$BS$95,9,0),"0")</f>
        <v>863</v>
      </c>
      <c r="K56" s="16">
        <f>IFERROR(VLOOKUP($F56,[1]NumberLocations!$H$2:$BS$95,10,0),"0")</f>
        <v>412</v>
      </c>
      <c r="L56" s="16">
        <f>IFERROR(VLOOKUP($F56,[1]NumberLocations!$H$2:$BS$95,11,0),"0")</f>
        <v>451</v>
      </c>
      <c r="M56" s="16">
        <f>IFERROR(VLOOKUP($F56,[1]NumberLocations!$H$2:$BS$95,25,0),"0")</f>
        <v>0</v>
      </c>
      <c r="N56" s="16">
        <f>IFERROR(VLOOKUP($F56,[1]NumberLocations!$H$2:$BS$95,26,0),"0")</f>
        <v>0</v>
      </c>
      <c r="O56" s="16">
        <f>IFERROR(VLOOKUP($F56,[1]NumberLocations!$H$2:$BS$95,27,0),"0")</f>
        <v>0</v>
      </c>
      <c r="P56" s="16">
        <f>IFERROR(VLOOKUP($F56,[1]NumberLocations!$H$2:$BS$95,28,0),"0")</f>
        <v>0</v>
      </c>
      <c r="Q56" s="16">
        <f>IFERROR(VLOOKUP($F56,[1]NumberLocations!$H$2:$BS$95,29,0),"0")</f>
        <v>4</v>
      </c>
      <c r="R56" s="16">
        <f>IFERROR(VLOOKUP($F56,[1]NumberLocations!$H$2:$BS$95,30,0),"0")</f>
        <v>23</v>
      </c>
      <c r="S56" s="16">
        <f>IFERROR(VLOOKUP($F56,[1]NumberLocations!$H$2:$BS$95,61,0),"0")</f>
        <v>273</v>
      </c>
      <c r="T56" s="16">
        <f>IFERROR(VLOOKUP($F56,[1]NumberLocations!$H$2:$BS$95,62,0),"0")</f>
        <v>239</v>
      </c>
      <c r="U56" s="16">
        <f>IFERROR(VLOOKUP($F56,[1]NumberLocations!$H$2:$BS$95,63,0),"0")</f>
        <v>0</v>
      </c>
      <c r="V56" s="20">
        <f>IFERROR(VLOOKUP($F56,[1]NumberLocations!$H$2:$BS$95,64,0),"0")</f>
        <v>0</v>
      </c>
      <c r="W56" s="16">
        <f>IFERROR(VLOOKUP($F56,[1]NumberLocations!$H$2:$BS$95,13,0),"0")</f>
        <v>432</v>
      </c>
      <c r="X56" s="16">
        <f>IFERROR(VLOOKUP($F56,[1]NumberLocations!$H$2:$BS$95,16,0),"0")</f>
        <v>393</v>
      </c>
      <c r="Y56" s="20">
        <f>IFERROR(VLOOKUP($F56,[1]NumberLocations!$H$2:$BS$95,19,0),"0")</f>
        <v>38</v>
      </c>
      <c r="Z56" s="1"/>
      <c r="AA56" s="1"/>
      <c r="AB56" s="1"/>
      <c r="AC56" s="1"/>
      <c r="AD56" s="1"/>
      <c r="AE56" s="1"/>
      <c r="AF56" s="1"/>
      <c r="AG56" s="1"/>
      <c r="AH56" s="1"/>
      <c r="AI56" s="1"/>
    </row>
    <row r="57" spans="1:35" s="28" customFormat="1" ht="17.45" customHeight="1" x14ac:dyDescent="0.3">
      <c r="A57" s="1"/>
      <c r="B57" s="14">
        <v>48</v>
      </c>
      <c r="C57" s="15" t="s">
        <v>214</v>
      </c>
      <c r="D57" s="16" t="s">
        <v>144</v>
      </c>
      <c r="E57" s="16" t="s">
        <v>145</v>
      </c>
      <c r="F57" s="16" t="s">
        <v>150</v>
      </c>
      <c r="G57" s="18"/>
      <c r="H57" s="16" t="s">
        <v>151</v>
      </c>
      <c r="I57" s="16">
        <f>IFERROR(VLOOKUP($F57,[1]NumberLocations!$H$2:$BS$95,8,0),"0")</f>
        <v>201</v>
      </c>
      <c r="J57" s="16">
        <f>IFERROR(VLOOKUP($F57,[1]NumberLocations!$H$2:$BS$95,9,0),"0")</f>
        <v>917</v>
      </c>
      <c r="K57" s="16">
        <f>IFERROR(VLOOKUP($F57,[1]NumberLocations!$H$2:$BS$95,10,0),"0")</f>
        <v>453</v>
      </c>
      <c r="L57" s="16">
        <f>IFERROR(VLOOKUP($F57,[1]NumberLocations!$H$2:$BS$95,11,0),"0")</f>
        <v>464</v>
      </c>
      <c r="M57" s="16">
        <f>IFERROR(VLOOKUP($F57,[1]NumberLocations!$H$2:$BS$95,25,0),"0")</f>
        <v>0</v>
      </c>
      <c r="N57" s="16">
        <f>IFERROR(VLOOKUP($F57,[1]NumberLocations!$H$2:$BS$95,26,0),"0")</f>
        <v>0</v>
      </c>
      <c r="O57" s="16">
        <f>IFERROR(VLOOKUP($F57,[1]NumberLocations!$H$2:$BS$95,27,0),"0")</f>
        <v>0</v>
      </c>
      <c r="P57" s="16">
        <f>IFERROR(VLOOKUP($F57,[1]NumberLocations!$H$2:$BS$95,28,0),"0")</f>
        <v>0</v>
      </c>
      <c r="Q57" s="16">
        <f>IFERROR(VLOOKUP($F57,[1]NumberLocations!$H$2:$BS$95,29,0),"0")</f>
        <v>2</v>
      </c>
      <c r="R57" s="16">
        <f>IFERROR(VLOOKUP($F57,[1]NumberLocations!$H$2:$BS$95,30,0),"0")</f>
        <v>15</v>
      </c>
      <c r="S57" s="16">
        <f>IFERROR(VLOOKUP($F57,[1]NumberLocations!$H$2:$BS$95,61,0),"0")</f>
        <v>241</v>
      </c>
      <c r="T57" s="16">
        <f>IFERROR(VLOOKUP($F57,[1]NumberLocations!$H$2:$BS$95,62,0),"0")</f>
        <v>728</v>
      </c>
      <c r="U57" s="16">
        <f>IFERROR(VLOOKUP($F57,[1]NumberLocations!$H$2:$BS$95,63,0),"0")</f>
        <v>0</v>
      </c>
      <c r="V57" s="20">
        <f>IFERROR(VLOOKUP($F57,[1]NumberLocations!$H$2:$BS$95,64,0),"0")</f>
        <v>0</v>
      </c>
      <c r="W57" s="16">
        <f>IFERROR(VLOOKUP($F57,[1]NumberLocations!$H$2:$BS$95,13,0),"0")</f>
        <v>505</v>
      </c>
      <c r="X57" s="16">
        <f>IFERROR(VLOOKUP($F57,[1]NumberLocations!$H$2:$BS$95,16,0),"0")</f>
        <v>383</v>
      </c>
      <c r="Y57" s="20">
        <f>IFERROR(VLOOKUP($F57,[1]NumberLocations!$H$2:$BS$95,19,0),"0")</f>
        <v>29</v>
      </c>
      <c r="Z57" s="1"/>
      <c r="AA57" s="1"/>
      <c r="AB57" s="1"/>
      <c r="AC57" s="1"/>
      <c r="AD57" s="1"/>
      <c r="AE57" s="1"/>
      <c r="AF57" s="1"/>
      <c r="AG57" s="1"/>
      <c r="AH57" s="1"/>
      <c r="AI57" s="1"/>
    </row>
    <row r="58" spans="1:35" s="28" customFormat="1" ht="17.45" customHeight="1" x14ac:dyDescent="0.3">
      <c r="A58" s="1"/>
      <c r="B58" s="14">
        <v>49</v>
      </c>
      <c r="C58" s="15" t="s">
        <v>214</v>
      </c>
      <c r="D58" s="16" t="s">
        <v>144</v>
      </c>
      <c r="E58" s="16" t="s">
        <v>152</v>
      </c>
      <c r="F58" s="16" t="s">
        <v>153</v>
      </c>
      <c r="G58" s="18"/>
      <c r="H58" s="16" t="s">
        <v>154</v>
      </c>
      <c r="I58" s="16">
        <f>IFERROR(VLOOKUP($F58,[1]NumberLocations!$H$2:$BS$95,8,0),"0")</f>
        <v>123</v>
      </c>
      <c r="J58" s="16">
        <f>IFERROR(VLOOKUP($F58,[1]NumberLocations!$H$2:$BS$95,9,0),"0")</f>
        <v>642</v>
      </c>
      <c r="K58" s="16">
        <f>IFERROR(VLOOKUP($F58,[1]NumberLocations!$H$2:$BS$95,10,0),"0")</f>
        <v>362</v>
      </c>
      <c r="L58" s="16">
        <f>IFERROR(VLOOKUP($F58,[1]NumberLocations!$H$2:$BS$95,11,0),"0")</f>
        <v>280</v>
      </c>
      <c r="M58" s="16">
        <f>IFERROR(VLOOKUP($F58,[1]NumberLocations!$H$2:$BS$95,25,0),"0")</f>
        <v>0</v>
      </c>
      <c r="N58" s="16">
        <f>IFERROR(VLOOKUP($F58,[1]NumberLocations!$H$2:$BS$95,26,0),"0")</f>
        <v>0</v>
      </c>
      <c r="O58" s="16">
        <f>IFERROR(VLOOKUP($F58,[1]NumberLocations!$H$2:$BS$95,27,0),"0")</f>
        <v>0</v>
      </c>
      <c r="P58" s="16">
        <f>IFERROR(VLOOKUP($F58,[1]NumberLocations!$H$2:$BS$95,28,0),"0")</f>
        <v>0</v>
      </c>
      <c r="Q58" s="16">
        <f>IFERROR(VLOOKUP($F58,[1]NumberLocations!$H$2:$BS$95,29,0),"0")</f>
        <v>0</v>
      </c>
      <c r="R58" s="16">
        <f>IFERROR(VLOOKUP($F58,[1]NumberLocations!$H$2:$BS$95,30,0),"0")</f>
        <v>0</v>
      </c>
      <c r="S58" s="16">
        <f>IFERROR(VLOOKUP($F58,[1]NumberLocations!$H$2:$BS$95,61,0),"0")</f>
        <v>190</v>
      </c>
      <c r="T58" s="16">
        <f>IFERROR(VLOOKUP($F58,[1]NumberLocations!$H$2:$BS$95,62,0),"0")</f>
        <v>0</v>
      </c>
      <c r="U58" s="16">
        <f>IFERROR(VLOOKUP($F58,[1]NumberLocations!$H$2:$BS$95,63,0),"0")</f>
        <v>0</v>
      </c>
      <c r="V58" s="20">
        <f>IFERROR(VLOOKUP($F58,[1]NumberLocations!$H$2:$BS$95,64,0),"0")</f>
        <v>160</v>
      </c>
      <c r="W58" s="16">
        <f>IFERROR(VLOOKUP($F58,[1]NumberLocations!$H$2:$BS$95,13,0),"0")</f>
        <v>344</v>
      </c>
      <c r="X58" s="16">
        <f>IFERROR(VLOOKUP($F58,[1]NumberLocations!$H$2:$BS$95,16,0),"0")</f>
        <v>277</v>
      </c>
      <c r="Y58" s="20">
        <f>IFERROR(VLOOKUP($F58,[1]NumberLocations!$H$2:$BS$95,19,0),"0")</f>
        <v>21</v>
      </c>
      <c r="Z58" s="1"/>
      <c r="AA58" s="1"/>
      <c r="AB58" s="1"/>
      <c r="AC58" s="1"/>
      <c r="AD58" s="1"/>
      <c r="AE58" s="1"/>
      <c r="AF58" s="1"/>
      <c r="AG58" s="1"/>
      <c r="AH58" s="1"/>
      <c r="AI58" s="1"/>
    </row>
    <row r="59" spans="1:35" s="28" customFormat="1" ht="17.45" customHeight="1" x14ac:dyDescent="0.3">
      <c r="A59" s="1"/>
      <c r="B59" s="14">
        <v>50</v>
      </c>
      <c r="C59" s="15" t="s">
        <v>214</v>
      </c>
      <c r="D59" s="16" t="s">
        <v>155</v>
      </c>
      <c r="E59" s="16" t="s">
        <v>155</v>
      </c>
      <c r="F59" s="16" t="s">
        <v>156</v>
      </c>
      <c r="G59" s="18"/>
      <c r="H59" s="16" t="s">
        <v>157</v>
      </c>
      <c r="I59" s="16">
        <f>IFERROR(VLOOKUP($F59,[1]NumberLocations!$H$2:$BS$95,8,0),"0")</f>
        <v>935</v>
      </c>
      <c r="J59" s="16">
        <f>IFERROR(VLOOKUP($F59,[1]NumberLocations!$H$2:$BS$95,9,0),"0")</f>
        <v>4774</v>
      </c>
      <c r="K59" s="16">
        <f>IFERROR(VLOOKUP($F59,[1]NumberLocations!$H$2:$BS$95,10,0),"0")</f>
        <v>2423</v>
      </c>
      <c r="L59" s="16">
        <f>IFERROR(VLOOKUP($F59,[1]NumberLocations!$H$2:$BS$95,11,0),"0")</f>
        <v>2351</v>
      </c>
      <c r="M59" s="16">
        <f>IFERROR(VLOOKUP($F59,[1]NumberLocations!$H$2:$BS$95,25,0),"0")</f>
        <v>4</v>
      </c>
      <c r="N59" s="16">
        <f>IFERROR(VLOOKUP($F59,[1]NumberLocations!$H$2:$BS$95,26,0),"0")</f>
        <v>20</v>
      </c>
      <c r="O59" s="16">
        <f>IFERROR(VLOOKUP($F59,[1]NumberLocations!$H$2:$BS$95,27,0),"0")</f>
        <v>0</v>
      </c>
      <c r="P59" s="16">
        <f>IFERROR(VLOOKUP($F59,[1]NumberLocations!$H$2:$BS$95,28,0),"0")</f>
        <v>0</v>
      </c>
      <c r="Q59" s="16">
        <f>IFERROR(VLOOKUP($F59,[1]NumberLocations!$H$2:$BS$95,29,0),"0")</f>
        <v>7</v>
      </c>
      <c r="R59" s="16">
        <f>IFERROR(VLOOKUP($F59,[1]NumberLocations!$H$2:$BS$95,30,0),"0")</f>
        <v>52</v>
      </c>
      <c r="S59" s="16">
        <f>IFERROR(VLOOKUP($F59,[1]NumberLocations!$H$2:$BS$95,61,0),"0")</f>
        <v>1179</v>
      </c>
      <c r="T59" s="16">
        <f>IFERROR(VLOOKUP($F59,[1]NumberLocations!$H$2:$BS$95,62,0),"0")</f>
        <v>0</v>
      </c>
      <c r="U59" s="16">
        <f>IFERROR(VLOOKUP($F59,[1]NumberLocations!$H$2:$BS$95,63,0),"0")</f>
        <v>0</v>
      </c>
      <c r="V59" s="20">
        <f>IFERROR(VLOOKUP($F59,[1]NumberLocations!$H$2:$BS$95,64,0),"0")</f>
        <v>3</v>
      </c>
      <c r="W59" s="16">
        <f>IFERROR(VLOOKUP($F59,[1]NumberLocations!$H$2:$BS$95,13,0),"0")</f>
        <v>2709</v>
      </c>
      <c r="X59" s="16">
        <f>IFERROR(VLOOKUP($F59,[1]NumberLocations!$H$2:$BS$95,16,0),"0")</f>
        <v>1931</v>
      </c>
      <c r="Y59" s="20">
        <f>IFERROR(VLOOKUP($F59,[1]NumberLocations!$H$2:$BS$95,19,0),"0")</f>
        <v>134</v>
      </c>
      <c r="Z59" s="1"/>
      <c r="AA59" s="1"/>
      <c r="AB59" s="1"/>
      <c r="AC59" s="1"/>
      <c r="AD59" s="1"/>
      <c r="AE59" s="1"/>
      <c r="AF59" s="1"/>
      <c r="AG59" s="1"/>
      <c r="AH59" s="1"/>
      <c r="AI59" s="1"/>
    </row>
    <row r="60" spans="1:35" s="28" customFormat="1" ht="17.45" customHeight="1" x14ac:dyDescent="0.3">
      <c r="A60" s="1"/>
      <c r="B60" s="14">
        <v>51</v>
      </c>
      <c r="C60" s="15" t="s">
        <v>214</v>
      </c>
      <c r="D60" s="16" t="s">
        <v>155</v>
      </c>
      <c r="E60" s="16" t="s">
        <v>155</v>
      </c>
      <c r="F60" s="16" t="s">
        <v>158</v>
      </c>
      <c r="G60" s="18"/>
      <c r="H60" s="16" t="s">
        <v>159</v>
      </c>
      <c r="I60" s="16">
        <f>IFERROR(VLOOKUP($F60,[1]NumberLocations!$H$2:$BS$95,8,0),"0")</f>
        <v>290</v>
      </c>
      <c r="J60" s="16">
        <f>IFERROR(VLOOKUP($F60,[1]NumberLocations!$H$2:$BS$95,9,0),"0")</f>
        <v>1467</v>
      </c>
      <c r="K60" s="16">
        <f>IFERROR(VLOOKUP($F60,[1]NumberLocations!$H$2:$BS$95,10,0),"0")</f>
        <v>749</v>
      </c>
      <c r="L60" s="16">
        <f>IFERROR(VLOOKUP($F60,[1]NumberLocations!$H$2:$BS$95,11,0),"0")</f>
        <v>718</v>
      </c>
      <c r="M60" s="16">
        <f>IFERROR(VLOOKUP($F60,[1]NumberLocations!$H$2:$BS$95,25,0),"0")</f>
        <v>0</v>
      </c>
      <c r="N60" s="16">
        <f>IFERROR(VLOOKUP($F60,[1]NumberLocations!$H$2:$BS$95,26,0),"0")</f>
        <v>2</v>
      </c>
      <c r="O60" s="16">
        <f>IFERROR(VLOOKUP($F60,[1]NumberLocations!$H$2:$BS$95,27,0),"0")</f>
        <v>0</v>
      </c>
      <c r="P60" s="16">
        <f>IFERROR(VLOOKUP($F60,[1]NumberLocations!$H$2:$BS$95,28,0),"0")</f>
        <v>0</v>
      </c>
      <c r="Q60" s="16">
        <f>IFERROR(VLOOKUP($F60,[1]NumberLocations!$H$2:$BS$95,29,0),"0")</f>
        <v>0</v>
      </c>
      <c r="R60" s="16">
        <f>IFERROR(VLOOKUP($F60,[1]NumberLocations!$H$2:$BS$95,30,0),"0")</f>
        <v>0</v>
      </c>
      <c r="S60" s="16">
        <f>IFERROR(VLOOKUP($F60,[1]NumberLocations!$H$2:$BS$95,61,0),"0")</f>
        <v>301</v>
      </c>
      <c r="T60" s="16">
        <f>IFERROR(VLOOKUP($F60,[1]NumberLocations!$H$2:$BS$95,62,0),"0")</f>
        <v>0</v>
      </c>
      <c r="U60" s="16">
        <f>IFERROR(VLOOKUP($F60,[1]NumberLocations!$H$2:$BS$95,63,0),"0")</f>
        <v>0</v>
      </c>
      <c r="V60" s="20">
        <f>IFERROR(VLOOKUP($F60,[1]NumberLocations!$H$2:$BS$95,64,0),"0")</f>
        <v>0</v>
      </c>
      <c r="W60" s="16">
        <f>IFERROR(VLOOKUP($F60,[1]NumberLocations!$H$2:$BS$95,13,0),"0")</f>
        <v>858</v>
      </c>
      <c r="X60" s="16">
        <f>IFERROR(VLOOKUP($F60,[1]NumberLocations!$H$2:$BS$95,16,0),"0")</f>
        <v>580</v>
      </c>
      <c r="Y60" s="20">
        <f>IFERROR(VLOOKUP($F60,[1]NumberLocations!$H$2:$BS$95,19,0),"0")</f>
        <v>29</v>
      </c>
      <c r="Z60" s="1"/>
      <c r="AA60" s="1"/>
      <c r="AB60" s="1"/>
      <c r="AC60" s="1"/>
      <c r="AD60" s="1"/>
      <c r="AE60" s="1"/>
      <c r="AF60" s="1"/>
      <c r="AG60" s="1"/>
      <c r="AH60" s="1"/>
      <c r="AI60" s="1"/>
    </row>
    <row r="61" spans="1:35" s="28" customFormat="1" ht="17.45" customHeight="1" x14ac:dyDescent="0.3">
      <c r="A61" s="1"/>
      <c r="B61" s="14">
        <v>52</v>
      </c>
      <c r="C61" s="15" t="s">
        <v>214</v>
      </c>
      <c r="D61" s="16" t="s">
        <v>155</v>
      </c>
      <c r="E61" s="16" t="s">
        <v>160</v>
      </c>
      <c r="F61" s="16" t="s">
        <v>161</v>
      </c>
      <c r="G61" s="18"/>
      <c r="H61" s="16" t="s">
        <v>162</v>
      </c>
      <c r="I61" s="16">
        <f>IFERROR(VLOOKUP($F61,[1]NumberLocations!$H$2:$BS$95,8,0),"0")</f>
        <v>1756</v>
      </c>
      <c r="J61" s="16">
        <f>IFERROR(VLOOKUP($F61,[1]NumberLocations!$H$2:$BS$95,9,0),"0")</f>
        <v>9305</v>
      </c>
      <c r="K61" s="16">
        <f>IFERROR(VLOOKUP($F61,[1]NumberLocations!$H$2:$BS$95,10,0),"0")</f>
        <v>4783</v>
      </c>
      <c r="L61" s="16">
        <f>IFERROR(VLOOKUP($F61,[1]NumberLocations!$H$2:$BS$95,11,0),"0")</f>
        <v>4522</v>
      </c>
      <c r="M61" s="16">
        <f>IFERROR(VLOOKUP($F61,[1]NumberLocations!$H$2:$BS$95,25,0),"0")</f>
        <v>4</v>
      </c>
      <c r="N61" s="16">
        <f>IFERROR(VLOOKUP($F61,[1]NumberLocations!$H$2:$BS$95,26,0),"0")</f>
        <v>23</v>
      </c>
      <c r="O61" s="16">
        <f>IFERROR(VLOOKUP($F61,[1]NumberLocations!$H$2:$BS$95,27,0),"0")</f>
        <v>0</v>
      </c>
      <c r="P61" s="16">
        <f>IFERROR(VLOOKUP($F61,[1]NumberLocations!$H$2:$BS$95,28,0),"0")</f>
        <v>0</v>
      </c>
      <c r="Q61" s="16">
        <f>IFERROR(VLOOKUP($F61,[1]NumberLocations!$H$2:$BS$95,29,0),"0")</f>
        <v>19</v>
      </c>
      <c r="R61" s="16">
        <f>IFERROR(VLOOKUP($F61,[1]NumberLocations!$H$2:$BS$95,30,0),"0")</f>
        <v>100</v>
      </c>
      <c r="S61" s="16">
        <f>IFERROR(VLOOKUP($F61,[1]NumberLocations!$H$2:$BS$95,61,0),"0")</f>
        <v>1781</v>
      </c>
      <c r="T61" s="16">
        <f>IFERROR(VLOOKUP($F61,[1]NumberLocations!$H$2:$BS$95,62,0),"0")</f>
        <v>0</v>
      </c>
      <c r="U61" s="16">
        <f>IFERROR(VLOOKUP($F61,[1]NumberLocations!$H$2:$BS$95,63,0),"0")</f>
        <v>19</v>
      </c>
      <c r="V61" s="20">
        <f>IFERROR(VLOOKUP($F61,[1]NumberLocations!$H$2:$BS$95,64,0),"0")</f>
        <v>0</v>
      </c>
      <c r="W61" s="16">
        <f>IFERROR(VLOOKUP($F61,[1]NumberLocations!$H$2:$BS$95,13,0),"0")</f>
        <v>5017</v>
      </c>
      <c r="X61" s="16">
        <f>IFERROR(VLOOKUP($F61,[1]NumberLocations!$H$2:$BS$95,16,0),"0")</f>
        <v>3983</v>
      </c>
      <c r="Y61" s="20">
        <f>IFERROR(VLOOKUP($F61,[1]NumberLocations!$H$2:$BS$95,19,0),"0")</f>
        <v>305</v>
      </c>
      <c r="Z61" s="1"/>
      <c r="AA61" s="1"/>
      <c r="AB61" s="1"/>
      <c r="AC61" s="1"/>
      <c r="AD61" s="1"/>
      <c r="AE61" s="1"/>
      <c r="AF61" s="1"/>
      <c r="AG61" s="1"/>
      <c r="AH61" s="1"/>
      <c r="AI61" s="1"/>
    </row>
    <row r="62" spans="1:35" s="28" customFormat="1" ht="17.45" customHeight="1" x14ac:dyDescent="0.3">
      <c r="A62" s="1"/>
      <c r="B62" s="14">
        <v>53</v>
      </c>
      <c r="C62" s="15" t="s">
        <v>214</v>
      </c>
      <c r="D62" s="16" t="s">
        <v>163</v>
      </c>
      <c r="E62" s="16" t="s">
        <v>164</v>
      </c>
      <c r="F62" s="16" t="s">
        <v>165</v>
      </c>
      <c r="G62" s="18"/>
      <c r="H62" s="16" t="s">
        <v>166</v>
      </c>
      <c r="I62" s="16">
        <f>IFERROR(VLOOKUP($F62,[1]NumberLocations!$H$2:$BS$95,8,0),"0")</f>
        <v>108</v>
      </c>
      <c r="J62" s="16">
        <f>IFERROR(VLOOKUP($F62,[1]NumberLocations!$H$2:$BS$95,9,0),"0")</f>
        <v>664</v>
      </c>
      <c r="K62" s="16">
        <f>IFERROR(VLOOKUP($F62,[1]NumberLocations!$H$2:$BS$95,10,0),"0")</f>
        <v>337</v>
      </c>
      <c r="L62" s="16">
        <f>IFERROR(VLOOKUP($F62,[1]NumberLocations!$H$2:$BS$95,11,0),"0")</f>
        <v>327</v>
      </c>
      <c r="M62" s="16">
        <f>IFERROR(VLOOKUP($F62,[1]NumberLocations!$H$2:$BS$95,25,0),"0")</f>
        <v>0</v>
      </c>
      <c r="N62" s="16">
        <f>IFERROR(VLOOKUP($F62,[1]NumberLocations!$H$2:$BS$95,26,0),"0")</f>
        <v>0</v>
      </c>
      <c r="O62" s="16">
        <f>IFERROR(VLOOKUP($F62,[1]NumberLocations!$H$2:$BS$95,27,0),"0")</f>
        <v>0</v>
      </c>
      <c r="P62" s="16">
        <f>IFERROR(VLOOKUP($F62,[1]NumberLocations!$H$2:$BS$95,28,0),"0")</f>
        <v>0</v>
      </c>
      <c r="Q62" s="16">
        <f>IFERROR(VLOOKUP($F62,[1]NumberLocations!$H$2:$BS$95,29,0),"0")</f>
        <v>0</v>
      </c>
      <c r="R62" s="16">
        <f>IFERROR(VLOOKUP($F62,[1]NumberLocations!$H$2:$BS$95,30,0),"0")</f>
        <v>0</v>
      </c>
      <c r="S62" s="16">
        <f>IFERROR(VLOOKUP($F62,[1]NumberLocations!$H$2:$BS$95,61,0),"0")</f>
        <v>108</v>
      </c>
      <c r="T62" s="16">
        <f>IFERROR(VLOOKUP($F62,[1]NumberLocations!$H$2:$BS$95,62,0),"0")</f>
        <v>0</v>
      </c>
      <c r="U62" s="16">
        <f>IFERROR(VLOOKUP($F62,[1]NumberLocations!$H$2:$BS$95,63,0),"0")</f>
        <v>0</v>
      </c>
      <c r="V62" s="20">
        <f>IFERROR(VLOOKUP($F62,[1]NumberLocations!$H$2:$BS$95,64,0),"0")</f>
        <v>1008</v>
      </c>
      <c r="W62" s="16">
        <f>IFERROR(VLOOKUP($F62,[1]NumberLocations!$H$2:$BS$95,13,0),"0")</f>
        <v>352</v>
      </c>
      <c r="X62" s="16">
        <f>IFERROR(VLOOKUP($F62,[1]NumberLocations!$H$2:$BS$95,16,0),"0")</f>
        <v>294</v>
      </c>
      <c r="Y62" s="20">
        <f>IFERROR(VLOOKUP($F62,[1]NumberLocations!$H$2:$BS$95,19,0),"0")</f>
        <v>18</v>
      </c>
      <c r="Z62" s="1"/>
      <c r="AA62" s="1"/>
      <c r="AB62" s="1"/>
      <c r="AC62" s="1"/>
      <c r="AD62" s="1"/>
      <c r="AE62" s="1"/>
      <c r="AF62" s="1"/>
      <c r="AG62" s="1"/>
      <c r="AH62" s="1"/>
      <c r="AI62" s="1"/>
    </row>
    <row r="63" spans="1:35" s="28" customFormat="1" ht="17.45" customHeight="1" x14ac:dyDescent="0.3">
      <c r="A63" s="1"/>
      <c r="B63" s="14">
        <v>54</v>
      </c>
      <c r="C63" s="15" t="s">
        <v>214</v>
      </c>
      <c r="D63" s="16" t="s">
        <v>167</v>
      </c>
      <c r="E63" s="16" t="s">
        <v>167</v>
      </c>
      <c r="F63" s="16" t="s">
        <v>168</v>
      </c>
      <c r="G63" s="18"/>
      <c r="H63" s="16" t="s">
        <v>169</v>
      </c>
      <c r="I63" s="16">
        <f>IFERROR(VLOOKUP($F63,[1]NumberLocations!$H$2:$BS$95,8,0),"0")</f>
        <v>519</v>
      </c>
      <c r="J63" s="16">
        <f>IFERROR(VLOOKUP($F63,[1]NumberLocations!$H$2:$BS$95,9,0),"0")</f>
        <v>2824</v>
      </c>
      <c r="K63" s="16">
        <f>IFERROR(VLOOKUP($F63,[1]NumberLocations!$H$2:$BS$95,10,0),"0")</f>
        <v>1557</v>
      </c>
      <c r="L63" s="16">
        <f>IFERROR(VLOOKUP($F63,[1]NumberLocations!$H$2:$BS$95,11,0),"0")</f>
        <v>1267</v>
      </c>
      <c r="M63" s="16">
        <f>IFERROR(VLOOKUP($F63,[1]NumberLocations!$H$2:$BS$95,25,0),"0")</f>
        <v>0</v>
      </c>
      <c r="N63" s="16">
        <f>IFERROR(VLOOKUP($F63,[1]NumberLocations!$H$2:$BS$95,26,0),"0")</f>
        <v>18</v>
      </c>
      <c r="O63" s="16">
        <f>IFERROR(VLOOKUP($F63,[1]NumberLocations!$H$2:$BS$95,27,0),"0")</f>
        <v>0</v>
      </c>
      <c r="P63" s="16">
        <f>IFERROR(VLOOKUP($F63,[1]NumberLocations!$H$2:$BS$95,28,0),"0")</f>
        <v>0</v>
      </c>
      <c r="Q63" s="16">
        <f>IFERROR(VLOOKUP($F63,[1]NumberLocations!$H$2:$BS$95,29,0),"0")</f>
        <v>19</v>
      </c>
      <c r="R63" s="16">
        <f>IFERROR(VLOOKUP($F63,[1]NumberLocations!$H$2:$BS$95,30,0),"0")</f>
        <v>126</v>
      </c>
      <c r="S63" s="16">
        <f>IFERROR(VLOOKUP($F63,[1]NumberLocations!$H$2:$BS$95,61,0),"0")</f>
        <v>718</v>
      </c>
      <c r="T63" s="16">
        <f>IFERROR(VLOOKUP($F63,[1]NumberLocations!$H$2:$BS$95,62,0),"0")</f>
        <v>204</v>
      </c>
      <c r="U63" s="16">
        <f>IFERROR(VLOOKUP($F63,[1]NumberLocations!$H$2:$BS$95,63,0),"0")</f>
        <v>0</v>
      </c>
      <c r="V63" s="20">
        <f>IFERROR(VLOOKUP($F63,[1]NumberLocations!$H$2:$BS$95,64,0),"0")</f>
        <v>0</v>
      </c>
      <c r="W63" s="16">
        <f>IFERROR(VLOOKUP($F63,[1]NumberLocations!$H$2:$BS$95,13,0),"0")</f>
        <v>1813</v>
      </c>
      <c r="X63" s="16">
        <f>IFERROR(VLOOKUP($F63,[1]NumberLocations!$H$2:$BS$95,16,0),"0")</f>
        <v>931</v>
      </c>
      <c r="Y63" s="20">
        <f>IFERROR(VLOOKUP($F63,[1]NumberLocations!$H$2:$BS$95,19,0),"0")</f>
        <v>80</v>
      </c>
      <c r="Z63" s="1"/>
      <c r="AA63" s="1"/>
      <c r="AB63" s="1"/>
      <c r="AC63" s="1"/>
      <c r="AD63" s="1"/>
      <c r="AE63" s="1"/>
      <c r="AF63" s="1"/>
      <c r="AG63" s="1"/>
      <c r="AH63" s="1"/>
      <c r="AI63" s="1"/>
    </row>
    <row r="64" spans="1:35" s="28" customFormat="1" ht="17.45" customHeight="1" x14ac:dyDescent="0.3">
      <c r="A64" s="1"/>
      <c r="B64" s="14">
        <v>55</v>
      </c>
      <c r="C64" s="15" t="s">
        <v>214</v>
      </c>
      <c r="D64" s="16" t="s">
        <v>167</v>
      </c>
      <c r="E64" s="16" t="s">
        <v>167</v>
      </c>
      <c r="F64" s="16" t="s">
        <v>170</v>
      </c>
      <c r="G64" s="18"/>
      <c r="H64" s="16" t="s">
        <v>171</v>
      </c>
      <c r="I64" s="16">
        <f>IFERROR(VLOOKUP($F64,[1]NumberLocations!$H$2:$BS$95,8,0),"0")</f>
        <v>394</v>
      </c>
      <c r="J64" s="16">
        <f>IFERROR(VLOOKUP($F64,[1]NumberLocations!$H$2:$BS$95,9,0),"0")</f>
        <v>2079</v>
      </c>
      <c r="K64" s="16">
        <f>IFERROR(VLOOKUP($F64,[1]NumberLocations!$H$2:$BS$95,10,0),"0")</f>
        <v>1067</v>
      </c>
      <c r="L64" s="16">
        <f>IFERROR(VLOOKUP($F64,[1]NumberLocations!$H$2:$BS$95,11,0),"0")</f>
        <v>1012</v>
      </c>
      <c r="M64" s="16">
        <f>IFERROR(VLOOKUP($F64,[1]NumberLocations!$H$2:$BS$95,25,0),"0")</f>
        <v>3</v>
      </c>
      <c r="N64" s="16">
        <f>IFERROR(VLOOKUP($F64,[1]NumberLocations!$H$2:$BS$95,26,0),"0")</f>
        <v>9</v>
      </c>
      <c r="O64" s="16">
        <f>IFERROR(VLOOKUP($F64,[1]NumberLocations!$H$2:$BS$95,27,0),"0")</f>
        <v>1</v>
      </c>
      <c r="P64" s="16">
        <f>IFERROR(VLOOKUP($F64,[1]NumberLocations!$H$2:$BS$95,28,0),"0")</f>
        <v>2</v>
      </c>
      <c r="Q64" s="16">
        <f>IFERROR(VLOOKUP($F64,[1]NumberLocations!$H$2:$BS$95,29,0),"0")</f>
        <v>21</v>
      </c>
      <c r="R64" s="16">
        <f>IFERROR(VLOOKUP($F64,[1]NumberLocations!$H$2:$BS$95,30,0),"0")</f>
        <v>158</v>
      </c>
      <c r="S64" s="16">
        <f>IFERROR(VLOOKUP($F64,[1]NumberLocations!$H$2:$BS$95,61,0),"0")</f>
        <v>575</v>
      </c>
      <c r="T64" s="16">
        <f>IFERROR(VLOOKUP($F64,[1]NumberLocations!$H$2:$BS$95,62,0),"0")</f>
        <v>670</v>
      </c>
      <c r="U64" s="16">
        <f>IFERROR(VLOOKUP($F64,[1]NumberLocations!$H$2:$BS$95,63,0),"0")</f>
        <v>0</v>
      </c>
      <c r="V64" s="20">
        <f>IFERROR(VLOOKUP($F64,[1]NumberLocations!$H$2:$BS$95,64,0),"0")</f>
        <v>0</v>
      </c>
      <c r="W64" s="16">
        <f>IFERROR(VLOOKUP($F64,[1]NumberLocations!$H$2:$BS$95,13,0),"0")</f>
        <v>1132</v>
      </c>
      <c r="X64" s="16">
        <f>IFERROR(VLOOKUP($F64,[1]NumberLocations!$H$2:$BS$95,16,0),"0")</f>
        <v>875</v>
      </c>
      <c r="Y64" s="20">
        <f>IFERROR(VLOOKUP($F64,[1]NumberLocations!$H$2:$BS$95,19,0),"0")</f>
        <v>72</v>
      </c>
      <c r="Z64" s="1"/>
      <c r="AA64" s="1"/>
      <c r="AB64" s="1"/>
      <c r="AC64" s="1"/>
      <c r="AD64" s="1"/>
      <c r="AE64" s="1"/>
      <c r="AF64" s="1"/>
      <c r="AG64" s="1"/>
      <c r="AH64" s="1"/>
      <c r="AI64" s="1"/>
    </row>
    <row r="65" spans="1:35" s="28" customFormat="1" ht="17.45" customHeight="1" x14ac:dyDescent="0.3">
      <c r="A65" s="1"/>
      <c r="B65" s="14">
        <v>56</v>
      </c>
      <c r="C65" s="15" t="s">
        <v>214</v>
      </c>
      <c r="D65" s="16" t="s">
        <v>167</v>
      </c>
      <c r="E65" s="16" t="s">
        <v>167</v>
      </c>
      <c r="F65" s="16" t="s">
        <v>172</v>
      </c>
      <c r="G65" s="18"/>
      <c r="H65" s="16" t="s">
        <v>173</v>
      </c>
      <c r="I65" s="16">
        <f>IFERROR(VLOOKUP($F65,[1]NumberLocations!$H$2:$BS$95,8,0),"0")</f>
        <v>988</v>
      </c>
      <c r="J65" s="16">
        <f>IFERROR(VLOOKUP($F65,[1]NumberLocations!$H$2:$BS$95,9,0),"0")</f>
        <v>5510</v>
      </c>
      <c r="K65" s="16">
        <f>IFERROR(VLOOKUP($F65,[1]NumberLocations!$H$2:$BS$95,10,0),"0")</f>
        <v>2956</v>
      </c>
      <c r="L65" s="16">
        <f>IFERROR(VLOOKUP($F65,[1]NumberLocations!$H$2:$BS$95,11,0),"0")</f>
        <v>2554</v>
      </c>
      <c r="M65" s="16">
        <f>IFERROR(VLOOKUP($F65,[1]NumberLocations!$H$2:$BS$95,25,0),"0")</f>
        <v>6</v>
      </c>
      <c r="N65" s="16">
        <f>IFERROR(VLOOKUP($F65,[1]NumberLocations!$H$2:$BS$95,26,0),"0")</f>
        <v>30</v>
      </c>
      <c r="O65" s="16">
        <f>IFERROR(VLOOKUP($F65,[1]NumberLocations!$H$2:$BS$95,27,0),"0")</f>
        <v>1</v>
      </c>
      <c r="P65" s="16">
        <f>IFERROR(VLOOKUP($F65,[1]NumberLocations!$H$2:$BS$95,28,0),"0")</f>
        <v>5</v>
      </c>
      <c r="Q65" s="16">
        <f>IFERROR(VLOOKUP($F65,[1]NumberLocations!$H$2:$BS$95,29,0),"0")</f>
        <v>45</v>
      </c>
      <c r="R65" s="16">
        <f>IFERROR(VLOOKUP($F65,[1]NumberLocations!$H$2:$BS$95,30,0),"0")</f>
        <v>218</v>
      </c>
      <c r="S65" s="16">
        <f>IFERROR(VLOOKUP($F65,[1]NumberLocations!$H$2:$BS$95,61,0),"0")</f>
        <v>1377</v>
      </c>
      <c r="T65" s="16">
        <f>IFERROR(VLOOKUP($F65,[1]NumberLocations!$H$2:$BS$95,62,0),"0")</f>
        <v>628</v>
      </c>
      <c r="U65" s="16">
        <f>IFERROR(VLOOKUP($F65,[1]NumberLocations!$H$2:$BS$95,63,0),"0")</f>
        <v>0</v>
      </c>
      <c r="V65" s="20">
        <f>IFERROR(VLOOKUP($F65,[1]NumberLocations!$H$2:$BS$95,64,0),"0")</f>
        <v>0</v>
      </c>
      <c r="W65" s="16">
        <f>IFERROR(VLOOKUP($F65,[1]NumberLocations!$H$2:$BS$95,13,0),"0")</f>
        <v>3421</v>
      </c>
      <c r="X65" s="16">
        <f>IFERROR(VLOOKUP($F65,[1]NumberLocations!$H$2:$BS$95,16,0),"0")</f>
        <v>1937</v>
      </c>
      <c r="Y65" s="20">
        <f>IFERROR(VLOOKUP($F65,[1]NumberLocations!$H$2:$BS$95,19,0),"0")</f>
        <v>152</v>
      </c>
      <c r="Z65" s="1"/>
      <c r="AA65" s="1"/>
      <c r="AB65" s="1"/>
      <c r="AC65" s="1"/>
      <c r="AD65" s="1"/>
      <c r="AE65" s="1"/>
      <c r="AF65" s="1"/>
      <c r="AG65" s="1"/>
      <c r="AH65" s="1"/>
      <c r="AI65" s="1"/>
    </row>
    <row r="66" spans="1:35" s="28" customFormat="1" ht="17.45" customHeight="1" x14ac:dyDescent="0.3">
      <c r="A66" s="1"/>
      <c r="B66" s="14">
        <v>57</v>
      </c>
      <c r="C66" s="15" t="s">
        <v>214</v>
      </c>
      <c r="D66" s="16" t="s">
        <v>127</v>
      </c>
      <c r="E66" s="16" t="s">
        <v>174</v>
      </c>
      <c r="F66" s="16" t="s">
        <v>175</v>
      </c>
      <c r="G66" s="18"/>
      <c r="H66" s="16" t="s">
        <v>176</v>
      </c>
      <c r="I66" s="3"/>
      <c r="J66" s="3"/>
      <c r="K66" s="3"/>
      <c r="L66" s="3"/>
      <c r="M66" s="3"/>
      <c r="N66" s="3"/>
      <c r="O66" s="3"/>
      <c r="P66" s="3"/>
      <c r="Q66" s="3"/>
      <c r="R66" s="3"/>
      <c r="S66" s="3"/>
      <c r="T66" s="3"/>
      <c r="U66" s="3"/>
      <c r="V66" s="26"/>
      <c r="W66" s="27"/>
      <c r="X66" s="3"/>
      <c r="Y66" s="26"/>
      <c r="Z66" s="1"/>
      <c r="AA66" s="1"/>
      <c r="AB66" s="1"/>
      <c r="AC66" s="1"/>
      <c r="AD66" s="1"/>
      <c r="AE66" s="1"/>
      <c r="AF66" s="1"/>
      <c r="AG66" s="1"/>
      <c r="AH66" s="1"/>
      <c r="AI66" s="1"/>
    </row>
    <row r="67" spans="1:35" s="28" customFormat="1" ht="17.45" customHeight="1" x14ac:dyDescent="0.3">
      <c r="A67" s="1"/>
      <c r="B67" s="14">
        <v>58</v>
      </c>
      <c r="C67" s="15" t="s">
        <v>214</v>
      </c>
      <c r="D67" s="16" t="s">
        <v>127</v>
      </c>
      <c r="E67" s="16" t="s">
        <v>177</v>
      </c>
      <c r="F67" s="16" t="s">
        <v>178</v>
      </c>
      <c r="G67" s="18"/>
      <c r="H67" s="16" t="s">
        <v>179</v>
      </c>
      <c r="I67" s="16">
        <f>IFERROR(VLOOKUP($F67,[1]NumberLocations!$H$2:$BS$95,8,0),"0")</f>
        <v>2748</v>
      </c>
      <c r="J67" s="16">
        <f>IFERROR(VLOOKUP($F67,[1]NumberLocations!$H$2:$BS$95,9,0),"0")</f>
        <v>14759</v>
      </c>
      <c r="K67" s="16">
        <f>IFERROR(VLOOKUP($F67,[1]NumberLocations!$H$2:$BS$95,10,0),"0")</f>
        <v>7502</v>
      </c>
      <c r="L67" s="16">
        <f>IFERROR(VLOOKUP($F67,[1]NumberLocations!$H$2:$BS$95,11,0),"0")</f>
        <v>7257</v>
      </c>
      <c r="M67" s="16">
        <f>IFERROR(VLOOKUP($F67,[1]NumberLocations!$H$2:$BS$95,25,0),"0")</f>
        <v>0</v>
      </c>
      <c r="N67" s="16">
        <f>IFERROR(VLOOKUP($F67,[1]NumberLocations!$H$2:$BS$95,26,0),"0")</f>
        <v>0</v>
      </c>
      <c r="O67" s="16">
        <f>IFERROR(VLOOKUP($F67,[1]NumberLocations!$H$2:$BS$95,27,0),"0")</f>
        <v>0</v>
      </c>
      <c r="P67" s="16">
        <f>IFERROR(VLOOKUP($F67,[1]NumberLocations!$H$2:$BS$95,28,0),"0")</f>
        <v>0</v>
      </c>
      <c r="Q67" s="16">
        <f>IFERROR(VLOOKUP($F67,[1]NumberLocations!$H$2:$BS$95,29,0),"0")</f>
        <v>9</v>
      </c>
      <c r="R67" s="16">
        <f>IFERROR(VLOOKUP($F67,[1]NumberLocations!$H$2:$BS$95,30,0),"0")</f>
        <v>52</v>
      </c>
      <c r="S67" s="16">
        <f>IFERROR(VLOOKUP($F67,[1]NumberLocations!$H$2:$BS$95,61,0),"0")</f>
        <v>3003</v>
      </c>
      <c r="T67" s="16">
        <f>IFERROR(VLOOKUP($F67,[1]NumberLocations!$H$2:$BS$95,62,0),"0")</f>
        <v>0</v>
      </c>
      <c r="U67" s="16">
        <f>IFERROR(VLOOKUP($F67,[1]NumberLocations!$H$2:$BS$95,63,0),"0")</f>
        <v>0</v>
      </c>
      <c r="V67" s="20">
        <f>IFERROR(VLOOKUP($F67,[1]NumberLocations!$H$2:$BS$95,64,0),"0")</f>
        <v>0</v>
      </c>
      <c r="W67" s="16">
        <f>IFERROR(VLOOKUP($F67,[1]NumberLocations!$H$2:$BS$95,13,0),"0")</f>
        <v>6758</v>
      </c>
      <c r="X67" s="16">
        <f>IFERROR(VLOOKUP($F67,[1]NumberLocations!$H$2:$BS$95,16,0),"0")</f>
        <v>7379</v>
      </c>
      <c r="Y67" s="20">
        <f>IFERROR(VLOOKUP($F67,[1]NumberLocations!$H$2:$BS$95,19,0),"0")</f>
        <v>622</v>
      </c>
      <c r="Z67" s="1"/>
      <c r="AA67" s="1"/>
      <c r="AB67" s="1"/>
      <c r="AC67" s="1"/>
      <c r="AD67" s="1"/>
      <c r="AE67" s="1"/>
      <c r="AF67" s="1"/>
      <c r="AG67" s="1"/>
      <c r="AH67" s="1"/>
      <c r="AI67" s="1"/>
    </row>
    <row r="68" spans="1:35" s="28" customFormat="1" ht="17.45" customHeight="1" x14ac:dyDescent="0.3">
      <c r="A68" s="1"/>
      <c r="B68" s="14">
        <v>59</v>
      </c>
      <c r="C68" s="15" t="s">
        <v>214</v>
      </c>
      <c r="D68" s="16" t="s">
        <v>127</v>
      </c>
      <c r="E68" s="16" t="s">
        <v>177</v>
      </c>
      <c r="F68" s="16" t="s">
        <v>180</v>
      </c>
      <c r="G68" s="18"/>
      <c r="H68" s="16" t="s">
        <v>181</v>
      </c>
      <c r="I68" s="16">
        <f>IFERROR(VLOOKUP($F68,[1]NumberLocations!$H$2:$BS$95,8,0),"0")</f>
        <v>1743</v>
      </c>
      <c r="J68" s="16">
        <f>IFERROR(VLOOKUP($F68,[1]NumberLocations!$H$2:$BS$95,9,0),"0")</f>
        <v>8900</v>
      </c>
      <c r="K68" s="16">
        <f>IFERROR(VLOOKUP($F68,[1]NumberLocations!$H$2:$BS$95,10,0),"0")</f>
        <v>4630</v>
      </c>
      <c r="L68" s="16">
        <f>IFERROR(VLOOKUP($F68,[1]NumberLocations!$H$2:$BS$95,11,0),"0")</f>
        <v>4270</v>
      </c>
      <c r="M68" s="16">
        <f>IFERROR(VLOOKUP($F68,[1]NumberLocations!$H$2:$BS$95,25,0),"0")</f>
        <v>1</v>
      </c>
      <c r="N68" s="16">
        <f>IFERROR(VLOOKUP($F68,[1]NumberLocations!$H$2:$BS$95,26,0),"0")</f>
        <v>1</v>
      </c>
      <c r="O68" s="16">
        <f>IFERROR(VLOOKUP($F68,[1]NumberLocations!$H$2:$BS$95,27,0),"0")</f>
        <v>0</v>
      </c>
      <c r="P68" s="16">
        <f>IFERROR(VLOOKUP($F68,[1]NumberLocations!$H$2:$BS$95,28,0),"0")</f>
        <v>0</v>
      </c>
      <c r="Q68" s="16">
        <f>IFERROR(VLOOKUP($F68,[1]NumberLocations!$H$2:$BS$95,29,0),"0")</f>
        <v>7</v>
      </c>
      <c r="R68" s="16">
        <f>IFERROR(VLOOKUP($F68,[1]NumberLocations!$H$2:$BS$95,30,0),"0")</f>
        <v>34</v>
      </c>
      <c r="S68" s="16">
        <f>IFERROR(VLOOKUP($F68,[1]NumberLocations!$H$2:$BS$95,61,0),"0")</f>
        <v>1834</v>
      </c>
      <c r="T68" s="16">
        <f>IFERROR(VLOOKUP($F68,[1]NumberLocations!$H$2:$BS$95,62,0),"0")</f>
        <v>0</v>
      </c>
      <c r="U68" s="16">
        <f>IFERROR(VLOOKUP($F68,[1]NumberLocations!$H$2:$BS$95,63,0),"0")</f>
        <v>0</v>
      </c>
      <c r="V68" s="20">
        <f>IFERROR(VLOOKUP($F68,[1]NumberLocations!$H$2:$BS$95,64,0),"0")</f>
        <v>0</v>
      </c>
      <c r="W68" s="16">
        <f>IFERROR(VLOOKUP($F68,[1]NumberLocations!$H$2:$BS$95,13,0),"0")</f>
        <v>4266</v>
      </c>
      <c r="X68" s="16">
        <f>IFERROR(VLOOKUP($F68,[1]NumberLocations!$H$2:$BS$95,16,0),"0")</f>
        <v>4228</v>
      </c>
      <c r="Y68" s="20">
        <f>IFERROR(VLOOKUP($F68,[1]NumberLocations!$H$2:$BS$95,19,0),"0")</f>
        <v>406</v>
      </c>
      <c r="Z68" s="1"/>
      <c r="AA68" s="1"/>
      <c r="AB68" s="1"/>
      <c r="AC68" s="1"/>
      <c r="AD68" s="1"/>
      <c r="AE68" s="1"/>
      <c r="AF68" s="1"/>
      <c r="AG68" s="1"/>
      <c r="AH68" s="1"/>
      <c r="AI68" s="1"/>
    </row>
    <row r="69" spans="1:35" s="28" customFormat="1" ht="17.45" customHeight="1" x14ac:dyDescent="0.3">
      <c r="A69" s="1"/>
      <c r="B69" s="14">
        <v>60</v>
      </c>
      <c r="C69" s="15" t="s">
        <v>214</v>
      </c>
      <c r="D69" s="16" t="s">
        <v>127</v>
      </c>
      <c r="E69" s="16" t="s">
        <v>177</v>
      </c>
      <c r="F69" s="16" t="s">
        <v>182</v>
      </c>
      <c r="G69" s="18"/>
      <c r="H69" s="16" t="s">
        <v>183</v>
      </c>
      <c r="I69" s="16">
        <f>IFERROR(VLOOKUP($F69,[1]NumberLocations!$H$2:$BS$95,8,0),"0")</f>
        <v>850</v>
      </c>
      <c r="J69" s="16">
        <f>IFERROR(VLOOKUP($F69,[1]NumberLocations!$H$2:$BS$95,9,0),"0")</f>
        <v>4343</v>
      </c>
      <c r="K69" s="16">
        <f>IFERROR(VLOOKUP($F69,[1]NumberLocations!$H$2:$BS$95,10,0),"0")</f>
        <v>2172</v>
      </c>
      <c r="L69" s="16">
        <f>IFERROR(VLOOKUP($F69,[1]NumberLocations!$H$2:$BS$95,11,0),"0")</f>
        <v>2171</v>
      </c>
      <c r="M69" s="16">
        <f>IFERROR(VLOOKUP($F69,[1]NumberLocations!$H$2:$BS$95,25,0),"0")</f>
        <v>0</v>
      </c>
      <c r="N69" s="16">
        <f>IFERROR(VLOOKUP($F69,[1]NumberLocations!$H$2:$BS$95,26,0),"0")</f>
        <v>0</v>
      </c>
      <c r="O69" s="16">
        <f>IFERROR(VLOOKUP($F69,[1]NumberLocations!$H$2:$BS$95,27,0),"0")</f>
        <v>2</v>
      </c>
      <c r="P69" s="16">
        <f>IFERROR(VLOOKUP($F69,[1]NumberLocations!$H$2:$BS$95,28,0),"0")</f>
        <v>6</v>
      </c>
      <c r="Q69" s="16">
        <f>IFERROR(VLOOKUP($F69,[1]NumberLocations!$H$2:$BS$95,29,0),"0")</f>
        <v>2</v>
      </c>
      <c r="R69" s="16">
        <f>IFERROR(VLOOKUP($F69,[1]NumberLocations!$H$2:$BS$95,30,0),"0")</f>
        <v>12</v>
      </c>
      <c r="S69" s="16">
        <f>IFERROR(VLOOKUP($F69,[1]NumberLocations!$H$2:$BS$95,61,0),"0")</f>
        <v>1004</v>
      </c>
      <c r="T69" s="16">
        <f>IFERROR(VLOOKUP($F69,[1]NumberLocations!$H$2:$BS$95,62,0),"0")</f>
        <v>2</v>
      </c>
      <c r="U69" s="16">
        <f>IFERROR(VLOOKUP($F69,[1]NumberLocations!$H$2:$BS$95,63,0),"0")</f>
        <v>2</v>
      </c>
      <c r="V69" s="20">
        <f>IFERROR(VLOOKUP($F69,[1]NumberLocations!$H$2:$BS$95,64,0),"0")</f>
        <v>0</v>
      </c>
      <c r="W69" s="16">
        <f>IFERROR(VLOOKUP($F69,[1]NumberLocations!$H$2:$BS$95,13,0),"0")</f>
        <v>1985</v>
      </c>
      <c r="X69" s="16">
        <f>IFERROR(VLOOKUP($F69,[1]NumberLocations!$H$2:$BS$95,16,0),"0")</f>
        <v>2161</v>
      </c>
      <c r="Y69" s="20">
        <f>IFERROR(VLOOKUP($F69,[1]NumberLocations!$H$2:$BS$95,19,0),"0")</f>
        <v>197</v>
      </c>
      <c r="Z69" s="1"/>
      <c r="AA69" s="1"/>
      <c r="AB69" s="1"/>
      <c r="AC69" s="1"/>
      <c r="AD69" s="1"/>
      <c r="AE69" s="1"/>
      <c r="AF69" s="1"/>
      <c r="AG69" s="1"/>
      <c r="AH69" s="1"/>
      <c r="AI69" s="1"/>
    </row>
    <row r="70" spans="1:35" s="28" customFormat="1" ht="17.45" customHeight="1" x14ac:dyDescent="0.3">
      <c r="A70" s="1"/>
      <c r="B70" s="14">
        <v>61</v>
      </c>
      <c r="C70" s="15" t="s">
        <v>214</v>
      </c>
      <c r="D70" s="16" t="s">
        <v>127</v>
      </c>
      <c r="E70" s="16" t="s">
        <v>184</v>
      </c>
      <c r="F70" s="16" t="s">
        <v>185</v>
      </c>
      <c r="G70" s="18"/>
      <c r="H70" s="16" t="s">
        <v>186</v>
      </c>
      <c r="I70" s="16">
        <f>IFERROR(VLOOKUP($F70,[1]NumberLocations!$H$2:$BS$95,8,0),"0")</f>
        <v>979</v>
      </c>
      <c r="J70" s="16">
        <f>IFERROR(VLOOKUP($F70,[1]NumberLocations!$H$2:$BS$95,9,0),"0")</f>
        <v>4558</v>
      </c>
      <c r="K70" s="16">
        <f>IFERROR(VLOOKUP($F70,[1]NumberLocations!$H$2:$BS$95,10,0),"0")</f>
        <v>2548</v>
      </c>
      <c r="L70" s="16">
        <f>IFERROR(VLOOKUP($F70,[1]NumberLocations!$H$2:$BS$95,11,0),"0")</f>
        <v>2010</v>
      </c>
      <c r="M70" s="16">
        <f>IFERROR(VLOOKUP($F70,[1]NumberLocations!$H$2:$BS$95,25,0),"0")</f>
        <v>42</v>
      </c>
      <c r="N70" s="16">
        <f>IFERROR(VLOOKUP($F70,[1]NumberLocations!$H$2:$BS$95,26,0),"0")</f>
        <v>222</v>
      </c>
      <c r="O70" s="16">
        <f>IFERROR(VLOOKUP($F70,[1]NumberLocations!$H$2:$BS$95,27,0),"0")</f>
        <v>26</v>
      </c>
      <c r="P70" s="16">
        <f>IFERROR(VLOOKUP($F70,[1]NumberLocations!$H$2:$BS$95,28,0),"0")</f>
        <v>154</v>
      </c>
      <c r="Q70" s="16">
        <f>IFERROR(VLOOKUP($F70,[1]NumberLocations!$H$2:$BS$95,29,0),"0")</f>
        <v>35</v>
      </c>
      <c r="R70" s="16">
        <f>IFERROR(VLOOKUP($F70,[1]NumberLocations!$H$2:$BS$95,30,0),"0")</f>
        <v>151</v>
      </c>
      <c r="S70" s="16">
        <f>IFERROR(VLOOKUP($F70,[1]NumberLocations!$H$2:$BS$95,61,0),"0")</f>
        <v>1271</v>
      </c>
      <c r="T70" s="16">
        <f>IFERROR(VLOOKUP($F70,[1]NumberLocations!$H$2:$BS$95,62,0),"0")</f>
        <v>0</v>
      </c>
      <c r="U70" s="16">
        <f>IFERROR(VLOOKUP($F70,[1]NumberLocations!$H$2:$BS$95,63,0),"0")</f>
        <v>0</v>
      </c>
      <c r="V70" s="20">
        <f>IFERROR(VLOOKUP($F70,[1]NumberLocations!$H$2:$BS$95,64,0),"0")</f>
        <v>0</v>
      </c>
      <c r="W70" s="16">
        <f>IFERROR(VLOOKUP($F70,[1]NumberLocations!$H$2:$BS$95,13,0),"0")</f>
        <v>2973</v>
      </c>
      <c r="X70" s="16">
        <f>IFERROR(VLOOKUP($F70,[1]NumberLocations!$H$2:$BS$95,16,0),"0")</f>
        <v>1496</v>
      </c>
      <c r="Y70" s="20">
        <f>IFERROR(VLOOKUP($F70,[1]NumberLocations!$H$2:$BS$95,19,0),"0")</f>
        <v>89</v>
      </c>
      <c r="Z70" s="1"/>
      <c r="AA70" s="1"/>
      <c r="AB70" s="1"/>
      <c r="AC70" s="1"/>
      <c r="AD70" s="1"/>
      <c r="AE70" s="1"/>
      <c r="AF70" s="1"/>
      <c r="AG70" s="1"/>
      <c r="AH70" s="1"/>
      <c r="AI70" s="1"/>
    </row>
    <row r="71" spans="1:35" s="28" customFormat="1" ht="17.45" customHeight="1" x14ac:dyDescent="0.3">
      <c r="A71" s="1"/>
      <c r="B71" s="14">
        <v>62</v>
      </c>
      <c r="C71" s="15" t="s">
        <v>214</v>
      </c>
      <c r="D71" s="16" t="s">
        <v>127</v>
      </c>
      <c r="E71" s="16" t="s">
        <v>184</v>
      </c>
      <c r="F71" s="16" t="s">
        <v>187</v>
      </c>
      <c r="G71" s="18"/>
      <c r="H71" s="16" t="s">
        <v>188</v>
      </c>
      <c r="I71" s="16">
        <f>IFERROR(VLOOKUP($F71,[1]NumberLocations!$H$2:$BS$95,8,0),"0")</f>
        <v>1274</v>
      </c>
      <c r="J71" s="16">
        <f>IFERROR(VLOOKUP($F71,[1]NumberLocations!$H$2:$BS$95,9,0),"0")</f>
        <v>5814</v>
      </c>
      <c r="K71" s="16">
        <f>IFERROR(VLOOKUP($F71,[1]NumberLocations!$H$2:$BS$95,10,0),"0")</f>
        <v>3216</v>
      </c>
      <c r="L71" s="16">
        <f>IFERROR(VLOOKUP($F71,[1]NumberLocations!$H$2:$BS$95,11,0),"0")</f>
        <v>2598</v>
      </c>
      <c r="M71" s="16">
        <f>IFERROR(VLOOKUP($F71,[1]NumberLocations!$H$2:$BS$95,25,0),"0")</f>
        <v>41</v>
      </c>
      <c r="N71" s="16">
        <f>IFERROR(VLOOKUP($F71,[1]NumberLocations!$H$2:$BS$95,26,0),"0")</f>
        <v>165</v>
      </c>
      <c r="O71" s="16">
        <f>IFERROR(VLOOKUP($F71,[1]NumberLocations!$H$2:$BS$95,27,0),"0")</f>
        <v>8</v>
      </c>
      <c r="P71" s="16">
        <f>IFERROR(VLOOKUP($F71,[1]NumberLocations!$H$2:$BS$95,28,0),"0")</f>
        <v>24</v>
      </c>
      <c r="Q71" s="16">
        <f>IFERROR(VLOOKUP($F71,[1]NumberLocations!$H$2:$BS$95,29,0),"0")</f>
        <v>21</v>
      </c>
      <c r="R71" s="16">
        <f>IFERROR(VLOOKUP($F71,[1]NumberLocations!$H$2:$BS$95,30,0),"0")</f>
        <v>105</v>
      </c>
      <c r="S71" s="16">
        <f>IFERROR(VLOOKUP($F71,[1]NumberLocations!$H$2:$BS$95,61,0),"0")</f>
        <v>1587</v>
      </c>
      <c r="T71" s="16">
        <f>IFERROR(VLOOKUP($F71,[1]NumberLocations!$H$2:$BS$95,62,0),"0")</f>
        <v>0</v>
      </c>
      <c r="U71" s="16">
        <f>IFERROR(VLOOKUP($F71,[1]NumberLocations!$H$2:$BS$95,63,0),"0")</f>
        <v>0</v>
      </c>
      <c r="V71" s="20">
        <f>IFERROR(VLOOKUP($F71,[1]NumberLocations!$H$2:$BS$95,64,0),"0")</f>
        <v>0</v>
      </c>
      <c r="W71" s="16">
        <f>IFERROR(VLOOKUP($F71,[1]NumberLocations!$H$2:$BS$95,13,0),"0")</f>
        <v>3515</v>
      </c>
      <c r="X71" s="16">
        <f>IFERROR(VLOOKUP($F71,[1]NumberLocations!$H$2:$BS$95,16,0),"0")</f>
        <v>2150</v>
      </c>
      <c r="Y71" s="20">
        <f>IFERROR(VLOOKUP($F71,[1]NumberLocations!$H$2:$BS$95,19,0),"0")</f>
        <v>149</v>
      </c>
      <c r="Z71" s="1"/>
      <c r="AA71" s="1"/>
      <c r="AB71" s="1"/>
      <c r="AC71" s="1"/>
      <c r="AD71" s="1"/>
      <c r="AE71" s="1"/>
      <c r="AF71" s="1"/>
      <c r="AG71" s="1"/>
      <c r="AH71" s="1"/>
      <c r="AI71" s="1"/>
    </row>
    <row r="72" spans="1:35" s="28" customFormat="1" ht="17.45" customHeight="1" x14ac:dyDescent="0.3">
      <c r="A72" s="1"/>
      <c r="B72" s="14">
        <v>63</v>
      </c>
      <c r="C72" s="15" t="s">
        <v>214</v>
      </c>
      <c r="D72" s="16" t="s">
        <v>127</v>
      </c>
      <c r="E72" s="16" t="s">
        <v>184</v>
      </c>
      <c r="F72" s="16" t="s">
        <v>189</v>
      </c>
      <c r="G72" s="18"/>
      <c r="H72" s="16" t="s">
        <v>190</v>
      </c>
      <c r="I72" s="16">
        <f>IFERROR(VLOOKUP($F72,[1]NumberLocations!$H$2:$BS$95,8,0),"0")</f>
        <v>1234</v>
      </c>
      <c r="J72" s="16">
        <f>IFERROR(VLOOKUP($F72,[1]NumberLocations!$H$2:$BS$95,9,0),"0")</f>
        <v>6456</v>
      </c>
      <c r="K72" s="16">
        <f>IFERROR(VLOOKUP($F72,[1]NumberLocations!$H$2:$BS$95,10,0),"0")</f>
        <v>3411</v>
      </c>
      <c r="L72" s="16">
        <f>IFERROR(VLOOKUP($F72,[1]NumberLocations!$H$2:$BS$95,11,0),"0")</f>
        <v>3045</v>
      </c>
      <c r="M72" s="16">
        <f>IFERROR(VLOOKUP($F72,[1]NumberLocations!$H$2:$BS$95,25,0),"0")</f>
        <v>15</v>
      </c>
      <c r="N72" s="16">
        <f>IFERROR(VLOOKUP($F72,[1]NumberLocations!$H$2:$BS$95,26,0),"0")</f>
        <v>69</v>
      </c>
      <c r="O72" s="16">
        <f>IFERROR(VLOOKUP($F72,[1]NumberLocations!$H$2:$BS$95,27,0),"0")</f>
        <v>6</v>
      </c>
      <c r="P72" s="16">
        <f>IFERROR(VLOOKUP($F72,[1]NumberLocations!$H$2:$BS$95,28,0),"0")</f>
        <v>30</v>
      </c>
      <c r="Q72" s="16">
        <f>IFERROR(VLOOKUP($F72,[1]NumberLocations!$H$2:$BS$95,29,0),"0")</f>
        <v>25</v>
      </c>
      <c r="R72" s="16">
        <f>IFERROR(VLOOKUP($F72,[1]NumberLocations!$H$2:$BS$95,30,0),"0")</f>
        <v>145</v>
      </c>
      <c r="S72" s="16">
        <f>IFERROR(VLOOKUP($F72,[1]NumberLocations!$H$2:$BS$95,61,0),"0")</f>
        <v>1705</v>
      </c>
      <c r="T72" s="16">
        <f>IFERROR(VLOOKUP($F72,[1]NumberLocations!$H$2:$BS$95,62,0),"0")</f>
        <v>0</v>
      </c>
      <c r="U72" s="16">
        <f>IFERROR(VLOOKUP($F72,[1]NumberLocations!$H$2:$BS$95,63,0),"0")</f>
        <v>0</v>
      </c>
      <c r="V72" s="20">
        <f>IFERROR(VLOOKUP($F72,[1]NumberLocations!$H$2:$BS$95,64,0),"0")</f>
        <v>0</v>
      </c>
      <c r="W72" s="16">
        <f>IFERROR(VLOOKUP($F72,[1]NumberLocations!$H$2:$BS$95,13,0),"0")</f>
        <v>3877</v>
      </c>
      <c r="X72" s="16">
        <f>IFERROR(VLOOKUP($F72,[1]NumberLocations!$H$2:$BS$95,16,0),"0")</f>
        <v>2401</v>
      </c>
      <c r="Y72" s="20">
        <f>IFERROR(VLOOKUP($F72,[1]NumberLocations!$H$2:$BS$95,19,0),"0")</f>
        <v>178</v>
      </c>
      <c r="Z72" s="1"/>
      <c r="AA72" s="1"/>
      <c r="AB72" s="1"/>
      <c r="AC72" s="1"/>
      <c r="AD72" s="1"/>
      <c r="AE72" s="1"/>
      <c r="AF72" s="1"/>
      <c r="AG72" s="1"/>
      <c r="AH72" s="1"/>
      <c r="AI72" s="1"/>
    </row>
    <row r="73" spans="1:35" s="28" customFormat="1" ht="17.45" customHeight="1" x14ac:dyDescent="0.3">
      <c r="A73" s="1"/>
      <c r="B73" s="14">
        <v>64</v>
      </c>
      <c r="C73" s="15" t="s">
        <v>214</v>
      </c>
      <c r="D73" s="16" t="s">
        <v>127</v>
      </c>
      <c r="E73" s="16" t="s">
        <v>184</v>
      </c>
      <c r="F73" s="16" t="s">
        <v>191</v>
      </c>
      <c r="G73" s="18"/>
      <c r="H73" s="16" t="s">
        <v>192</v>
      </c>
      <c r="I73" s="16">
        <f>IFERROR(VLOOKUP($F73,[1]NumberLocations!$H$2:$BS$95,8,0),"0")</f>
        <v>3160</v>
      </c>
      <c r="J73" s="16">
        <f>IFERROR(VLOOKUP($F73,[1]NumberLocations!$H$2:$BS$95,9,0),"0")</f>
        <v>15202</v>
      </c>
      <c r="K73" s="16">
        <f>IFERROR(VLOOKUP($F73,[1]NumberLocations!$H$2:$BS$95,10,0),"0")</f>
        <v>8110</v>
      </c>
      <c r="L73" s="16">
        <f>IFERROR(VLOOKUP($F73,[1]NumberLocations!$H$2:$BS$95,11,0),"0")</f>
        <v>7092</v>
      </c>
      <c r="M73" s="16">
        <f>IFERROR(VLOOKUP($F73,[1]NumberLocations!$H$2:$BS$95,25,0),"0")</f>
        <v>0</v>
      </c>
      <c r="N73" s="16">
        <f>IFERROR(VLOOKUP($F73,[1]NumberLocations!$H$2:$BS$95,26,0),"0")</f>
        <v>0</v>
      </c>
      <c r="O73" s="16">
        <f>IFERROR(VLOOKUP($F73,[1]NumberLocations!$H$2:$BS$95,27,0),"0")</f>
        <v>0</v>
      </c>
      <c r="P73" s="16">
        <f>IFERROR(VLOOKUP($F73,[1]NumberLocations!$H$2:$BS$95,28,0),"0")</f>
        <v>0</v>
      </c>
      <c r="Q73" s="16">
        <f>IFERROR(VLOOKUP($F73,[1]NumberLocations!$H$2:$BS$95,29,0),"0")</f>
        <v>65</v>
      </c>
      <c r="R73" s="16">
        <f>IFERROR(VLOOKUP($F73,[1]NumberLocations!$H$2:$BS$95,30,0),"0")</f>
        <v>336</v>
      </c>
      <c r="S73" s="16">
        <f>IFERROR(VLOOKUP($F73,[1]NumberLocations!$H$2:$BS$95,61,0),"0")</f>
        <v>3952</v>
      </c>
      <c r="T73" s="16">
        <f>IFERROR(VLOOKUP($F73,[1]NumberLocations!$H$2:$BS$95,62,0),"0")</f>
        <v>1441</v>
      </c>
      <c r="U73" s="16">
        <f>IFERROR(VLOOKUP($F73,[1]NumberLocations!$H$2:$BS$95,63,0),"0")</f>
        <v>0</v>
      </c>
      <c r="V73" s="20">
        <f>IFERROR(VLOOKUP($F73,[1]NumberLocations!$H$2:$BS$95,64,0),"0")</f>
        <v>0</v>
      </c>
      <c r="W73" s="16">
        <f>IFERROR(VLOOKUP($F73,[1]NumberLocations!$H$2:$BS$95,13,0),"0")</f>
        <v>8680</v>
      </c>
      <c r="X73" s="16">
        <f>IFERROR(VLOOKUP($F73,[1]NumberLocations!$H$2:$BS$95,16,0),"0")</f>
        <v>6026</v>
      </c>
      <c r="Y73" s="20">
        <f>IFERROR(VLOOKUP($F73,[1]NumberLocations!$H$2:$BS$95,19,0),"0")</f>
        <v>496</v>
      </c>
      <c r="Z73" s="1"/>
      <c r="AA73" s="1"/>
      <c r="AB73" s="1"/>
      <c r="AC73" s="1"/>
      <c r="AD73" s="1"/>
      <c r="AE73" s="1"/>
      <c r="AF73" s="1"/>
      <c r="AG73" s="1"/>
      <c r="AH73" s="1"/>
      <c r="AI73" s="1"/>
    </row>
    <row r="74" spans="1:35" s="28" customFormat="1" ht="17.45" customHeight="1" x14ac:dyDescent="0.3">
      <c r="A74" s="1"/>
      <c r="B74" s="14">
        <v>65</v>
      </c>
      <c r="C74" s="15" t="s">
        <v>214</v>
      </c>
      <c r="D74" s="16" t="s">
        <v>127</v>
      </c>
      <c r="E74" s="16" t="s">
        <v>193</v>
      </c>
      <c r="F74" s="16" t="s">
        <v>194</v>
      </c>
      <c r="G74" s="18"/>
      <c r="H74" s="16" t="s">
        <v>195</v>
      </c>
      <c r="I74" s="16">
        <f>IFERROR(VLOOKUP($F74,[1]NumberLocations!$H$2:$BS$95,8,0),"0")</f>
        <v>1343</v>
      </c>
      <c r="J74" s="16">
        <f>IFERROR(VLOOKUP($F74,[1]NumberLocations!$H$2:$BS$95,9,0),"0")</f>
        <v>4834</v>
      </c>
      <c r="K74" s="16">
        <f>IFERROR(VLOOKUP($F74,[1]NumberLocations!$H$2:$BS$95,10,0),"0")</f>
        <v>2786</v>
      </c>
      <c r="L74" s="16">
        <f>IFERROR(VLOOKUP($F74,[1]NumberLocations!$H$2:$BS$95,11,0),"0")</f>
        <v>2048</v>
      </c>
      <c r="M74" s="16">
        <f>IFERROR(VLOOKUP($F74,[1]NumberLocations!$H$2:$BS$95,25,0),"0")</f>
        <v>21</v>
      </c>
      <c r="N74" s="16">
        <f>IFERROR(VLOOKUP($F74,[1]NumberLocations!$H$2:$BS$95,26,0),"0")</f>
        <v>68</v>
      </c>
      <c r="O74" s="16">
        <f>IFERROR(VLOOKUP($F74,[1]NumberLocations!$H$2:$BS$95,27,0),"0")</f>
        <v>21</v>
      </c>
      <c r="P74" s="16">
        <f>IFERROR(VLOOKUP($F74,[1]NumberLocations!$H$2:$BS$95,28,0),"0")</f>
        <v>68</v>
      </c>
      <c r="Q74" s="16">
        <f>IFERROR(VLOOKUP($F74,[1]NumberLocations!$H$2:$BS$95,29,0),"0")</f>
        <v>109</v>
      </c>
      <c r="R74" s="16">
        <f>IFERROR(VLOOKUP($F74,[1]NumberLocations!$H$2:$BS$95,30,0),"0")</f>
        <v>327</v>
      </c>
      <c r="S74" s="16">
        <f>IFERROR(VLOOKUP($F74,[1]NumberLocations!$H$2:$BS$95,61,0),"0")</f>
        <v>1343</v>
      </c>
      <c r="T74" s="16">
        <f>IFERROR(VLOOKUP($F74,[1]NumberLocations!$H$2:$BS$95,62,0),"0")</f>
        <v>1010</v>
      </c>
      <c r="U74" s="16">
        <f>IFERROR(VLOOKUP($F74,[1]NumberLocations!$H$2:$BS$95,63,0),"0")</f>
        <v>147</v>
      </c>
      <c r="V74" s="20">
        <f>IFERROR(VLOOKUP($F74,[1]NumberLocations!$H$2:$BS$95,64,0),"0")</f>
        <v>0</v>
      </c>
      <c r="W74" s="16">
        <f>IFERROR(VLOOKUP($F74,[1]NumberLocations!$H$2:$BS$95,13,0),"0")</f>
        <v>2830</v>
      </c>
      <c r="X74" s="16">
        <f>IFERROR(VLOOKUP($F74,[1]NumberLocations!$H$2:$BS$95,16,0),"0")</f>
        <v>1846</v>
      </c>
      <c r="Y74" s="20">
        <f>IFERROR(VLOOKUP($F74,[1]NumberLocations!$H$2:$BS$95,19,0),"0")</f>
        <v>158</v>
      </c>
      <c r="Z74" s="1"/>
      <c r="AA74" s="1"/>
      <c r="AB74" s="1"/>
      <c r="AC74" s="1"/>
      <c r="AD74" s="1"/>
      <c r="AE74" s="1"/>
      <c r="AF74" s="1"/>
      <c r="AG74" s="1"/>
      <c r="AH74" s="1"/>
      <c r="AI74" s="1"/>
    </row>
    <row r="75" spans="1:35" s="28" customFormat="1" ht="17.45" customHeight="1" x14ac:dyDescent="0.3">
      <c r="A75" s="1"/>
      <c r="B75" s="14">
        <v>66</v>
      </c>
      <c r="C75" s="15" t="s">
        <v>214</v>
      </c>
      <c r="D75" s="16" t="s">
        <v>127</v>
      </c>
      <c r="E75" s="16" t="s">
        <v>193</v>
      </c>
      <c r="F75" s="16" t="s">
        <v>196</v>
      </c>
      <c r="G75" s="18"/>
      <c r="H75" s="16" t="s">
        <v>197</v>
      </c>
      <c r="I75" s="16">
        <f>IFERROR(VLOOKUP($F75,[1]NumberLocations!$H$2:$BS$95,8,0),"0")</f>
        <v>4533</v>
      </c>
      <c r="J75" s="16">
        <f>IFERROR(VLOOKUP($F75,[1]NumberLocations!$H$2:$BS$95,9,0),"0")</f>
        <v>18220</v>
      </c>
      <c r="K75" s="16">
        <f>IFERROR(VLOOKUP($F75,[1]NumberLocations!$H$2:$BS$95,10,0),"0")</f>
        <v>9445</v>
      </c>
      <c r="L75" s="16">
        <f>IFERROR(VLOOKUP($F75,[1]NumberLocations!$H$2:$BS$95,11,0),"0")</f>
        <v>8775</v>
      </c>
      <c r="M75" s="16">
        <f>IFERROR(VLOOKUP($F75,[1]NumberLocations!$H$2:$BS$95,25,0),"0")</f>
        <v>42</v>
      </c>
      <c r="N75" s="16">
        <f>IFERROR(VLOOKUP($F75,[1]NumberLocations!$H$2:$BS$95,26,0),"0")</f>
        <v>171</v>
      </c>
      <c r="O75" s="16">
        <f>IFERROR(VLOOKUP($F75,[1]NumberLocations!$H$2:$BS$95,27,0),"0")</f>
        <v>42</v>
      </c>
      <c r="P75" s="16">
        <f>IFERROR(VLOOKUP($F75,[1]NumberLocations!$H$2:$BS$95,28,0),"0")</f>
        <v>171</v>
      </c>
      <c r="Q75" s="16">
        <f>IFERROR(VLOOKUP($F75,[1]NumberLocations!$H$2:$BS$95,29,0),"0")</f>
        <v>666</v>
      </c>
      <c r="R75" s="16">
        <f>IFERROR(VLOOKUP($F75,[1]NumberLocations!$H$2:$BS$95,30,0),"0")</f>
        <v>2641</v>
      </c>
      <c r="S75" s="16">
        <f>IFERROR(VLOOKUP($F75,[1]NumberLocations!$H$2:$BS$95,61,0),"0")</f>
        <v>5730</v>
      </c>
      <c r="T75" s="16">
        <f>IFERROR(VLOOKUP($F75,[1]NumberLocations!$H$2:$BS$95,62,0),"0")</f>
        <v>1213</v>
      </c>
      <c r="U75" s="16">
        <f>IFERROR(VLOOKUP($F75,[1]NumberLocations!$H$2:$BS$95,63,0),"0")</f>
        <v>482</v>
      </c>
      <c r="V75" s="20">
        <f>IFERROR(VLOOKUP($F75,[1]NumberLocations!$H$2:$BS$95,64,0),"0")</f>
        <v>0</v>
      </c>
      <c r="W75" s="16">
        <f>IFERROR(VLOOKUP($F75,[1]NumberLocations!$H$2:$BS$95,13,0),"0")</f>
        <v>12235</v>
      </c>
      <c r="X75" s="16">
        <f>IFERROR(VLOOKUP($F75,[1]NumberLocations!$H$2:$BS$95,16,0),"0")</f>
        <v>5385</v>
      </c>
      <c r="Y75" s="20">
        <f>IFERROR(VLOOKUP($F75,[1]NumberLocations!$H$2:$BS$95,19,0),"0")</f>
        <v>600</v>
      </c>
      <c r="Z75" s="1"/>
      <c r="AA75" s="1"/>
      <c r="AB75" s="1"/>
      <c r="AC75" s="1"/>
      <c r="AD75" s="1"/>
      <c r="AE75" s="1"/>
      <c r="AF75" s="1"/>
      <c r="AG75" s="1"/>
      <c r="AH75" s="1"/>
      <c r="AI75" s="1"/>
    </row>
    <row r="76" spans="1:35" s="28" customFormat="1" ht="17.45" customHeight="1" x14ac:dyDescent="0.3">
      <c r="A76" s="1"/>
      <c r="B76" s="14">
        <v>67</v>
      </c>
      <c r="C76" s="15" t="s">
        <v>214</v>
      </c>
      <c r="D76" s="16" t="s">
        <v>127</v>
      </c>
      <c r="E76" s="16" t="s">
        <v>193</v>
      </c>
      <c r="F76" s="16" t="s">
        <v>198</v>
      </c>
      <c r="G76" s="18"/>
      <c r="H76" s="16" t="s">
        <v>199</v>
      </c>
      <c r="I76" s="16">
        <f>IFERROR(VLOOKUP($F76,[1]NumberLocations!$H$2:$BS$95,8,0),"0")</f>
        <v>2187</v>
      </c>
      <c r="J76" s="16">
        <f>IFERROR(VLOOKUP($F76,[1]NumberLocations!$H$2:$BS$95,9,0),"0")</f>
        <v>10158</v>
      </c>
      <c r="K76" s="16">
        <f>IFERROR(VLOOKUP($F76,[1]NumberLocations!$H$2:$BS$95,10,0),"0")</f>
        <v>5663</v>
      </c>
      <c r="L76" s="16">
        <f>IFERROR(VLOOKUP($F76,[1]NumberLocations!$H$2:$BS$95,11,0),"0")</f>
        <v>4495</v>
      </c>
      <c r="M76" s="16">
        <f>IFERROR(VLOOKUP($F76,[1]NumberLocations!$H$2:$BS$95,25,0),"0")</f>
        <v>0</v>
      </c>
      <c r="N76" s="16">
        <f>IFERROR(VLOOKUP($F76,[1]NumberLocations!$H$2:$BS$95,26,0),"0")</f>
        <v>0</v>
      </c>
      <c r="O76" s="16">
        <f>IFERROR(VLOOKUP($F76,[1]NumberLocations!$H$2:$BS$95,27,0),"0")</f>
        <v>0</v>
      </c>
      <c r="P76" s="16">
        <f>IFERROR(VLOOKUP($F76,[1]NumberLocations!$H$2:$BS$95,28,0),"0")</f>
        <v>0</v>
      </c>
      <c r="Q76" s="16">
        <f>IFERROR(VLOOKUP($F76,[1]NumberLocations!$H$2:$BS$95,29,0),"0")</f>
        <v>62</v>
      </c>
      <c r="R76" s="16">
        <f>IFERROR(VLOOKUP($F76,[1]NumberLocations!$H$2:$BS$95,30,0),"0")</f>
        <v>303</v>
      </c>
      <c r="S76" s="16">
        <f>IFERROR(VLOOKUP($F76,[1]NumberLocations!$H$2:$BS$95,61,0),"0")</f>
        <v>2770</v>
      </c>
      <c r="T76" s="16">
        <f>IFERROR(VLOOKUP($F76,[1]NumberLocations!$H$2:$BS$95,62,0),"0")</f>
        <v>0</v>
      </c>
      <c r="U76" s="16">
        <f>IFERROR(VLOOKUP($F76,[1]NumberLocations!$H$2:$BS$95,63,0),"0")</f>
        <v>1886</v>
      </c>
      <c r="V76" s="20">
        <f>IFERROR(VLOOKUP($F76,[1]NumberLocations!$H$2:$BS$95,64,0),"0")</f>
        <v>0</v>
      </c>
      <c r="W76" s="16">
        <f>IFERROR(VLOOKUP($F76,[1]NumberLocations!$H$2:$BS$95,13,0),"0")</f>
        <v>6419</v>
      </c>
      <c r="X76" s="16">
        <f>IFERROR(VLOOKUP($F76,[1]NumberLocations!$H$2:$BS$95,16,0),"0")</f>
        <v>3478</v>
      </c>
      <c r="Y76" s="20">
        <f>IFERROR(VLOOKUP($F76,[1]NumberLocations!$H$2:$BS$95,19,0),"0")</f>
        <v>261</v>
      </c>
      <c r="Z76" s="1"/>
      <c r="AA76" s="1"/>
      <c r="AB76" s="1"/>
      <c r="AC76" s="1"/>
      <c r="AD76" s="1"/>
      <c r="AE76" s="1"/>
      <c r="AF76" s="1"/>
      <c r="AG76" s="1"/>
      <c r="AH76" s="1"/>
      <c r="AI76" s="1"/>
    </row>
    <row r="77" spans="1:35" s="28" customFormat="1" ht="17.45" customHeight="1" x14ac:dyDescent="0.3">
      <c r="A77" s="1"/>
      <c r="B77" s="14">
        <v>68</v>
      </c>
      <c r="C77" s="15" t="s">
        <v>214</v>
      </c>
      <c r="D77" s="16" t="s">
        <v>200</v>
      </c>
      <c r="E77" s="16" t="s">
        <v>201</v>
      </c>
      <c r="F77" s="16" t="s">
        <v>202</v>
      </c>
      <c r="G77" s="18"/>
      <c r="H77" s="32" t="s">
        <v>203</v>
      </c>
      <c r="I77" s="16">
        <f>IFERROR(VLOOKUP($F77,[1]NumberLocations!$H$2:$BS$95,8,0),"0")</f>
        <v>203</v>
      </c>
      <c r="J77" s="16">
        <f>IFERROR(VLOOKUP($F77,[1]NumberLocations!$H$2:$BS$95,9,0),"0")</f>
        <v>844</v>
      </c>
      <c r="K77" s="16">
        <f>IFERROR(VLOOKUP($F77,[1]NumberLocations!$H$2:$BS$95,10,0),"0")</f>
        <v>502</v>
      </c>
      <c r="L77" s="16">
        <f>IFERROR(VLOOKUP($F77,[1]NumberLocations!$H$2:$BS$95,11,0),"0")</f>
        <v>342</v>
      </c>
      <c r="M77" s="16">
        <f>IFERROR(VLOOKUP($F77,[1]NumberLocations!$H$2:$BS$95,25,0),"0")</f>
        <v>53</v>
      </c>
      <c r="N77" s="16">
        <f>IFERROR(VLOOKUP($F77,[1]NumberLocations!$H$2:$BS$95,26,0),"0")</f>
        <v>233</v>
      </c>
      <c r="O77" s="16">
        <f>IFERROR(VLOOKUP($F77,[1]NumberLocations!$H$2:$BS$95,27,0),"0")</f>
        <v>53</v>
      </c>
      <c r="P77" s="16">
        <f>IFERROR(VLOOKUP($F77,[1]NumberLocations!$H$2:$BS$95,28,0),"0")</f>
        <v>233</v>
      </c>
      <c r="Q77" s="16">
        <f>IFERROR(VLOOKUP($F77,[1]NumberLocations!$H$2:$BS$95,29,0),"0")</f>
        <v>36</v>
      </c>
      <c r="R77" s="16">
        <f>IFERROR(VLOOKUP($F77,[1]NumberLocations!$H$2:$BS$95,30,0),"0")</f>
        <v>185</v>
      </c>
      <c r="S77" s="16">
        <f>IFERROR(VLOOKUP($F77,[1]NumberLocations!$H$2:$BS$95,61,0),"0")</f>
        <v>340</v>
      </c>
      <c r="T77" s="16">
        <f>IFERROR(VLOOKUP($F77,[1]NumberLocations!$H$2:$BS$95,62,0),"0")</f>
        <v>0</v>
      </c>
      <c r="U77" s="16">
        <f>IFERROR(VLOOKUP($F77,[1]NumberLocations!$H$2:$BS$95,63,0),"0")</f>
        <v>0</v>
      </c>
      <c r="V77" s="20">
        <f>IFERROR(VLOOKUP($F77,[1]NumberLocations!$H$2:$BS$95,64,0),"0")</f>
        <v>0</v>
      </c>
      <c r="W77" s="16">
        <f>IFERROR(VLOOKUP($F77,[1]NumberLocations!$H$2:$BS$95,13,0),"0")</f>
        <v>528</v>
      </c>
      <c r="X77" s="16">
        <f>IFERROR(VLOOKUP($F77,[1]NumberLocations!$H$2:$BS$95,16,0),"0")</f>
        <v>283</v>
      </c>
      <c r="Y77" s="20">
        <f>IFERROR(VLOOKUP($F77,[1]NumberLocations!$H$2:$BS$95,19,0),"0")</f>
        <v>33</v>
      </c>
      <c r="Z77" s="1"/>
      <c r="AA77" s="1"/>
      <c r="AB77" s="1"/>
      <c r="AC77" s="1"/>
      <c r="AD77" s="1"/>
      <c r="AE77" s="1"/>
      <c r="AF77" s="1"/>
      <c r="AG77" s="1"/>
      <c r="AH77" s="1"/>
      <c r="AI77" s="1"/>
    </row>
    <row r="78" spans="1:35" s="28" customFormat="1" ht="17.45" customHeight="1" x14ac:dyDescent="0.3">
      <c r="A78" s="1"/>
      <c r="B78" s="14">
        <v>69</v>
      </c>
      <c r="C78" s="15" t="s">
        <v>214</v>
      </c>
      <c r="D78" s="16" t="s">
        <v>204</v>
      </c>
      <c r="E78" s="16" t="s">
        <v>205</v>
      </c>
      <c r="F78" s="16" t="s">
        <v>206</v>
      </c>
      <c r="G78" s="18"/>
      <c r="H78" s="16" t="s">
        <v>207</v>
      </c>
      <c r="I78" s="16">
        <f>IFERROR(VLOOKUP($F78,[1]NumberLocations!$H$2:$BS$95,8,0),"0")</f>
        <v>265</v>
      </c>
      <c r="J78" s="16">
        <f>IFERROR(VLOOKUP($F78,[1]NumberLocations!$H$2:$BS$95,9,0),"0")</f>
        <v>1247</v>
      </c>
      <c r="K78" s="16">
        <f>IFERROR(VLOOKUP($F78,[1]NumberLocations!$H$2:$BS$95,10,0),"0")</f>
        <v>661</v>
      </c>
      <c r="L78" s="16">
        <f>IFERROR(VLOOKUP($F78,[1]NumberLocations!$H$2:$BS$95,11,0),"0")</f>
        <v>586</v>
      </c>
      <c r="M78" s="16">
        <f>IFERROR(VLOOKUP($F78,[1]NumberLocations!$H$2:$BS$95,25,0),"0")</f>
        <v>0</v>
      </c>
      <c r="N78" s="16">
        <f>IFERROR(VLOOKUP($F78,[1]NumberLocations!$H$2:$BS$95,26,0),"0")</f>
        <v>0</v>
      </c>
      <c r="O78" s="16">
        <f>IFERROR(VLOOKUP($F78,[1]NumberLocations!$H$2:$BS$95,27,0),"0")</f>
        <v>0</v>
      </c>
      <c r="P78" s="16">
        <f>IFERROR(VLOOKUP($F78,[1]NumberLocations!$H$2:$BS$95,28,0),"0")</f>
        <v>0</v>
      </c>
      <c r="Q78" s="16">
        <f>IFERROR(VLOOKUP($F78,[1]NumberLocations!$H$2:$BS$95,29,0),"0")</f>
        <v>8</v>
      </c>
      <c r="R78" s="16">
        <f>IFERROR(VLOOKUP($F78,[1]NumberLocations!$H$2:$BS$95,30,0),"0")</f>
        <v>39</v>
      </c>
      <c r="S78" s="16">
        <f>IFERROR(VLOOKUP($F78,[1]NumberLocations!$H$2:$BS$95,61,0),"0")</f>
        <v>326</v>
      </c>
      <c r="T78" s="16">
        <f>IFERROR(VLOOKUP($F78,[1]NumberLocations!$H$2:$BS$95,62,0),"0")</f>
        <v>0</v>
      </c>
      <c r="U78" s="16">
        <f>IFERROR(VLOOKUP($F78,[1]NumberLocations!$H$2:$BS$95,63,0),"0")</f>
        <v>0</v>
      </c>
      <c r="V78" s="20">
        <f>IFERROR(VLOOKUP($F78,[1]NumberLocations!$H$2:$BS$95,64,0),"0")</f>
        <v>618</v>
      </c>
      <c r="W78" s="16">
        <f>IFERROR(VLOOKUP($F78,[1]NumberLocations!$H$2:$BS$95,13,0),"0")</f>
        <v>679</v>
      </c>
      <c r="X78" s="16">
        <f>IFERROR(VLOOKUP($F78,[1]NumberLocations!$H$2:$BS$95,16,0),"0")</f>
        <v>528</v>
      </c>
      <c r="Y78" s="20">
        <f>IFERROR(VLOOKUP($F78,[1]NumberLocations!$H$2:$BS$95,19,0),"0")</f>
        <v>40</v>
      </c>
      <c r="Z78" s="1"/>
      <c r="AA78" s="1"/>
      <c r="AB78" s="1"/>
      <c r="AC78" s="1"/>
      <c r="AD78" s="1"/>
      <c r="AE78" s="1"/>
      <c r="AF78" s="1"/>
      <c r="AG78" s="1"/>
      <c r="AH78" s="1"/>
      <c r="AI78" s="1"/>
    </row>
    <row r="79" spans="1:35" s="28" customFormat="1" ht="17.45" customHeight="1" x14ac:dyDescent="0.3">
      <c r="A79" s="1"/>
      <c r="B79" s="14">
        <v>70</v>
      </c>
      <c r="C79" s="15" t="s">
        <v>214</v>
      </c>
      <c r="D79" s="16" t="s">
        <v>204</v>
      </c>
      <c r="E79" s="16" t="s">
        <v>208</v>
      </c>
      <c r="F79" s="16" t="s">
        <v>209</v>
      </c>
      <c r="G79" s="18"/>
      <c r="H79" s="16" t="s">
        <v>210</v>
      </c>
      <c r="I79" s="16">
        <f>IFERROR(VLOOKUP($F79,[1]NumberLocations!$H$2:$BS$95,8,0),"0")</f>
        <v>346</v>
      </c>
      <c r="J79" s="16">
        <f>IFERROR(VLOOKUP($F79,[1]NumberLocations!$H$2:$BS$95,9,0),"0")</f>
        <v>1606</v>
      </c>
      <c r="K79" s="16">
        <f>IFERROR(VLOOKUP($F79,[1]NumberLocations!$H$2:$BS$95,10,0),"0")</f>
        <v>778</v>
      </c>
      <c r="L79" s="16">
        <f>IFERROR(VLOOKUP($F79,[1]NumberLocations!$H$2:$BS$95,11,0),"0")</f>
        <v>828</v>
      </c>
      <c r="M79" s="16">
        <f>IFERROR(VLOOKUP($F79,[1]NumberLocations!$H$2:$BS$95,25,0),"0")</f>
        <v>0</v>
      </c>
      <c r="N79" s="16">
        <f>IFERROR(VLOOKUP($F79,[1]NumberLocations!$H$2:$BS$95,26,0),"0")</f>
        <v>0</v>
      </c>
      <c r="O79" s="16">
        <f>IFERROR(VLOOKUP($F79,[1]NumberLocations!$H$2:$BS$95,27,0),"0")</f>
        <v>0</v>
      </c>
      <c r="P79" s="16">
        <f>IFERROR(VLOOKUP($F79,[1]NumberLocations!$H$2:$BS$95,28,0),"0")</f>
        <v>0</v>
      </c>
      <c r="Q79" s="16">
        <f>IFERROR(VLOOKUP($F79,[1]NumberLocations!$H$2:$BS$95,29,0),"0")</f>
        <v>1</v>
      </c>
      <c r="R79" s="16">
        <f>IFERROR(VLOOKUP($F79,[1]NumberLocations!$H$2:$BS$95,30,0),"0")</f>
        <v>6</v>
      </c>
      <c r="S79" s="16">
        <f>IFERROR(VLOOKUP($F79,[1]NumberLocations!$H$2:$BS$95,61,0),"0")</f>
        <v>397</v>
      </c>
      <c r="T79" s="16">
        <f>IFERROR(VLOOKUP($F79,[1]NumberLocations!$H$2:$BS$95,62,0),"0")</f>
        <v>0</v>
      </c>
      <c r="U79" s="16">
        <f>IFERROR(VLOOKUP($F79,[1]NumberLocations!$H$2:$BS$95,63,0),"0")</f>
        <v>0</v>
      </c>
      <c r="V79" s="20">
        <f>IFERROR(VLOOKUP($F79,[1]NumberLocations!$H$2:$BS$95,64,0),"0")</f>
        <v>19</v>
      </c>
      <c r="W79" s="16">
        <f>IFERROR(VLOOKUP($F79,[1]NumberLocations!$H$2:$BS$95,13,0),"0")</f>
        <v>908</v>
      </c>
      <c r="X79" s="16">
        <f>IFERROR(VLOOKUP($F79,[1]NumberLocations!$H$2:$BS$95,16,0),"0")</f>
        <v>657</v>
      </c>
      <c r="Y79" s="20">
        <f>IFERROR(VLOOKUP($F79,[1]NumberLocations!$H$2:$BS$95,19,0),"0")</f>
        <v>41</v>
      </c>
      <c r="Z79" s="1"/>
      <c r="AA79" s="1"/>
      <c r="AB79" s="1"/>
      <c r="AC79" s="1"/>
      <c r="AD79" s="1"/>
      <c r="AE79" s="1"/>
      <c r="AF79" s="1"/>
      <c r="AG79" s="1"/>
      <c r="AH79" s="1"/>
      <c r="AI79" s="1"/>
    </row>
    <row r="80" spans="1:35" s="28" customFormat="1" ht="17.45" customHeight="1" thickBot="1" x14ac:dyDescent="0.35">
      <c r="A80" s="1"/>
      <c r="B80" s="14">
        <v>71</v>
      </c>
      <c r="C80" s="15" t="s">
        <v>214</v>
      </c>
      <c r="D80" s="33" t="s">
        <v>204</v>
      </c>
      <c r="E80" s="33" t="s">
        <v>208</v>
      </c>
      <c r="F80" s="33" t="s">
        <v>211</v>
      </c>
      <c r="G80" s="34"/>
      <c r="H80" s="35" t="s">
        <v>212</v>
      </c>
      <c r="I80" s="16">
        <f>IFERROR(VLOOKUP($F80,[1]NumberLocations!$H$2:$BS$95,8,0),"0")</f>
        <v>2114</v>
      </c>
      <c r="J80" s="16">
        <f>IFERROR(VLOOKUP($F80,[1]NumberLocations!$H$2:$BS$95,9,0),"0")</f>
        <v>10272</v>
      </c>
      <c r="K80" s="16">
        <f>IFERROR(VLOOKUP($F80,[1]NumberLocations!$H$2:$BS$95,10,0),"0")</f>
        <v>5276</v>
      </c>
      <c r="L80" s="16">
        <f>IFERROR(VLOOKUP($F80,[1]NumberLocations!$H$2:$BS$95,11,0),"0")</f>
        <v>4996</v>
      </c>
      <c r="M80" s="16">
        <f>IFERROR(VLOOKUP($F80,[1]NumberLocations!$H$2:$BS$95,25,0),"0")</f>
        <v>0</v>
      </c>
      <c r="N80" s="16">
        <f>IFERROR(VLOOKUP($F80,[1]NumberLocations!$H$2:$BS$95,26,0),"0")</f>
        <v>0</v>
      </c>
      <c r="O80" s="16">
        <f>IFERROR(VLOOKUP($F80,[1]NumberLocations!$H$2:$BS$95,27,0),"0")</f>
        <v>0</v>
      </c>
      <c r="P80" s="16">
        <f>IFERROR(VLOOKUP($F80,[1]NumberLocations!$H$2:$BS$95,28,0),"0")</f>
        <v>0</v>
      </c>
      <c r="Q80" s="16">
        <f>IFERROR(VLOOKUP($F80,[1]NumberLocations!$H$2:$BS$95,29,0),"0")</f>
        <v>7</v>
      </c>
      <c r="R80" s="16">
        <f>IFERROR(VLOOKUP($F80,[1]NumberLocations!$H$2:$BS$95,30,0),"0")</f>
        <v>31</v>
      </c>
      <c r="S80" s="16">
        <f>IFERROR(VLOOKUP($F80,[1]NumberLocations!$H$2:$BS$95,61,0),"0")</f>
        <v>2280</v>
      </c>
      <c r="T80" s="16">
        <f>IFERROR(VLOOKUP($F80,[1]NumberLocations!$H$2:$BS$95,62,0),"0")</f>
        <v>350</v>
      </c>
      <c r="U80" s="16">
        <f>IFERROR(VLOOKUP($F80,[1]NumberLocations!$H$2:$BS$95,63,0),"0")</f>
        <v>0</v>
      </c>
      <c r="V80" s="20">
        <f>IFERROR(VLOOKUP($F80,[1]NumberLocations!$H$2:$BS$95,64,0),"0")</f>
        <v>0</v>
      </c>
      <c r="W80" s="16">
        <f>IFERROR(VLOOKUP($F80,[1]NumberLocations!$H$2:$BS$95,13,0),"0")</f>
        <v>5858</v>
      </c>
      <c r="X80" s="16">
        <f>IFERROR(VLOOKUP($F80,[1]NumberLocations!$H$2:$BS$95,16,0),"0")</f>
        <v>4152</v>
      </c>
      <c r="Y80" s="20">
        <f>IFERROR(VLOOKUP($F80,[1]NumberLocations!$H$2:$BS$95,19,0),"0")</f>
        <v>262</v>
      </c>
      <c r="Z80" s="1"/>
      <c r="AA80" s="1"/>
      <c r="AB80" s="1"/>
      <c r="AC80" s="1"/>
      <c r="AD80" s="1"/>
      <c r="AE80" s="1"/>
      <c r="AF80" s="1"/>
      <c r="AG80" s="1"/>
      <c r="AH80" s="1"/>
      <c r="AI80" s="1"/>
    </row>
    <row r="81" spans="1:40" s="40" customFormat="1" ht="17.25" thickBot="1" x14ac:dyDescent="0.35">
      <c r="A81" s="36"/>
      <c r="B81" s="37"/>
      <c r="C81" s="38" t="s">
        <v>213</v>
      </c>
      <c r="D81" s="38"/>
      <c r="E81" s="38"/>
      <c r="F81" s="39"/>
      <c r="G81" s="39"/>
      <c r="H81" s="39"/>
      <c r="I81" s="39">
        <f>SUM(I38:I80)+I37+I29</f>
        <v>56242</v>
      </c>
      <c r="J81" s="39">
        <f>SUM(J38:J80)+J37+J29</f>
        <v>281196</v>
      </c>
      <c r="K81" s="39">
        <f t="shared" ref="K81:Y81" si="2">SUM(K38:K80)+K37+K29</f>
        <v>146196</v>
      </c>
      <c r="L81" s="39">
        <f t="shared" si="2"/>
        <v>135000</v>
      </c>
      <c r="M81" s="39">
        <f t="shared" si="2"/>
        <v>324</v>
      </c>
      <c r="N81" s="39">
        <f t="shared" si="2"/>
        <v>1335</v>
      </c>
      <c r="O81" s="39">
        <f t="shared" si="2"/>
        <v>162</v>
      </c>
      <c r="P81" s="39">
        <f t="shared" si="2"/>
        <v>703</v>
      </c>
      <c r="Q81" s="39">
        <f t="shared" si="2"/>
        <v>1361</v>
      </c>
      <c r="R81" s="39">
        <f t="shared" si="2"/>
        <v>5929</v>
      </c>
      <c r="S81" s="39">
        <f t="shared" si="2"/>
        <v>65563</v>
      </c>
      <c r="T81" s="39">
        <f t="shared" si="2"/>
        <v>14255</v>
      </c>
      <c r="U81" s="39">
        <f t="shared" si="2"/>
        <v>3637</v>
      </c>
      <c r="V81" s="39">
        <f t="shared" si="2"/>
        <v>2284</v>
      </c>
      <c r="W81" s="39">
        <f t="shared" si="2"/>
        <v>144917</v>
      </c>
      <c r="X81" s="39">
        <f t="shared" si="2"/>
        <v>125486</v>
      </c>
      <c r="Y81" s="39">
        <f t="shared" si="2"/>
        <v>10793</v>
      </c>
      <c r="Z81" s="36"/>
      <c r="AA81" s="36"/>
      <c r="AB81" s="36"/>
      <c r="AC81" s="36"/>
      <c r="AD81" s="36"/>
      <c r="AE81" s="36"/>
      <c r="AF81" s="36"/>
      <c r="AG81" s="36"/>
      <c r="AH81" s="36"/>
      <c r="AI81" s="36"/>
      <c r="AJ81" s="36"/>
      <c r="AK81" s="36"/>
      <c r="AL81" s="36"/>
      <c r="AM81" s="36"/>
      <c r="AN81" s="36"/>
    </row>
    <row r="82" spans="1:40" s="1" customFormat="1" x14ac:dyDescent="0.3">
      <c r="F82" s="2"/>
      <c r="H82" s="2"/>
    </row>
    <row r="83" spans="1:40" s="1" customFormat="1" x14ac:dyDescent="0.3">
      <c r="F83" s="2"/>
      <c r="G83" s="2"/>
      <c r="H83" s="2"/>
    </row>
    <row r="84" spans="1:40" s="1" customFormat="1" x14ac:dyDescent="0.3">
      <c r="F84" s="2"/>
      <c r="G84" s="2"/>
      <c r="H84" s="2"/>
    </row>
    <row r="85" spans="1:40" s="28" customFormat="1" x14ac:dyDescent="0.3">
      <c r="A85" s="1"/>
      <c r="B85" s="1"/>
      <c r="C85" s="1"/>
      <c r="D85" s="1"/>
      <c r="E85" s="1"/>
      <c r="F85" s="2"/>
      <c r="G85" s="2"/>
      <c r="H85" s="2"/>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spans="1:40" s="28" customFormat="1" x14ac:dyDescent="0.3">
      <c r="A86" s="1"/>
      <c r="B86" s="1"/>
      <c r="C86" s="1"/>
      <c r="D86" s="1"/>
      <c r="E86" s="1"/>
      <c r="F86" s="2"/>
      <c r="G86" s="2"/>
      <c r="H86" s="2"/>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row>
    <row r="87" spans="1:40" s="28" customFormat="1" x14ac:dyDescent="0.3">
      <c r="A87" s="1"/>
      <c r="B87" s="1"/>
      <c r="C87" s="1"/>
      <c r="D87" s="1"/>
      <c r="E87" s="1"/>
      <c r="F87" s="2"/>
      <c r="G87" s="2"/>
      <c r="H87" s="2"/>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row>
    <row r="88" spans="1:40" s="28" customFormat="1" x14ac:dyDescent="0.3">
      <c r="A88" s="1"/>
      <c r="B88" s="1"/>
      <c r="C88" s="1"/>
      <c r="D88" s="1"/>
      <c r="E88" s="1"/>
      <c r="F88" s="2"/>
      <c r="G88" s="2"/>
      <c r="H88" s="2"/>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row>
    <row r="89" spans="1:40" s="28" customFormat="1" x14ac:dyDescent="0.3">
      <c r="A89" s="1"/>
      <c r="B89" s="1"/>
      <c r="C89" s="1"/>
      <c r="D89" s="1"/>
      <c r="E89" s="1"/>
      <c r="F89" s="2"/>
      <c r="G89" s="2"/>
      <c r="H89" s="2"/>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row>
    <row r="90" spans="1:40" s="1" customFormat="1" x14ac:dyDescent="0.3">
      <c r="F90" s="2"/>
      <c r="G90" s="2"/>
      <c r="H90" s="2"/>
    </row>
    <row r="91" spans="1:40" s="1" customFormat="1" x14ac:dyDescent="0.3">
      <c r="F91" s="2"/>
      <c r="G91" s="2"/>
      <c r="H91" s="2"/>
    </row>
    <row r="92" spans="1:40" s="1" customFormat="1" x14ac:dyDescent="0.3">
      <c r="F92" s="2"/>
      <c r="G92" s="2"/>
      <c r="H92" s="2"/>
    </row>
    <row r="93" spans="1:40" s="1" customFormat="1" x14ac:dyDescent="0.3">
      <c r="F93" s="2"/>
      <c r="G93" s="2"/>
      <c r="H93" s="2"/>
    </row>
    <row r="94" spans="1:40" s="1" customFormat="1" x14ac:dyDescent="0.3">
      <c r="F94" s="2"/>
      <c r="G94" s="2"/>
      <c r="H94" s="2"/>
    </row>
    <row r="95" spans="1:40" s="1" customFormat="1" x14ac:dyDescent="0.3">
      <c r="F95" s="2"/>
      <c r="G95" s="2"/>
      <c r="H95" s="2"/>
    </row>
    <row r="96" spans="1:40" s="1" customFormat="1" x14ac:dyDescent="0.3">
      <c r="F96" s="2"/>
      <c r="G96" s="2"/>
      <c r="H96" s="2"/>
    </row>
    <row r="97" spans="6:8" s="1" customFormat="1" x14ac:dyDescent="0.3">
      <c r="F97" s="2"/>
      <c r="G97" s="2"/>
      <c r="H97" s="2"/>
    </row>
  </sheetData>
  <autoFilter ref="B7:Y81" xr:uid="{53336C1B-DC7F-416C-B7D7-A483AB2E90FE}"/>
  <mergeCells count="8">
    <mergeCell ref="F30:F36"/>
    <mergeCell ref="R3:Y3"/>
    <mergeCell ref="R4:Y5"/>
    <mergeCell ref="B6:H6"/>
    <mergeCell ref="I6:L6"/>
    <mergeCell ref="M6:R6"/>
    <mergeCell ref="S6:V6"/>
    <mergeCell ref="W6:Y6"/>
  </mergeCells>
  <conditionalFormatting sqref="H82:H1048576">
    <cfRule type="duplicateValues" dxfId="10" priority="9"/>
  </conditionalFormatting>
  <conditionalFormatting sqref="F78:F79">
    <cfRule type="duplicateValues" dxfId="9" priority="11"/>
  </conditionalFormatting>
  <conditionalFormatting sqref="H77">
    <cfRule type="duplicateValues" dxfId="8" priority="3"/>
  </conditionalFormatting>
  <conditionalFormatting sqref="H77">
    <cfRule type="duplicateValues" dxfId="7" priority="4"/>
    <cfRule type="duplicateValues" dxfId="6" priority="5"/>
  </conditionalFormatting>
  <conditionalFormatting sqref="H77">
    <cfRule type="duplicateValues" dxfId="5" priority="6"/>
  </conditionalFormatting>
  <conditionalFormatting sqref="H82:H83">
    <cfRule type="duplicateValues" dxfId="4" priority="12"/>
  </conditionalFormatting>
  <conditionalFormatting sqref="F80">
    <cfRule type="duplicateValues" dxfId="3" priority="13"/>
  </conditionalFormatting>
  <conditionalFormatting sqref="G30:G31">
    <cfRule type="duplicateValues" dxfId="2" priority="14"/>
  </conditionalFormatting>
  <conditionalFormatting sqref="F38:F48 F50:F79">
    <cfRule type="duplicateValues" dxfId="1" priority="15"/>
  </conditionalFormatting>
  <conditionalFormatting sqref="H79:H80 H8:H28 H30:H36 H38:H56 H58:H76">
    <cfRule type="duplicateValues" dxfId="0" priority="16"/>
  </conditionalFormatting>
  <pageMargins left="7.874015748031496E-2" right="0" top="7.874015748031496E-2" bottom="7.874015748031496E-2" header="0.11811023622047245" footer="0.11811023622047245"/>
  <pageSetup paperSize="9" scale="65" orientation="landscape" horizontalDpi="300" r:id="rId1"/>
  <rowBreaks count="2" manualBreakCount="2">
    <brk id="31" min="1" max="24" man="1"/>
    <brk id="83" max="16383" man="1"/>
  </rowBreaks>
  <colBreaks count="1" manualBreakCount="1">
    <brk id="2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November 2019</vt:lpstr>
      <vt:lpstr>'November 2019'!Print_Area</vt:lpstr>
      <vt:lpstr>'November 2019'!Print_Titles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Niroj Shrestha</dc:creator>
  <cp:lastModifiedBy>Niroj Shrestha</cp:lastModifiedBy>
  <dcterms:created xsi:type="dcterms:W3CDTF">2019-12-08T06:24:24Z</dcterms:created>
  <dcterms:modified xsi:type="dcterms:W3CDTF">2019-12-09T10:42:13Z</dcterms:modified>
</cp:coreProperties>
</file>