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sophie_boutin_undp_org/Documents/00_Work Documents Lebanon/Sector Logframe/Full logframes as of March 4 2021/"/>
    </mc:Choice>
  </mc:AlternateContent>
  <xr:revisionPtr revIDLastSave="16" documentId="8_{2948ABE2-9527-465D-9CED-9C7C89184731}" xr6:coauthVersionLast="45" xr6:coauthVersionMax="46" xr10:uidLastSave="{39EAD25E-C7A4-4DEA-967D-78328E117559}"/>
  <bookViews>
    <workbookView xWindow="28680" yWindow="-120" windowWidth="29040" windowHeight="15990" xr2:uid="{00000000-000D-0000-FFFF-FFFF00000000}"/>
  </bookViews>
  <sheets>
    <sheet name="Summary" sheetId="6" r:id="rId1"/>
    <sheet name="Logframe" sheetId="1" r:id="rId2"/>
    <sheet name="Funding" sheetId="3" r:id="rId3"/>
  </sheets>
  <definedNames>
    <definedName name="_xlnm._FilterDatabase" localSheetId="2" hidden="1">Funding!$A$3:$M$8</definedName>
    <definedName name="_xlnm.Print_Area" localSheetId="1">Logframe!$A$1:$Q$102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1" l="1"/>
  <c r="Q35" i="1" l="1"/>
  <c r="Q44" i="1"/>
  <c r="O92" i="1"/>
  <c r="O93" i="1"/>
  <c r="O22" i="1"/>
  <c r="O20" i="1"/>
  <c r="O18" i="1"/>
  <c r="O13" i="1"/>
  <c r="F15" i="6"/>
  <c r="E15" i="6"/>
  <c r="F14" i="6"/>
  <c r="E14" i="6"/>
  <c r="F9" i="6"/>
  <c r="F10" i="6" s="1"/>
  <c r="F8" i="6"/>
  <c r="E8" i="6"/>
  <c r="L26" i="6"/>
  <c r="L25" i="6" s="1"/>
  <c r="M25" i="6" s="1"/>
  <c r="M27" i="6"/>
  <c r="N27" i="6" s="1"/>
  <c r="L27" i="6"/>
  <c r="N26" i="6"/>
  <c r="M26" i="6"/>
  <c r="I26" i="6"/>
  <c r="I25" i="6" s="1"/>
  <c r="O70" i="1" l="1"/>
  <c r="O69" i="1" s="1"/>
  <c r="F13" i="6"/>
  <c r="N25" i="6"/>
  <c r="R111" i="1"/>
  <c r="R106" i="1"/>
  <c r="R92" i="1"/>
  <c r="R77" i="1"/>
  <c r="R69" i="1"/>
  <c r="R48" i="1"/>
  <c r="R43" i="1"/>
  <c r="R22" i="1"/>
  <c r="R21" i="1"/>
  <c r="R20" i="1"/>
  <c r="R19" i="1"/>
  <c r="R17" i="1"/>
  <c r="R14" i="1"/>
  <c r="R13" i="1"/>
  <c r="L14" i="1"/>
  <c r="D14" i="6"/>
  <c r="L17" i="1"/>
  <c r="D15" i="6"/>
  <c r="D13" i="6"/>
  <c r="P106" i="1"/>
  <c r="P69" i="1"/>
  <c r="P48" i="1"/>
  <c r="P43" i="1"/>
  <c r="P22" i="1"/>
  <c r="P21" i="1"/>
  <c r="P20" i="1"/>
  <c r="P19" i="1"/>
  <c r="P18" i="1"/>
  <c r="P17" i="1"/>
  <c r="P14" i="1"/>
  <c r="P13" i="1"/>
  <c r="M92" i="1"/>
  <c r="M69" i="1"/>
  <c r="K96" i="1"/>
  <c r="K73" i="1"/>
  <c r="K93" i="1"/>
  <c r="K70" i="1"/>
  <c r="J111" i="1"/>
  <c r="J106" i="1"/>
  <c r="J92" i="1"/>
  <c r="J77" i="1"/>
  <c r="J69" i="1"/>
  <c r="J54" i="1"/>
  <c r="J48" i="1"/>
  <c r="J43" i="1"/>
  <c r="J22" i="1"/>
  <c r="J21" i="1"/>
  <c r="J20" i="1"/>
  <c r="J19" i="1"/>
  <c r="J18" i="1"/>
  <c r="J17" i="1"/>
  <c r="J14" i="1"/>
  <c r="J13" i="1"/>
  <c r="D32" i="6"/>
  <c r="C32" i="6"/>
  <c r="E32" i="6"/>
  <c r="C31" i="6"/>
  <c r="C30" i="6"/>
  <c r="I27" i="6"/>
  <c r="F27" i="6"/>
  <c r="C28" i="6"/>
  <c r="C27" i="6"/>
  <c r="K26" i="6"/>
  <c r="J26" i="6"/>
  <c r="F26" i="6"/>
  <c r="F25" i="6"/>
  <c r="H26" i="6"/>
  <c r="G26" i="6"/>
  <c r="C26" i="6"/>
  <c r="C25" i="6"/>
  <c r="E26" i="6"/>
  <c r="E25" i="6"/>
  <c r="D26" i="6"/>
  <c r="C29" i="6"/>
  <c r="C8" i="6"/>
  <c r="D29" i="6"/>
  <c r="E29" i="6"/>
  <c r="G25" i="6"/>
  <c r="H25" i="6"/>
  <c r="D27" i="6"/>
  <c r="E27" i="6"/>
  <c r="J25" i="6"/>
  <c r="K25" i="6" s="1"/>
  <c r="D8" i="6"/>
  <c r="D25" i="6"/>
  <c r="J27" i="6"/>
  <c r="K27" i="6"/>
  <c r="G27" i="6"/>
  <c r="H27" i="6"/>
  <c r="Q111" i="1"/>
  <c r="P111" i="1"/>
  <c r="O111" i="1"/>
  <c r="N111" i="1"/>
  <c r="M111" i="1"/>
  <c r="L111" i="1"/>
  <c r="K111" i="1"/>
  <c r="Q92" i="1"/>
  <c r="P92" i="1"/>
  <c r="N92" i="1"/>
  <c r="L92" i="1"/>
  <c r="K92" i="1"/>
  <c r="Q77" i="1"/>
  <c r="P77" i="1"/>
  <c r="O77" i="1"/>
  <c r="N77" i="1"/>
  <c r="M77" i="1"/>
  <c r="L77" i="1"/>
  <c r="K77" i="1"/>
  <c r="Q106" i="1"/>
  <c r="O106" i="1"/>
  <c r="N106" i="1"/>
  <c r="M106" i="1"/>
  <c r="L106" i="1"/>
  <c r="K106" i="1"/>
  <c r="K69" i="1"/>
  <c r="L69" i="1"/>
  <c r="N69" i="1"/>
  <c r="Q69" i="1"/>
  <c r="D9" i="6"/>
  <c r="D10" i="6"/>
  <c r="C9" i="6"/>
  <c r="C10" i="6"/>
  <c r="E9" i="6"/>
  <c r="E10" i="6" s="1"/>
  <c r="Q54" i="1"/>
  <c r="O54" i="1"/>
  <c r="M54" i="1"/>
  <c r="L54" i="1"/>
  <c r="Q48" i="1"/>
  <c r="O48" i="1"/>
  <c r="N48" i="1"/>
  <c r="M48" i="1"/>
  <c r="L48" i="1"/>
  <c r="K48" i="1"/>
  <c r="L21" i="1"/>
  <c r="N14" i="1"/>
  <c r="N21" i="1"/>
  <c r="C14" i="6"/>
  <c r="N19" i="1"/>
  <c r="N18" i="1"/>
  <c r="L19" i="1"/>
  <c r="L18" i="1"/>
  <c r="N17" i="1"/>
  <c r="Q22" i="1"/>
  <c r="N22" i="1"/>
  <c r="M22" i="1"/>
  <c r="L22" i="1"/>
  <c r="K22" i="1"/>
  <c r="Q20" i="1"/>
  <c r="N20" i="1"/>
  <c r="M20" i="1"/>
  <c r="L20" i="1"/>
  <c r="K20" i="1"/>
  <c r="Q18" i="1"/>
  <c r="M18" i="1"/>
  <c r="K18" i="1"/>
  <c r="B14" i="6"/>
  <c r="L13" i="1"/>
  <c r="C15" i="6"/>
  <c r="C13" i="6"/>
  <c r="E13" i="6"/>
  <c r="N43" i="1"/>
  <c r="K13" i="1"/>
  <c r="M13" i="1"/>
  <c r="N13" i="1"/>
  <c r="Q13" i="1"/>
  <c r="K43" i="1"/>
  <c r="L43" i="1"/>
  <c r="M43" i="1"/>
  <c r="O43" i="1"/>
  <c r="Q43" i="1"/>
  <c r="K35" i="1"/>
  <c r="M35" i="1"/>
  <c r="O35" i="1"/>
  <c r="B15" i="6"/>
  <c r="B17" i="6"/>
  <c r="B16" i="6"/>
  <c r="B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Noritaka Hara</author>
  </authors>
  <commentList>
    <comment ref="C18" authorId="0" shapeId="0" xr:uid="{2076C88A-7464-414B-88DA-7613EC5882E7}">
      <text>
        <r>
          <rPr>
            <b/>
            <sz val="9"/>
            <color rgb="FF000000"/>
            <rFont val="Tahoma"/>
            <family val="2"/>
          </rPr>
          <t>Noritaka Hara: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update # of institutions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Noritaka Hara</author>
    <author>tc={8A73BC85-B9C8-ED4E-8AE4-D32DC805A51D}</author>
    <author>tc={FF3CE70A-DF08-4232-92CF-BF65F1B7F777}</author>
    <author>tc={16A8F1BC-28A4-41D5-9AAD-C9FDD98CDC56}</author>
    <author>tc={2BB65E3E-58B5-407D-A146-53A39375DED4}</author>
  </authors>
  <commentList>
    <comment ref="H5" authorId="0" shapeId="0" xr:uid="{BBF6C89F-0E5B-4657-8049-60D422C838E9}">
      <text>
        <r>
          <rPr>
            <b/>
            <sz val="9"/>
            <color indexed="81"/>
            <rFont val="Tahoma"/>
            <family val="2"/>
          </rPr>
          <t>Noritaka Hara:</t>
        </r>
        <r>
          <rPr>
            <sz val="9"/>
            <color indexed="81"/>
            <rFont val="Tahoma"/>
            <family val="2"/>
          </rPr>
          <t xml:space="preserve">
Since outcome is the increased capacity of energy production, theoritically all population in Lebanon will benefit. If we need the numbers, it may be possible to include indirect/direct beneficiaries from the installation of renewable energy solutions</t>
        </r>
      </text>
    </comment>
    <comment ref="H35" authorId="0" shapeId="0" xr:uid="{A840C3A5-B164-624B-AF75-D25E71660F08}">
      <text>
        <r>
          <rPr>
            <b/>
            <sz val="9"/>
            <color rgb="FF000000"/>
            <rFont val="Tahoma"/>
            <family val="2"/>
          </rPr>
          <t>Noritaka Hara: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Since outcome is the increased capacity of energy production, theoritically all population in Lebanon will benefit. If we need the numbers, it may be possible to include indirect/direct beneficiaries from the installation of renewable energy solutions</t>
        </r>
      </text>
    </comment>
    <comment ref="Q35" authorId="1" shapeId="0" xr:uid="{8A73BC85-B9C8-ED4E-8AE4-D32DC805A51D}">
      <text>
        <t>[Threaded comment]
Your version of Excel allows you to read this threaded comment; however, any edits to it will get removed if the file is opened in a newer version of Excel. Learn more: https://go.microsoft.com/fwlink/?linkid=870924
Comment:
    6-hours per day, and 30 days per month, an 8-Watt LED’s power consumption will be  1,440 Wh per month (1.44 kWh per month or 17.28 kWh per year)</t>
      </text>
    </comment>
    <comment ref="C69" authorId="2" shapeId="0" xr:uid="{FF3CE70A-DF08-4232-92CF-BF65F1B7F777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indicators under outcome could be gender disaggregated
Reply:
    for this indictor, it would be difficult to have gender-disaggregated indicator since it is community or larger-level infrastruture interventions</t>
      </text>
    </comment>
    <comment ref="C106" authorId="3" shapeId="0" xr:uid="{16A8F1BC-28A4-41D5-9AAD-C9FDD98CDC56}">
      <text>
        <t>[Threaded comment]
Your version of Excel allows you to read this threaded comment; however, any edits to it will get removed if the file is opened in a newer version of Excel. Learn more: https://go.microsoft.com/fwlink/?linkid=870924
Comment:
    It is useful to consider the gender of the person heading the initiative or project in order to identify the rate of involvement of women/men in 1. leading these kinds of projects, 2. involved in climate action</t>
      </text>
    </comment>
    <comment ref="C111" authorId="4" shapeId="0" xr:uid="{2BB65E3E-58B5-407D-A146-53A39375DED4}">
      <text>
        <t>[Threaded comment]
Your version of Excel allows you to read this threaded comment; however, any edits to it will get removed if the file is opened in a newer version of Excel. Learn more: https://go.microsoft.com/fwlink/?linkid=870924
Comment:
    Also would be useful to have the staff number disaggregated by gender</t>
      </text>
    </comment>
  </commentList>
</comments>
</file>

<file path=xl/sharedStrings.xml><?xml version="1.0" encoding="utf-8"?>
<sst xmlns="http://schemas.openxmlformats.org/spreadsheetml/2006/main" count="428" uniqueCount="154">
  <si>
    <t>Version3</t>
  </si>
  <si>
    <t>Lead Ministries</t>
  </si>
  <si>
    <t>MoEW</t>
  </si>
  <si>
    <t>Coordinating Agency</t>
  </si>
  <si>
    <t>UNDP</t>
  </si>
  <si>
    <t>Contact Information</t>
  </si>
  <si>
    <t>Suzy Hoayek/suzy.hoayek@gmail.com;
Noritaka Hara/noritaka.hara@undp.org</t>
  </si>
  <si>
    <t>Budget</t>
  </si>
  <si>
    <t>Energy Sector Total Budget: Total budget (USD)</t>
  </si>
  <si>
    <t>% Humanitarian</t>
  </si>
  <si>
    <t>% Stabilization</t>
  </si>
  <si>
    <t>In Need (persons)</t>
  </si>
  <si>
    <t>Targeted 2018</t>
  </si>
  <si>
    <t>Indicative Target 2019</t>
  </si>
  <si>
    <t>Indicative target 2020</t>
  </si>
  <si>
    <t>All Population</t>
  </si>
  <si>
    <t>Persons Displaced from Syria</t>
  </si>
  <si>
    <t>Vulnerable Lebanese</t>
  </si>
  <si>
    <t>PRS</t>
  </si>
  <si>
    <t>PRL</t>
  </si>
  <si>
    <t>Institutions (List them)</t>
  </si>
  <si>
    <t>29 governmental hospitals
218 PHC
128 SHC
233 SDC
343 public schools
4 Water Establishment
MoEW
251 Muncipalities</t>
  </si>
  <si>
    <t>Outcomes</t>
  </si>
  <si>
    <t>Outputs</t>
  </si>
  <si>
    <t xml:space="preserve">Budget </t>
  </si>
  <si>
    <t>Outcome 1: Increase in Energy production through implementation of Renewable Energy Sources</t>
  </si>
  <si>
    <t>Output 1.1:  Renewable Energy systems implemented</t>
  </si>
  <si>
    <t>Outcome 2: Reduction in Energy demand due to implementation of Energy Efficiency Initiative</t>
  </si>
  <si>
    <t>Output 2.1: Energy efficient products to households and public institutions provided</t>
  </si>
  <si>
    <t>Outcome 3: Strengthen policy development and enabling environment for job creation</t>
  </si>
  <si>
    <t>Output 3.1:  Transmission network reinforced through the installation of HV/MV transformers</t>
  </si>
  <si>
    <t xml:space="preserve">Output 3.2:Distribution network reinforced through the installation of MV/LV transformers </t>
  </si>
  <si>
    <t>Outcome 4: Enhance capacity of MoEW to plan, budget and oversee energy sector initiatives</t>
  </si>
  <si>
    <t>Output 4.1:  MoEW staff specialized in different areas of the Energy sector provided</t>
  </si>
  <si>
    <t>Impact:   By the year 2020, all vulnerable populations in Lebanon will have an improved, equitable and gender appropriate access to electricity in terms of quality, quantity and sustainability.</t>
  </si>
  <si>
    <t>Result</t>
  </si>
  <si>
    <t>ID</t>
  </si>
  <si>
    <t>Indicators</t>
  </si>
  <si>
    <t>Unit</t>
  </si>
  <si>
    <t>Description/ definition</t>
  </si>
  <si>
    <t>MoV / Responsible</t>
  </si>
  <si>
    <t>Frequency</t>
  </si>
  <si>
    <t>Beneficiaries</t>
  </si>
  <si>
    <t>Baseline</t>
  </si>
  <si>
    <t>Target</t>
  </si>
  <si>
    <t>Results</t>
  </si>
  <si>
    <t>Outcome 1: 
Increase energy production through implementation of renewable energy sources</t>
  </si>
  <si>
    <t>A</t>
  </si>
  <si>
    <t xml:space="preserve">Amount of MWh produces through new renewable energy sources
</t>
  </si>
  <si>
    <t>MWh/year</t>
  </si>
  <si>
    <t>Project reports from partners in Activity info.</t>
  </si>
  <si>
    <t>Montly</t>
  </si>
  <si>
    <t>Beneficiary</t>
  </si>
  <si>
    <t>Output 1.1 Solutions adopted to improve access to clean, affordable and sustainable energy</t>
  </si>
  <si>
    <t>#  of households (HH), disgagregated by sex of head of HH, benefitting from sustainable energy through  Solar Water Heater system (SWH)</t>
  </si>
  <si>
    <t>Indiv</t>
  </si>
  <si>
    <t>Project reports from partners in Activity info</t>
  </si>
  <si>
    <t>Monthly</t>
  </si>
  <si>
    <t>TOTAL</t>
  </si>
  <si>
    <t>SYR</t>
  </si>
  <si>
    <t>n/a</t>
  </si>
  <si>
    <t>LEB</t>
  </si>
  <si>
    <t>B</t>
  </si>
  <si>
    <t># of municipalities and sites with access to off-grid solar street lighting</t>
  </si>
  <si>
    <t>Insti</t>
  </si>
  <si>
    <t>Municipality</t>
  </si>
  <si>
    <t>C</t>
  </si>
  <si>
    <t># of WE/municipalities with access to solar water pump for their operation of pulic water wells</t>
  </si>
  <si>
    <t>WE/Municipality</t>
  </si>
  <si>
    <t>D</t>
  </si>
  <si>
    <t># of communities/institutions with access to renewable energy power generation systems</t>
  </si>
  <si>
    <t>Common renewable enegy technolgies are:
•	Solar PV (including the hybrid system with grid-electricity and diesel generator);
•	Biomass energy utilization (e.g. biogas, solid waste incineration (waste-to-energy));
•	Ground source heat pumps;
•	Micro-hydropower;
•	Small-wind turbines; and
•	Cogeneration systems (combined heat and power systems).</t>
  </si>
  <si>
    <t>Insti/Municiaplity</t>
  </si>
  <si>
    <t>List Activities under this output 1.1</t>
  </si>
  <si>
    <t>Activity 1: Provision of Soalr water Heater</t>
  </si>
  <si>
    <t>Activity 2: Provision of off-grid solar street lighting</t>
  </si>
  <si>
    <t>Activity 3: Provision of solar water pump</t>
  </si>
  <si>
    <t>Activity 4: Installation of distributed renewable energy power generation system</t>
  </si>
  <si>
    <t>Activity 5: Blended finance support (partial grant) for communities/institution to unlock private investment in renewable energy systems</t>
  </si>
  <si>
    <t>Activity 6: Technical support and awareness raising for communities/institutions/HH to help them access to finance (soft-loan, microfinance, crowdfunding, etc) for investment in renewable energy systems</t>
  </si>
  <si>
    <r>
      <rPr>
        <b/>
        <sz val="12"/>
        <color rgb="FFFFFFFF"/>
        <rFont val="Calibri"/>
        <family val="2"/>
      </rPr>
      <t xml:space="preserve">Outcome 2: </t>
    </r>
    <r>
      <rPr>
        <b/>
        <sz val="10"/>
        <color rgb="FFFFFFFF"/>
        <rFont val="Calibri"/>
        <family val="2"/>
      </rPr>
      <t xml:space="preserve">
Reduce energy demand due to implementation of energy efficient initiatives</t>
    </r>
  </si>
  <si>
    <t xml:space="preserve">Reduction resulting from installed capacity through energy efficient measures in MWh 
</t>
  </si>
  <si>
    <t>Indicator</t>
  </si>
  <si>
    <t xml:space="preserve">Output 2.1: Households and institutions have access to energy efficient products </t>
  </si>
  <si>
    <t># of households, disagregated by sex f head of HH, with access to energy efficient products (e.g. indoor LED, solar cookers, and other appliance)</t>
  </si>
  <si>
    <t>Examples for household energy efficient products are listed in the UNDP's study on energy efficient home appliance (https://goo.gl/Cp6yzc)</t>
  </si>
  <si>
    <t>partners report in activity info</t>
  </si>
  <si>
    <t>monthly</t>
  </si>
  <si>
    <t># of public institutions (schools, healtcare) with access to energy efficient products</t>
  </si>
  <si>
    <t>School</t>
  </si>
  <si>
    <t>Hospital</t>
  </si>
  <si>
    <t>PHC</t>
  </si>
  <si>
    <t>SHC</t>
  </si>
  <si>
    <t>SDC</t>
  </si>
  <si>
    <t># of WE/municipalities with access to variable speed pumps in public water walls</t>
  </si>
  <si>
    <t>List Activities under this output 2.1</t>
  </si>
  <si>
    <t>Activity 1: Provision of Indoor LED lighting is provided in households</t>
  </si>
  <si>
    <t>Activity 2: Provision of Solar Cookers are provided in households</t>
  </si>
  <si>
    <t>Activity 3: Installation of Indoor LED lighting, Motion detectors and other EE products are installed in Schools</t>
  </si>
  <si>
    <t>Activity 4: Implementation of EE measures in hospital and other public health instituions</t>
  </si>
  <si>
    <t>Activity 5: Energy audits in public health instituions</t>
  </si>
  <si>
    <t xml:space="preserve">Activity 6: Provision of variable speed pumps </t>
  </si>
  <si>
    <t>Activity 7: Blended finance support (partial grant) for institutions to unlock private investment in energy efficient measures</t>
  </si>
  <si>
    <t>Activity 8: Technical support and awareness raising for communities/institutions/HH to help them access to finance (soft-loan, microfinance, crowdfunding, etc) for investment in energy efficient measures</t>
  </si>
  <si>
    <r>
      <rPr>
        <b/>
        <sz val="12"/>
        <color rgb="FFFFFFFF"/>
        <rFont val="Calibri"/>
        <family val="2"/>
      </rPr>
      <t>Outcome 3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Improve access to electricity through Rehabilitation and Reinforcement works on the Transmission and Distribution networks</t>
    </r>
  </si>
  <si>
    <r>
      <t xml:space="preserve">Output 3.1: </t>
    </r>
    <r>
      <rPr>
        <sz val="10"/>
        <rFont val="Calibri"/>
        <family val="2"/>
      </rPr>
      <t>Transmission network reinforced through the installation of HV/MV transformers</t>
    </r>
  </si>
  <si>
    <t>The types of necessary equipment are as follows:
-66 kV Outgoing Bay
-66 kV Incoming Bay
- 20 MVA Transformer
- 40 MVA Transformer
- MV Switchgears</t>
  </si>
  <si>
    <t>List Activities under this output 3.1</t>
  </si>
  <si>
    <t>Activity 1:66 kV outgoing Bays are installed</t>
  </si>
  <si>
    <t xml:space="preserve">Activity 2: 66 kV incoming Bays are installed </t>
  </si>
  <si>
    <t>Activity 3: 20MVA transformers are installed</t>
  </si>
  <si>
    <t>Activity 4: 40MVA transformers are installed</t>
  </si>
  <si>
    <t>Activity 5: MV switchgears are installed</t>
  </si>
  <si>
    <r>
      <t>Output 3.2:</t>
    </r>
    <r>
      <rPr>
        <sz val="10"/>
        <color rgb="FF000000"/>
        <rFont val="Calibri"/>
        <family val="2"/>
      </rPr>
      <t xml:space="preserve"> Distribution network reinforced through the installation of MV/LV transformers </t>
    </r>
  </si>
  <si>
    <t>The types of reinforcement are as follows:
- Rehabilitation of existing MV/LV transformers  including LV cables and poles
- Installation of  new transformers including LV cables and pole
- Installation of reinforcing MV/LV feeders
- Installation of legal electrical connections</t>
  </si>
  <si>
    <t>List Activities under this output 3.2</t>
  </si>
  <si>
    <t xml:space="preserve">Activity 1: Existing MV/LV transformers  including LV cables and poles as needed are rehabilitated </t>
  </si>
  <si>
    <t>Activity 2: New transformers including LV cables and poles as needed are provided and installed</t>
  </si>
  <si>
    <t>Activity 3: Reinforcing MV/LV feeders are provided and installed</t>
  </si>
  <si>
    <t>Activity 4:Promoting installation of legal electrical connections</t>
  </si>
  <si>
    <t>Outcome 4: 
Enhance capacity of MoEW to plan, budget and oversee energy sector initiatives</t>
  </si>
  <si>
    <t>Project</t>
  </si>
  <si>
    <t>number of projects identified and implemented by the recruited staff at MoEW</t>
  </si>
  <si>
    <t>Activity Info and/or direct reporting to LCEC/MoEW</t>
  </si>
  <si>
    <t>Activity 1: Staff provided to MoEW to assist in implementation of renewable energy and energy efficient projects</t>
  </si>
  <si>
    <t>Activity 2: Staff provided to MoEW to implement works on the transmission network</t>
  </si>
  <si>
    <t>Activity 3: Staff provided to MoEW to implement works on the distribution network</t>
  </si>
  <si>
    <t>ENERGY SECTOR Required BUDGET AT OUTPUT LEVEL - 2017-2020</t>
  </si>
  <si>
    <t>Protection Output</t>
  </si>
  <si>
    <t>Budget 2017</t>
  </si>
  <si>
    <t>%Hum 2017</t>
  </si>
  <si>
    <t>%Stab 207</t>
  </si>
  <si>
    <t>Budget 2018</t>
  </si>
  <si>
    <t>%Hum 2018</t>
  </si>
  <si>
    <t>%Stab 2018</t>
  </si>
  <si>
    <t>Budget 2019</t>
  </si>
  <si>
    <t>%Hum 2019</t>
  </si>
  <si>
    <t>%Stab 2019</t>
  </si>
  <si>
    <t>Budget 2020</t>
  </si>
  <si>
    <t>%Hum 2020</t>
  </si>
  <si>
    <t>%Stab 2020</t>
  </si>
  <si>
    <t>Output 3.1: Transmission network reinforced through the installation of HV/MV transformers</t>
  </si>
  <si>
    <t xml:space="preserve">Output 3.2: Distribution network reinforced through the installation of MV/LV transformers </t>
  </si>
  <si>
    <t xml:space="preserve"># of people benefiting from  rehabilitation and reinforcement works on the transmission and Distribution networks 
</t>
  </si>
  <si>
    <t xml:space="preserve"># of persons reached through installation of necessary equipment to reinforce the transmission network
</t>
  </si>
  <si>
    <t xml:space="preserve">#r of persons reached through installation of necessary equipment to reinforce the distribution networkt 
</t>
  </si>
  <si>
    <t># of new energy initiatives and projects resulting from capacity development and support to MoEW (disaggregated by gender)</t>
  </si>
  <si>
    <t>number of staff provided to MoEW to assist in implementation of projects ((disaggregated by gender))</t>
  </si>
  <si>
    <t>Budget 2021</t>
  </si>
  <si>
    <t>%Hum 2021</t>
  </si>
  <si>
    <t>%Stab 2021</t>
  </si>
  <si>
    <t xml:space="preserve">Output 4.1: MoEW staff specialized in different areas of the Energy sector provided
</t>
  </si>
  <si>
    <t>ENERGY SECTOR LOGFRAME - 2017-2021 (Edited 10/25/2018)</t>
  </si>
  <si>
    <t>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</si>
</sst>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2"/>
    <xf numFmtId="0" fontId="17" fillId="0" borderId="2"/>
    <xf numFmtId="44" fontId="17" fillId="0" borderId="2" applyFont="0" applyFill="0" applyBorder="0" applyAlignment="0" applyProtection="0"/>
    <xf numFmtId="9" fontId="17" fillId="0" borderId="2" applyFont="0" applyFill="0" applyBorder="0" applyAlignment="0" applyProtection="0"/>
    <xf numFmtId="44" fontId="1" fillId="0" borderId="2" applyFont="0" applyFill="0" applyBorder="0" applyAlignment="0" applyProtection="0"/>
    <xf numFmtId="0" fontId="19" fillId="0" borderId="2"/>
    <xf numFmtId="43" fontId="19" fillId="0" borderId="2" applyFont="0" applyFill="0" applyBorder="0" applyAlignment="0" applyProtection="0"/>
    <xf numFmtId="43" fontId="1" fillId="0" borderId="2" applyFont="0" applyFill="0" applyBorder="0" applyAlignment="0" applyProtection="0"/>
    <xf numFmtId="9" fontId="1" fillId="0" borderId="2" applyFont="0" applyFill="0" applyBorder="0" applyAlignment="0" applyProtection="0"/>
  </cellStyleXfs>
  <cellXfs count="231">
    <xf numFmtId="0" fontId="0" fillId="0" borderId="0" xfId="0" applyFont="1" applyAlignment="1"/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/>
    <xf numFmtId="0" fontId="9" fillId="2" borderId="2" xfId="0" applyFont="1" applyFill="1" applyBorder="1" applyAlignment="1">
      <alignment vertical="top" wrapText="1"/>
    </xf>
    <xf numFmtId="0" fontId="3" fillId="5" borderId="2" xfId="0" applyFont="1" applyFill="1" applyBorder="1"/>
    <xf numFmtId="0" fontId="0" fillId="8" borderId="2" xfId="0" applyFont="1" applyFill="1" applyBorder="1" applyAlignment="1"/>
    <xf numFmtId="0" fontId="3" fillId="2" borderId="2" xfId="0" applyFont="1" applyFill="1" applyBorder="1" applyAlignment="1">
      <alignment wrapText="1"/>
    </xf>
    <xf numFmtId="9" fontId="9" fillId="2" borderId="2" xfId="0" applyNumberFormat="1" applyFont="1" applyFill="1" applyBorder="1" applyAlignment="1">
      <alignment horizontal="right" vertical="top" wrapText="1"/>
    </xf>
    <xf numFmtId="3" fontId="9" fillId="6" borderId="2" xfId="0" applyNumberFormat="1" applyFont="1" applyFill="1" applyBorder="1" applyAlignment="1">
      <alignment horizontal="right" vertical="top" wrapText="1"/>
    </xf>
    <xf numFmtId="3" fontId="9" fillId="7" borderId="2" xfId="0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3" fillId="0" borderId="2" xfId="0" applyFont="1" applyFill="1" applyBorder="1" applyAlignment="1"/>
    <xf numFmtId="0" fontId="3" fillId="0" borderId="1" xfId="0" applyFont="1" applyFill="1" applyBorder="1" applyAlignment="1"/>
    <xf numFmtId="0" fontId="0" fillId="0" borderId="2" xfId="0" applyFont="1" applyBorder="1" applyAlignment="1"/>
    <xf numFmtId="0" fontId="3" fillId="8" borderId="2" xfId="0" applyFont="1" applyFill="1" applyBorder="1" applyAlignment="1"/>
    <xf numFmtId="0" fontId="0" fillId="8" borderId="0" xfId="0" applyFont="1" applyFill="1" applyAlignment="1"/>
    <xf numFmtId="0" fontId="3" fillId="5" borderId="2" xfId="0" applyFont="1" applyFill="1" applyBorder="1" applyAlignment="1">
      <alignment horizontal="left"/>
    </xf>
    <xf numFmtId="0" fontId="5" fillId="8" borderId="24" xfId="0" applyFont="1" applyFill="1" applyBorder="1" applyAlignment="1"/>
    <xf numFmtId="0" fontId="7" fillId="9" borderId="7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/>
    </xf>
    <xf numFmtId="0" fontId="6" fillId="10" borderId="7" xfId="0" applyFont="1" applyFill="1" applyBorder="1" applyAlignment="1">
      <alignment horizontal="left" vertical="center" wrapText="1"/>
    </xf>
    <xf numFmtId="0" fontId="7" fillId="9" borderId="19" xfId="0" applyFont="1" applyFill="1" applyBorder="1" applyAlignment="1">
      <alignment vertical="center"/>
    </xf>
    <xf numFmtId="0" fontId="6" fillId="9" borderId="20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left" vertical="center"/>
    </xf>
    <xf numFmtId="0" fontId="6" fillId="9" borderId="20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vertical="center"/>
    </xf>
    <xf numFmtId="0" fontId="6" fillId="9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vertical="center"/>
    </xf>
    <xf numFmtId="0" fontId="6" fillId="9" borderId="10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horizontal="left" vertical="center"/>
    </xf>
    <xf numFmtId="0" fontId="9" fillId="8" borderId="10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/>
    <xf numFmtId="0" fontId="6" fillId="8" borderId="2" xfId="0" applyFont="1" applyFill="1" applyBorder="1" applyAlignment="1">
      <alignment horizontal="left"/>
    </xf>
    <xf numFmtId="0" fontId="6" fillId="9" borderId="29" xfId="0" applyFont="1" applyFill="1" applyBorder="1" applyAlignment="1">
      <alignment horizontal="left" vertical="center"/>
    </xf>
    <xf numFmtId="0" fontId="6" fillId="9" borderId="27" xfId="0" applyFont="1" applyFill="1" applyBorder="1" applyAlignment="1">
      <alignment horizontal="left" vertical="center"/>
    </xf>
    <xf numFmtId="0" fontId="6" fillId="9" borderId="27" xfId="0" applyFont="1" applyFill="1" applyBorder="1" applyAlignment="1">
      <alignment horizontal="left" vertical="center" wrapText="1"/>
    </xf>
    <xf numFmtId="164" fontId="9" fillId="2" borderId="10" xfId="2" applyNumberFormat="1" applyFont="1" applyFill="1" applyBorder="1" applyAlignment="1">
      <alignment horizontal="right" vertical="top" wrapText="1"/>
    </xf>
    <xf numFmtId="164" fontId="9" fillId="6" borderId="10" xfId="2" applyNumberFormat="1" applyFont="1" applyFill="1" applyBorder="1" applyAlignment="1">
      <alignment horizontal="right" vertical="top" wrapText="1"/>
    </xf>
    <xf numFmtId="164" fontId="9" fillId="7" borderId="10" xfId="2" applyNumberFormat="1" applyFont="1" applyFill="1" applyBorder="1" applyAlignment="1">
      <alignment horizontal="right" vertical="top" wrapText="1"/>
    </xf>
    <xf numFmtId="164" fontId="9" fillId="6" borderId="8" xfId="2" applyNumberFormat="1" applyFont="1" applyFill="1" applyBorder="1" applyAlignment="1">
      <alignment horizontal="right" vertical="top" wrapText="1"/>
    </xf>
    <xf numFmtId="164" fontId="9" fillId="7" borderId="8" xfId="2" applyNumberFormat="1" applyFont="1" applyFill="1" applyBorder="1" applyAlignment="1">
      <alignment horizontal="right" vertical="top" wrapText="1"/>
    </xf>
    <xf numFmtId="0" fontId="9" fillId="5" borderId="2" xfId="0" applyFont="1" applyFill="1" applyBorder="1" applyAlignment="1">
      <alignment horizontal="right" vertical="top" wrapText="1"/>
    </xf>
    <xf numFmtId="9" fontId="9" fillId="5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0" fillId="0" borderId="0" xfId="0" applyFont="1" applyFill="1" applyAlignment="1"/>
    <xf numFmtId="0" fontId="0" fillId="0" borderId="2" xfId="0" applyFont="1" applyFill="1" applyBorder="1" applyAlignment="1"/>
    <xf numFmtId="0" fontId="6" fillId="8" borderId="0" xfId="0" applyFont="1" applyFill="1" applyAlignment="1">
      <alignment wrapText="1"/>
    </xf>
    <xf numFmtId="0" fontId="9" fillId="8" borderId="0" xfId="0" applyFont="1" applyFill="1" applyAlignment="1"/>
    <xf numFmtId="0" fontId="6" fillId="12" borderId="0" xfId="0" applyFont="1" applyFill="1" applyAlignment="1">
      <alignment wrapText="1"/>
    </xf>
    <xf numFmtId="3" fontId="14" fillId="12" borderId="10" xfId="0" applyNumberFormat="1" applyFont="1" applyFill="1" applyBorder="1" applyAlignment="1">
      <alignment horizontal="right" wrapText="1"/>
    </xf>
    <xf numFmtId="9" fontId="14" fillId="12" borderId="10" xfId="1" applyFont="1" applyFill="1" applyBorder="1" applyAlignment="1">
      <alignment horizontal="right" wrapText="1"/>
    </xf>
    <xf numFmtId="3" fontId="14" fillId="12" borderId="10" xfId="0" applyNumberFormat="1" applyFont="1" applyFill="1" applyBorder="1" applyAlignment="1">
      <alignment horizontal="right" vertical="center" wrapText="1"/>
    </xf>
    <xf numFmtId="9" fontId="14" fillId="12" borderId="10" xfId="1" applyFont="1" applyFill="1" applyBorder="1" applyAlignment="1">
      <alignment horizontal="right" vertical="center" wrapText="1"/>
    </xf>
    <xf numFmtId="0" fontId="6" fillId="13" borderId="0" xfId="0" applyFont="1" applyFill="1" applyAlignment="1">
      <alignment wrapText="1"/>
    </xf>
    <xf numFmtId="3" fontId="14" fillId="13" borderId="10" xfId="0" applyNumberFormat="1" applyFont="1" applyFill="1" applyBorder="1" applyAlignment="1">
      <alignment horizontal="right" wrapText="1"/>
    </xf>
    <xf numFmtId="9" fontId="14" fillId="13" borderId="10" xfId="1" applyFont="1" applyFill="1" applyBorder="1" applyAlignment="1">
      <alignment horizontal="right" wrapText="1"/>
    </xf>
    <xf numFmtId="3" fontId="14" fillId="13" borderId="10" xfId="0" applyNumberFormat="1" applyFont="1" applyFill="1" applyBorder="1" applyAlignment="1">
      <alignment horizontal="right" vertical="center" wrapText="1"/>
    </xf>
    <xf numFmtId="9" fontId="14" fillId="13" borderId="10" xfId="1" applyFont="1" applyFill="1" applyBorder="1" applyAlignment="1">
      <alignment horizontal="right" vertical="center" wrapText="1"/>
    </xf>
    <xf numFmtId="0" fontId="6" fillId="14" borderId="0" xfId="0" applyFont="1" applyFill="1" applyAlignment="1">
      <alignment wrapText="1"/>
    </xf>
    <xf numFmtId="3" fontId="14" fillId="14" borderId="10" xfId="0" applyNumberFormat="1" applyFont="1" applyFill="1" applyBorder="1" applyAlignment="1">
      <alignment horizontal="right" wrapText="1"/>
    </xf>
    <xf numFmtId="3" fontId="14" fillId="14" borderId="1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/>
    <xf numFmtId="3" fontId="9" fillId="2" borderId="10" xfId="0" applyNumberFormat="1" applyFont="1" applyFill="1" applyBorder="1" applyAlignment="1">
      <alignment horizontal="right" vertical="top" wrapText="1"/>
    </xf>
    <xf numFmtId="3" fontId="9" fillId="6" borderId="10" xfId="0" applyNumberFormat="1" applyFont="1" applyFill="1" applyBorder="1" applyAlignment="1">
      <alignment horizontal="right" vertical="top" wrapText="1"/>
    </xf>
    <xf numFmtId="3" fontId="9" fillId="7" borderId="10" xfId="0" applyNumberFormat="1" applyFont="1" applyFill="1" applyBorder="1" applyAlignment="1">
      <alignment horizontal="right" vertical="top" wrapText="1"/>
    </xf>
    <xf numFmtId="0" fontId="0" fillId="8" borderId="10" xfId="0" applyFont="1" applyFill="1" applyBorder="1" applyAlignment="1"/>
    <xf numFmtId="0" fontId="6" fillId="2" borderId="10" xfId="0" applyFont="1" applyFill="1" applyBorder="1" applyAlignment="1">
      <alignment horizontal="left" vertical="top" wrapText="1"/>
    </xf>
    <xf numFmtId="164" fontId="6" fillId="2" borderId="10" xfId="2" applyNumberFormat="1" applyFont="1" applyFill="1" applyBorder="1" applyAlignment="1">
      <alignment horizontal="right" vertical="top" wrapText="1"/>
    </xf>
    <xf numFmtId="164" fontId="6" fillId="7" borderId="10" xfId="2" applyNumberFormat="1" applyFont="1" applyFill="1" applyBorder="1" applyAlignment="1">
      <alignment horizontal="right" vertical="top" wrapText="1"/>
    </xf>
    <xf numFmtId="164" fontId="6" fillId="6" borderId="10" xfId="2" applyNumberFormat="1" applyFont="1" applyFill="1" applyBorder="1" applyAlignment="1">
      <alignment horizontal="right" vertical="top" wrapText="1"/>
    </xf>
    <xf numFmtId="0" fontId="1" fillId="0" borderId="2" xfId="3"/>
    <xf numFmtId="0" fontId="1" fillId="0" borderId="2" xfId="3" applyBorder="1"/>
    <xf numFmtId="0" fontId="18" fillId="0" borderId="2" xfId="3" applyFont="1"/>
    <xf numFmtId="0" fontId="18" fillId="0" borderId="2" xfId="3" applyFont="1" applyBorder="1"/>
    <xf numFmtId="164" fontId="20" fillId="18" borderId="35" xfId="10" applyNumberFormat="1" applyFont="1" applyFill="1" applyBorder="1"/>
    <xf numFmtId="164" fontId="20" fillId="17" borderId="35" xfId="10" applyNumberFormat="1" applyFont="1" applyFill="1" applyBorder="1"/>
    <xf numFmtId="9" fontId="14" fillId="14" borderId="10" xfId="1" applyFont="1" applyFill="1" applyBorder="1" applyAlignment="1">
      <alignment horizontal="right" wrapText="1"/>
    </xf>
    <xf numFmtId="9" fontId="14" fillId="14" borderId="10" xfId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top" wrapText="1"/>
    </xf>
    <xf numFmtId="164" fontId="6" fillId="7" borderId="6" xfId="2" applyNumberFormat="1" applyFont="1" applyFill="1" applyBorder="1" applyAlignment="1">
      <alignment horizontal="right" vertical="top" wrapText="1"/>
    </xf>
    <xf numFmtId="0" fontId="14" fillId="12" borderId="2" xfId="8" applyFont="1" applyFill="1" applyBorder="1" applyAlignment="1">
      <alignment horizontal="right" vertical="center"/>
    </xf>
    <xf numFmtId="0" fontId="14" fillId="0" borderId="31" xfId="8" applyFont="1" applyBorder="1" applyAlignment="1">
      <alignment horizontal="left" vertical="center"/>
    </xf>
    <xf numFmtId="0" fontId="14" fillId="0" borderId="2" xfId="8" applyFont="1" applyBorder="1" applyAlignment="1">
      <alignment horizontal="left" vertical="center"/>
    </xf>
    <xf numFmtId="0" fontId="14" fillId="12" borderId="24" xfId="8" applyFont="1" applyFill="1" applyBorder="1" applyAlignment="1">
      <alignment vertical="center"/>
    </xf>
    <xf numFmtId="0" fontId="14" fillId="12" borderId="32" xfId="8" applyFont="1" applyFill="1" applyBorder="1" applyAlignment="1">
      <alignment vertical="center"/>
    </xf>
    <xf numFmtId="0" fontId="14" fillId="0" borderId="2" xfId="8" applyFont="1" applyBorder="1" applyAlignment="1">
      <alignment horizontal="right" vertical="center"/>
    </xf>
    <xf numFmtId="0" fontId="14" fillId="12" borderId="2" xfId="8" applyFont="1" applyFill="1" applyBorder="1" applyAlignment="1">
      <alignment horizontal="right" vertical="center" wrapText="1"/>
    </xf>
    <xf numFmtId="164" fontId="21" fillId="12" borderId="32" xfId="9" applyNumberFormat="1" applyFont="1" applyFill="1" applyBorder="1" applyAlignment="1">
      <alignment vertical="center"/>
    </xf>
    <xf numFmtId="164" fontId="21" fillId="16" borderId="37" xfId="9" applyNumberFormat="1" applyFont="1" applyFill="1" applyBorder="1" applyAlignment="1">
      <alignment vertical="center"/>
    </xf>
    <xf numFmtId="164" fontId="21" fillId="17" borderId="36" xfId="9" applyNumberFormat="1" applyFont="1" applyFill="1" applyBorder="1" applyAlignment="1">
      <alignment vertical="center"/>
    </xf>
    <xf numFmtId="41" fontId="21" fillId="18" borderId="36" xfId="9" applyNumberFormat="1" applyFont="1" applyFill="1" applyBorder="1" applyAlignment="1">
      <alignment vertical="center"/>
    </xf>
    <xf numFmtId="164" fontId="21" fillId="12" borderId="2" xfId="9" applyNumberFormat="1" applyFont="1" applyFill="1" applyBorder="1" applyAlignment="1">
      <alignment vertical="center"/>
    </xf>
    <xf numFmtId="164" fontId="14" fillId="16" borderId="34" xfId="9" applyNumberFormat="1" applyFont="1" applyFill="1" applyBorder="1" applyAlignment="1">
      <alignment vertical="center"/>
    </xf>
    <xf numFmtId="164" fontId="14" fillId="12" borderId="2" xfId="9" applyNumberFormat="1" applyFont="1" applyFill="1" applyBorder="1" applyAlignment="1">
      <alignment vertical="center"/>
    </xf>
    <xf numFmtId="0" fontId="14" fillId="0" borderId="2" xfId="8" applyFont="1" applyFill="1" applyBorder="1" applyAlignment="1">
      <alignment vertical="center"/>
    </xf>
    <xf numFmtId="0" fontId="21" fillId="15" borderId="2" xfId="8" applyFont="1" applyFill="1" applyBorder="1" applyAlignment="1">
      <alignment vertical="center"/>
    </xf>
    <xf numFmtId="0" fontId="20" fillId="0" borderId="2" xfId="3" applyFont="1"/>
    <xf numFmtId="0" fontId="21" fillId="15" borderId="32" xfId="8" applyFont="1" applyFill="1" applyBorder="1" applyAlignment="1">
      <alignment vertical="center"/>
    </xf>
    <xf numFmtId="0" fontId="14" fillId="0" borderId="2" xfId="8" applyFont="1" applyBorder="1" applyAlignment="1">
      <alignment vertical="center"/>
    </xf>
    <xf numFmtId="0" fontId="21" fillId="20" borderId="38" xfId="8" applyFont="1" applyFill="1" applyBorder="1" applyAlignment="1">
      <alignment horizontal="right" vertical="center"/>
    </xf>
    <xf numFmtId="0" fontId="21" fillId="17" borderId="38" xfId="8" applyFont="1" applyFill="1" applyBorder="1" applyAlignment="1">
      <alignment horizontal="right" vertical="center"/>
    </xf>
    <xf numFmtId="0" fontId="21" fillId="18" borderId="24" xfId="8" applyFont="1" applyFill="1" applyBorder="1" applyAlignment="1">
      <alignment horizontal="right" vertical="center"/>
    </xf>
    <xf numFmtId="0" fontId="20" fillId="12" borderId="2" xfId="3" applyFont="1" applyFill="1" applyBorder="1"/>
    <xf numFmtId="44" fontId="14" fillId="16" borderId="35" xfId="7" applyFont="1" applyFill="1" applyBorder="1" applyAlignment="1">
      <alignment vertical="center"/>
    </xf>
    <xf numFmtId="44" fontId="14" fillId="11" borderId="35" xfId="7" applyFont="1" applyFill="1" applyBorder="1" applyAlignment="1">
      <alignment vertical="center"/>
    </xf>
    <xf numFmtId="44" fontId="14" fillId="19" borderId="35" xfId="7" applyFont="1" applyFill="1" applyBorder="1" applyAlignment="1">
      <alignment vertical="center"/>
    </xf>
    <xf numFmtId="9" fontId="14" fillId="16" borderId="35" xfId="11" applyFont="1" applyFill="1" applyBorder="1" applyAlignment="1">
      <alignment vertical="center"/>
    </xf>
    <xf numFmtId="9" fontId="14" fillId="11" borderId="35" xfId="11" applyFont="1" applyFill="1" applyBorder="1" applyAlignment="1">
      <alignment vertical="center"/>
    </xf>
    <xf numFmtId="9" fontId="14" fillId="19" borderId="35" xfId="11" applyFont="1" applyFill="1" applyBorder="1" applyAlignment="1">
      <alignment vertical="center"/>
    </xf>
    <xf numFmtId="164" fontId="22" fillId="0" borderId="2" xfId="9" applyNumberFormat="1" applyFont="1" applyFill="1" applyBorder="1" applyAlignment="1">
      <alignment vertical="center"/>
    </xf>
    <xf numFmtId="164" fontId="21" fillId="16" borderId="34" xfId="9" applyNumberFormat="1" applyFont="1" applyFill="1" applyBorder="1" applyAlignment="1">
      <alignment horizontal="right" vertical="center"/>
    </xf>
    <xf numFmtId="164" fontId="21" fillId="17" borderId="38" xfId="9" quotePrefix="1" applyNumberFormat="1" applyFont="1" applyFill="1" applyBorder="1" applyAlignment="1">
      <alignment horizontal="right" vertical="center" wrapText="1"/>
    </xf>
    <xf numFmtId="165" fontId="21" fillId="18" borderId="38" xfId="9" applyNumberFormat="1" applyFont="1" applyFill="1" applyBorder="1" applyAlignment="1">
      <alignment horizontal="right" vertical="center" wrapText="1"/>
    </xf>
    <xf numFmtId="0" fontId="21" fillId="12" borderId="32" xfId="8" applyFont="1" applyFill="1" applyBorder="1" applyAlignment="1">
      <alignment vertical="center"/>
    </xf>
    <xf numFmtId="0" fontId="21" fillId="0" borderId="2" xfId="8" applyFont="1" applyFill="1" applyBorder="1" applyAlignment="1">
      <alignment vertical="center"/>
    </xf>
    <xf numFmtId="0" fontId="23" fillId="15" borderId="24" xfId="3" applyFont="1" applyFill="1" applyBorder="1" applyAlignment="1">
      <alignment horizontal="right"/>
    </xf>
    <xf numFmtId="0" fontId="23" fillId="15" borderId="33" xfId="3" applyFont="1" applyFill="1" applyBorder="1" applyAlignment="1">
      <alignment horizontal="right"/>
    </xf>
    <xf numFmtId="0" fontId="14" fillId="12" borderId="32" xfId="8" applyFont="1" applyFill="1" applyBorder="1" applyAlignment="1">
      <alignment horizontal="left" vertical="center" wrapText="1"/>
    </xf>
    <xf numFmtId="44" fontId="21" fillId="15" borderId="31" xfId="7" applyFont="1" applyFill="1" applyBorder="1" applyAlignment="1">
      <alignment vertical="top" wrapText="1"/>
    </xf>
    <xf numFmtId="3" fontId="14" fillId="16" borderId="32" xfId="3" applyNumberFormat="1" applyFont="1" applyFill="1" applyBorder="1" applyAlignment="1">
      <alignment vertical="top"/>
    </xf>
    <xf numFmtId="9" fontId="14" fillId="16" borderId="32" xfId="3" applyNumberFormat="1" applyFont="1" applyFill="1" applyBorder="1" applyAlignment="1">
      <alignment vertical="top"/>
    </xf>
    <xf numFmtId="3" fontId="14" fillId="17" borderId="32" xfId="3" applyNumberFormat="1" applyFont="1" applyFill="1" applyBorder="1" applyAlignment="1">
      <alignment vertical="top"/>
    </xf>
    <xf numFmtId="9" fontId="14" fillId="17" borderId="32" xfId="3" applyNumberFormat="1" applyFont="1" applyFill="1" applyBorder="1" applyAlignment="1">
      <alignment vertical="top"/>
    </xf>
    <xf numFmtId="3" fontId="14" fillId="18" borderId="32" xfId="3" applyNumberFormat="1" applyFont="1" applyFill="1" applyBorder="1" applyAlignment="1">
      <alignment vertical="top"/>
    </xf>
    <xf numFmtId="9" fontId="14" fillId="18" borderId="32" xfId="3" applyNumberFormat="1" applyFont="1" applyFill="1" applyBorder="1" applyAlignment="1">
      <alignment vertical="top"/>
    </xf>
    <xf numFmtId="44" fontId="21" fillId="15" borderId="32" xfId="7" applyFont="1" applyFill="1" applyBorder="1" applyAlignment="1">
      <alignment vertical="top"/>
    </xf>
    <xf numFmtId="0" fontId="24" fillId="2" borderId="2" xfId="0" applyFont="1" applyFill="1" applyBorder="1"/>
    <xf numFmtId="164" fontId="9" fillId="7" borderId="10" xfId="2" applyNumberFormat="1" applyFont="1" applyFill="1" applyBorder="1" applyAlignment="1">
      <alignment vertical="top" wrapText="1"/>
    </xf>
    <xf numFmtId="164" fontId="9" fillId="6" borderId="6" xfId="2" applyNumberFormat="1" applyFont="1" applyFill="1" applyBorder="1" applyAlignment="1">
      <alignment horizontal="right" vertical="top" wrapText="1"/>
    </xf>
    <xf numFmtId="164" fontId="6" fillId="6" borderId="6" xfId="2" applyNumberFormat="1" applyFont="1" applyFill="1" applyBorder="1" applyAlignment="1">
      <alignment horizontal="right" vertical="top" wrapText="1"/>
    </xf>
    <xf numFmtId="3" fontId="9" fillId="8" borderId="0" xfId="0" applyNumberFormat="1" applyFont="1" applyFill="1" applyAlignment="1"/>
    <xf numFmtId="0" fontId="3" fillId="8" borderId="2" xfId="0" applyFont="1" applyFill="1" applyBorder="1" applyAlignment="1">
      <alignment horizontal="left"/>
    </xf>
    <xf numFmtId="0" fontId="3" fillId="8" borderId="2" xfId="0" applyFont="1" applyFill="1" applyBorder="1"/>
    <xf numFmtId="9" fontId="9" fillId="7" borderId="2" xfId="1" applyFont="1" applyFill="1" applyBorder="1" applyAlignment="1">
      <alignment horizontal="right" vertical="top" wrapText="1"/>
    </xf>
    <xf numFmtId="0" fontId="5" fillId="0" borderId="2" xfId="0" applyFont="1" applyBorder="1"/>
    <xf numFmtId="0" fontId="5" fillId="8" borderId="2" xfId="0" applyFont="1" applyFill="1" applyBorder="1"/>
    <xf numFmtId="0" fontId="21" fillId="15" borderId="24" xfId="8" applyFont="1" applyFill="1" applyBorder="1" applyAlignment="1">
      <alignment vertical="center"/>
    </xf>
    <xf numFmtId="0" fontId="9" fillId="8" borderId="2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5" fillId="8" borderId="2" xfId="0" applyFont="1" applyFill="1" applyBorder="1" applyAlignment="1"/>
    <xf numFmtId="0" fontId="9" fillId="8" borderId="10" xfId="0" applyFont="1" applyFill="1" applyBorder="1" applyAlignment="1">
      <alignment wrapText="1"/>
    </xf>
    <xf numFmtId="3" fontId="14" fillId="21" borderId="32" xfId="3" applyNumberFormat="1" applyFont="1" applyFill="1" applyBorder="1" applyAlignment="1">
      <alignment vertical="top"/>
    </xf>
    <xf numFmtId="9" fontId="14" fillId="21" borderId="32" xfId="3" applyNumberFormat="1" applyFont="1" applyFill="1" applyBorder="1" applyAlignment="1">
      <alignment vertical="top"/>
    </xf>
    <xf numFmtId="0" fontId="21" fillId="21" borderId="24" xfId="8" applyFont="1" applyFill="1" applyBorder="1" applyAlignment="1">
      <alignment horizontal="right" vertical="center"/>
    </xf>
    <xf numFmtId="165" fontId="21" fillId="21" borderId="38" xfId="9" applyNumberFormat="1" applyFont="1" applyFill="1" applyBorder="1" applyAlignment="1">
      <alignment horizontal="right" vertical="center" wrapText="1"/>
    </xf>
    <xf numFmtId="41" fontId="21" fillId="21" borderId="36" xfId="9" applyNumberFormat="1" applyFont="1" applyFill="1" applyBorder="1" applyAlignment="1">
      <alignment vertical="center"/>
    </xf>
    <xf numFmtId="164" fontId="20" fillId="21" borderId="35" xfId="10" applyNumberFormat="1" applyFont="1" applyFill="1" applyBorder="1"/>
    <xf numFmtId="44" fontId="14" fillId="13" borderId="35" xfId="7" applyFont="1" applyFill="1" applyBorder="1" applyAlignment="1">
      <alignment vertical="center"/>
    </xf>
    <xf numFmtId="9" fontId="14" fillId="13" borderId="35" xfId="11" applyFont="1" applyFill="1" applyBorder="1" applyAlignment="1">
      <alignment vertical="center"/>
    </xf>
    <xf numFmtId="0" fontId="6" fillId="17" borderId="0" xfId="0" applyFont="1" applyFill="1" applyAlignment="1">
      <alignment wrapText="1"/>
    </xf>
    <xf numFmtId="3" fontId="14" fillId="17" borderId="10" xfId="0" applyNumberFormat="1" applyFont="1" applyFill="1" applyBorder="1" applyAlignment="1">
      <alignment horizontal="right" wrapText="1"/>
    </xf>
    <xf numFmtId="9" fontId="14" fillId="17" borderId="10" xfId="1" applyFont="1" applyFill="1" applyBorder="1" applyAlignment="1">
      <alignment horizontal="right" wrapText="1"/>
    </xf>
    <xf numFmtId="3" fontId="14" fillId="17" borderId="10" xfId="0" applyNumberFormat="1" applyFont="1" applyFill="1" applyBorder="1" applyAlignment="1">
      <alignment horizontal="right" vertical="center" wrapText="1"/>
    </xf>
    <xf numFmtId="9" fontId="14" fillId="17" borderId="10" xfId="1" applyFont="1" applyFill="1" applyBorder="1" applyAlignment="1">
      <alignment horizontal="right" vertical="center" wrapText="1"/>
    </xf>
    <xf numFmtId="0" fontId="21" fillId="15" borderId="32" xfId="8" applyFont="1" applyFill="1" applyBorder="1" applyAlignment="1">
      <alignment vertical="top" wrapText="1"/>
    </xf>
    <xf numFmtId="0" fontId="14" fillId="12" borderId="32" xfId="3" applyFont="1" applyFill="1" applyBorder="1" applyAlignment="1">
      <alignment vertical="top" wrapText="1"/>
    </xf>
    <xf numFmtId="0" fontId="23" fillId="21" borderId="2" xfId="3" applyFont="1" applyFill="1" applyAlignment="1">
      <alignment horizontal="center"/>
    </xf>
    <xf numFmtId="164" fontId="14" fillId="21" borderId="39" xfId="9" applyNumberFormat="1" applyFont="1" applyFill="1" applyBorder="1" applyAlignment="1">
      <alignment horizontal="left" vertical="top" wrapText="1"/>
    </xf>
    <xf numFmtId="164" fontId="14" fillId="21" borderId="39" xfId="9" applyNumberFormat="1" applyFont="1" applyFill="1" applyBorder="1" applyAlignment="1">
      <alignment horizontal="left" vertical="top"/>
    </xf>
    <xf numFmtId="0" fontId="23" fillId="18" borderId="2" xfId="3" applyFont="1" applyFill="1" applyAlignment="1">
      <alignment horizontal="center"/>
    </xf>
    <xf numFmtId="0" fontId="21" fillId="15" borderId="23" xfId="8" applyFont="1" applyFill="1" applyBorder="1" applyAlignment="1">
      <alignment vertical="center"/>
    </xf>
    <xf numFmtId="0" fontId="21" fillId="15" borderId="24" xfId="8" applyFont="1" applyFill="1" applyBorder="1" applyAlignment="1">
      <alignment vertical="center"/>
    </xf>
    <xf numFmtId="164" fontId="21" fillId="15" borderId="22" xfId="9" applyNumberFormat="1" applyFont="1" applyFill="1" applyBorder="1" applyAlignment="1">
      <alignment horizontal="left" vertical="center"/>
    </xf>
    <xf numFmtId="164" fontId="21" fillId="15" borderId="2" xfId="9" applyNumberFormat="1" applyFont="1" applyFill="1" applyBorder="1" applyAlignment="1">
      <alignment horizontal="left" vertical="center"/>
    </xf>
    <xf numFmtId="0" fontId="23" fillId="15" borderId="2" xfId="3" applyFont="1" applyFill="1" applyBorder="1" applyAlignment="1">
      <alignment horizontal="right" vertical="center"/>
    </xf>
    <xf numFmtId="0" fontId="23" fillId="15" borderId="24" xfId="3" applyFont="1" applyFill="1" applyBorder="1" applyAlignment="1">
      <alignment horizontal="right" vertical="center"/>
    </xf>
    <xf numFmtId="0" fontId="23" fillId="15" borderId="2" xfId="3" applyFont="1" applyFill="1" applyBorder="1" applyAlignment="1">
      <alignment horizontal="left" vertical="center"/>
    </xf>
    <xf numFmtId="0" fontId="23" fillId="15" borderId="24" xfId="3" applyFont="1" applyFill="1" applyBorder="1" applyAlignment="1">
      <alignment horizontal="left" vertical="center"/>
    </xf>
    <xf numFmtId="0" fontId="23" fillId="17" borderId="2" xfId="3" applyFont="1" applyFill="1" applyAlignment="1">
      <alignment horizontal="center"/>
    </xf>
    <xf numFmtId="164" fontId="14" fillId="16" borderId="2" xfId="9" applyNumberFormat="1" applyFont="1" applyFill="1" applyBorder="1" applyAlignment="1">
      <alignment horizontal="left" vertical="top" wrapText="1"/>
    </xf>
    <xf numFmtId="164" fontId="14" fillId="17" borderId="35" xfId="9" applyNumberFormat="1" applyFont="1" applyFill="1" applyBorder="1" applyAlignment="1">
      <alignment horizontal="left" vertical="top" wrapText="1"/>
    </xf>
    <xf numFmtId="164" fontId="14" fillId="18" borderId="39" xfId="9" applyNumberFormat="1" applyFont="1" applyFill="1" applyBorder="1" applyAlignment="1">
      <alignment horizontal="left" vertical="top" wrapText="1"/>
    </xf>
    <xf numFmtId="164" fontId="14" fillId="18" borderId="39" xfId="9" applyNumberFormat="1" applyFont="1" applyFill="1" applyBorder="1" applyAlignment="1">
      <alignment horizontal="left" vertical="top"/>
    </xf>
    <xf numFmtId="0" fontId="21" fillId="16" borderId="2" xfId="3" applyFont="1" applyFill="1" applyAlignment="1">
      <alignment horizontal="center"/>
    </xf>
    <xf numFmtId="0" fontId="9" fillId="2" borderId="10" xfId="0" applyFont="1" applyFill="1" applyBorder="1" applyAlignment="1">
      <alignment horizontal="left" vertical="top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vertical="top" wrapText="1" indent="1"/>
    </xf>
    <xf numFmtId="0" fontId="8" fillId="3" borderId="10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/>
    <xf numFmtId="0" fontId="26" fillId="2" borderId="10" xfId="0" applyFont="1" applyFill="1" applyBorder="1" applyAlignment="1">
      <alignment horizontal="left" vertical="top" wrapText="1"/>
    </xf>
    <xf numFmtId="0" fontId="25" fillId="2" borderId="10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9" fillId="2" borderId="42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41" xfId="0" applyFont="1" applyFill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 indent="1"/>
    </xf>
    <xf numFmtId="0" fontId="9" fillId="4" borderId="22" xfId="0" applyFont="1" applyFill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left" vertical="top" wrapText="1" indent="1"/>
    </xf>
    <xf numFmtId="0" fontId="6" fillId="2" borderId="2" xfId="0" applyFont="1" applyFill="1" applyBorder="1" applyAlignment="1"/>
    <xf numFmtId="0" fontId="6" fillId="5" borderId="2" xfId="0" applyFont="1" applyFill="1" applyBorder="1" applyAlignment="1"/>
    <xf numFmtId="0" fontId="5" fillId="8" borderId="2" xfId="0" applyFont="1" applyFill="1" applyBorder="1" applyAlignment="1"/>
    <xf numFmtId="0" fontId="5" fillId="0" borderId="24" xfId="0" applyFont="1" applyBorder="1" applyAlignment="1"/>
    <xf numFmtId="0" fontId="3" fillId="2" borderId="2" xfId="0" applyFont="1" applyFill="1" applyBorder="1" applyAlignment="1">
      <alignment horizontal="left"/>
    </xf>
    <xf numFmtId="0" fontId="6" fillId="10" borderId="30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horizontal="left" vertical="top" wrapText="1"/>
    </xf>
    <xf numFmtId="0" fontId="9" fillId="2" borderId="4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 indent="1"/>
    </xf>
    <xf numFmtId="0" fontId="3" fillId="4" borderId="14" xfId="0" applyFont="1" applyFill="1" applyBorder="1" applyAlignment="1">
      <alignment horizontal="left" vertical="top" wrapText="1" indent="1"/>
    </xf>
    <xf numFmtId="0" fontId="3" fillId="4" borderId="15" xfId="0" applyFont="1" applyFill="1" applyBorder="1" applyAlignment="1">
      <alignment horizontal="left" vertical="top" wrapText="1" indent="1"/>
    </xf>
    <xf numFmtId="0" fontId="6" fillId="1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 indent="1"/>
    </xf>
    <xf numFmtId="0" fontId="6" fillId="2" borderId="2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 vertical="center" wrapText="1"/>
    </xf>
  </cellXfs>
  <cellStyles count="12">
    <cellStyle name="Comma" xfId="2" builtinId="3"/>
    <cellStyle name="Comma 2" xfId="9" xr:uid="{527A185C-AAAD-4D72-A08F-69D9CFA9E193}"/>
    <cellStyle name="Comma 3" xfId="10" xr:uid="{72EB3E83-83E1-42F3-A8A5-F7858CF5A263}"/>
    <cellStyle name="Currency 2" xfId="5" xr:uid="{112AE403-B34F-497E-92E1-4F0855D04F70}"/>
    <cellStyle name="Currency 3" xfId="7" xr:uid="{1C191059-3D40-4DF4-AA8F-2753FA623240}"/>
    <cellStyle name="Normal" xfId="0" builtinId="0"/>
    <cellStyle name="Normal 2" xfId="3" xr:uid="{9168E196-E4FC-4A83-8E33-767DAD4CD390}"/>
    <cellStyle name="Normal 2 2" xfId="8" xr:uid="{FEDCE57F-0B11-49AD-BEE0-3BFA3C33498D}"/>
    <cellStyle name="Normal 3" xfId="4" xr:uid="{CB366875-DDEA-483A-B31A-87ED1BBB44E6}"/>
    <cellStyle name="Percent" xfId="1" builtinId="5"/>
    <cellStyle name="Percent 2" xfId="11" xr:uid="{F49B0C63-A84C-46F1-A269-2AF29F3A0A50}"/>
    <cellStyle name="Percent 3" xfId="6" xr:uid="{29FFC840-787E-4028-98BE-5B2FF7F19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oritaka Hara" id="{C0690350-D041-AE40-AF17-B16C26DAC9CB}" userId="S::noritaka.hara@undp.org::afe8dde3-8d44-4513-a350-91a8342788c6" providerId="AD"/>
  <person displayName="Gaelle Kibranian" id="{0E377748-5AB4-4C24-A26A-C96D360C3F57}" userId="S::gaelle.kibranian@undp.org::a9f0cbe2-5b63-4a53-a1ce-31b308a9943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35" dT="2021-02-23T15:19:15.48" personId="{C0690350-D041-AE40-AF17-B16C26DAC9CB}" id="{8A73BC85-B9C8-ED4E-8AE4-D32DC805A51D}">
    <text>6-hours per day, and 30 days per month, an 8-Watt LED’s power consumption will be  1,440 Wh per month (1.44 kWh per month or 17.28 kWh per year)</text>
  </threadedComment>
  <threadedComment ref="C69" dT="2020-11-04T16:27:18.50" personId="{0E377748-5AB4-4C24-A26A-C96D360C3F57}" id="{FF3CE70A-DF08-4232-92CF-BF65F1B7F777}">
    <text>All indicators under outcome could be gender disaggregated</text>
  </threadedComment>
  <threadedComment ref="C69" dT="2020-11-16T16:14:51.90" personId="{C0690350-D041-AE40-AF17-B16C26DAC9CB}" id="{4898113A-A7F2-AE40-9656-9BEAD80E26B9}" parentId="{FF3CE70A-DF08-4232-92CF-BF65F1B7F777}">
    <text>for this indictor, it would be difficult to have gender-disaggregated indicator since it is community or larger-level infrastruture interventions</text>
  </threadedComment>
  <threadedComment ref="C106" dT="2020-11-04T16:30:27.92" personId="{0E377748-5AB4-4C24-A26A-C96D360C3F57}" id="{16A8F1BC-28A4-41D5-9AAD-C9FDD98CDC56}">
    <text>It is useful to consider the gender of the person heading the initiative or project in order to identify the rate of involvement of women/men in 1. leading these kinds of projects, 2. involved in climate action</text>
  </threadedComment>
  <threadedComment ref="C111" dT="2020-11-04T16:29:01.12" personId="{0E377748-5AB4-4C24-A26A-C96D360C3F57}" id="{2BB65E3E-58B5-407D-A146-53A39375DED4}">
    <text>Also would be useful to have the staff number disaggregated by gender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551E-368B-47E0-8322-54827F7C1B36}">
  <sheetPr>
    <pageSetUpPr fitToPage="1"/>
  </sheetPr>
  <dimension ref="A1:N35"/>
  <sheetViews>
    <sheetView showGridLines="0" tabSelected="1" zoomScaleNormal="100" zoomScalePageLayoutView="80" workbookViewId="0">
      <selection activeCell="H12" sqref="H12"/>
    </sheetView>
  </sheetViews>
  <sheetFormatPr defaultColWidth="8.77734375" defaultRowHeight="14.4" x14ac:dyDescent="0.3"/>
  <cols>
    <col min="1" max="1" width="25.109375" style="79" customWidth="1"/>
    <col min="2" max="2" width="41.33203125" style="78" bestFit="1" customWidth="1"/>
    <col min="3" max="3" width="23.44140625" style="78" customWidth="1"/>
    <col min="4" max="4" width="23" style="78" customWidth="1"/>
    <col min="5" max="5" width="20.44140625" style="78" customWidth="1"/>
    <col min="6" max="6" width="19.109375" style="78" customWidth="1"/>
    <col min="7" max="7" width="19.77734375" style="78" customWidth="1"/>
    <col min="8" max="8" width="22.44140625" style="78" customWidth="1"/>
    <col min="9" max="9" width="21.33203125" style="78" customWidth="1"/>
    <col min="10" max="10" width="19.109375" style="78" customWidth="1"/>
    <col min="11" max="11" width="20.44140625" style="78" customWidth="1"/>
    <col min="12" max="13" width="26" style="78" customWidth="1"/>
    <col min="14" max="14" width="19.77734375" style="78" customWidth="1"/>
    <col min="15" max="16384" width="8.77734375" style="78"/>
  </cols>
  <sheetData>
    <row r="1" spans="1:11" x14ac:dyDescent="0.3">
      <c r="A1" s="103" t="s">
        <v>153</v>
      </c>
      <c r="B1" s="88" t="s">
        <v>0</v>
      </c>
      <c r="C1" s="89"/>
      <c r="D1" s="104"/>
      <c r="E1" s="104"/>
      <c r="F1" s="104"/>
      <c r="G1" s="104"/>
      <c r="H1" s="104"/>
      <c r="I1" s="104"/>
      <c r="J1" s="104"/>
      <c r="K1" s="104"/>
    </row>
    <row r="2" spans="1:11" x14ac:dyDescent="0.3">
      <c r="A2" s="103"/>
      <c r="B2" s="88"/>
      <c r="C2" s="90"/>
      <c r="D2" s="104"/>
      <c r="E2" s="104"/>
      <c r="F2" s="104"/>
      <c r="G2" s="104"/>
      <c r="H2" s="104"/>
      <c r="I2" s="104"/>
      <c r="J2" s="104"/>
      <c r="K2" s="104"/>
    </row>
    <row r="3" spans="1:11" x14ac:dyDescent="0.3">
      <c r="A3" s="144" t="s">
        <v>1</v>
      </c>
      <c r="B3" s="91" t="s">
        <v>2</v>
      </c>
      <c r="C3" s="90"/>
      <c r="D3" s="104"/>
      <c r="E3" s="104"/>
      <c r="F3" s="104"/>
      <c r="G3" s="104"/>
      <c r="H3" s="104"/>
      <c r="I3" s="104"/>
      <c r="J3" s="104"/>
      <c r="K3" s="104"/>
    </row>
    <row r="4" spans="1:11" x14ac:dyDescent="0.3">
      <c r="A4" s="105" t="s">
        <v>3</v>
      </c>
      <c r="B4" s="92" t="s">
        <v>4</v>
      </c>
      <c r="C4" s="90"/>
      <c r="D4" s="104"/>
      <c r="E4" s="104"/>
      <c r="F4" s="104"/>
      <c r="G4" s="104"/>
      <c r="H4" s="104"/>
      <c r="I4" s="104"/>
      <c r="J4" s="104"/>
      <c r="K4" s="104"/>
    </row>
    <row r="5" spans="1:11" ht="66.75" customHeight="1" x14ac:dyDescent="0.3">
      <c r="A5" s="105" t="s">
        <v>5</v>
      </c>
      <c r="B5" s="125" t="s">
        <v>6</v>
      </c>
      <c r="C5" s="90"/>
      <c r="D5" s="104"/>
      <c r="E5" s="104"/>
      <c r="F5" s="104"/>
      <c r="G5" s="104"/>
      <c r="H5" s="104"/>
      <c r="I5" s="104"/>
      <c r="J5" s="104"/>
      <c r="K5" s="104"/>
    </row>
    <row r="6" spans="1:11" x14ac:dyDescent="0.3">
      <c r="A6" s="106"/>
      <c r="B6" s="93"/>
      <c r="C6" s="90"/>
      <c r="D6" s="104"/>
      <c r="E6" s="104"/>
      <c r="F6" s="104"/>
      <c r="G6" s="104"/>
      <c r="H6" s="104"/>
      <c r="I6" s="104"/>
      <c r="J6" s="104"/>
      <c r="K6" s="104"/>
    </row>
    <row r="7" spans="1:11" x14ac:dyDescent="0.3">
      <c r="A7" s="171" t="s">
        <v>7</v>
      </c>
      <c r="B7" s="172"/>
      <c r="C7" s="107">
        <v>2018</v>
      </c>
      <c r="D7" s="108">
        <v>2019</v>
      </c>
      <c r="E7" s="109">
        <v>2020</v>
      </c>
      <c r="F7" s="154">
        <v>2021</v>
      </c>
      <c r="G7" s="104"/>
      <c r="H7" s="104"/>
      <c r="I7" s="104"/>
      <c r="J7" s="104"/>
      <c r="K7" s="104"/>
    </row>
    <row r="8" spans="1:11" x14ac:dyDescent="0.3">
      <c r="A8" s="110"/>
      <c r="B8" s="94" t="s">
        <v>8</v>
      </c>
      <c r="C8" s="111">
        <f>SUM(C25,C27,C29,C32)</f>
        <v>99238750</v>
      </c>
      <c r="D8" s="112">
        <f>SUM(F25,F27,F29,F32)</f>
        <v>99238750</v>
      </c>
      <c r="E8" s="113">
        <f>SUM(I25,I27,I29,I32)</f>
        <v>99238750</v>
      </c>
      <c r="F8" s="158">
        <f>SUM(L25,L27,L29,L32)</f>
        <v>99238750</v>
      </c>
      <c r="G8" s="104"/>
      <c r="H8" s="104"/>
      <c r="I8" s="104"/>
      <c r="J8" s="104"/>
      <c r="K8" s="104"/>
    </row>
    <row r="9" spans="1:11" x14ac:dyDescent="0.3">
      <c r="A9" s="110"/>
      <c r="B9" s="88" t="s">
        <v>9</v>
      </c>
      <c r="C9" s="114">
        <f>SUM(D25,D27,D29,D32)/C8</f>
        <v>0.40857150054792107</v>
      </c>
      <c r="D9" s="115">
        <f>SUM(G25,G27,G29,G32)/D8</f>
        <v>0.40857150054792107</v>
      </c>
      <c r="E9" s="116">
        <f>SUM(J25,J27,J29,J31:J32)/E8</f>
        <v>0.40857150326863251</v>
      </c>
      <c r="F9" s="159">
        <f>SUM(M25,M27,M29,M32)/F8</f>
        <v>0.40857150054792107</v>
      </c>
      <c r="G9" s="104"/>
      <c r="H9" s="104"/>
      <c r="I9" s="104"/>
      <c r="J9" s="104"/>
      <c r="K9" s="104"/>
    </row>
    <row r="10" spans="1:11" x14ac:dyDescent="0.3">
      <c r="A10" s="110"/>
      <c r="B10" s="88" t="s">
        <v>10</v>
      </c>
      <c r="C10" s="114">
        <f>1-C9</f>
        <v>0.59142849945207887</v>
      </c>
      <c r="D10" s="115">
        <f>1-D9</f>
        <v>0.59142849945207887</v>
      </c>
      <c r="E10" s="116">
        <f>1-E9</f>
        <v>0.59142849673136744</v>
      </c>
      <c r="F10" s="159">
        <f>1-F9</f>
        <v>0.59142849945207887</v>
      </c>
      <c r="G10" s="104"/>
      <c r="H10" s="104"/>
      <c r="I10" s="104"/>
      <c r="J10" s="104"/>
      <c r="K10" s="104"/>
    </row>
    <row r="11" spans="1:11" x14ac:dyDescent="0.3">
      <c r="A11" s="93"/>
      <c r="B11" s="117"/>
      <c r="C11" s="117"/>
      <c r="D11" s="104"/>
      <c r="E11" s="104"/>
      <c r="F11" s="104"/>
      <c r="G11" s="104"/>
      <c r="H11" s="104"/>
      <c r="I11" s="104"/>
      <c r="J11" s="104"/>
      <c r="K11" s="104"/>
    </row>
    <row r="12" spans="1:11" ht="39" customHeight="1" x14ac:dyDescent="0.3">
      <c r="A12" s="173" t="s">
        <v>11</v>
      </c>
      <c r="B12" s="174"/>
      <c r="C12" s="118" t="s">
        <v>12</v>
      </c>
      <c r="D12" s="119" t="s">
        <v>13</v>
      </c>
      <c r="E12" s="120" t="s">
        <v>14</v>
      </c>
      <c r="F12" s="155" t="s">
        <v>14</v>
      </c>
      <c r="G12" s="104"/>
      <c r="H12" s="104"/>
      <c r="I12" s="104"/>
      <c r="J12" s="104"/>
      <c r="K12" s="104"/>
    </row>
    <row r="13" spans="1:11" x14ac:dyDescent="0.3">
      <c r="A13" s="121" t="s">
        <v>15</v>
      </c>
      <c r="B13" s="95">
        <f>C13+D13+E13</f>
        <v>2035460.5499999998</v>
      </c>
      <c r="C13" s="96">
        <f>SUM(C14:C17)</f>
        <v>678486.85</v>
      </c>
      <c r="D13" s="97">
        <f>SUM(D14:D17)</f>
        <v>678486.85</v>
      </c>
      <c r="E13" s="98">
        <f>SUM(E14:E17)</f>
        <v>678486.85</v>
      </c>
      <c r="F13" s="156">
        <f>SUM(F14:F17)</f>
        <v>678486.85</v>
      </c>
      <c r="G13" s="104"/>
      <c r="H13" s="104"/>
      <c r="I13" s="104"/>
      <c r="J13" s="104"/>
      <c r="K13" s="104"/>
    </row>
    <row r="14" spans="1:11" x14ac:dyDescent="0.3">
      <c r="A14" s="88" t="s">
        <v>16</v>
      </c>
      <c r="B14" s="99">
        <f>C14+D14+E14</f>
        <v>816366.75</v>
      </c>
      <c r="C14" s="100">
        <f>SUM(Logframe!L14,Logframe!L44,Logframe!L78,Logframe!L93)</f>
        <v>272122.25</v>
      </c>
      <c r="D14" s="83">
        <f>SUM(Logframe!L14,Logframe!L44,Logframe!L78,Logframe!L93)</f>
        <v>272122.25</v>
      </c>
      <c r="E14" s="82">
        <f>SUM(Logframe!L14,Logframe!L44,Logframe!L78,Logframe!L93)</f>
        <v>272122.25</v>
      </c>
      <c r="F14" s="157">
        <f>SUM(Logframe!R14,Logframe!R44,Logframe!R78,Logframe!R93)</f>
        <v>272122.25</v>
      </c>
      <c r="G14" s="104"/>
      <c r="H14" s="104"/>
      <c r="I14" s="104"/>
      <c r="J14" s="104"/>
      <c r="K14" s="104"/>
    </row>
    <row r="15" spans="1:11" x14ac:dyDescent="0.3">
      <c r="A15" s="88" t="s">
        <v>17</v>
      </c>
      <c r="B15" s="99">
        <f>C15+D15+E15</f>
        <v>1219093.7999999998</v>
      </c>
      <c r="C15" s="100">
        <f>SUM(Logframe!L17,Logframe!L47,Logframe!L81,Logframe!L96)</f>
        <v>406364.6</v>
      </c>
      <c r="D15" s="83">
        <f>SUM(Logframe!L17,Logframe!L47,Logframe!L81,Logframe!L96)</f>
        <v>406364.6</v>
      </c>
      <c r="E15" s="82">
        <f>SUM(Logframe!L17,Logframe!L47,Logframe!L81,Logframe!L96)</f>
        <v>406364.6</v>
      </c>
      <c r="F15" s="157">
        <f>SUM(Logframe!R17,Logframe!R47,Logframe!R81,Logframe!R96)</f>
        <v>406364.6</v>
      </c>
      <c r="G15" s="104"/>
      <c r="H15" s="104"/>
      <c r="I15" s="104"/>
      <c r="J15" s="104"/>
      <c r="K15" s="104"/>
    </row>
    <row r="16" spans="1:11" x14ac:dyDescent="0.3">
      <c r="A16" s="88" t="s">
        <v>18</v>
      </c>
      <c r="B16" s="99">
        <f>C16+D16+E16</f>
        <v>0</v>
      </c>
      <c r="C16" s="100">
        <v>0</v>
      </c>
      <c r="D16" s="83">
        <v>0</v>
      </c>
      <c r="E16" s="82">
        <v>0</v>
      </c>
      <c r="F16" s="157">
        <v>0</v>
      </c>
      <c r="G16" s="104"/>
      <c r="H16" s="104"/>
      <c r="I16" s="104"/>
      <c r="J16" s="104"/>
      <c r="K16" s="104"/>
    </row>
    <row r="17" spans="1:14" x14ac:dyDescent="0.3">
      <c r="A17" s="88" t="s">
        <v>19</v>
      </c>
      <c r="B17" s="99">
        <f>C17+D17+E17</f>
        <v>0</v>
      </c>
      <c r="C17" s="100">
        <v>0</v>
      </c>
      <c r="D17" s="83">
        <v>0</v>
      </c>
      <c r="E17" s="82">
        <v>0</v>
      </c>
      <c r="F17" s="157">
        <v>0</v>
      </c>
      <c r="G17" s="104"/>
      <c r="H17" s="104"/>
      <c r="I17" s="104"/>
      <c r="J17" s="104"/>
      <c r="K17" s="104"/>
    </row>
    <row r="18" spans="1:14" ht="15" customHeight="1" x14ac:dyDescent="0.3">
      <c r="A18" s="88" t="s">
        <v>20</v>
      </c>
      <c r="B18" s="101"/>
      <c r="C18" s="180" t="s">
        <v>21</v>
      </c>
      <c r="D18" s="181" t="s">
        <v>21</v>
      </c>
      <c r="E18" s="182" t="s">
        <v>21</v>
      </c>
      <c r="F18" s="168" t="s">
        <v>21</v>
      </c>
      <c r="G18" s="104"/>
      <c r="H18" s="104"/>
      <c r="I18" s="104"/>
      <c r="J18" s="104"/>
      <c r="K18" s="104"/>
    </row>
    <row r="19" spans="1:14" ht="57" customHeight="1" x14ac:dyDescent="0.3">
      <c r="A19" s="88"/>
      <c r="B19" s="101"/>
      <c r="C19" s="180"/>
      <c r="D19" s="181"/>
      <c r="E19" s="183"/>
      <c r="F19" s="169"/>
      <c r="G19" s="104"/>
      <c r="H19" s="104"/>
      <c r="I19" s="104"/>
      <c r="J19" s="104"/>
      <c r="K19" s="104"/>
    </row>
    <row r="20" spans="1:14" ht="57" customHeight="1" x14ac:dyDescent="0.3">
      <c r="A20" s="88"/>
      <c r="B20" s="101"/>
      <c r="C20" s="180"/>
      <c r="D20" s="181"/>
      <c r="E20" s="183"/>
      <c r="F20" s="169"/>
      <c r="G20" s="104"/>
      <c r="H20" s="104"/>
      <c r="I20" s="104"/>
      <c r="J20" s="104"/>
      <c r="K20" s="104"/>
    </row>
    <row r="21" spans="1:14" x14ac:dyDescent="0.3">
      <c r="A21" s="122"/>
      <c r="B21" s="102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4" x14ac:dyDescent="0.3">
      <c r="A22" s="122"/>
      <c r="B22" s="102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4" ht="15.45" customHeight="1" x14ac:dyDescent="0.3">
      <c r="A23" s="177" t="s">
        <v>22</v>
      </c>
      <c r="B23" s="175" t="s">
        <v>23</v>
      </c>
      <c r="C23" s="184">
        <v>2018</v>
      </c>
      <c r="D23" s="184"/>
      <c r="E23" s="184"/>
      <c r="F23" s="179">
        <v>2019</v>
      </c>
      <c r="G23" s="179"/>
      <c r="H23" s="179"/>
      <c r="I23" s="170">
        <v>2020</v>
      </c>
      <c r="J23" s="170"/>
      <c r="K23" s="170"/>
      <c r="L23" s="167">
        <v>2021</v>
      </c>
      <c r="M23" s="167"/>
      <c r="N23" s="167"/>
    </row>
    <row r="24" spans="1:14" x14ac:dyDescent="0.3">
      <c r="A24" s="178"/>
      <c r="B24" s="176"/>
      <c r="C24" s="123" t="s">
        <v>7</v>
      </c>
      <c r="D24" s="123" t="s">
        <v>9</v>
      </c>
      <c r="E24" s="124" t="s">
        <v>10</v>
      </c>
      <c r="F24" s="123" t="s">
        <v>24</v>
      </c>
      <c r="G24" s="123" t="s">
        <v>9</v>
      </c>
      <c r="H24" s="123" t="s">
        <v>10</v>
      </c>
      <c r="I24" s="123" t="s">
        <v>24</v>
      </c>
      <c r="J24" s="123" t="s">
        <v>9</v>
      </c>
      <c r="K24" s="123" t="s">
        <v>10</v>
      </c>
      <c r="L24" s="123" t="s">
        <v>24</v>
      </c>
      <c r="M24" s="123" t="s">
        <v>9</v>
      </c>
      <c r="N24" s="123" t="s">
        <v>10</v>
      </c>
    </row>
    <row r="25" spans="1:14" ht="31.5" customHeight="1" x14ac:dyDescent="0.3">
      <c r="A25" s="165" t="s">
        <v>25</v>
      </c>
      <c r="B25" s="165"/>
      <c r="C25" s="126">
        <f>SUM(C26)</f>
        <v>39112500</v>
      </c>
      <c r="D25" s="126">
        <f>SUM(D26)*$C$25</f>
        <v>21903000.000000004</v>
      </c>
      <c r="E25" s="126">
        <f>SUM(E26)*$C$25</f>
        <v>17209500</v>
      </c>
      <c r="F25" s="126">
        <f>SUM(F26:F26)</f>
        <v>39112500</v>
      </c>
      <c r="G25" s="126">
        <f>G26*$F$25</f>
        <v>21903000.000000004</v>
      </c>
      <c r="H25" s="126">
        <f>F25-G25</f>
        <v>17209499.999999996</v>
      </c>
      <c r="I25" s="126">
        <f>SUM(I26)</f>
        <v>39112500</v>
      </c>
      <c r="J25" s="126">
        <f>I25*J26</f>
        <v>21903000.000000004</v>
      </c>
      <c r="K25" s="126">
        <f>I25-J25</f>
        <v>17209499.999999996</v>
      </c>
      <c r="L25" s="126">
        <f>SUM(L26)</f>
        <v>39112500</v>
      </c>
      <c r="M25" s="126">
        <f>L25*M26</f>
        <v>21903000.000000004</v>
      </c>
      <c r="N25" s="126">
        <f>L25-M25</f>
        <v>17209499.999999996</v>
      </c>
    </row>
    <row r="26" spans="1:14" ht="31.5" customHeight="1" x14ac:dyDescent="0.3">
      <c r="A26" s="166" t="s">
        <v>26</v>
      </c>
      <c r="B26" s="166"/>
      <c r="C26" s="127">
        <f>Funding!B4</f>
        <v>39112500</v>
      </c>
      <c r="D26" s="128">
        <f>Funding!F4</f>
        <v>0.56000000000000005</v>
      </c>
      <c r="E26" s="128">
        <f>Funding!G4</f>
        <v>0.44</v>
      </c>
      <c r="F26" s="129">
        <f>Funding!H4</f>
        <v>39112500</v>
      </c>
      <c r="G26" s="130">
        <f>Funding!I4</f>
        <v>0.56000000000000005</v>
      </c>
      <c r="H26" s="130">
        <f>Funding!J4</f>
        <v>0.44</v>
      </c>
      <c r="I26" s="131">
        <f>Funding!K4</f>
        <v>39112500</v>
      </c>
      <c r="J26" s="132">
        <f>Funding!L4</f>
        <v>0.56000000000000005</v>
      </c>
      <c r="K26" s="132">
        <f>Funding!M4</f>
        <v>0.44</v>
      </c>
      <c r="L26" s="152">
        <f>Funding!N4</f>
        <v>39112500</v>
      </c>
      <c r="M26" s="153">
        <f>Funding!O4</f>
        <v>0.56000000000000005</v>
      </c>
      <c r="N26" s="153">
        <f>Funding!P4</f>
        <v>0.44</v>
      </c>
    </row>
    <row r="27" spans="1:14" ht="31.5" customHeight="1" x14ac:dyDescent="0.3">
      <c r="A27" s="165" t="s">
        <v>27</v>
      </c>
      <c r="B27" s="165"/>
      <c r="C27" s="133">
        <f>C28</f>
        <v>7526250</v>
      </c>
      <c r="D27" s="133">
        <f>C27*D28</f>
        <v>3763125</v>
      </c>
      <c r="E27" s="133">
        <f>C27-D27</f>
        <v>3763125</v>
      </c>
      <c r="F27" s="133">
        <f>F28</f>
        <v>7526250</v>
      </c>
      <c r="G27" s="133">
        <f>F27*G28</f>
        <v>3763125</v>
      </c>
      <c r="H27" s="133">
        <f>F27-G27</f>
        <v>3763125</v>
      </c>
      <c r="I27" s="133">
        <f>I28</f>
        <v>7526250</v>
      </c>
      <c r="J27" s="133">
        <f>I27*J28</f>
        <v>3763125</v>
      </c>
      <c r="K27" s="133">
        <f>I27-J27</f>
        <v>3763125</v>
      </c>
      <c r="L27" s="133">
        <f>L28</f>
        <v>7526250</v>
      </c>
      <c r="M27" s="133">
        <f>L27*M28</f>
        <v>3763125</v>
      </c>
      <c r="N27" s="133">
        <f>L27-M27</f>
        <v>3763125</v>
      </c>
    </row>
    <row r="28" spans="1:14" ht="31.5" customHeight="1" x14ac:dyDescent="0.3">
      <c r="A28" s="166" t="s">
        <v>28</v>
      </c>
      <c r="B28" s="166"/>
      <c r="C28" s="127">
        <f>Funding!B5</f>
        <v>7526250</v>
      </c>
      <c r="D28" s="128">
        <v>0.5</v>
      </c>
      <c r="E28" s="128">
        <v>0.5</v>
      </c>
      <c r="F28" s="129">
        <v>7526250</v>
      </c>
      <c r="G28" s="130">
        <v>0.5</v>
      </c>
      <c r="H28" s="130">
        <v>0.5</v>
      </c>
      <c r="I28" s="131">
        <v>7526250</v>
      </c>
      <c r="J28" s="132">
        <v>0.5</v>
      </c>
      <c r="K28" s="132">
        <v>0.5</v>
      </c>
      <c r="L28" s="152">
        <v>7526250</v>
      </c>
      <c r="M28" s="153">
        <v>0.5</v>
      </c>
      <c r="N28" s="153">
        <v>0.5</v>
      </c>
    </row>
    <row r="29" spans="1:14" ht="31.5" customHeight="1" x14ac:dyDescent="0.3">
      <c r="A29" s="165" t="s">
        <v>29</v>
      </c>
      <c r="B29" s="165"/>
      <c r="C29" s="133">
        <f>SUM(C30:C31)</f>
        <v>51600000</v>
      </c>
      <c r="D29" s="133">
        <f>C30*D30+C31*D31</f>
        <v>14380000</v>
      </c>
      <c r="E29" s="133">
        <f>C29-D29</f>
        <v>37220000</v>
      </c>
      <c r="F29" s="133">
        <v>51600000</v>
      </c>
      <c r="G29" s="133">
        <v>14380000</v>
      </c>
      <c r="H29" s="133">
        <v>37220000</v>
      </c>
      <c r="I29" s="133">
        <v>51600000</v>
      </c>
      <c r="J29" s="133">
        <v>14380000</v>
      </c>
      <c r="K29" s="133">
        <v>37220000</v>
      </c>
      <c r="L29" s="133">
        <v>51600000</v>
      </c>
      <c r="M29" s="133">
        <v>14380000</v>
      </c>
      <c r="N29" s="133">
        <v>37220000</v>
      </c>
    </row>
    <row r="30" spans="1:14" ht="31.5" customHeight="1" x14ac:dyDescent="0.3">
      <c r="A30" s="166" t="s">
        <v>30</v>
      </c>
      <c r="B30" s="166"/>
      <c r="C30" s="127">
        <f>Funding!B6</f>
        <v>5600000</v>
      </c>
      <c r="D30" s="128">
        <v>0.35</v>
      </c>
      <c r="E30" s="128">
        <v>0.65</v>
      </c>
      <c r="F30" s="129">
        <v>5600000</v>
      </c>
      <c r="G30" s="130">
        <v>0.35</v>
      </c>
      <c r="H30" s="130">
        <v>0.65</v>
      </c>
      <c r="I30" s="131">
        <v>5600000</v>
      </c>
      <c r="J30" s="132">
        <v>0.35</v>
      </c>
      <c r="K30" s="132">
        <v>0.65</v>
      </c>
      <c r="L30" s="152">
        <v>5600000</v>
      </c>
      <c r="M30" s="153">
        <v>0.35</v>
      </c>
      <c r="N30" s="153">
        <v>0.65</v>
      </c>
    </row>
    <row r="31" spans="1:14" ht="31.5" customHeight="1" x14ac:dyDescent="0.3">
      <c r="A31" s="166" t="s">
        <v>31</v>
      </c>
      <c r="B31" s="166"/>
      <c r="C31" s="127">
        <f>Funding!B7</f>
        <v>46000000</v>
      </c>
      <c r="D31" s="128">
        <v>0.27</v>
      </c>
      <c r="E31" s="128">
        <v>0.73</v>
      </c>
      <c r="F31" s="129">
        <v>46000000</v>
      </c>
      <c r="G31" s="130">
        <v>0.27</v>
      </c>
      <c r="H31" s="130">
        <v>0.73</v>
      </c>
      <c r="I31" s="131">
        <v>46000000</v>
      </c>
      <c r="J31" s="132">
        <v>0.27</v>
      </c>
      <c r="K31" s="132">
        <v>0.73</v>
      </c>
      <c r="L31" s="152">
        <v>46000000</v>
      </c>
      <c r="M31" s="153">
        <v>0.27</v>
      </c>
      <c r="N31" s="153">
        <v>0.73</v>
      </c>
    </row>
    <row r="32" spans="1:14" ht="31.5" customHeight="1" x14ac:dyDescent="0.3">
      <c r="A32" s="165" t="s">
        <v>32</v>
      </c>
      <c r="B32" s="165"/>
      <c r="C32" s="133">
        <f>C33</f>
        <v>1000000</v>
      </c>
      <c r="D32" s="133">
        <f>C33*D33</f>
        <v>500000</v>
      </c>
      <c r="E32" s="133">
        <f>C32*E33</f>
        <v>500000</v>
      </c>
      <c r="F32" s="133">
        <v>1000000</v>
      </c>
      <c r="G32" s="133">
        <v>500000</v>
      </c>
      <c r="H32" s="133">
        <v>500000</v>
      </c>
      <c r="I32" s="133">
        <v>1000000</v>
      </c>
      <c r="J32" s="133">
        <v>500000</v>
      </c>
      <c r="K32" s="133">
        <v>500000</v>
      </c>
      <c r="L32" s="133">
        <v>1000000</v>
      </c>
      <c r="M32" s="133">
        <v>500000</v>
      </c>
      <c r="N32" s="133">
        <v>500000</v>
      </c>
    </row>
    <row r="33" spans="1:14" ht="31.5" customHeight="1" x14ac:dyDescent="0.3">
      <c r="A33" s="166" t="s">
        <v>33</v>
      </c>
      <c r="B33" s="166"/>
      <c r="C33" s="127">
        <v>1000000</v>
      </c>
      <c r="D33" s="128">
        <v>0.5</v>
      </c>
      <c r="E33" s="128">
        <v>0.5</v>
      </c>
      <c r="F33" s="129">
        <v>1000000</v>
      </c>
      <c r="G33" s="130">
        <v>0.5</v>
      </c>
      <c r="H33" s="130">
        <v>0.5</v>
      </c>
      <c r="I33" s="131">
        <v>1000000</v>
      </c>
      <c r="J33" s="132">
        <v>0.5</v>
      </c>
      <c r="K33" s="132">
        <v>0.5</v>
      </c>
      <c r="L33" s="152">
        <v>1000000</v>
      </c>
      <c r="M33" s="153">
        <v>0.5</v>
      </c>
      <c r="N33" s="153">
        <v>0.5</v>
      </c>
    </row>
    <row r="34" spans="1:14" x14ac:dyDescent="0.3">
      <c r="A34" s="81"/>
      <c r="B34" s="80"/>
    </row>
    <row r="35" spans="1:14" x14ac:dyDescent="0.3">
      <c r="A35" s="81"/>
      <c r="B35" s="80"/>
    </row>
  </sheetData>
  <mergeCells count="21">
    <mergeCell ref="L23:N23"/>
    <mergeCell ref="F18:F20"/>
    <mergeCell ref="I23:K23"/>
    <mergeCell ref="A7:B7"/>
    <mergeCell ref="A12:B12"/>
    <mergeCell ref="B23:B24"/>
    <mergeCell ref="A23:A24"/>
    <mergeCell ref="F23:H23"/>
    <mergeCell ref="C18:C20"/>
    <mergeCell ref="D18:D20"/>
    <mergeCell ref="E18:E20"/>
    <mergeCell ref="C23:E23"/>
    <mergeCell ref="A27:B27"/>
    <mergeCell ref="A29:B29"/>
    <mergeCell ref="A25:B25"/>
    <mergeCell ref="A32:B32"/>
    <mergeCell ref="A33:B33"/>
    <mergeCell ref="A28:B28"/>
    <mergeCell ref="A30:B30"/>
    <mergeCell ref="A31:B31"/>
    <mergeCell ref="A26:B26"/>
  </mergeCells>
  <pageMargins left="0.7" right="0.7" top="0.75" bottom="0.75" header="0.3" footer="0.3"/>
  <pageSetup paperSize="9" scale="5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40"/>
  <sheetViews>
    <sheetView zoomScaleNormal="100" zoomScaleSheetLayoutView="100" workbookViewId="0">
      <selection activeCell="V111" sqref="V111"/>
    </sheetView>
  </sheetViews>
  <sheetFormatPr defaultColWidth="14.44140625" defaultRowHeight="15" customHeight="1" x14ac:dyDescent="0.3"/>
  <cols>
    <col min="1" max="1" width="23.6640625" customWidth="1"/>
    <col min="2" max="2" width="3.44140625" customWidth="1"/>
    <col min="3" max="3" width="38.109375" customWidth="1"/>
    <col min="4" max="4" width="5.6640625" bestFit="1" customWidth="1"/>
    <col min="5" max="6" width="45.44140625" customWidth="1"/>
    <col min="7" max="7" width="8.77734375" bestFit="1" customWidth="1"/>
    <col min="8" max="8" width="15.44140625" bestFit="1" customWidth="1"/>
    <col min="9" max="9" width="7.6640625" bestFit="1" customWidth="1"/>
    <col min="10" max="19" width="8.6640625" style="7" customWidth="1"/>
    <col min="20" max="21" width="9.109375" style="15" customWidth="1"/>
    <col min="22" max="45" width="14.44140625" style="15"/>
  </cols>
  <sheetData>
    <row r="1" spans="1:45" ht="12.75" customHeight="1" x14ac:dyDescent="0.3">
      <c r="A1" s="69" t="s">
        <v>152</v>
      </c>
      <c r="B1" s="4"/>
      <c r="C1" s="147"/>
      <c r="D1" s="147"/>
      <c r="E1" s="147"/>
      <c r="F1" s="147"/>
      <c r="G1" s="147"/>
      <c r="H1" s="147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5" ht="12.75" customHeight="1" x14ac:dyDescent="0.3">
      <c r="A2" s="134" t="s">
        <v>34</v>
      </c>
      <c r="B2" s="4"/>
      <c r="C2" s="147"/>
      <c r="D2" s="147"/>
      <c r="E2" s="147"/>
      <c r="F2" s="147"/>
      <c r="G2" s="147"/>
      <c r="H2" s="147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ht="12.75" customHeight="1" x14ac:dyDescent="0.3">
      <c r="A3" s="4"/>
      <c r="B3" s="1"/>
      <c r="C3" s="1"/>
      <c r="D3" s="1"/>
      <c r="E3" s="1"/>
      <c r="F3" s="1"/>
      <c r="G3" s="1"/>
      <c r="H3" s="1"/>
      <c r="I3" s="1"/>
      <c r="J3" s="190">
        <v>2017</v>
      </c>
      <c r="K3" s="189"/>
      <c r="L3" s="190">
        <v>2018</v>
      </c>
      <c r="M3" s="189"/>
      <c r="N3" s="190">
        <v>2019</v>
      </c>
      <c r="O3" s="189"/>
      <c r="P3" s="190">
        <v>2020</v>
      </c>
      <c r="Q3" s="189"/>
      <c r="R3" s="190">
        <v>2021</v>
      </c>
      <c r="S3" s="189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13" customFormat="1" ht="14.4" x14ac:dyDescent="0.3">
      <c r="A4" s="21" t="s">
        <v>35</v>
      </c>
      <c r="B4" s="22" t="s">
        <v>36</v>
      </c>
      <c r="C4" s="23" t="s">
        <v>37</v>
      </c>
      <c r="D4" s="23" t="s">
        <v>38</v>
      </c>
      <c r="E4" s="23" t="s">
        <v>39</v>
      </c>
      <c r="F4" s="23" t="s">
        <v>40</v>
      </c>
      <c r="G4" s="23" t="s">
        <v>41</v>
      </c>
      <c r="H4" s="23" t="s">
        <v>42</v>
      </c>
      <c r="I4" s="22" t="s">
        <v>43</v>
      </c>
      <c r="J4" s="24" t="s">
        <v>44</v>
      </c>
      <c r="K4" s="24" t="s">
        <v>45</v>
      </c>
      <c r="L4" s="24" t="s">
        <v>44</v>
      </c>
      <c r="M4" s="24" t="s">
        <v>45</v>
      </c>
      <c r="N4" s="24" t="s">
        <v>44</v>
      </c>
      <c r="O4" s="24" t="s">
        <v>45</v>
      </c>
      <c r="P4" s="24" t="s">
        <v>44</v>
      </c>
      <c r="Q4" s="24" t="s">
        <v>45</v>
      </c>
      <c r="R4" s="24" t="s">
        <v>44</v>
      </c>
      <c r="S4" s="24" t="s">
        <v>45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45" ht="12.75" customHeight="1" x14ac:dyDescent="0.3">
      <c r="A5" s="193" t="s">
        <v>46</v>
      </c>
      <c r="B5" s="185" t="s">
        <v>47</v>
      </c>
      <c r="C5" s="198" t="s">
        <v>48</v>
      </c>
      <c r="D5" s="185" t="s">
        <v>49</v>
      </c>
      <c r="E5" s="185"/>
      <c r="F5" s="185" t="s">
        <v>50</v>
      </c>
      <c r="G5" s="185" t="s">
        <v>51</v>
      </c>
      <c r="H5" s="146" t="s">
        <v>49</v>
      </c>
      <c r="I5" s="86">
        <v>0</v>
      </c>
      <c r="J5" s="87">
        <v>116300</v>
      </c>
      <c r="K5" s="87">
        <v>221</v>
      </c>
      <c r="L5" s="87">
        <v>116300</v>
      </c>
      <c r="M5" s="87">
        <v>1741.32</v>
      </c>
      <c r="N5" s="87">
        <v>116300</v>
      </c>
      <c r="O5" s="87">
        <v>89.39</v>
      </c>
      <c r="P5" s="87">
        <v>116300</v>
      </c>
      <c r="Q5" s="87">
        <v>0</v>
      </c>
      <c r="R5" s="87">
        <v>116300</v>
      </c>
      <c r="S5" s="87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ht="12.75" customHeight="1" x14ac:dyDescent="0.3">
      <c r="A6" s="193"/>
      <c r="B6" s="185"/>
      <c r="C6" s="199"/>
      <c r="D6" s="185"/>
      <c r="E6" s="185"/>
      <c r="F6" s="185"/>
      <c r="G6" s="185"/>
      <c r="H6" s="74"/>
      <c r="I6" s="70"/>
      <c r="J6" s="71"/>
      <c r="K6" s="71"/>
      <c r="L6" s="72"/>
      <c r="M6" s="72"/>
      <c r="N6" s="72"/>
      <c r="O6" s="72"/>
      <c r="P6" s="72"/>
      <c r="Q6" s="72"/>
      <c r="R6" s="72"/>
      <c r="S6" s="72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 customHeight="1" x14ac:dyDescent="0.3">
      <c r="A7" s="193"/>
      <c r="B7" s="185"/>
      <c r="C7" s="199"/>
      <c r="D7" s="185"/>
      <c r="E7" s="185"/>
      <c r="F7" s="185"/>
      <c r="G7" s="185"/>
      <c r="H7" s="146"/>
      <c r="I7" s="70"/>
      <c r="J7" s="71"/>
      <c r="K7" s="71"/>
      <c r="L7" s="72"/>
      <c r="M7" s="72"/>
      <c r="N7" s="72"/>
      <c r="O7" s="72"/>
      <c r="P7" s="72"/>
      <c r="Q7" s="72"/>
      <c r="R7" s="72"/>
      <c r="S7" s="72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2.75" customHeight="1" x14ac:dyDescent="0.3">
      <c r="A8" s="193"/>
      <c r="B8" s="185"/>
      <c r="C8" s="199"/>
      <c r="D8" s="185"/>
      <c r="E8" s="185"/>
      <c r="F8" s="185"/>
      <c r="G8" s="185"/>
      <c r="H8" s="146"/>
      <c r="I8" s="70"/>
      <c r="J8" s="71"/>
      <c r="K8" s="71"/>
      <c r="L8" s="72"/>
      <c r="M8" s="72"/>
      <c r="N8" s="72"/>
      <c r="O8" s="72"/>
      <c r="P8" s="72"/>
      <c r="Q8" s="72"/>
      <c r="R8" s="72"/>
      <c r="S8" s="72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66.45" customHeight="1" x14ac:dyDescent="0.3">
      <c r="A9" s="193"/>
      <c r="B9" s="185"/>
      <c r="C9" s="199"/>
      <c r="D9" s="185"/>
      <c r="E9" s="185"/>
      <c r="F9" s="185"/>
      <c r="G9" s="185"/>
      <c r="H9" s="146"/>
      <c r="I9" s="70"/>
      <c r="J9" s="71"/>
      <c r="K9" s="71"/>
      <c r="L9" s="72"/>
      <c r="M9" s="72"/>
      <c r="N9" s="72"/>
      <c r="O9" s="72"/>
      <c r="P9" s="72"/>
      <c r="Q9" s="72"/>
      <c r="R9" s="72"/>
      <c r="S9" s="72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16" customFormat="1" ht="12.75" customHeight="1" x14ac:dyDescent="0.3">
      <c r="A10" s="8"/>
      <c r="B10" s="4"/>
      <c r="C10" s="147"/>
      <c r="D10" s="147"/>
      <c r="E10" s="147"/>
      <c r="F10" s="147"/>
      <c r="G10" s="147"/>
      <c r="H10" s="147"/>
      <c r="I10" s="196"/>
      <c r="J10" s="197"/>
      <c r="K10" s="197"/>
      <c r="L10" s="197"/>
      <c r="M10" s="197"/>
      <c r="N10" s="197"/>
      <c r="O10" s="197"/>
      <c r="P10" s="197"/>
      <c r="Q10" s="197"/>
      <c r="R10" s="142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2.75" customHeight="1" x14ac:dyDescent="0.3">
      <c r="A11" s="4"/>
      <c r="B11" s="1"/>
      <c r="C11" s="1"/>
      <c r="D11" s="1"/>
      <c r="E11" s="1"/>
      <c r="F11" s="1"/>
      <c r="G11" s="1"/>
      <c r="H11" s="1"/>
      <c r="I11" s="1"/>
      <c r="J11" s="190">
        <v>2017</v>
      </c>
      <c r="K11" s="189"/>
      <c r="L11" s="190">
        <v>2018</v>
      </c>
      <c r="M11" s="189"/>
      <c r="N11" s="190">
        <v>2019</v>
      </c>
      <c r="O11" s="189"/>
      <c r="P11" s="190">
        <v>2020</v>
      </c>
      <c r="Q11" s="189"/>
      <c r="R11" s="190">
        <v>2021</v>
      </c>
      <c r="S11" s="189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16" customFormat="1" ht="14.4" x14ac:dyDescent="0.3">
      <c r="A12" s="25" t="s">
        <v>35</v>
      </c>
      <c r="B12" s="26" t="s">
        <v>36</v>
      </c>
      <c r="C12" s="27" t="s">
        <v>37</v>
      </c>
      <c r="D12" s="27" t="s">
        <v>38</v>
      </c>
      <c r="E12" s="27" t="s">
        <v>39</v>
      </c>
      <c r="F12" s="27" t="s">
        <v>40</v>
      </c>
      <c r="G12" s="27" t="s">
        <v>41</v>
      </c>
      <c r="H12" s="23" t="s">
        <v>52</v>
      </c>
      <c r="I12" s="28" t="s">
        <v>43</v>
      </c>
      <c r="J12" s="24" t="s">
        <v>44</v>
      </c>
      <c r="K12" s="24" t="s">
        <v>45</v>
      </c>
      <c r="L12" s="24" t="s">
        <v>44</v>
      </c>
      <c r="M12" s="24" t="s">
        <v>45</v>
      </c>
      <c r="N12" s="24" t="s">
        <v>44</v>
      </c>
      <c r="O12" s="24" t="s">
        <v>45</v>
      </c>
      <c r="P12" s="24" t="s">
        <v>44</v>
      </c>
      <c r="Q12" s="24" t="s">
        <v>45</v>
      </c>
      <c r="R12" s="24" t="s">
        <v>44</v>
      </c>
      <c r="S12" s="24" t="s">
        <v>45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ht="12.75" customHeight="1" x14ac:dyDescent="0.3">
      <c r="A13" s="206" t="s">
        <v>53</v>
      </c>
      <c r="B13" s="194" t="s">
        <v>47</v>
      </c>
      <c r="C13" s="205" t="s">
        <v>54</v>
      </c>
      <c r="D13" s="204" t="s">
        <v>55</v>
      </c>
      <c r="E13" s="194"/>
      <c r="F13" s="194" t="s">
        <v>56</v>
      </c>
      <c r="G13" s="200" t="s">
        <v>57</v>
      </c>
      <c r="H13" s="74" t="s">
        <v>58</v>
      </c>
      <c r="I13" s="75">
        <v>0</v>
      </c>
      <c r="J13" s="76">
        <f>SUM(J14:J17)</f>
        <v>196574.84999999998</v>
      </c>
      <c r="K13" s="76">
        <f t="shared" ref="K13:Q13" si="0">SUM(K14:K17)</f>
        <v>2715</v>
      </c>
      <c r="L13" s="76">
        <f>SUM(L14:L17)</f>
        <v>196574.84999999998</v>
      </c>
      <c r="M13" s="76">
        <f t="shared" si="0"/>
        <v>0</v>
      </c>
      <c r="N13" s="76">
        <f t="shared" si="0"/>
        <v>196574.84999999998</v>
      </c>
      <c r="O13" s="76">
        <f t="shared" si="0"/>
        <v>2000</v>
      </c>
      <c r="P13" s="76">
        <f t="shared" ref="P13:R13" si="1">SUM(P14:P17)</f>
        <v>196574.84999999998</v>
      </c>
      <c r="Q13" s="76">
        <f t="shared" si="0"/>
        <v>0</v>
      </c>
      <c r="R13" s="76">
        <f t="shared" si="1"/>
        <v>196574.84999999998</v>
      </c>
      <c r="S13" s="76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13.05" customHeight="1" x14ac:dyDescent="0.3">
      <c r="A14" s="207"/>
      <c r="B14" s="195"/>
      <c r="C14" s="195"/>
      <c r="D14" s="185"/>
      <c r="E14" s="195"/>
      <c r="F14" s="195"/>
      <c r="G14" s="201"/>
      <c r="H14" s="146" t="s">
        <v>59</v>
      </c>
      <c r="I14" s="44" t="s">
        <v>60</v>
      </c>
      <c r="J14" s="46">
        <f>291222*0.5*5*0.15</f>
        <v>109208.25</v>
      </c>
      <c r="K14" s="45">
        <v>0</v>
      </c>
      <c r="L14" s="46">
        <f>291222*0.5*5*0.15</f>
        <v>109208.25</v>
      </c>
      <c r="M14" s="46">
        <v>0</v>
      </c>
      <c r="N14" s="46">
        <f>291222*0.5*5*0.15</f>
        <v>109208.25</v>
      </c>
      <c r="O14" s="46">
        <v>0</v>
      </c>
      <c r="P14" s="46">
        <f>291222*0.5*5*0.15</f>
        <v>109208.25</v>
      </c>
      <c r="Q14" s="46"/>
      <c r="R14" s="46">
        <f>291222*0.5*5*0.15</f>
        <v>109208.25</v>
      </c>
      <c r="S14" s="46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13.05" customHeight="1" x14ac:dyDescent="0.3">
      <c r="A15" s="207"/>
      <c r="B15" s="195"/>
      <c r="C15" s="195"/>
      <c r="D15" s="185"/>
      <c r="E15" s="195"/>
      <c r="F15" s="195"/>
      <c r="G15" s="201"/>
      <c r="H15" s="146" t="s">
        <v>18</v>
      </c>
      <c r="I15" s="44" t="s">
        <v>60</v>
      </c>
      <c r="J15" s="46">
        <v>0</v>
      </c>
      <c r="K15" s="45"/>
      <c r="L15" s="46">
        <v>0</v>
      </c>
      <c r="M15" s="46"/>
      <c r="N15" s="46">
        <v>0</v>
      </c>
      <c r="O15" s="46"/>
      <c r="P15" s="46">
        <v>0</v>
      </c>
      <c r="Q15" s="46"/>
      <c r="R15" s="46">
        <v>0</v>
      </c>
      <c r="S15" s="46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13.05" customHeight="1" x14ac:dyDescent="0.3">
      <c r="A16" s="207"/>
      <c r="B16" s="195"/>
      <c r="C16" s="195"/>
      <c r="D16" s="185"/>
      <c r="E16" s="195"/>
      <c r="F16" s="195"/>
      <c r="G16" s="201"/>
      <c r="H16" s="146" t="s">
        <v>19</v>
      </c>
      <c r="I16" s="44" t="s">
        <v>60</v>
      </c>
      <c r="J16" s="46">
        <v>0</v>
      </c>
      <c r="K16" s="45"/>
      <c r="L16" s="46">
        <v>0</v>
      </c>
      <c r="M16" s="46"/>
      <c r="N16" s="46">
        <v>0</v>
      </c>
      <c r="O16" s="46"/>
      <c r="P16" s="46">
        <v>0</v>
      </c>
      <c r="Q16" s="46"/>
      <c r="R16" s="46">
        <v>0</v>
      </c>
      <c r="S16" s="4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36.450000000000003" customHeight="1" x14ac:dyDescent="0.3">
      <c r="A17" s="207"/>
      <c r="B17" s="203"/>
      <c r="C17" s="203"/>
      <c r="D17" s="185"/>
      <c r="E17" s="203"/>
      <c r="F17" s="203"/>
      <c r="G17" s="202"/>
      <c r="H17" s="146" t="s">
        <v>61</v>
      </c>
      <c r="I17" s="44" t="s">
        <v>60</v>
      </c>
      <c r="J17" s="46">
        <f>291222*0.5*4*0.15</f>
        <v>87366.599999999991</v>
      </c>
      <c r="K17" s="45">
        <v>2715</v>
      </c>
      <c r="L17" s="46">
        <f>291222*0.5*4*0.15</f>
        <v>87366.599999999991</v>
      </c>
      <c r="M17" s="46">
        <v>0</v>
      </c>
      <c r="N17" s="46">
        <f>291222*0.5*4*0.15</f>
        <v>87366.599999999991</v>
      </c>
      <c r="O17" s="46">
        <v>2000</v>
      </c>
      <c r="P17" s="46">
        <f>291222*0.5*4*0.15</f>
        <v>87366.599999999991</v>
      </c>
      <c r="Q17" s="46"/>
      <c r="R17" s="46">
        <f>291222*0.5*4*0.15</f>
        <v>87366.599999999991</v>
      </c>
      <c r="S17" s="4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14.4" x14ac:dyDescent="0.3">
      <c r="A18" s="207"/>
      <c r="B18" s="194" t="s">
        <v>62</v>
      </c>
      <c r="C18" s="194" t="s">
        <v>63</v>
      </c>
      <c r="D18" s="185" t="s">
        <v>64</v>
      </c>
      <c r="E18" s="194"/>
      <c r="F18" s="194" t="s">
        <v>56</v>
      </c>
      <c r="G18" s="200" t="s">
        <v>57</v>
      </c>
      <c r="H18" s="74" t="s">
        <v>58</v>
      </c>
      <c r="I18" s="75">
        <v>0</v>
      </c>
      <c r="J18" s="76">
        <f t="shared" ref="J18:Q18" si="2">SUM(J19:J19)</f>
        <v>37.65</v>
      </c>
      <c r="K18" s="76">
        <f t="shared" si="2"/>
        <v>42</v>
      </c>
      <c r="L18" s="76">
        <f t="shared" si="2"/>
        <v>37.65</v>
      </c>
      <c r="M18" s="76">
        <f t="shared" si="2"/>
        <v>22</v>
      </c>
      <c r="N18" s="76">
        <f t="shared" si="2"/>
        <v>37.65</v>
      </c>
      <c r="O18" s="76">
        <f>SUM(O19:O19)</f>
        <v>6</v>
      </c>
      <c r="P18" s="76">
        <f t="shared" si="2"/>
        <v>37.65</v>
      </c>
      <c r="Q18" s="76">
        <f t="shared" si="2"/>
        <v>0</v>
      </c>
      <c r="R18" s="76">
        <f>SUM(R19:R19)</f>
        <v>37.65</v>
      </c>
      <c r="S18" s="76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36" customHeight="1" x14ac:dyDescent="0.3">
      <c r="A19" s="207"/>
      <c r="B19" s="195"/>
      <c r="C19" s="195"/>
      <c r="D19" s="185"/>
      <c r="E19" s="195"/>
      <c r="F19" s="195"/>
      <c r="G19" s="201"/>
      <c r="H19" s="146" t="s">
        <v>65</v>
      </c>
      <c r="I19" s="44">
        <v>0</v>
      </c>
      <c r="J19" s="46">
        <f>251*0.15</f>
        <v>37.65</v>
      </c>
      <c r="K19" s="45">
        <v>42</v>
      </c>
      <c r="L19" s="46">
        <f>251*0.15</f>
        <v>37.65</v>
      </c>
      <c r="M19" s="46">
        <v>22</v>
      </c>
      <c r="N19" s="46">
        <f>251*0.15</f>
        <v>37.65</v>
      </c>
      <c r="O19" s="46">
        <v>6</v>
      </c>
      <c r="P19" s="46">
        <f>251*0.15</f>
        <v>37.65</v>
      </c>
      <c r="Q19" s="46"/>
      <c r="R19" s="46">
        <f>251*0.15</f>
        <v>37.65</v>
      </c>
      <c r="S19" s="4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4.4" x14ac:dyDescent="0.3">
      <c r="A20" s="207"/>
      <c r="B20" s="194" t="s">
        <v>66</v>
      </c>
      <c r="C20" s="205" t="s">
        <v>67</v>
      </c>
      <c r="D20" s="185" t="s">
        <v>64</v>
      </c>
      <c r="E20" s="194"/>
      <c r="F20" s="194" t="s">
        <v>56</v>
      </c>
      <c r="G20" s="200" t="s">
        <v>57</v>
      </c>
      <c r="H20" s="74" t="s">
        <v>58</v>
      </c>
      <c r="I20" s="75">
        <v>0</v>
      </c>
      <c r="J20" s="76">
        <f t="shared" ref="J20:R20" si="3">SUM(J21:J21)</f>
        <v>5.0999999999999996</v>
      </c>
      <c r="K20" s="76">
        <f t="shared" si="3"/>
        <v>0</v>
      </c>
      <c r="L20" s="76">
        <f t="shared" si="3"/>
        <v>5.0999999999999996</v>
      </c>
      <c r="M20" s="76">
        <f t="shared" si="3"/>
        <v>0</v>
      </c>
      <c r="N20" s="76">
        <f t="shared" si="3"/>
        <v>5.0999999999999996</v>
      </c>
      <c r="O20" s="76">
        <f t="shared" si="3"/>
        <v>0</v>
      </c>
      <c r="P20" s="76">
        <f t="shared" si="3"/>
        <v>5.0999999999999996</v>
      </c>
      <c r="Q20" s="76">
        <f t="shared" si="3"/>
        <v>0</v>
      </c>
      <c r="R20" s="76">
        <f t="shared" si="3"/>
        <v>5.0999999999999996</v>
      </c>
      <c r="S20" s="7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87.45" customHeight="1" x14ac:dyDescent="0.3">
      <c r="A21" s="207"/>
      <c r="B21" s="195"/>
      <c r="C21" s="195"/>
      <c r="D21" s="185"/>
      <c r="E21" s="195"/>
      <c r="F21" s="195"/>
      <c r="G21" s="201"/>
      <c r="H21" s="146" t="s">
        <v>68</v>
      </c>
      <c r="I21" s="44">
        <v>0</v>
      </c>
      <c r="J21" s="46">
        <f>34*0.15</f>
        <v>5.0999999999999996</v>
      </c>
      <c r="K21" s="45">
        <v>0</v>
      </c>
      <c r="L21" s="46">
        <f>34*0.15</f>
        <v>5.0999999999999996</v>
      </c>
      <c r="M21" s="46"/>
      <c r="N21" s="46">
        <f>34*0.15</f>
        <v>5.0999999999999996</v>
      </c>
      <c r="O21" s="46">
        <v>0</v>
      </c>
      <c r="P21" s="46">
        <f>34*0.15</f>
        <v>5.0999999999999996</v>
      </c>
      <c r="Q21" s="46"/>
      <c r="R21" s="46">
        <f>34*0.15</f>
        <v>5.0999999999999996</v>
      </c>
      <c r="S21" s="46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ht="14.4" x14ac:dyDescent="0.3">
      <c r="A22" s="207"/>
      <c r="B22" s="185" t="s">
        <v>69</v>
      </c>
      <c r="C22" s="222" t="s">
        <v>70</v>
      </c>
      <c r="D22" s="185" t="s">
        <v>64</v>
      </c>
      <c r="E22" s="194" t="s">
        <v>71</v>
      </c>
      <c r="F22" s="194" t="s">
        <v>56</v>
      </c>
      <c r="G22" s="200" t="s">
        <v>57</v>
      </c>
      <c r="H22" s="74" t="s">
        <v>58</v>
      </c>
      <c r="I22" s="75">
        <v>0</v>
      </c>
      <c r="J22" s="76">
        <f t="shared" ref="J22:R22" si="4">SUM(J23:J23)</f>
        <v>4</v>
      </c>
      <c r="K22" s="76">
        <f t="shared" si="4"/>
        <v>0</v>
      </c>
      <c r="L22" s="76">
        <f t="shared" si="4"/>
        <v>4</v>
      </c>
      <c r="M22" s="76">
        <f t="shared" si="4"/>
        <v>13</v>
      </c>
      <c r="N22" s="76">
        <f t="shared" si="4"/>
        <v>25</v>
      </c>
      <c r="O22" s="76">
        <f t="shared" si="4"/>
        <v>2</v>
      </c>
      <c r="P22" s="76">
        <f t="shared" si="4"/>
        <v>25</v>
      </c>
      <c r="Q22" s="76">
        <f t="shared" si="4"/>
        <v>0</v>
      </c>
      <c r="R22" s="76">
        <f t="shared" si="4"/>
        <v>25</v>
      </c>
      <c r="S22" s="7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123.75" customHeight="1" x14ac:dyDescent="0.3">
      <c r="A23" s="208"/>
      <c r="B23" s="185"/>
      <c r="C23" s="223"/>
      <c r="D23" s="185"/>
      <c r="E23" s="203"/>
      <c r="F23" s="203"/>
      <c r="G23" s="202"/>
      <c r="H23" s="146" t="s">
        <v>72</v>
      </c>
      <c r="I23" s="44">
        <v>0</v>
      </c>
      <c r="J23" s="46">
        <v>4</v>
      </c>
      <c r="K23" s="45">
        <v>0</v>
      </c>
      <c r="L23" s="46">
        <v>4</v>
      </c>
      <c r="M23" s="46">
        <v>13</v>
      </c>
      <c r="N23" s="46">
        <v>25</v>
      </c>
      <c r="O23" s="46">
        <v>2</v>
      </c>
      <c r="P23" s="46">
        <v>25</v>
      </c>
      <c r="Q23" s="46"/>
      <c r="R23" s="46">
        <v>25</v>
      </c>
      <c r="S23" s="4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12.75" customHeight="1" x14ac:dyDescent="0.3">
      <c r="A24" s="142"/>
      <c r="B24" s="5"/>
      <c r="C24" s="3"/>
      <c r="D24" s="3"/>
      <c r="E24" s="3"/>
      <c r="F24" s="3"/>
      <c r="G24" s="3"/>
      <c r="H24" s="3"/>
      <c r="I24" s="9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s="39" customFormat="1" ht="12.75" customHeight="1" x14ac:dyDescent="0.3">
      <c r="A25" s="40" t="s">
        <v>73</v>
      </c>
      <c r="B25" s="12"/>
      <c r="C25" s="12"/>
      <c r="D25" s="12"/>
      <c r="E25" s="12"/>
      <c r="F25" s="12"/>
      <c r="G25" s="9"/>
      <c r="H25" s="10"/>
      <c r="I25" s="10"/>
      <c r="J25" s="11"/>
      <c r="K25" s="11"/>
      <c r="L25" s="11"/>
      <c r="M25" s="11"/>
      <c r="N25" s="11"/>
      <c r="O25" s="11"/>
      <c r="P25" s="17"/>
      <c r="Q25" s="17"/>
      <c r="R25" s="17"/>
      <c r="S25" s="17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5" s="39" customFormat="1" ht="12.75" customHeight="1" x14ac:dyDescent="0.3">
      <c r="A26" s="145" t="s">
        <v>74</v>
      </c>
      <c r="B26" s="12"/>
      <c r="C26" s="12"/>
      <c r="D26" s="12"/>
      <c r="E26" s="12"/>
      <c r="F26" s="12"/>
      <c r="G26" s="9"/>
      <c r="H26" s="10"/>
      <c r="I26" s="10"/>
      <c r="J26" s="11"/>
      <c r="K26" s="11"/>
      <c r="L26" s="11"/>
      <c r="M26" s="11"/>
      <c r="N26" s="11"/>
      <c r="O26" s="11"/>
      <c r="P26" s="17"/>
      <c r="Q26" s="17"/>
      <c r="R26" s="17"/>
      <c r="S26" s="17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5" s="39" customFormat="1" ht="12.75" customHeight="1" x14ac:dyDescent="0.3">
      <c r="A27" s="145" t="s">
        <v>75</v>
      </c>
      <c r="B27" s="12"/>
      <c r="C27" s="12"/>
      <c r="D27" s="12"/>
      <c r="E27" s="12"/>
      <c r="F27" s="12"/>
      <c r="G27" s="9"/>
      <c r="H27" s="10"/>
      <c r="I27" s="10"/>
      <c r="J27" s="11"/>
      <c r="K27" s="11"/>
      <c r="L27" s="11"/>
      <c r="M27" s="11"/>
      <c r="N27" s="11"/>
      <c r="O27" s="11"/>
      <c r="P27" s="17"/>
      <c r="Q27" s="17"/>
      <c r="R27" s="17"/>
      <c r="S27" s="17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5" s="39" customFormat="1" ht="12.75" customHeight="1" x14ac:dyDescent="0.3">
      <c r="A28" s="145" t="s">
        <v>76</v>
      </c>
      <c r="B28" s="12"/>
      <c r="C28" s="12"/>
      <c r="D28" s="12"/>
      <c r="E28" s="12"/>
      <c r="F28" s="12"/>
      <c r="G28" s="9"/>
      <c r="H28" s="10"/>
      <c r="I28" s="10"/>
      <c r="J28" s="11"/>
      <c r="K28" s="11"/>
      <c r="L28" s="11"/>
      <c r="M28" s="11"/>
      <c r="N28" s="11"/>
      <c r="O28" s="11"/>
      <c r="P28" s="17"/>
      <c r="Q28" s="17"/>
      <c r="R28" s="17"/>
      <c r="S28" s="17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5" s="39" customFormat="1" ht="12.75" customHeight="1" x14ac:dyDescent="0.3">
      <c r="A29" s="145" t="s">
        <v>77</v>
      </c>
      <c r="B29" s="12"/>
      <c r="C29" s="12"/>
      <c r="D29" s="12"/>
      <c r="E29" s="12"/>
      <c r="F29" s="12"/>
      <c r="G29" s="9"/>
      <c r="H29" s="10"/>
      <c r="I29" s="10"/>
      <c r="J29" s="11"/>
      <c r="K29" s="11"/>
      <c r="L29" s="11"/>
      <c r="M29" s="11"/>
      <c r="N29" s="11"/>
      <c r="O29" s="11"/>
      <c r="P29" s="17"/>
      <c r="Q29" s="17"/>
      <c r="R29" s="17"/>
      <c r="S29" s="17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5" s="39" customFormat="1" ht="12.75" customHeight="1" x14ac:dyDescent="0.3">
      <c r="A30" s="191" t="s">
        <v>78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4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5" s="16" customFormat="1" ht="12.75" customHeight="1" x14ac:dyDescent="0.3">
      <c r="A31" s="213" t="s">
        <v>79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14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5" ht="12.75" customHeight="1" x14ac:dyDescent="0.3">
      <c r="A32" s="4"/>
      <c r="B32" s="209"/>
      <c r="C32" s="197"/>
      <c r="D32" s="143"/>
      <c r="E32" s="143"/>
      <c r="F32" s="143"/>
      <c r="G32" s="143"/>
      <c r="H32" s="143"/>
      <c r="I32" s="229"/>
      <c r="J32" s="197"/>
      <c r="K32" s="197"/>
      <c r="L32" s="212"/>
      <c r="M32" s="212"/>
      <c r="N32" s="212"/>
      <c r="O32" s="212"/>
      <c r="P32" s="212"/>
      <c r="Q32" s="212"/>
      <c r="R32" s="142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12.75" customHeight="1" x14ac:dyDescent="0.3">
      <c r="A33" s="4"/>
      <c r="B33" s="1"/>
      <c r="C33" s="1"/>
      <c r="D33" s="1"/>
      <c r="E33" s="1"/>
      <c r="F33" s="1"/>
      <c r="G33" s="1"/>
      <c r="H33" s="1"/>
      <c r="I33" s="1"/>
      <c r="J33" s="230">
        <v>2017</v>
      </c>
      <c r="K33" s="230"/>
      <c r="L33" s="216">
        <v>2018</v>
      </c>
      <c r="M33" s="217"/>
      <c r="N33" s="218">
        <v>2019</v>
      </c>
      <c r="O33" s="217"/>
      <c r="P33" s="218">
        <v>2020</v>
      </c>
      <c r="Q33" s="217"/>
      <c r="R33" s="218">
        <v>2021</v>
      </c>
      <c r="S33" s="217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ht="14.4" x14ac:dyDescent="0.3">
      <c r="A34" s="29" t="s">
        <v>35</v>
      </c>
      <c r="B34" s="30" t="s">
        <v>36</v>
      </c>
      <c r="C34" s="31" t="s">
        <v>37</v>
      </c>
      <c r="D34" s="31" t="s">
        <v>38</v>
      </c>
      <c r="E34" s="31" t="s">
        <v>39</v>
      </c>
      <c r="F34" s="31" t="s">
        <v>40</v>
      </c>
      <c r="G34" s="31" t="s">
        <v>41</v>
      </c>
      <c r="H34" s="41" t="s">
        <v>52</v>
      </c>
      <c r="I34" s="43" t="s">
        <v>43</v>
      </c>
      <c r="J34" s="24" t="s">
        <v>44</v>
      </c>
      <c r="K34" s="24" t="s">
        <v>45</v>
      </c>
      <c r="L34" s="24" t="s">
        <v>44</v>
      </c>
      <c r="M34" s="24" t="s">
        <v>45</v>
      </c>
      <c r="N34" s="24" t="s">
        <v>44</v>
      </c>
      <c r="O34" s="24" t="s">
        <v>45</v>
      </c>
      <c r="P34" s="24" t="s">
        <v>44</v>
      </c>
      <c r="Q34" s="24" t="s">
        <v>45</v>
      </c>
      <c r="R34" s="24" t="s">
        <v>44</v>
      </c>
      <c r="S34" s="24" t="s">
        <v>45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2.75" customHeight="1" x14ac:dyDescent="0.3">
      <c r="A35" s="219" t="s">
        <v>80</v>
      </c>
      <c r="B35" s="194" t="s">
        <v>47</v>
      </c>
      <c r="C35" s="194" t="s">
        <v>81</v>
      </c>
      <c r="D35" s="185" t="s">
        <v>49</v>
      </c>
      <c r="E35" s="185"/>
      <c r="F35" s="185" t="s">
        <v>56</v>
      </c>
      <c r="G35" s="185" t="s">
        <v>51</v>
      </c>
      <c r="H35" s="146" t="s">
        <v>49</v>
      </c>
      <c r="I35" s="86">
        <v>0</v>
      </c>
      <c r="J35" s="76">
        <v>30000</v>
      </c>
      <c r="K35" s="76">
        <f t="shared" ref="K35" si="5">SUM(K36:K39)</f>
        <v>0</v>
      </c>
      <c r="L35" s="76">
        <v>30000</v>
      </c>
      <c r="M35" s="76">
        <f t="shared" ref="M35:O35" si="6">SUM(M36:M39)</f>
        <v>0</v>
      </c>
      <c r="N35" s="76">
        <v>30000</v>
      </c>
      <c r="O35" s="76">
        <f t="shared" si="6"/>
        <v>0</v>
      </c>
      <c r="P35" s="76">
        <v>30000</v>
      </c>
      <c r="Q35" s="76">
        <f>17.28*Q43/1000</f>
        <v>9.1238399999999995</v>
      </c>
      <c r="R35" s="76">
        <v>30000</v>
      </c>
      <c r="S35" s="76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12.75" customHeight="1" x14ac:dyDescent="0.3">
      <c r="A36" s="220"/>
      <c r="B36" s="195"/>
      <c r="C36" s="195"/>
      <c r="D36" s="185"/>
      <c r="E36" s="185"/>
      <c r="F36" s="185"/>
      <c r="G36" s="185"/>
      <c r="H36" s="74"/>
      <c r="I36" s="70"/>
      <c r="J36" s="73"/>
      <c r="K36" s="45"/>
      <c r="L36" s="45"/>
      <c r="M36" s="46"/>
      <c r="N36" s="45"/>
      <c r="O36" s="46"/>
      <c r="P36" s="45"/>
      <c r="Q36" s="46"/>
      <c r="R36" s="45"/>
      <c r="S36" s="46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2.75" customHeight="1" x14ac:dyDescent="0.3">
      <c r="A37" s="220"/>
      <c r="B37" s="195"/>
      <c r="C37" s="195"/>
      <c r="D37" s="185"/>
      <c r="E37" s="185"/>
      <c r="F37" s="185"/>
      <c r="G37" s="185"/>
      <c r="H37" s="146"/>
      <c r="I37" s="70"/>
      <c r="J37" s="73"/>
      <c r="K37" s="45"/>
      <c r="L37" s="45"/>
      <c r="M37" s="46"/>
      <c r="N37" s="45"/>
      <c r="O37" s="46"/>
      <c r="P37" s="45"/>
      <c r="Q37" s="46"/>
      <c r="R37" s="45"/>
      <c r="S37" s="46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12.75" customHeight="1" x14ac:dyDescent="0.3">
      <c r="A38" s="220"/>
      <c r="B38" s="195"/>
      <c r="C38" s="195"/>
      <c r="D38" s="185"/>
      <c r="E38" s="185"/>
      <c r="F38" s="185"/>
      <c r="G38" s="185"/>
      <c r="H38" s="146"/>
      <c r="I38" s="70"/>
      <c r="J38" s="73"/>
      <c r="K38" s="45"/>
      <c r="L38" s="45"/>
      <c r="M38" s="46"/>
      <c r="N38" s="45"/>
      <c r="O38" s="46"/>
      <c r="P38" s="45"/>
      <c r="Q38" s="46"/>
      <c r="R38" s="45"/>
      <c r="S38" s="46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ht="12.75" customHeight="1" x14ac:dyDescent="0.3">
      <c r="A39" s="221"/>
      <c r="B39" s="203"/>
      <c r="C39" s="203"/>
      <c r="D39" s="185"/>
      <c r="E39" s="185"/>
      <c r="F39" s="185"/>
      <c r="G39" s="185"/>
      <c r="H39" s="146"/>
      <c r="I39" s="70"/>
      <c r="J39" s="73"/>
      <c r="K39" s="45"/>
      <c r="L39" s="45"/>
      <c r="M39" s="46"/>
      <c r="N39" s="45"/>
      <c r="O39" s="46"/>
      <c r="P39" s="45"/>
      <c r="Q39" s="46"/>
      <c r="R39" s="45"/>
      <c r="S39" s="46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12.75" customHeight="1" x14ac:dyDescent="0.3">
      <c r="A40" s="4"/>
      <c r="B40" s="4"/>
      <c r="C40" s="147"/>
      <c r="D40" s="147"/>
      <c r="E40" s="147"/>
      <c r="F40" s="147"/>
      <c r="G40" s="147"/>
      <c r="H40" s="147"/>
      <c r="I40" s="4"/>
      <c r="J40" s="6"/>
      <c r="K40" s="6"/>
      <c r="L40" s="6"/>
      <c r="M40" s="6"/>
      <c r="N40" s="6"/>
      <c r="O40" s="6"/>
      <c r="P40" s="6"/>
      <c r="Q40" s="6"/>
      <c r="R40" s="6"/>
      <c r="S40" s="6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ht="12.75" customHeight="1" x14ac:dyDescent="0.3">
      <c r="A41" s="4"/>
      <c r="B41" s="1"/>
      <c r="C41" s="1"/>
      <c r="D41" s="1"/>
      <c r="E41" s="1"/>
      <c r="F41" s="1"/>
      <c r="G41" s="1"/>
      <c r="H41" s="1"/>
      <c r="I41" s="1"/>
      <c r="J41" s="214">
        <v>2017</v>
      </c>
      <c r="K41" s="215"/>
      <c r="L41" s="216">
        <v>2018</v>
      </c>
      <c r="M41" s="217"/>
      <c r="N41" s="218">
        <v>2019</v>
      </c>
      <c r="O41" s="217"/>
      <c r="P41" s="218">
        <v>2020</v>
      </c>
      <c r="Q41" s="217"/>
      <c r="R41" s="218">
        <v>2021</v>
      </c>
      <c r="S41" s="217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ht="14.4" x14ac:dyDescent="0.3">
      <c r="A42" s="32" t="s">
        <v>35</v>
      </c>
      <c r="B42" s="34" t="s">
        <v>36</v>
      </c>
      <c r="C42" s="23" t="s">
        <v>82</v>
      </c>
      <c r="D42" s="23" t="s">
        <v>38</v>
      </c>
      <c r="E42" s="23" t="s">
        <v>39</v>
      </c>
      <c r="F42" s="23" t="s">
        <v>40</v>
      </c>
      <c r="G42" s="35" t="s">
        <v>41</v>
      </c>
      <c r="H42" s="36" t="s">
        <v>52</v>
      </c>
      <c r="I42" s="43" t="s">
        <v>43</v>
      </c>
      <c r="J42" s="24" t="s">
        <v>44</v>
      </c>
      <c r="K42" s="24" t="s">
        <v>45</v>
      </c>
      <c r="L42" s="24" t="s">
        <v>44</v>
      </c>
      <c r="M42" s="24" t="s">
        <v>45</v>
      </c>
      <c r="N42" s="24" t="s">
        <v>44</v>
      </c>
      <c r="O42" s="24" t="s">
        <v>45</v>
      </c>
      <c r="P42" s="24" t="s">
        <v>44</v>
      </c>
      <c r="Q42" s="24" t="s">
        <v>45</v>
      </c>
      <c r="R42" s="24" t="s">
        <v>44</v>
      </c>
      <c r="S42" s="24" t="s">
        <v>45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ht="12.75" customHeight="1" x14ac:dyDescent="0.3">
      <c r="A43" s="224" t="s">
        <v>83</v>
      </c>
      <c r="B43" s="185" t="s">
        <v>47</v>
      </c>
      <c r="C43" s="199" t="s">
        <v>84</v>
      </c>
      <c r="D43" s="185" t="s">
        <v>55</v>
      </c>
      <c r="E43" s="185" t="s">
        <v>85</v>
      </c>
      <c r="F43" s="185" t="s">
        <v>86</v>
      </c>
      <c r="G43" s="185" t="s">
        <v>87</v>
      </c>
      <c r="H43" s="74" t="s">
        <v>58</v>
      </c>
      <c r="I43" s="75">
        <v>0</v>
      </c>
      <c r="J43" s="77">
        <f t="shared" ref="J43" si="7">SUM(J44:J47)</f>
        <v>110172</v>
      </c>
      <c r="K43" s="77">
        <f t="shared" ref="K43:Q43" si="8">SUM(K44:K47)</f>
        <v>0</v>
      </c>
      <c r="L43" s="77">
        <f t="shared" si="8"/>
        <v>110172</v>
      </c>
      <c r="M43" s="77">
        <f t="shared" si="8"/>
        <v>0</v>
      </c>
      <c r="N43" s="77">
        <f>SUM(N44:N47)</f>
        <v>110172</v>
      </c>
      <c r="O43" s="77">
        <f t="shared" si="8"/>
        <v>0</v>
      </c>
      <c r="P43" s="77">
        <f>SUM(P44:P47)</f>
        <v>110172</v>
      </c>
      <c r="Q43" s="77">
        <f t="shared" si="8"/>
        <v>528</v>
      </c>
      <c r="R43" s="77">
        <f>SUM(R44:R47)</f>
        <v>110172</v>
      </c>
      <c r="S43" s="77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2.75" customHeight="1" x14ac:dyDescent="0.3">
      <c r="A44" s="225"/>
      <c r="B44" s="185"/>
      <c r="C44" s="185"/>
      <c r="D44" s="185"/>
      <c r="E44" s="185"/>
      <c r="F44" s="185"/>
      <c r="G44" s="185"/>
      <c r="H44" s="146" t="s">
        <v>59</v>
      </c>
      <c r="I44" s="44" t="s">
        <v>60</v>
      </c>
      <c r="J44" s="46">
        <v>55086</v>
      </c>
      <c r="K44" s="45">
        <v>0</v>
      </c>
      <c r="L44" s="46">
        <v>55086</v>
      </c>
      <c r="M44" s="46"/>
      <c r="N44" s="46">
        <v>55086</v>
      </c>
      <c r="O44" s="46"/>
      <c r="P44" s="46">
        <v>55086</v>
      </c>
      <c r="Q44" s="46">
        <f>102+181+245</f>
        <v>528</v>
      </c>
      <c r="R44" s="46">
        <v>55086</v>
      </c>
      <c r="S44" s="46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12.75" customHeight="1" x14ac:dyDescent="0.3">
      <c r="A45" s="225"/>
      <c r="B45" s="185"/>
      <c r="C45" s="185"/>
      <c r="D45" s="185"/>
      <c r="E45" s="185"/>
      <c r="F45" s="185"/>
      <c r="G45" s="185"/>
      <c r="H45" s="146" t="s">
        <v>18</v>
      </c>
      <c r="I45" s="44" t="s">
        <v>60</v>
      </c>
      <c r="J45" s="46"/>
      <c r="K45" s="45"/>
      <c r="L45" s="46"/>
      <c r="M45" s="46"/>
      <c r="N45" s="46"/>
      <c r="O45" s="46"/>
      <c r="P45" s="46"/>
      <c r="Q45" s="46"/>
      <c r="R45" s="46"/>
      <c r="S45" s="46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45" ht="12.75" customHeight="1" x14ac:dyDescent="0.3">
      <c r="A46" s="225"/>
      <c r="B46" s="185"/>
      <c r="C46" s="185"/>
      <c r="D46" s="185"/>
      <c r="E46" s="185"/>
      <c r="F46" s="185"/>
      <c r="G46" s="185"/>
      <c r="H46" s="146" t="s">
        <v>19</v>
      </c>
      <c r="I46" s="44" t="s">
        <v>60</v>
      </c>
      <c r="J46" s="46"/>
      <c r="K46" s="45"/>
      <c r="L46" s="46"/>
      <c r="M46" s="46"/>
      <c r="N46" s="46"/>
      <c r="O46" s="46"/>
      <c r="P46" s="46"/>
      <c r="Q46" s="46"/>
      <c r="R46" s="46"/>
      <c r="S46" s="46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1:45" ht="82.8" customHeight="1" x14ac:dyDescent="0.3">
      <c r="A47" s="225"/>
      <c r="B47" s="185"/>
      <c r="C47" s="185"/>
      <c r="D47" s="185"/>
      <c r="E47" s="185"/>
      <c r="F47" s="185"/>
      <c r="G47" s="185"/>
      <c r="H47" s="146" t="s">
        <v>61</v>
      </c>
      <c r="I47" s="44" t="s">
        <v>60</v>
      </c>
      <c r="J47" s="48">
        <v>55086</v>
      </c>
      <c r="K47" s="47"/>
      <c r="L47" s="48">
        <v>55086</v>
      </c>
      <c r="M47" s="48"/>
      <c r="N47" s="48">
        <v>55086</v>
      </c>
      <c r="O47" s="48"/>
      <c r="P47" s="48">
        <v>55086</v>
      </c>
      <c r="Q47" s="48"/>
      <c r="R47" s="48">
        <v>55086</v>
      </c>
      <c r="S47" s="48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45" ht="12.75" customHeight="1" x14ac:dyDescent="0.3">
      <c r="A48" s="225"/>
      <c r="B48" s="185" t="s">
        <v>62</v>
      </c>
      <c r="C48" s="199" t="s">
        <v>88</v>
      </c>
      <c r="D48" s="185" t="s">
        <v>64</v>
      </c>
      <c r="E48" s="185"/>
      <c r="F48" s="185" t="s">
        <v>86</v>
      </c>
      <c r="G48" s="185" t="s">
        <v>87</v>
      </c>
      <c r="H48" s="74" t="s">
        <v>58</v>
      </c>
      <c r="I48" s="75">
        <v>0</v>
      </c>
      <c r="J48" s="77">
        <f t="shared" ref="J48" si="9">SUM(J49:J53)</f>
        <v>114</v>
      </c>
      <c r="K48" s="77">
        <f t="shared" ref="K48:M48" si="10">SUM(K49:K53)</f>
        <v>0</v>
      </c>
      <c r="L48" s="77">
        <f t="shared" si="10"/>
        <v>114</v>
      </c>
      <c r="M48" s="77">
        <f t="shared" si="10"/>
        <v>0</v>
      </c>
      <c r="N48" s="77">
        <f>SUM(N49:N53)</f>
        <v>114</v>
      </c>
      <c r="O48" s="77">
        <f t="shared" ref="O48:Q48" si="11">SUM(O49:O53)</f>
        <v>0</v>
      </c>
      <c r="P48" s="77">
        <f>SUM(P49:P53)</f>
        <v>114</v>
      </c>
      <c r="Q48" s="77">
        <f t="shared" si="11"/>
        <v>0</v>
      </c>
      <c r="R48" s="77">
        <f>SUM(R49:R53)</f>
        <v>114</v>
      </c>
      <c r="S48" s="77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ht="12.75" customHeight="1" x14ac:dyDescent="0.3">
      <c r="A49" s="225"/>
      <c r="B49" s="185"/>
      <c r="C49" s="185"/>
      <c r="D49" s="185"/>
      <c r="E49" s="185"/>
      <c r="F49" s="185"/>
      <c r="G49" s="185"/>
      <c r="H49" s="146" t="s">
        <v>89</v>
      </c>
      <c r="I49" s="44" t="s">
        <v>60</v>
      </c>
      <c r="J49" s="46">
        <v>24</v>
      </c>
      <c r="K49" s="45">
        <v>0</v>
      </c>
      <c r="L49" s="46">
        <v>24</v>
      </c>
      <c r="M49" s="46"/>
      <c r="N49" s="46">
        <v>24</v>
      </c>
      <c r="O49" s="46"/>
      <c r="P49" s="46">
        <v>24</v>
      </c>
      <c r="Q49" s="46"/>
      <c r="R49" s="46">
        <v>24</v>
      </c>
      <c r="S49" s="4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ht="12.75" customHeight="1" x14ac:dyDescent="0.3">
      <c r="A50" s="225"/>
      <c r="B50" s="185"/>
      <c r="C50" s="185"/>
      <c r="D50" s="185"/>
      <c r="E50" s="185"/>
      <c r="F50" s="185"/>
      <c r="G50" s="185"/>
      <c r="H50" s="146" t="s">
        <v>90</v>
      </c>
      <c r="I50" s="44" t="s">
        <v>60</v>
      </c>
      <c r="J50" s="46">
        <v>5</v>
      </c>
      <c r="K50" s="45">
        <v>0</v>
      </c>
      <c r="L50" s="46">
        <v>5</v>
      </c>
      <c r="M50" s="46"/>
      <c r="N50" s="46">
        <v>5</v>
      </c>
      <c r="O50" s="46"/>
      <c r="P50" s="46">
        <v>5</v>
      </c>
      <c r="Q50" s="46"/>
      <c r="R50" s="46">
        <v>5</v>
      </c>
      <c r="S50" s="46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5" ht="12.75" customHeight="1" x14ac:dyDescent="0.3">
      <c r="A51" s="225"/>
      <c r="B51" s="185"/>
      <c r="C51" s="185"/>
      <c r="D51" s="185"/>
      <c r="E51" s="185"/>
      <c r="F51" s="185"/>
      <c r="G51" s="185"/>
      <c r="H51" s="146" t="s">
        <v>91</v>
      </c>
      <c r="I51" s="44" t="s">
        <v>60</v>
      </c>
      <c r="J51" s="46">
        <v>32</v>
      </c>
      <c r="K51" s="45">
        <v>0</v>
      </c>
      <c r="L51" s="46">
        <v>32</v>
      </c>
      <c r="M51" s="46"/>
      <c r="N51" s="46">
        <v>32</v>
      </c>
      <c r="O51" s="46"/>
      <c r="P51" s="46">
        <v>32</v>
      </c>
      <c r="Q51" s="46"/>
      <c r="R51" s="46">
        <v>32</v>
      </c>
      <c r="S51" s="4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5" ht="12.75" customHeight="1" x14ac:dyDescent="0.3">
      <c r="A52" s="225"/>
      <c r="B52" s="185"/>
      <c r="C52" s="185"/>
      <c r="D52" s="185"/>
      <c r="E52" s="185"/>
      <c r="F52" s="185"/>
      <c r="G52" s="185"/>
      <c r="H52" s="146" t="s">
        <v>92</v>
      </c>
      <c r="I52" s="44" t="s">
        <v>60</v>
      </c>
      <c r="J52" s="46">
        <v>19</v>
      </c>
      <c r="K52" s="45">
        <v>0</v>
      </c>
      <c r="L52" s="46">
        <v>19</v>
      </c>
      <c r="M52" s="46"/>
      <c r="N52" s="46">
        <v>19</v>
      </c>
      <c r="O52" s="46"/>
      <c r="P52" s="46">
        <v>19</v>
      </c>
      <c r="Q52" s="46"/>
      <c r="R52" s="46">
        <v>19</v>
      </c>
      <c r="S52" s="46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5" ht="43.8" customHeight="1" x14ac:dyDescent="0.3">
      <c r="A53" s="225"/>
      <c r="B53" s="185"/>
      <c r="C53" s="185"/>
      <c r="D53" s="185"/>
      <c r="E53" s="185"/>
      <c r="F53" s="185"/>
      <c r="G53" s="185"/>
      <c r="H53" s="146" t="s">
        <v>93</v>
      </c>
      <c r="I53" s="44" t="s">
        <v>60</v>
      </c>
      <c r="J53" s="46">
        <v>34</v>
      </c>
      <c r="K53" s="45">
        <v>0</v>
      </c>
      <c r="L53" s="46">
        <v>34</v>
      </c>
      <c r="M53" s="46"/>
      <c r="N53" s="46">
        <v>34</v>
      </c>
      <c r="O53" s="46"/>
      <c r="P53" s="46">
        <v>34</v>
      </c>
      <c r="Q53" s="46"/>
      <c r="R53" s="46">
        <v>34</v>
      </c>
      <c r="S53" s="46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ht="12.75" customHeight="1" x14ac:dyDescent="0.3">
      <c r="A54" s="225"/>
      <c r="B54" s="185" t="s">
        <v>66</v>
      </c>
      <c r="C54" s="199" t="s">
        <v>94</v>
      </c>
      <c r="D54" s="185" t="s">
        <v>64</v>
      </c>
      <c r="E54" s="185"/>
      <c r="F54" s="185" t="s">
        <v>86</v>
      </c>
      <c r="G54" s="185" t="s">
        <v>87</v>
      </c>
      <c r="H54" s="74" t="s">
        <v>58</v>
      </c>
      <c r="I54" s="75">
        <v>0</v>
      </c>
      <c r="J54" s="77">
        <f>SUM(J55:J55)</f>
        <v>51</v>
      </c>
      <c r="K54" s="77">
        <v>0</v>
      </c>
      <c r="L54" s="77">
        <f>SUM(L55:L55)</f>
        <v>51</v>
      </c>
      <c r="M54" s="77">
        <f>SUM(M55:M55)</f>
        <v>0</v>
      </c>
      <c r="N54" s="77">
        <v>51</v>
      </c>
      <c r="O54" s="77">
        <f>SUM(O55:O55)</f>
        <v>0</v>
      </c>
      <c r="P54" s="77">
        <v>51</v>
      </c>
      <c r="Q54" s="77">
        <f>SUM(Q55:Q55)</f>
        <v>0</v>
      </c>
      <c r="R54" s="77">
        <v>51</v>
      </c>
      <c r="S54" s="77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ht="73.8" customHeight="1" x14ac:dyDescent="0.3">
      <c r="A55" s="226"/>
      <c r="B55" s="185"/>
      <c r="C55" s="185"/>
      <c r="D55" s="185"/>
      <c r="E55" s="185"/>
      <c r="F55" s="185"/>
      <c r="G55" s="185"/>
      <c r="H55" s="146" t="s">
        <v>68</v>
      </c>
      <c r="I55" s="44">
        <v>0</v>
      </c>
      <c r="J55" s="46">
        <v>51</v>
      </c>
      <c r="K55" s="45">
        <v>0</v>
      </c>
      <c r="L55" s="46">
        <v>51</v>
      </c>
      <c r="M55" s="46"/>
      <c r="N55" s="46">
        <v>51</v>
      </c>
      <c r="O55" s="46"/>
      <c r="P55" s="46">
        <v>51</v>
      </c>
      <c r="Q55" s="46"/>
      <c r="R55" s="46">
        <v>51</v>
      </c>
      <c r="S55" s="46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 ht="12.75" customHeight="1" x14ac:dyDescent="0.3">
      <c r="A56" s="4"/>
      <c r="B56" s="4"/>
      <c r="C56" s="147"/>
      <c r="D56" s="147"/>
      <c r="E56" s="147"/>
      <c r="F56" s="147"/>
      <c r="G56" s="147"/>
      <c r="H56" s="147"/>
      <c r="I56" s="4"/>
      <c r="J56" s="6"/>
      <c r="K56" s="6"/>
      <c r="L56" s="6"/>
      <c r="M56" s="6"/>
      <c r="N56" s="6"/>
      <c r="O56" s="6"/>
      <c r="P56" s="6"/>
      <c r="Q56" s="6"/>
      <c r="R56" s="6"/>
      <c r="S56" s="6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 s="39" customFormat="1" ht="12.75" customHeight="1" x14ac:dyDescent="0.3">
      <c r="A57" s="40" t="s">
        <v>95</v>
      </c>
      <c r="B57" s="12"/>
      <c r="C57" s="12"/>
      <c r="D57" s="12"/>
      <c r="E57" s="12"/>
      <c r="F57" s="12"/>
      <c r="G57" s="9"/>
      <c r="H57" s="10"/>
      <c r="I57" s="10"/>
      <c r="J57" s="11"/>
      <c r="K57" s="11"/>
      <c r="L57" s="11"/>
      <c r="M57" s="11"/>
      <c r="N57" s="11"/>
      <c r="O57" s="11"/>
      <c r="P57" s="17"/>
      <c r="Q57" s="17"/>
      <c r="R57" s="17"/>
      <c r="S57" s="17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5" s="39" customFormat="1" ht="12.75" customHeight="1" x14ac:dyDescent="0.3">
      <c r="A58" s="191" t="s">
        <v>96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45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5" s="39" customFormat="1" ht="12.75" customHeight="1" x14ac:dyDescent="0.3">
      <c r="A59" s="145" t="s">
        <v>97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5" s="39" customFormat="1" ht="12.75" customHeight="1" x14ac:dyDescent="0.3">
      <c r="A60" s="145" t="s">
        <v>98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5" s="39" customFormat="1" ht="12.75" customHeight="1" x14ac:dyDescent="0.3">
      <c r="A61" s="145" t="s">
        <v>99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5" s="39" customFormat="1" ht="12.75" customHeight="1" x14ac:dyDescent="0.3">
      <c r="A62" s="145" t="s">
        <v>100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5" s="39" customFormat="1" ht="12.75" customHeight="1" x14ac:dyDescent="0.3">
      <c r="A63" s="145" t="s">
        <v>101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5" s="39" customFormat="1" ht="12.75" customHeight="1" x14ac:dyDescent="0.3">
      <c r="A64" s="191" t="s">
        <v>102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45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5" s="39" customFormat="1" ht="13.5" customHeight="1" x14ac:dyDescent="0.3">
      <c r="A65" s="213" t="s">
        <v>103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14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5" ht="12.75" customHeight="1" x14ac:dyDescent="0.3">
      <c r="A66" s="4"/>
      <c r="B66" s="148"/>
      <c r="C66" s="2"/>
      <c r="D66" s="2"/>
      <c r="E66" s="2"/>
      <c r="F66" s="2"/>
      <c r="G66" s="2"/>
      <c r="H66" s="2"/>
      <c r="I66" s="196"/>
      <c r="J66" s="197"/>
      <c r="K66" s="197"/>
      <c r="L66" s="212"/>
      <c r="M66" s="212"/>
      <c r="N66" s="212"/>
      <c r="O66" s="212"/>
      <c r="P66" s="212"/>
      <c r="Q66" s="212"/>
      <c r="R66" s="142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1:45" ht="12.75" customHeight="1" x14ac:dyDescent="0.3">
      <c r="A67" s="4"/>
      <c r="B67" s="1"/>
      <c r="C67" s="1"/>
      <c r="D67" s="1"/>
      <c r="E67" s="1"/>
      <c r="F67" s="1"/>
      <c r="G67" s="1"/>
      <c r="H67" s="1"/>
      <c r="I67" s="1"/>
      <c r="J67" s="227">
        <v>2017</v>
      </c>
      <c r="K67" s="227"/>
      <c r="L67" s="188">
        <v>2018</v>
      </c>
      <c r="M67" s="189"/>
      <c r="N67" s="190">
        <v>2019</v>
      </c>
      <c r="O67" s="189"/>
      <c r="P67" s="190">
        <v>2020</v>
      </c>
      <c r="Q67" s="189"/>
      <c r="R67" s="190">
        <v>2021</v>
      </c>
      <c r="S67" s="189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  <row r="68" spans="1:45" ht="14.4" x14ac:dyDescent="0.3">
      <c r="A68" s="32" t="s">
        <v>35</v>
      </c>
      <c r="B68" s="34" t="s">
        <v>36</v>
      </c>
      <c r="C68" s="23" t="s">
        <v>37</v>
      </c>
      <c r="D68" s="23" t="s">
        <v>38</v>
      </c>
      <c r="E68" s="23" t="s">
        <v>39</v>
      </c>
      <c r="F68" s="23" t="s">
        <v>40</v>
      </c>
      <c r="G68" s="23" t="s">
        <v>41</v>
      </c>
      <c r="H68" s="42" t="s">
        <v>52</v>
      </c>
      <c r="I68" s="33" t="s">
        <v>43</v>
      </c>
      <c r="J68" s="24" t="s">
        <v>44</v>
      </c>
      <c r="K68" s="24" t="s">
        <v>45</v>
      </c>
      <c r="L68" s="24" t="s">
        <v>44</v>
      </c>
      <c r="M68" s="24" t="s">
        <v>45</v>
      </c>
      <c r="N68" s="24" t="s">
        <v>44</v>
      </c>
      <c r="O68" s="24" t="s">
        <v>45</v>
      </c>
      <c r="P68" s="24" t="s">
        <v>44</v>
      </c>
      <c r="Q68" s="24" t="s">
        <v>45</v>
      </c>
      <c r="R68" s="24" t="s">
        <v>44</v>
      </c>
      <c r="S68" s="24" t="s">
        <v>45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1:45" ht="12" customHeight="1" x14ac:dyDescent="0.3">
      <c r="A69" s="193" t="s">
        <v>104</v>
      </c>
      <c r="B69" s="185" t="s">
        <v>47</v>
      </c>
      <c r="C69" s="185" t="s">
        <v>143</v>
      </c>
      <c r="D69" s="185" t="s">
        <v>55</v>
      </c>
      <c r="E69" s="185"/>
      <c r="F69" s="185" t="s">
        <v>86</v>
      </c>
      <c r="G69" s="185" t="s">
        <v>57</v>
      </c>
      <c r="H69" s="74" t="s">
        <v>58</v>
      </c>
      <c r="I69" s="75">
        <v>0</v>
      </c>
      <c r="J69" s="137">
        <f t="shared" ref="J69" si="12">SUM(J70:J73)</f>
        <v>371740</v>
      </c>
      <c r="K69" s="137">
        <f t="shared" ref="K69:Q69" si="13">SUM(K70:K73)</f>
        <v>100715</v>
      </c>
      <c r="L69" s="137">
        <f t="shared" si="13"/>
        <v>371740</v>
      </c>
      <c r="M69" s="137">
        <f>SUM(M70:M73)</f>
        <v>20255</v>
      </c>
      <c r="N69" s="137">
        <f t="shared" si="13"/>
        <v>371740</v>
      </c>
      <c r="O69" s="137">
        <f>SUM(O70:O73)</f>
        <v>820</v>
      </c>
      <c r="P69" s="137">
        <f t="shared" ref="P69:R69" si="14">SUM(P70:P73)</f>
        <v>371740</v>
      </c>
      <c r="Q69" s="136">
        <f t="shared" si="13"/>
        <v>0</v>
      </c>
      <c r="R69" s="137">
        <f t="shared" si="14"/>
        <v>371740</v>
      </c>
      <c r="S69" s="136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</row>
    <row r="70" spans="1:45" ht="12" customHeight="1" x14ac:dyDescent="0.3">
      <c r="A70" s="193"/>
      <c r="B70" s="185"/>
      <c r="C70" s="185"/>
      <c r="D70" s="185"/>
      <c r="E70" s="185"/>
      <c r="F70" s="185"/>
      <c r="G70" s="185"/>
      <c r="H70" s="146" t="s">
        <v>59</v>
      </c>
      <c r="I70" s="44" t="s">
        <v>60</v>
      </c>
      <c r="J70" s="135">
        <v>107828</v>
      </c>
      <c r="K70" s="45">
        <f>SUM(K78,K93)</f>
        <v>28664</v>
      </c>
      <c r="L70" s="135">
        <v>107828</v>
      </c>
      <c r="M70" s="46">
        <v>6286</v>
      </c>
      <c r="N70" s="135">
        <v>107828</v>
      </c>
      <c r="O70" s="46">
        <f>SUM(O78,O93)</f>
        <v>820</v>
      </c>
      <c r="P70" s="135">
        <v>107828</v>
      </c>
      <c r="Q70" s="46"/>
      <c r="R70" s="135">
        <v>107828</v>
      </c>
      <c r="S70" s="46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1:45" ht="12" customHeight="1" x14ac:dyDescent="0.3">
      <c r="A71" s="193"/>
      <c r="B71" s="185"/>
      <c r="C71" s="185"/>
      <c r="D71" s="185"/>
      <c r="E71" s="185"/>
      <c r="F71" s="185"/>
      <c r="G71" s="185"/>
      <c r="H71" s="146" t="s">
        <v>18</v>
      </c>
      <c r="I71" s="44" t="s">
        <v>60</v>
      </c>
      <c r="J71" s="135">
        <v>0</v>
      </c>
      <c r="K71" s="45"/>
      <c r="L71" s="135">
        <v>0</v>
      </c>
      <c r="M71" s="46"/>
      <c r="N71" s="135">
        <v>0</v>
      </c>
      <c r="O71" s="46">
        <v>0</v>
      </c>
      <c r="P71" s="135">
        <v>0</v>
      </c>
      <c r="Q71" s="46"/>
      <c r="R71" s="135">
        <v>0</v>
      </c>
      <c r="S71" s="46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1:45" ht="12" customHeight="1" x14ac:dyDescent="0.3">
      <c r="A72" s="193"/>
      <c r="B72" s="185"/>
      <c r="C72" s="185"/>
      <c r="D72" s="185"/>
      <c r="E72" s="185"/>
      <c r="F72" s="185"/>
      <c r="G72" s="185"/>
      <c r="H72" s="146" t="s">
        <v>19</v>
      </c>
      <c r="I72" s="44" t="s">
        <v>60</v>
      </c>
      <c r="J72" s="135">
        <v>0</v>
      </c>
      <c r="K72" s="45"/>
      <c r="L72" s="135">
        <v>0</v>
      </c>
      <c r="M72" s="46"/>
      <c r="N72" s="135">
        <v>0</v>
      </c>
      <c r="O72" s="46">
        <v>0</v>
      </c>
      <c r="P72" s="135">
        <v>0</v>
      </c>
      <c r="Q72" s="46"/>
      <c r="R72" s="135">
        <v>0</v>
      </c>
      <c r="S72" s="46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1:45" ht="55.05" customHeight="1" x14ac:dyDescent="0.3">
      <c r="A73" s="193"/>
      <c r="B73" s="185"/>
      <c r="C73" s="185"/>
      <c r="D73" s="185"/>
      <c r="E73" s="185"/>
      <c r="F73" s="185"/>
      <c r="G73" s="185"/>
      <c r="H73" s="146" t="s">
        <v>61</v>
      </c>
      <c r="I73" s="44" t="s">
        <v>60</v>
      </c>
      <c r="J73" s="135">
        <v>263912</v>
      </c>
      <c r="K73" s="45">
        <f>SUM(K81,K96)</f>
        <v>72051</v>
      </c>
      <c r="L73" s="135">
        <v>263912</v>
      </c>
      <c r="M73" s="46">
        <v>13969</v>
      </c>
      <c r="N73" s="135">
        <v>263912</v>
      </c>
      <c r="O73" s="46">
        <v>0</v>
      </c>
      <c r="P73" s="135">
        <v>263912</v>
      </c>
      <c r="Q73" s="46"/>
      <c r="R73" s="135">
        <v>263912</v>
      </c>
      <c r="S73" s="46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</row>
    <row r="74" spans="1:45" ht="12.75" customHeight="1" x14ac:dyDescent="0.3">
      <c r="A74" s="6"/>
      <c r="B74" s="6"/>
      <c r="C74" s="19"/>
      <c r="D74" s="19"/>
      <c r="E74" s="19"/>
      <c r="F74" s="19"/>
      <c r="G74" s="19"/>
      <c r="H74" s="19"/>
      <c r="I74" s="4"/>
      <c r="J74" s="6"/>
      <c r="K74" s="6"/>
      <c r="L74" s="6"/>
      <c r="M74" s="6"/>
      <c r="N74" s="6"/>
      <c r="O74" s="6"/>
      <c r="P74" s="6"/>
      <c r="Q74" s="6"/>
      <c r="R74" s="6"/>
      <c r="S74" s="6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1:45" ht="12.75" customHeight="1" x14ac:dyDescent="0.3">
      <c r="A75" s="4"/>
      <c r="B75" s="1"/>
      <c r="C75" s="1"/>
      <c r="D75" s="1"/>
      <c r="E75" s="1"/>
      <c r="F75" s="1"/>
      <c r="G75" s="1"/>
      <c r="H75" s="1"/>
      <c r="I75" s="1"/>
      <c r="J75" s="186">
        <v>2017</v>
      </c>
      <c r="K75" s="187"/>
      <c r="L75" s="188">
        <v>2018</v>
      </c>
      <c r="M75" s="189"/>
      <c r="N75" s="190">
        <v>2019</v>
      </c>
      <c r="O75" s="189"/>
      <c r="P75" s="190">
        <v>2020</v>
      </c>
      <c r="Q75" s="189"/>
      <c r="R75" s="190">
        <v>2021</v>
      </c>
      <c r="S75" s="189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1:45" ht="14.4" x14ac:dyDescent="0.3">
      <c r="A76" s="32" t="s">
        <v>35</v>
      </c>
      <c r="B76" s="34" t="s">
        <v>36</v>
      </c>
      <c r="C76" s="23" t="s">
        <v>37</v>
      </c>
      <c r="D76" s="23" t="s">
        <v>38</v>
      </c>
      <c r="E76" s="23" t="s">
        <v>39</v>
      </c>
      <c r="F76" s="23" t="s">
        <v>40</v>
      </c>
      <c r="G76" s="23" t="s">
        <v>41</v>
      </c>
      <c r="H76" s="42" t="s">
        <v>52</v>
      </c>
      <c r="I76" s="33" t="s">
        <v>43</v>
      </c>
      <c r="J76" s="24" t="s">
        <v>44</v>
      </c>
      <c r="K76" s="24" t="s">
        <v>45</v>
      </c>
      <c r="L76" s="24" t="s">
        <v>44</v>
      </c>
      <c r="M76" s="24" t="s">
        <v>45</v>
      </c>
      <c r="N76" s="24" t="s">
        <v>44</v>
      </c>
      <c r="O76" s="24" t="s">
        <v>45</v>
      </c>
      <c r="P76" s="24" t="s">
        <v>44</v>
      </c>
      <c r="Q76" s="24" t="s">
        <v>45</v>
      </c>
      <c r="R76" s="24" t="s">
        <v>44</v>
      </c>
      <c r="S76" s="24" t="s">
        <v>45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1:45" ht="12.75" customHeight="1" x14ac:dyDescent="0.3">
      <c r="A77" s="192" t="s">
        <v>105</v>
      </c>
      <c r="B77" s="185" t="s">
        <v>47</v>
      </c>
      <c r="C77" s="185" t="s">
        <v>144</v>
      </c>
      <c r="D77" s="185" t="s">
        <v>55</v>
      </c>
      <c r="E77" s="185" t="s">
        <v>106</v>
      </c>
      <c r="F77" s="185" t="s">
        <v>86</v>
      </c>
      <c r="G77" s="185" t="s">
        <v>57</v>
      </c>
      <c r="H77" s="74" t="s">
        <v>58</v>
      </c>
      <c r="I77" s="75">
        <v>0</v>
      </c>
      <c r="J77" s="137">
        <f t="shared" ref="J77:L77" si="15">SUM(J78:J81)</f>
        <v>94600</v>
      </c>
      <c r="K77" s="136">
        <f t="shared" ref="K77" si="16">SUM(K78:K81)</f>
        <v>0</v>
      </c>
      <c r="L77" s="137">
        <f t="shared" si="15"/>
        <v>94600</v>
      </c>
      <c r="M77" s="136">
        <f t="shared" ref="M77" si="17">SUM(M78:M81)</f>
        <v>0</v>
      </c>
      <c r="N77" s="137">
        <f t="shared" ref="N77" si="18">SUM(N78:N81)</f>
        <v>94600</v>
      </c>
      <c r="O77" s="136">
        <f t="shared" ref="O77" si="19">SUM(O78:O81)</f>
        <v>0</v>
      </c>
      <c r="P77" s="137">
        <f t="shared" ref="P77:R77" si="20">SUM(P78:P81)</f>
        <v>94600</v>
      </c>
      <c r="Q77" s="136">
        <f t="shared" ref="Q77" si="21">SUM(Q78:Q81)</f>
        <v>0</v>
      </c>
      <c r="R77" s="137">
        <f t="shared" si="20"/>
        <v>94600</v>
      </c>
      <c r="S77" s="136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1:45" ht="12.75" customHeight="1" x14ac:dyDescent="0.3">
      <c r="A78" s="192"/>
      <c r="B78" s="185"/>
      <c r="C78" s="185"/>
      <c r="D78" s="185"/>
      <c r="E78" s="185"/>
      <c r="F78" s="185"/>
      <c r="G78" s="185"/>
      <c r="H78" s="146" t="s">
        <v>59</v>
      </c>
      <c r="I78" s="44" t="s">
        <v>60</v>
      </c>
      <c r="J78" s="135">
        <v>33000</v>
      </c>
      <c r="K78" s="45">
        <v>0</v>
      </c>
      <c r="L78" s="135">
        <v>33000</v>
      </c>
      <c r="M78" s="46"/>
      <c r="N78" s="135">
        <v>33000</v>
      </c>
      <c r="O78" s="46"/>
      <c r="P78" s="135">
        <v>33000</v>
      </c>
      <c r="Q78" s="46"/>
      <c r="R78" s="135">
        <v>33000</v>
      </c>
      <c r="S78" s="46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45" ht="14.25" customHeight="1" x14ac:dyDescent="0.3">
      <c r="A79" s="192"/>
      <c r="B79" s="185"/>
      <c r="C79" s="185"/>
      <c r="D79" s="185"/>
      <c r="E79" s="185"/>
      <c r="F79" s="185"/>
      <c r="G79" s="185"/>
      <c r="H79" s="146" t="s">
        <v>18</v>
      </c>
      <c r="I79" s="44" t="s">
        <v>60</v>
      </c>
      <c r="J79" s="135">
        <v>0</v>
      </c>
      <c r="K79" s="45"/>
      <c r="L79" s="135">
        <v>0</v>
      </c>
      <c r="M79" s="46"/>
      <c r="N79" s="135">
        <v>0</v>
      </c>
      <c r="O79" s="46"/>
      <c r="P79" s="135">
        <v>0</v>
      </c>
      <c r="Q79" s="46"/>
      <c r="R79" s="135">
        <v>0</v>
      </c>
      <c r="S79" s="46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45" ht="22.5" customHeight="1" x14ac:dyDescent="0.3">
      <c r="A80" s="192"/>
      <c r="B80" s="185"/>
      <c r="C80" s="185"/>
      <c r="D80" s="185"/>
      <c r="E80" s="185"/>
      <c r="F80" s="185"/>
      <c r="G80" s="185"/>
      <c r="H80" s="146" t="s">
        <v>19</v>
      </c>
      <c r="I80" s="44" t="s">
        <v>60</v>
      </c>
      <c r="J80" s="135">
        <v>0</v>
      </c>
      <c r="K80" s="45"/>
      <c r="L80" s="135">
        <v>0</v>
      </c>
      <c r="M80" s="46"/>
      <c r="N80" s="135">
        <v>0</v>
      </c>
      <c r="O80" s="46"/>
      <c r="P80" s="135">
        <v>0</v>
      </c>
      <c r="Q80" s="46"/>
      <c r="R80" s="135">
        <v>0</v>
      </c>
      <c r="S80" s="46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5" ht="90" customHeight="1" x14ac:dyDescent="0.3">
      <c r="A81" s="192"/>
      <c r="B81" s="185"/>
      <c r="C81" s="185"/>
      <c r="D81" s="185"/>
      <c r="E81" s="185"/>
      <c r="F81" s="185"/>
      <c r="G81" s="185"/>
      <c r="H81" s="146" t="s">
        <v>61</v>
      </c>
      <c r="I81" s="44" t="s">
        <v>60</v>
      </c>
      <c r="J81" s="135">
        <v>61600</v>
      </c>
      <c r="K81" s="45">
        <v>0</v>
      </c>
      <c r="L81" s="135">
        <v>61600</v>
      </c>
      <c r="M81" s="46"/>
      <c r="N81" s="135">
        <v>61600</v>
      </c>
      <c r="O81" s="46"/>
      <c r="P81" s="135">
        <v>61600</v>
      </c>
      <c r="Q81" s="46"/>
      <c r="R81" s="135">
        <v>61600</v>
      </c>
      <c r="S81" s="46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1:45" ht="12.75" customHeight="1" x14ac:dyDescent="0.3">
      <c r="A82" s="4"/>
      <c r="B82" s="4"/>
      <c r="C82" s="147"/>
      <c r="D82" s="147"/>
      <c r="E82" s="147"/>
      <c r="F82" s="147"/>
      <c r="G82" s="147"/>
      <c r="H82" s="147"/>
      <c r="I82" s="4"/>
      <c r="J82" s="6"/>
      <c r="K82" s="6"/>
      <c r="L82" s="6"/>
      <c r="M82" s="6"/>
      <c r="N82" s="6"/>
      <c r="O82" s="6"/>
      <c r="P82" s="6"/>
      <c r="Q82" s="6"/>
      <c r="R82" s="6"/>
      <c r="S82" s="6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</row>
    <row r="83" spans="1:45" s="39" customFormat="1" ht="12.75" customHeight="1" x14ac:dyDescent="0.3">
      <c r="A83" s="40" t="s">
        <v>107</v>
      </c>
      <c r="B83" s="49"/>
      <c r="C83" s="49"/>
      <c r="D83" s="49"/>
      <c r="E83" s="49"/>
      <c r="F83" s="49"/>
      <c r="G83" s="50"/>
      <c r="H83" s="10"/>
      <c r="I83" s="10"/>
      <c r="J83" s="11"/>
      <c r="K83" s="11"/>
      <c r="L83" s="11"/>
      <c r="M83" s="11"/>
      <c r="N83" s="11"/>
      <c r="O83" s="11"/>
      <c r="P83" s="17"/>
      <c r="Q83" s="17"/>
      <c r="R83" s="17"/>
      <c r="S83" s="17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5" s="39" customFormat="1" ht="12.75" customHeight="1" x14ac:dyDescent="0.3">
      <c r="A84" s="191" t="s">
        <v>108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4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5" s="39" customFormat="1" ht="12.75" customHeight="1" x14ac:dyDescent="0.3">
      <c r="A85" s="191" t="s">
        <v>109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4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5" s="39" customFormat="1" ht="12.75" customHeight="1" x14ac:dyDescent="0.3">
      <c r="A86" s="191" t="s">
        <v>110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4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5" s="39" customFormat="1" ht="12.75" customHeight="1" x14ac:dyDescent="0.3">
      <c r="A87" s="191" t="s">
        <v>111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4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5" s="39" customFormat="1" ht="12.75" customHeight="1" x14ac:dyDescent="0.3">
      <c r="A88" s="145" t="s">
        <v>112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5" s="18" customFormat="1" ht="12.75" customHeight="1" x14ac:dyDescent="0.3">
      <c r="A89" s="6"/>
      <c r="B89" s="210"/>
      <c r="C89" s="211"/>
      <c r="D89" s="143"/>
      <c r="E89" s="143"/>
      <c r="F89" s="143"/>
      <c r="G89" s="143"/>
      <c r="H89" s="143"/>
      <c r="I89" s="149"/>
      <c r="J89" s="150"/>
      <c r="K89" s="150"/>
      <c r="L89" s="20"/>
      <c r="M89" s="20"/>
      <c r="N89" s="20"/>
      <c r="O89" s="20"/>
      <c r="P89" s="20"/>
      <c r="Q89" s="20"/>
      <c r="R89" s="20"/>
      <c r="S89" s="2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</row>
    <row r="90" spans="1:45" ht="12.75" customHeight="1" x14ac:dyDescent="0.3">
      <c r="A90" s="4"/>
      <c r="B90" s="1"/>
      <c r="C90" s="1"/>
      <c r="D90" s="1"/>
      <c r="E90" s="1"/>
      <c r="F90" s="1"/>
      <c r="G90" s="1"/>
      <c r="H90" s="1"/>
      <c r="I90" s="1"/>
      <c r="J90" s="227">
        <v>2017</v>
      </c>
      <c r="K90" s="227"/>
      <c r="L90" s="188">
        <v>2018</v>
      </c>
      <c r="M90" s="189"/>
      <c r="N90" s="190">
        <v>2019</v>
      </c>
      <c r="O90" s="189"/>
      <c r="P90" s="190">
        <v>2020</v>
      </c>
      <c r="Q90" s="189"/>
      <c r="R90" s="190">
        <v>2021</v>
      </c>
      <c r="S90" s="189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1:45" ht="14.4" x14ac:dyDescent="0.3">
      <c r="A91" s="32" t="s">
        <v>35</v>
      </c>
      <c r="B91" s="34" t="s">
        <v>36</v>
      </c>
      <c r="C91" s="23" t="s">
        <v>82</v>
      </c>
      <c r="D91" s="23" t="s">
        <v>38</v>
      </c>
      <c r="E91" s="23" t="s">
        <v>39</v>
      </c>
      <c r="F91" s="23" t="s">
        <v>40</v>
      </c>
      <c r="G91" s="23" t="s">
        <v>41</v>
      </c>
      <c r="H91" s="42" t="s">
        <v>52</v>
      </c>
      <c r="I91" s="33" t="s">
        <v>43</v>
      </c>
      <c r="J91" s="24" t="s">
        <v>44</v>
      </c>
      <c r="K91" s="24" t="s">
        <v>45</v>
      </c>
      <c r="L91" s="24" t="s">
        <v>44</v>
      </c>
      <c r="M91" s="24" t="s">
        <v>45</v>
      </c>
      <c r="N91" s="24" t="s">
        <v>44</v>
      </c>
      <c r="O91" s="24" t="s">
        <v>45</v>
      </c>
      <c r="P91" s="24" t="s">
        <v>44</v>
      </c>
      <c r="Q91" s="24" t="s">
        <v>45</v>
      </c>
      <c r="R91" s="24" t="s">
        <v>44</v>
      </c>
      <c r="S91" s="24" t="s">
        <v>45</v>
      </c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1:45" ht="12.75" customHeight="1" x14ac:dyDescent="0.3">
      <c r="A92" s="228" t="s">
        <v>113</v>
      </c>
      <c r="B92" s="185" t="s">
        <v>47</v>
      </c>
      <c r="C92" s="185" t="s">
        <v>145</v>
      </c>
      <c r="D92" s="185" t="s">
        <v>55</v>
      </c>
      <c r="E92" s="185" t="s">
        <v>114</v>
      </c>
      <c r="F92" s="185" t="s">
        <v>86</v>
      </c>
      <c r="G92" s="185" t="s">
        <v>57</v>
      </c>
      <c r="H92" s="74" t="s">
        <v>58</v>
      </c>
      <c r="I92" s="75">
        <v>0</v>
      </c>
      <c r="J92" s="137">
        <f t="shared" ref="J92:L92" si="22">SUM(J93:J96)</f>
        <v>277140</v>
      </c>
      <c r="K92" s="137">
        <f t="shared" ref="K92" si="23">SUM(K93:K96)</f>
        <v>100715</v>
      </c>
      <c r="L92" s="137">
        <f t="shared" si="22"/>
        <v>277140</v>
      </c>
      <c r="M92" s="137">
        <f>SUM(M93:M96)</f>
        <v>20255</v>
      </c>
      <c r="N92" s="137">
        <f t="shared" ref="N92" si="24">SUM(N93:N96)</f>
        <v>277140</v>
      </c>
      <c r="O92" s="137">
        <f>SUM(O93:O96)</f>
        <v>820</v>
      </c>
      <c r="P92" s="137">
        <f t="shared" ref="P92:R92" si="25">SUM(P93:P96)</f>
        <v>277140</v>
      </c>
      <c r="Q92" s="136">
        <f t="shared" ref="Q92" si="26">SUM(Q93:Q96)</f>
        <v>0</v>
      </c>
      <c r="R92" s="137">
        <f t="shared" si="25"/>
        <v>277140</v>
      </c>
      <c r="S92" s="136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45" ht="12.75" customHeight="1" x14ac:dyDescent="0.3">
      <c r="A93" s="228"/>
      <c r="B93" s="185"/>
      <c r="C93" s="185"/>
      <c r="D93" s="185"/>
      <c r="E93" s="185"/>
      <c r="F93" s="185"/>
      <c r="G93" s="185"/>
      <c r="H93" s="146" t="s">
        <v>59</v>
      </c>
      <c r="I93" s="44" t="s">
        <v>60</v>
      </c>
      <c r="J93" s="135">
        <v>74828</v>
      </c>
      <c r="K93" s="45">
        <f>(98700-K96)+403*5</f>
        <v>28664</v>
      </c>
      <c r="L93" s="135">
        <v>74828</v>
      </c>
      <c r="M93" s="46">
        <v>6286</v>
      </c>
      <c r="N93" s="135">
        <v>74828</v>
      </c>
      <c r="O93" s="46">
        <f>820</f>
        <v>820</v>
      </c>
      <c r="P93" s="135">
        <v>74828</v>
      </c>
      <c r="Q93" s="46"/>
      <c r="R93" s="135">
        <v>74828</v>
      </c>
      <c r="S93" s="46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1:45" ht="12.75" customHeight="1" x14ac:dyDescent="0.3">
      <c r="A94" s="228"/>
      <c r="B94" s="185"/>
      <c r="C94" s="185"/>
      <c r="D94" s="185"/>
      <c r="E94" s="185"/>
      <c r="F94" s="185"/>
      <c r="G94" s="185"/>
      <c r="H94" s="146" t="s">
        <v>18</v>
      </c>
      <c r="I94" s="44" t="s">
        <v>60</v>
      </c>
      <c r="J94" s="135">
        <v>0</v>
      </c>
      <c r="K94" s="45"/>
      <c r="L94" s="135">
        <v>0</v>
      </c>
      <c r="M94" s="46"/>
      <c r="N94" s="135">
        <v>0</v>
      </c>
      <c r="O94" s="46"/>
      <c r="P94" s="135">
        <v>0</v>
      </c>
      <c r="Q94" s="46"/>
      <c r="R94" s="135">
        <v>0</v>
      </c>
      <c r="S94" s="46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45" ht="27" customHeight="1" x14ac:dyDescent="0.3">
      <c r="A95" s="228"/>
      <c r="B95" s="185"/>
      <c r="C95" s="185"/>
      <c r="D95" s="185"/>
      <c r="E95" s="185"/>
      <c r="F95" s="185"/>
      <c r="G95" s="185"/>
      <c r="H95" s="146" t="s">
        <v>19</v>
      </c>
      <c r="I95" s="44" t="s">
        <v>60</v>
      </c>
      <c r="J95" s="135">
        <v>0</v>
      </c>
      <c r="K95" s="45"/>
      <c r="L95" s="135">
        <v>0</v>
      </c>
      <c r="M95" s="46"/>
      <c r="N95" s="135">
        <v>0</v>
      </c>
      <c r="O95" s="46"/>
      <c r="P95" s="135">
        <v>0</v>
      </c>
      <c r="Q95" s="46"/>
      <c r="R95" s="135">
        <v>0</v>
      </c>
      <c r="S95" s="46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45" ht="66" customHeight="1" x14ac:dyDescent="0.3">
      <c r="A96" s="228"/>
      <c r="B96" s="185"/>
      <c r="C96" s="185"/>
      <c r="D96" s="185"/>
      <c r="E96" s="185"/>
      <c r="F96" s="185"/>
      <c r="G96" s="185"/>
      <c r="H96" s="146" t="s">
        <v>61</v>
      </c>
      <c r="I96" s="44" t="s">
        <v>60</v>
      </c>
      <c r="J96" s="135">
        <v>202312</v>
      </c>
      <c r="K96" s="45">
        <f>98700*0.73</f>
        <v>72051</v>
      </c>
      <c r="L96" s="135">
        <v>202312</v>
      </c>
      <c r="M96" s="46">
        <v>13969</v>
      </c>
      <c r="N96" s="135">
        <v>202312</v>
      </c>
      <c r="O96" s="46"/>
      <c r="P96" s="135">
        <v>202312</v>
      </c>
      <c r="Q96" s="46"/>
      <c r="R96" s="135">
        <v>202312</v>
      </c>
      <c r="S96" s="46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1:45" ht="12.75" customHeight="1" x14ac:dyDescent="0.3">
      <c r="A97" s="4"/>
      <c r="B97" s="4"/>
      <c r="C97" s="147"/>
      <c r="D97" s="147"/>
      <c r="E97" s="147"/>
      <c r="F97" s="5"/>
      <c r="G97" s="147"/>
      <c r="H97" s="147"/>
      <c r="I97" s="4"/>
      <c r="J97" s="6"/>
      <c r="K97" s="6"/>
      <c r="L97" s="6"/>
      <c r="M97" s="6"/>
      <c r="N97" s="6"/>
      <c r="O97" s="6"/>
      <c r="P97" s="6"/>
      <c r="Q97" s="6"/>
      <c r="R97" s="6"/>
      <c r="S97" s="6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1:45" s="39" customFormat="1" ht="12.75" customHeight="1" x14ac:dyDescent="0.3">
      <c r="A98" s="40" t="s">
        <v>115</v>
      </c>
      <c r="B98" s="12"/>
      <c r="C98" s="12"/>
      <c r="D98" s="12"/>
      <c r="E98" s="12"/>
      <c r="F98" s="12"/>
      <c r="G98" s="9"/>
      <c r="H98" s="10"/>
      <c r="I98" s="10"/>
      <c r="J98" s="141"/>
      <c r="K98" s="11"/>
      <c r="L98" s="11"/>
      <c r="M98" s="11"/>
      <c r="N98" s="11"/>
      <c r="O98" s="11"/>
      <c r="P98" s="17"/>
      <c r="Q98" s="17"/>
      <c r="R98" s="17"/>
      <c r="S98" s="17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5" s="39" customFormat="1" ht="12.75" customHeight="1" x14ac:dyDescent="0.3">
      <c r="A99" s="191" t="s">
        <v>116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45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5" s="39" customFormat="1" ht="12.75" customHeight="1" x14ac:dyDescent="0.3">
      <c r="A100" s="191" t="s">
        <v>117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45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5" s="39" customFormat="1" ht="12.75" customHeight="1" x14ac:dyDescent="0.3">
      <c r="A101" s="191" t="s">
        <v>118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45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5" s="39" customFormat="1" ht="12.75" customHeight="1" x14ac:dyDescent="0.3">
      <c r="A102" s="191" t="s">
        <v>119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45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5" s="52" customFormat="1" ht="12.75" customHeight="1" x14ac:dyDescent="0.3">
      <c r="A103" s="140"/>
      <c r="B103" s="140"/>
      <c r="C103" s="139"/>
      <c r="D103" s="139"/>
      <c r="E103" s="139"/>
      <c r="F103" s="139"/>
      <c r="G103" s="139"/>
      <c r="H103" s="139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1:45" s="52" customFormat="1" ht="12.75" customHeight="1" x14ac:dyDescent="0.3">
      <c r="A104" s="4"/>
      <c r="B104" s="1"/>
      <c r="C104" s="1"/>
      <c r="D104" s="1"/>
      <c r="E104" s="1"/>
      <c r="F104" s="1"/>
      <c r="G104" s="1"/>
      <c r="H104" s="1"/>
      <c r="I104" s="1"/>
      <c r="J104" s="227">
        <v>2017</v>
      </c>
      <c r="K104" s="227"/>
      <c r="L104" s="188">
        <v>2018</v>
      </c>
      <c r="M104" s="189"/>
      <c r="N104" s="190">
        <v>2019</v>
      </c>
      <c r="O104" s="189"/>
      <c r="P104" s="190">
        <v>2020</v>
      </c>
      <c r="Q104" s="189"/>
      <c r="R104" s="190">
        <v>2021</v>
      </c>
      <c r="S104" s="189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1:45" s="52" customFormat="1" ht="12.75" customHeight="1" x14ac:dyDescent="0.3">
      <c r="A105" s="32" t="s">
        <v>35</v>
      </c>
      <c r="B105" s="34" t="s">
        <v>36</v>
      </c>
      <c r="C105" s="23" t="s">
        <v>37</v>
      </c>
      <c r="D105" s="23" t="s">
        <v>38</v>
      </c>
      <c r="E105" s="23" t="s">
        <v>39</v>
      </c>
      <c r="F105" s="23" t="s">
        <v>40</v>
      </c>
      <c r="G105" s="23" t="s">
        <v>41</v>
      </c>
      <c r="H105" s="42" t="s">
        <v>52</v>
      </c>
      <c r="I105" s="33" t="s">
        <v>43</v>
      </c>
      <c r="J105" s="24" t="s">
        <v>44</v>
      </c>
      <c r="K105" s="24" t="s">
        <v>45</v>
      </c>
      <c r="L105" s="24" t="s">
        <v>44</v>
      </c>
      <c r="M105" s="24" t="s">
        <v>45</v>
      </c>
      <c r="N105" s="24" t="s">
        <v>44</v>
      </c>
      <c r="O105" s="24" t="s">
        <v>45</v>
      </c>
      <c r="P105" s="24" t="s">
        <v>44</v>
      </c>
      <c r="Q105" s="24" t="s">
        <v>45</v>
      </c>
      <c r="R105" s="24" t="s">
        <v>44</v>
      </c>
      <c r="S105" s="24" t="s">
        <v>45</v>
      </c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1:45" s="52" customFormat="1" ht="12.75" customHeight="1" x14ac:dyDescent="0.3">
      <c r="A106" s="193" t="s">
        <v>120</v>
      </c>
      <c r="B106" s="185" t="s">
        <v>47</v>
      </c>
      <c r="C106" s="185" t="s">
        <v>146</v>
      </c>
      <c r="D106" s="185" t="s">
        <v>121</v>
      </c>
      <c r="E106" s="185" t="s">
        <v>122</v>
      </c>
      <c r="F106" s="185" t="s">
        <v>123</v>
      </c>
      <c r="G106" s="185"/>
      <c r="H106" s="74" t="s">
        <v>58</v>
      </c>
      <c r="I106" s="75">
        <v>0</v>
      </c>
      <c r="J106" s="137">
        <f t="shared" ref="J106:R106" si="27">SUM(J107:J107)</f>
        <v>66</v>
      </c>
      <c r="K106" s="136">
        <f t="shared" si="27"/>
        <v>0</v>
      </c>
      <c r="L106" s="137">
        <f t="shared" si="27"/>
        <v>66</v>
      </c>
      <c r="M106" s="136">
        <f t="shared" si="27"/>
        <v>1</v>
      </c>
      <c r="N106" s="137">
        <f t="shared" si="27"/>
        <v>66</v>
      </c>
      <c r="O106" s="136">
        <f t="shared" si="27"/>
        <v>0</v>
      </c>
      <c r="P106" s="137">
        <f t="shared" si="27"/>
        <v>66</v>
      </c>
      <c r="Q106" s="136">
        <f t="shared" si="27"/>
        <v>0</v>
      </c>
      <c r="R106" s="137">
        <f t="shared" si="27"/>
        <v>66</v>
      </c>
      <c r="S106" s="136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1:45" s="52" customFormat="1" ht="66.45" customHeight="1" x14ac:dyDescent="0.3">
      <c r="A107" s="193"/>
      <c r="B107" s="185"/>
      <c r="C107" s="185"/>
      <c r="D107" s="185"/>
      <c r="E107" s="185"/>
      <c r="F107" s="185"/>
      <c r="G107" s="185"/>
      <c r="H107" s="146"/>
      <c r="I107" s="44">
        <v>0</v>
      </c>
      <c r="J107" s="135">
        <v>66</v>
      </c>
      <c r="K107" s="45">
        <v>0</v>
      </c>
      <c r="L107" s="135">
        <v>66</v>
      </c>
      <c r="M107" s="46">
        <v>1</v>
      </c>
      <c r="N107" s="135">
        <v>66</v>
      </c>
      <c r="O107" s="46"/>
      <c r="P107" s="135">
        <v>66</v>
      </c>
      <c r="Q107" s="46"/>
      <c r="R107" s="135">
        <v>66</v>
      </c>
      <c r="S107" s="46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1:45" s="52" customFormat="1" ht="12.75" customHeight="1" x14ac:dyDescent="0.3">
      <c r="A108" s="140"/>
      <c r="B108" s="140"/>
      <c r="C108" s="139"/>
      <c r="D108" s="139"/>
      <c r="E108" s="139"/>
      <c r="F108" s="139"/>
      <c r="G108" s="139"/>
      <c r="H108" s="139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1:45" s="52" customFormat="1" ht="12.75" customHeight="1" x14ac:dyDescent="0.3">
      <c r="A109" s="4"/>
      <c r="B109" s="1"/>
      <c r="C109" s="1"/>
      <c r="D109" s="1"/>
      <c r="E109" s="1"/>
      <c r="F109" s="1"/>
      <c r="G109" s="1"/>
      <c r="H109" s="1"/>
      <c r="I109" s="1"/>
      <c r="J109" s="227">
        <v>2017</v>
      </c>
      <c r="K109" s="227"/>
      <c r="L109" s="188">
        <v>2018</v>
      </c>
      <c r="M109" s="189"/>
      <c r="N109" s="190">
        <v>2019</v>
      </c>
      <c r="O109" s="189"/>
      <c r="P109" s="190">
        <v>2020</v>
      </c>
      <c r="Q109" s="189"/>
      <c r="R109" s="190">
        <v>2020</v>
      </c>
      <c r="S109" s="189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1:45" s="52" customFormat="1" ht="42" customHeight="1" x14ac:dyDescent="0.3">
      <c r="A110" s="32" t="s">
        <v>35</v>
      </c>
      <c r="B110" s="34" t="s">
        <v>36</v>
      </c>
      <c r="C110" s="23" t="s">
        <v>82</v>
      </c>
      <c r="D110" s="23" t="s">
        <v>38</v>
      </c>
      <c r="E110" s="23" t="s">
        <v>39</v>
      </c>
      <c r="F110" s="23" t="s">
        <v>40</v>
      </c>
      <c r="G110" s="23" t="s">
        <v>41</v>
      </c>
      <c r="H110" s="42" t="s">
        <v>52</v>
      </c>
      <c r="I110" s="33" t="s">
        <v>43</v>
      </c>
      <c r="J110" s="24" t="s">
        <v>44</v>
      </c>
      <c r="K110" s="24" t="s">
        <v>45</v>
      </c>
      <c r="L110" s="24" t="s">
        <v>44</v>
      </c>
      <c r="M110" s="24" t="s">
        <v>45</v>
      </c>
      <c r="N110" s="24" t="s">
        <v>44</v>
      </c>
      <c r="O110" s="24" t="s">
        <v>45</v>
      </c>
      <c r="P110" s="24" t="s">
        <v>44</v>
      </c>
      <c r="Q110" s="24" t="s">
        <v>45</v>
      </c>
      <c r="R110" s="24" t="s">
        <v>44</v>
      </c>
      <c r="S110" s="24" t="s">
        <v>45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1:45" s="52" customFormat="1" ht="12.75" customHeight="1" x14ac:dyDescent="0.3">
      <c r="A111" s="228" t="s">
        <v>151</v>
      </c>
      <c r="B111" s="185" t="s">
        <v>47</v>
      </c>
      <c r="C111" s="185" t="s">
        <v>147</v>
      </c>
      <c r="D111" s="185" t="s">
        <v>55</v>
      </c>
      <c r="E111" s="185"/>
      <c r="F111" s="185" t="s">
        <v>86</v>
      </c>
      <c r="G111" s="185" t="s">
        <v>57</v>
      </c>
      <c r="H111" s="74" t="s">
        <v>58</v>
      </c>
      <c r="I111" s="75">
        <v>0</v>
      </c>
      <c r="J111" s="137">
        <f t="shared" ref="J111:R111" si="28">SUM(J112:J112)</f>
        <v>8</v>
      </c>
      <c r="K111" s="136">
        <f t="shared" si="28"/>
        <v>0</v>
      </c>
      <c r="L111" s="137">
        <f t="shared" si="28"/>
        <v>8</v>
      </c>
      <c r="M111" s="136">
        <f t="shared" si="28"/>
        <v>0</v>
      </c>
      <c r="N111" s="137">
        <f t="shared" si="28"/>
        <v>8</v>
      </c>
      <c r="O111" s="136">
        <f t="shared" si="28"/>
        <v>0</v>
      </c>
      <c r="P111" s="137">
        <f t="shared" si="28"/>
        <v>8</v>
      </c>
      <c r="Q111" s="136">
        <f t="shared" si="28"/>
        <v>0</v>
      </c>
      <c r="R111" s="137">
        <f t="shared" si="28"/>
        <v>8</v>
      </c>
      <c r="S111" s="136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1:45" s="52" customFormat="1" ht="157.19999999999999" customHeight="1" x14ac:dyDescent="0.3">
      <c r="A112" s="228"/>
      <c r="B112" s="185"/>
      <c r="C112" s="185"/>
      <c r="D112" s="185"/>
      <c r="E112" s="185"/>
      <c r="F112" s="185"/>
      <c r="G112" s="185"/>
      <c r="H112" s="146" t="s">
        <v>2</v>
      </c>
      <c r="I112" s="44">
        <v>0</v>
      </c>
      <c r="J112" s="135">
        <v>8</v>
      </c>
      <c r="K112" s="45">
        <v>0</v>
      </c>
      <c r="L112" s="135">
        <v>8</v>
      </c>
      <c r="M112" s="46">
        <v>0</v>
      </c>
      <c r="N112" s="135">
        <v>8</v>
      </c>
      <c r="O112" s="46"/>
      <c r="P112" s="135">
        <v>8</v>
      </c>
      <c r="Q112" s="46"/>
      <c r="R112" s="135">
        <v>8</v>
      </c>
      <c r="S112" s="46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1:45" s="52" customFormat="1" ht="12.75" customHeight="1" x14ac:dyDescent="0.3">
      <c r="A113" s="4"/>
      <c r="B113" s="4"/>
      <c r="C113" s="147"/>
      <c r="D113" s="147"/>
      <c r="E113" s="147"/>
      <c r="F113" s="5"/>
      <c r="G113" s="147"/>
      <c r="H113" s="147"/>
      <c r="I113" s="4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 s="52" customFormat="1" ht="12.75" customHeight="1" x14ac:dyDescent="0.3">
      <c r="A114" s="40" t="s">
        <v>115</v>
      </c>
      <c r="B114" s="12"/>
      <c r="C114" s="12"/>
      <c r="D114" s="12"/>
      <c r="E114" s="12"/>
      <c r="F114" s="12"/>
      <c r="G114" s="9"/>
      <c r="H114" s="10"/>
      <c r="I114" s="10"/>
      <c r="J114" s="11"/>
      <c r="K114" s="11"/>
      <c r="L114" s="11"/>
      <c r="M114" s="11"/>
      <c r="N114" s="11"/>
      <c r="O114" s="11"/>
      <c r="P114" s="17"/>
      <c r="Q114" s="17"/>
      <c r="R114" s="17"/>
      <c r="S114" s="17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s="52" customFormat="1" ht="12.75" customHeight="1" x14ac:dyDescent="0.3">
      <c r="A115" s="191" t="s">
        <v>124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4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 s="52" customFormat="1" ht="12.75" customHeight="1" x14ac:dyDescent="0.3">
      <c r="A116" s="191" t="s">
        <v>125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4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 s="52" customFormat="1" ht="12.75" customHeight="1" x14ac:dyDescent="0.3">
      <c r="A117" s="191" t="s">
        <v>126</v>
      </c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4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s="52" customFormat="1" ht="12.75" customHeight="1" x14ac:dyDescent="0.3">
      <c r="A118" s="51"/>
      <c r="B118" s="51"/>
      <c r="C118" s="38"/>
      <c r="D118" s="38"/>
      <c r="E118" s="38"/>
      <c r="F118" s="38"/>
      <c r="G118" s="38"/>
      <c r="H118" s="38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1:45" s="52" customFormat="1" ht="12.75" customHeight="1" x14ac:dyDescent="0.3">
      <c r="A119" s="51"/>
      <c r="B119" s="51"/>
      <c r="C119" s="38"/>
      <c r="D119" s="38"/>
      <c r="E119" s="38"/>
      <c r="F119" s="38"/>
      <c r="G119" s="38"/>
      <c r="H119" s="38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1:45" s="52" customFormat="1" ht="12.75" customHeight="1" x14ac:dyDescent="0.3">
      <c r="A120" s="51"/>
      <c r="B120" s="51"/>
      <c r="C120" s="38"/>
      <c r="D120" s="38"/>
      <c r="E120" s="38"/>
      <c r="F120" s="38"/>
      <c r="G120" s="38"/>
      <c r="H120" s="38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1:45" s="52" customFormat="1" ht="12.75" customHeight="1" x14ac:dyDescent="0.3">
      <c r="A121" s="51"/>
      <c r="B121" s="51"/>
      <c r="C121" s="38"/>
      <c r="D121" s="38"/>
      <c r="E121" s="38"/>
      <c r="F121" s="38"/>
      <c r="G121" s="38"/>
      <c r="H121" s="38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1:45" s="52" customFormat="1" ht="12.75" customHeight="1" x14ac:dyDescent="0.3">
      <c r="A122" s="51"/>
      <c r="B122" s="51"/>
      <c r="C122" s="38"/>
      <c r="D122" s="38"/>
      <c r="E122" s="38"/>
      <c r="F122" s="38"/>
      <c r="G122" s="38"/>
      <c r="H122" s="38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1:45" s="52" customFormat="1" ht="12.75" customHeight="1" x14ac:dyDescent="0.3">
      <c r="A123" s="51"/>
      <c r="B123" s="51"/>
      <c r="C123" s="38"/>
      <c r="D123" s="38"/>
      <c r="E123" s="38"/>
      <c r="F123" s="38"/>
      <c r="G123" s="38"/>
      <c r="H123" s="38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</row>
    <row r="124" spans="1:45" s="52" customFormat="1" ht="12.75" customHeight="1" x14ac:dyDescent="0.3">
      <c r="A124" s="51"/>
      <c r="B124" s="51"/>
      <c r="C124" s="38"/>
      <c r="D124" s="38"/>
      <c r="E124" s="38"/>
      <c r="F124" s="38"/>
      <c r="G124" s="38"/>
      <c r="H124" s="38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1:45" s="52" customFormat="1" ht="12.75" customHeight="1" x14ac:dyDescent="0.3">
      <c r="A125" s="51"/>
      <c r="B125" s="51"/>
      <c r="C125" s="38"/>
      <c r="D125" s="38"/>
      <c r="E125" s="38"/>
      <c r="F125" s="38"/>
      <c r="G125" s="38"/>
      <c r="H125" s="38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1:45" s="52" customFormat="1" ht="12.75" customHeight="1" x14ac:dyDescent="0.3">
      <c r="A126" s="51"/>
      <c r="B126" s="51"/>
      <c r="C126" s="38"/>
      <c r="D126" s="38"/>
      <c r="E126" s="38"/>
      <c r="F126" s="38"/>
      <c r="G126" s="38"/>
      <c r="H126" s="38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 s="52" customFormat="1" ht="12.75" customHeight="1" x14ac:dyDescent="0.3">
      <c r="A127" s="51"/>
      <c r="B127" s="51"/>
      <c r="C127" s="38"/>
      <c r="D127" s="38"/>
      <c r="E127" s="38"/>
      <c r="F127" s="38"/>
      <c r="G127" s="38"/>
      <c r="H127" s="38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 s="52" customFormat="1" ht="12.75" customHeight="1" x14ac:dyDescent="0.3">
      <c r="A128" s="51"/>
      <c r="B128" s="51"/>
      <c r="C128" s="38"/>
      <c r="D128" s="38"/>
      <c r="E128" s="38"/>
      <c r="F128" s="38"/>
      <c r="G128" s="38"/>
      <c r="H128" s="38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 s="52" customFormat="1" ht="12.75" customHeight="1" x14ac:dyDescent="0.3">
      <c r="A129" s="51"/>
      <c r="B129" s="51"/>
      <c r="C129" s="38"/>
      <c r="D129" s="38"/>
      <c r="E129" s="38"/>
      <c r="F129" s="38"/>
      <c r="G129" s="38"/>
      <c r="H129" s="38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 s="52" customFormat="1" ht="12.75" customHeight="1" x14ac:dyDescent="0.3">
      <c r="A130" s="51"/>
      <c r="B130" s="51"/>
      <c r="C130" s="38"/>
      <c r="D130" s="38"/>
      <c r="E130" s="38"/>
      <c r="F130" s="38"/>
      <c r="G130" s="38"/>
      <c r="H130" s="38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s="52" customFormat="1" ht="12.75" customHeight="1" x14ac:dyDescent="0.3">
      <c r="A131" s="51"/>
      <c r="B131" s="51"/>
      <c r="C131" s="38"/>
      <c r="D131" s="38"/>
      <c r="E131" s="38"/>
      <c r="F131" s="38"/>
      <c r="G131" s="38"/>
      <c r="H131" s="38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 s="52" customFormat="1" ht="12.75" customHeight="1" x14ac:dyDescent="0.3">
      <c r="A132" s="51"/>
      <c r="B132" s="51"/>
      <c r="C132" s="38"/>
      <c r="D132" s="38"/>
      <c r="E132" s="38"/>
      <c r="F132" s="38"/>
      <c r="G132" s="38"/>
      <c r="H132" s="38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1:45" s="52" customFormat="1" ht="12.75" customHeight="1" x14ac:dyDescent="0.3">
      <c r="A133" s="51"/>
      <c r="B133" s="51"/>
      <c r="C133" s="38"/>
      <c r="D133" s="38"/>
      <c r="E133" s="38"/>
      <c r="F133" s="38"/>
      <c r="G133" s="38"/>
      <c r="H133" s="38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s="52" customFormat="1" ht="12.75" customHeight="1" x14ac:dyDescent="0.3">
      <c r="A134" s="51"/>
      <c r="B134" s="51"/>
      <c r="C134" s="38"/>
      <c r="D134" s="38"/>
      <c r="E134" s="38"/>
      <c r="F134" s="38"/>
      <c r="G134" s="38"/>
      <c r="H134" s="38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1:45" s="52" customFormat="1" ht="12.75" customHeight="1" x14ac:dyDescent="0.3">
      <c r="A135" s="51"/>
      <c r="B135" s="51"/>
      <c r="C135" s="38"/>
      <c r="D135" s="38"/>
      <c r="E135" s="38"/>
      <c r="F135" s="38"/>
      <c r="G135" s="38"/>
      <c r="H135" s="38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1:45" s="52" customFormat="1" ht="12.75" customHeight="1" x14ac:dyDescent="0.3">
      <c r="A136" s="51"/>
      <c r="B136" s="51"/>
      <c r="C136" s="38"/>
      <c r="D136" s="38"/>
      <c r="E136" s="38"/>
      <c r="F136" s="38"/>
      <c r="G136" s="38"/>
      <c r="H136" s="38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s="52" customFormat="1" ht="12.75" customHeight="1" x14ac:dyDescent="0.3">
      <c r="A137" s="51"/>
      <c r="B137" s="51"/>
      <c r="C137" s="38"/>
      <c r="D137" s="38"/>
      <c r="E137" s="38"/>
      <c r="F137" s="38"/>
      <c r="G137" s="38"/>
      <c r="H137" s="38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1:45" s="52" customFormat="1" ht="12.75" customHeight="1" x14ac:dyDescent="0.3">
      <c r="A138" s="51"/>
      <c r="B138" s="51"/>
      <c r="C138" s="38"/>
      <c r="D138" s="38"/>
      <c r="E138" s="38"/>
      <c r="F138" s="38"/>
      <c r="G138" s="38"/>
      <c r="H138" s="38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1:45" s="52" customFormat="1" ht="12.75" customHeight="1" x14ac:dyDescent="0.3">
      <c r="A139" s="51"/>
      <c r="B139" s="51"/>
      <c r="C139" s="38"/>
      <c r="D139" s="38"/>
      <c r="E139" s="38"/>
      <c r="F139" s="38"/>
      <c r="G139" s="38"/>
      <c r="H139" s="38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s="52" customFormat="1" ht="12.75" customHeight="1" x14ac:dyDescent="0.3">
      <c r="A140" s="51"/>
      <c r="B140" s="51"/>
      <c r="C140" s="38"/>
      <c r="D140" s="38"/>
      <c r="E140" s="38"/>
      <c r="F140" s="38"/>
      <c r="G140" s="38"/>
      <c r="H140" s="38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s="52" customFormat="1" ht="12.75" customHeight="1" x14ac:dyDescent="0.3">
      <c r="A141" s="51"/>
      <c r="B141" s="51"/>
      <c r="C141" s="38"/>
      <c r="D141" s="38"/>
      <c r="E141" s="38"/>
      <c r="F141" s="38"/>
      <c r="G141" s="38"/>
      <c r="H141" s="38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s="52" customFormat="1" ht="12.75" customHeight="1" x14ac:dyDescent="0.3">
      <c r="A142" s="51"/>
      <c r="B142" s="51"/>
      <c r="C142" s="38"/>
      <c r="D142" s="38"/>
      <c r="E142" s="38"/>
      <c r="F142" s="38"/>
      <c r="G142" s="38"/>
      <c r="H142" s="38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1:45" s="52" customFormat="1" ht="12.75" customHeight="1" x14ac:dyDescent="0.3">
      <c r="A143" s="51"/>
      <c r="B143" s="51"/>
      <c r="C143" s="38"/>
      <c r="D143" s="38"/>
      <c r="E143" s="38"/>
      <c r="F143" s="38"/>
      <c r="G143" s="38"/>
      <c r="H143" s="38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1:45" s="52" customFormat="1" ht="12.75" customHeight="1" x14ac:dyDescent="0.3">
      <c r="A144" s="51"/>
      <c r="B144" s="51"/>
      <c r="C144" s="38"/>
      <c r="D144" s="38"/>
      <c r="E144" s="38"/>
      <c r="F144" s="38"/>
      <c r="G144" s="38"/>
      <c r="H144" s="38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s="52" customFormat="1" ht="12.75" customHeight="1" x14ac:dyDescent="0.3">
      <c r="A145" s="51"/>
      <c r="B145" s="51"/>
      <c r="C145" s="38"/>
      <c r="D145" s="38"/>
      <c r="E145" s="38"/>
      <c r="F145" s="38"/>
      <c r="G145" s="38"/>
      <c r="H145" s="38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1:45" s="52" customFormat="1" ht="12.75" customHeight="1" x14ac:dyDescent="0.3">
      <c r="A146" s="51"/>
      <c r="B146" s="51"/>
      <c r="C146" s="38"/>
      <c r="D146" s="38"/>
      <c r="E146" s="38"/>
      <c r="F146" s="38"/>
      <c r="G146" s="38"/>
      <c r="H146" s="38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</row>
    <row r="147" spans="1:45" s="52" customFormat="1" ht="12.75" customHeight="1" x14ac:dyDescent="0.3">
      <c r="A147" s="51"/>
      <c r="B147" s="51"/>
      <c r="C147" s="38"/>
      <c r="D147" s="38"/>
      <c r="E147" s="38"/>
      <c r="F147" s="38"/>
      <c r="G147" s="38"/>
      <c r="H147" s="38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1:45" s="52" customFormat="1" ht="12.75" customHeight="1" x14ac:dyDescent="0.3">
      <c r="A148" s="51"/>
      <c r="B148" s="51"/>
      <c r="C148" s="38"/>
      <c r="D148" s="38"/>
      <c r="E148" s="38"/>
      <c r="F148" s="38"/>
      <c r="G148" s="38"/>
      <c r="H148" s="38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1:45" s="52" customFormat="1" ht="12.75" customHeight="1" x14ac:dyDescent="0.3">
      <c r="A149" s="51"/>
      <c r="B149" s="51"/>
      <c r="C149" s="38"/>
      <c r="D149" s="38"/>
      <c r="E149" s="38"/>
      <c r="F149" s="38"/>
      <c r="G149" s="38"/>
      <c r="H149" s="38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</row>
    <row r="150" spans="1:45" s="52" customFormat="1" ht="12.75" customHeight="1" x14ac:dyDescent="0.3">
      <c r="A150" s="51"/>
      <c r="B150" s="51"/>
      <c r="C150" s="38"/>
      <c r="D150" s="38"/>
      <c r="E150" s="38"/>
      <c r="F150" s="38"/>
      <c r="G150" s="38"/>
      <c r="H150" s="38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1:45" s="52" customFormat="1" ht="12.75" customHeight="1" x14ac:dyDescent="0.3">
      <c r="A151" s="51"/>
      <c r="B151" s="51"/>
      <c r="C151" s="38"/>
      <c r="D151" s="38"/>
      <c r="E151" s="38"/>
      <c r="F151" s="38"/>
      <c r="G151" s="38"/>
      <c r="H151" s="38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1:45" s="52" customFormat="1" ht="12.75" customHeight="1" x14ac:dyDescent="0.3">
      <c r="A152" s="51"/>
      <c r="B152" s="51"/>
      <c r="C152" s="38"/>
      <c r="D152" s="38"/>
      <c r="E152" s="38"/>
      <c r="F152" s="38"/>
      <c r="G152" s="38"/>
      <c r="H152" s="38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5" s="52" customFormat="1" ht="12.75" customHeight="1" x14ac:dyDescent="0.3">
      <c r="A153" s="51"/>
      <c r="B153" s="51"/>
      <c r="C153" s="38"/>
      <c r="D153" s="38"/>
      <c r="E153" s="38"/>
      <c r="F153" s="38"/>
      <c r="G153" s="38"/>
      <c r="H153" s="38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1:45" s="52" customFormat="1" ht="12.75" customHeight="1" x14ac:dyDescent="0.3">
      <c r="A154" s="51"/>
      <c r="B154" s="51"/>
      <c r="C154" s="38"/>
      <c r="D154" s="38"/>
      <c r="E154" s="38"/>
      <c r="F154" s="38"/>
      <c r="G154" s="38"/>
      <c r="H154" s="38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1:45" s="52" customFormat="1" ht="12.75" customHeight="1" x14ac:dyDescent="0.3">
      <c r="A155" s="51"/>
      <c r="B155" s="51"/>
      <c r="C155" s="38"/>
      <c r="D155" s="38"/>
      <c r="E155" s="38"/>
      <c r="F155" s="38"/>
      <c r="G155" s="38"/>
      <c r="H155" s="38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s="52" customFormat="1" ht="12.75" customHeight="1" x14ac:dyDescent="0.3">
      <c r="A156" s="51"/>
      <c r="B156" s="51"/>
      <c r="C156" s="38"/>
      <c r="D156" s="38"/>
      <c r="E156" s="38"/>
      <c r="F156" s="38"/>
      <c r="G156" s="38"/>
      <c r="H156" s="38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1:45" s="52" customFormat="1" ht="12.75" customHeight="1" x14ac:dyDescent="0.3">
      <c r="A157" s="51"/>
      <c r="B157" s="51"/>
      <c r="C157" s="38"/>
      <c r="D157" s="38"/>
      <c r="E157" s="38"/>
      <c r="F157" s="38"/>
      <c r="G157" s="38"/>
      <c r="H157" s="38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1:45" s="52" customFormat="1" ht="12.75" customHeight="1" x14ac:dyDescent="0.3">
      <c r="A158" s="51"/>
      <c r="B158" s="51"/>
      <c r="C158" s="38"/>
      <c r="D158" s="38"/>
      <c r="E158" s="38"/>
      <c r="F158" s="38"/>
      <c r="G158" s="38"/>
      <c r="H158" s="38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s="52" customFormat="1" ht="12.75" customHeight="1" x14ac:dyDescent="0.3">
      <c r="A159" s="51"/>
      <c r="B159" s="51"/>
      <c r="C159" s="38"/>
      <c r="D159" s="38"/>
      <c r="E159" s="38"/>
      <c r="F159" s="38"/>
      <c r="G159" s="38"/>
      <c r="H159" s="38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1:45" s="52" customFormat="1" ht="12.75" customHeight="1" x14ac:dyDescent="0.3">
      <c r="A160" s="51"/>
      <c r="B160" s="51"/>
      <c r="C160" s="38"/>
      <c r="D160" s="38"/>
      <c r="E160" s="38"/>
      <c r="F160" s="38"/>
      <c r="G160" s="38"/>
      <c r="H160" s="38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s="52" customFormat="1" ht="12.75" customHeight="1" x14ac:dyDescent="0.3">
      <c r="A161" s="51"/>
      <c r="B161" s="51"/>
      <c r="C161" s="38"/>
      <c r="D161" s="38"/>
      <c r="E161" s="38"/>
      <c r="F161" s="38"/>
      <c r="G161" s="38"/>
      <c r="H161" s="38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45" s="52" customFormat="1" ht="12.75" customHeight="1" x14ac:dyDescent="0.3">
      <c r="A162" s="51"/>
      <c r="B162" s="51"/>
      <c r="C162" s="38"/>
      <c r="D162" s="38"/>
      <c r="E162" s="38"/>
      <c r="F162" s="38"/>
      <c r="G162" s="38"/>
      <c r="H162" s="38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1:45" s="52" customFormat="1" ht="12.75" customHeight="1" x14ac:dyDescent="0.3">
      <c r="A163" s="51"/>
      <c r="B163" s="51"/>
      <c r="C163" s="38"/>
      <c r="D163" s="38"/>
      <c r="E163" s="38"/>
      <c r="F163" s="38"/>
      <c r="G163" s="38"/>
      <c r="H163" s="38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s="52" customFormat="1" ht="12.75" customHeight="1" x14ac:dyDescent="0.3">
      <c r="A164" s="51"/>
      <c r="B164" s="51"/>
      <c r="C164" s="38"/>
      <c r="D164" s="38"/>
      <c r="E164" s="38"/>
      <c r="F164" s="38"/>
      <c r="G164" s="38"/>
      <c r="H164" s="38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s="52" customFormat="1" ht="12.75" customHeight="1" x14ac:dyDescent="0.3">
      <c r="A165" s="51"/>
      <c r="B165" s="51"/>
      <c r="C165" s="38"/>
      <c r="D165" s="38"/>
      <c r="E165" s="38"/>
      <c r="F165" s="38"/>
      <c r="G165" s="38"/>
      <c r="H165" s="38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1:45" s="52" customFormat="1" ht="12.75" customHeight="1" x14ac:dyDescent="0.3">
      <c r="A166" s="51"/>
      <c r="B166" s="51"/>
      <c r="C166" s="38"/>
      <c r="D166" s="38"/>
      <c r="E166" s="38"/>
      <c r="F166" s="38"/>
      <c r="G166" s="38"/>
      <c r="H166" s="38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1:45" s="52" customFormat="1" ht="12.75" customHeight="1" x14ac:dyDescent="0.3">
      <c r="A167" s="51"/>
      <c r="B167" s="51"/>
      <c r="C167" s="38"/>
      <c r="D167" s="38"/>
      <c r="E167" s="38"/>
      <c r="F167" s="38"/>
      <c r="G167" s="38"/>
      <c r="H167" s="38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1:45" s="52" customFormat="1" ht="12.75" customHeight="1" x14ac:dyDescent="0.3">
      <c r="A168" s="51"/>
      <c r="B168" s="51"/>
      <c r="C168" s="38"/>
      <c r="D168" s="38"/>
      <c r="E168" s="38"/>
      <c r="F168" s="38"/>
      <c r="G168" s="38"/>
      <c r="H168" s="38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1:45" s="52" customFormat="1" ht="12.75" customHeight="1" x14ac:dyDescent="0.3">
      <c r="A169" s="51"/>
      <c r="B169" s="51"/>
      <c r="C169" s="38"/>
      <c r="D169" s="38"/>
      <c r="E169" s="38"/>
      <c r="F169" s="38"/>
      <c r="G169" s="38"/>
      <c r="H169" s="38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1:45" s="52" customFormat="1" ht="12.75" customHeight="1" x14ac:dyDescent="0.3">
      <c r="A170" s="51"/>
      <c r="B170" s="51"/>
      <c r="C170" s="38"/>
      <c r="D170" s="38"/>
      <c r="E170" s="38"/>
      <c r="F170" s="38"/>
      <c r="G170" s="38"/>
      <c r="H170" s="38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1:45" s="52" customFormat="1" ht="12.75" customHeight="1" x14ac:dyDescent="0.3">
      <c r="A171" s="51"/>
      <c r="B171" s="51"/>
      <c r="C171" s="38"/>
      <c r="D171" s="38"/>
      <c r="E171" s="38"/>
      <c r="F171" s="38"/>
      <c r="G171" s="38"/>
      <c r="H171" s="38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1:45" s="52" customFormat="1" ht="12.75" customHeight="1" x14ac:dyDescent="0.3">
      <c r="A172" s="51"/>
      <c r="B172" s="51"/>
      <c r="C172" s="38"/>
      <c r="D172" s="38"/>
      <c r="E172" s="38"/>
      <c r="F172" s="38"/>
      <c r="G172" s="38"/>
      <c r="H172" s="38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1:45" s="52" customFormat="1" ht="12.75" customHeight="1" x14ac:dyDescent="0.3">
      <c r="A173" s="51"/>
      <c r="B173" s="51"/>
      <c r="C173" s="38"/>
      <c r="D173" s="38"/>
      <c r="E173" s="38"/>
      <c r="F173" s="38"/>
      <c r="G173" s="38"/>
      <c r="H173" s="38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1:45" s="52" customFormat="1" ht="12.75" customHeight="1" x14ac:dyDescent="0.3">
      <c r="A174" s="51"/>
      <c r="B174" s="51"/>
      <c r="C174" s="38"/>
      <c r="D174" s="38"/>
      <c r="E174" s="38"/>
      <c r="F174" s="38"/>
      <c r="G174" s="38"/>
      <c r="H174" s="38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1:45" s="52" customFormat="1" ht="12.75" customHeight="1" x14ac:dyDescent="0.3">
      <c r="A175" s="51"/>
      <c r="B175" s="51"/>
      <c r="C175" s="38"/>
      <c r="D175" s="38"/>
      <c r="E175" s="38"/>
      <c r="F175" s="38"/>
      <c r="G175" s="38"/>
      <c r="H175" s="38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1:45" s="52" customFormat="1" ht="12.75" customHeight="1" x14ac:dyDescent="0.3">
      <c r="A176" s="51"/>
      <c r="B176" s="51"/>
      <c r="C176" s="38"/>
      <c r="D176" s="38"/>
      <c r="E176" s="38"/>
      <c r="F176" s="38"/>
      <c r="G176" s="38"/>
      <c r="H176" s="38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1:45" s="52" customFormat="1" ht="12.75" customHeight="1" x14ac:dyDescent="0.3">
      <c r="A177" s="51"/>
      <c r="B177" s="51"/>
      <c r="C177" s="38"/>
      <c r="D177" s="38"/>
      <c r="E177" s="38"/>
      <c r="F177" s="38"/>
      <c r="G177" s="38"/>
      <c r="H177" s="38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1:45" s="52" customFormat="1" ht="12.75" customHeight="1" x14ac:dyDescent="0.3">
      <c r="A178" s="51"/>
      <c r="B178" s="51"/>
      <c r="C178" s="38"/>
      <c r="D178" s="38"/>
      <c r="E178" s="38"/>
      <c r="F178" s="38"/>
      <c r="G178" s="38"/>
      <c r="H178" s="38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1:45" s="52" customFormat="1" ht="12.75" customHeight="1" x14ac:dyDescent="0.3">
      <c r="A179" s="51"/>
      <c r="B179" s="51"/>
      <c r="C179" s="38"/>
      <c r="D179" s="38"/>
      <c r="E179" s="38"/>
      <c r="F179" s="38"/>
      <c r="G179" s="38"/>
      <c r="H179" s="38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1:45" s="52" customFormat="1" ht="12.75" customHeight="1" x14ac:dyDescent="0.3">
      <c r="A180" s="51"/>
      <c r="B180" s="51"/>
      <c r="C180" s="38"/>
      <c r="D180" s="38"/>
      <c r="E180" s="38"/>
      <c r="F180" s="38"/>
      <c r="G180" s="38"/>
      <c r="H180" s="38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1:45" s="52" customFormat="1" ht="12.75" customHeight="1" x14ac:dyDescent="0.3">
      <c r="A181" s="51"/>
      <c r="B181" s="51"/>
      <c r="C181" s="38"/>
      <c r="D181" s="38"/>
      <c r="E181" s="38"/>
      <c r="F181" s="38"/>
      <c r="G181" s="38"/>
      <c r="H181" s="38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1:45" s="52" customFormat="1" ht="12.75" customHeight="1" x14ac:dyDescent="0.3">
      <c r="A182" s="51"/>
      <c r="B182" s="51"/>
      <c r="C182" s="38"/>
      <c r="D182" s="38"/>
      <c r="E182" s="38"/>
      <c r="F182" s="38"/>
      <c r="G182" s="38"/>
      <c r="H182" s="38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1:45" s="52" customFormat="1" ht="12.75" customHeight="1" x14ac:dyDescent="0.3">
      <c r="A183" s="51"/>
      <c r="B183" s="51"/>
      <c r="C183" s="38"/>
      <c r="D183" s="38"/>
      <c r="E183" s="38"/>
      <c r="F183" s="38"/>
      <c r="G183" s="38"/>
      <c r="H183" s="38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1:45" s="52" customFormat="1" ht="12.75" customHeight="1" x14ac:dyDescent="0.3">
      <c r="A184" s="51"/>
      <c r="B184" s="51"/>
      <c r="C184" s="38"/>
      <c r="D184" s="38"/>
      <c r="E184" s="38"/>
      <c r="F184" s="38"/>
      <c r="G184" s="38"/>
      <c r="H184" s="38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1:45" s="52" customFormat="1" ht="12.75" customHeight="1" x14ac:dyDescent="0.3">
      <c r="A185" s="51"/>
      <c r="B185" s="51"/>
      <c r="C185" s="38"/>
      <c r="D185" s="38"/>
      <c r="E185" s="38"/>
      <c r="F185" s="38"/>
      <c r="G185" s="38"/>
      <c r="H185" s="38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1:45" s="52" customFormat="1" ht="12.75" customHeight="1" x14ac:dyDescent="0.3">
      <c r="A186" s="51"/>
      <c r="B186" s="51"/>
      <c r="C186" s="38"/>
      <c r="D186" s="38"/>
      <c r="E186" s="38"/>
      <c r="F186" s="38"/>
      <c r="G186" s="38"/>
      <c r="H186" s="38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1:45" s="52" customFormat="1" ht="12.75" customHeight="1" x14ac:dyDescent="0.3">
      <c r="A187" s="51"/>
      <c r="B187" s="51"/>
      <c r="C187" s="38"/>
      <c r="D187" s="38"/>
      <c r="E187" s="38"/>
      <c r="F187" s="38"/>
      <c r="G187" s="38"/>
      <c r="H187" s="38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1:45" s="52" customFormat="1" ht="12.75" customHeight="1" x14ac:dyDescent="0.3">
      <c r="A188" s="51"/>
      <c r="B188" s="51"/>
      <c r="C188" s="38"/>
      <c r="D188" s="38"/>
      <c r="E188" s="38"/>
      <c r="F188" s="38"/>
      <c r="G188" s="38"/>
      <c r="H188" s="38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1:45" s="52" customFormat="1" ht="12.75" customHeight="1" x14ac:dyDescent="0.3">
      <c r="A189" s="51"/>
      <c r="B189" s="51"/>
      <c r="C189" s="38"/>
      <c r="D189" s="38"/>
      <c r="E189" s="38"/>
      <c r="F189" s="38"/>
      <c r="G189" s="38"/>
      <c r="H189" s="38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1:45" s="52" customFormat="1" ht="12.75" customHeight="1" x14ac:dyDescent="0.3">
      <c r="A190" s="51"/>
      <c r="B190" s="51"/>
      <c r="C190" s="38"/>
      <c r="D190" s="38"/>
      <c r="E190" s="38"/>
      <c r="F190" s="38"/>
      <c r="G190" s="38"/>
      <c r="H190" s="38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1:45" s="52" customFormat="1" ht="12.75" customHeight="1" x14ac:dyDescent="0.3">
      <c r="A191" s="51"/>
      <c r="B191" s="51"/>
      <c r="C191" s="38"/>
      <c r="D191" s="38"/>
      <c r="E191" s="38"/>
      <c r="F191" s="38"/>
      <c r="G191" s="38"/>
      <c r="H191" s="38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1:45" s="52" customFormat="1" ht="12.75" customHeight="1" x14ac:dyDescent="0.3">
      <c r="A192" s="51"/>
      <c r="B192" s="51"/>
      <c r="C192" s="38"/>
      <c r="D192" s="38"/>
      <c r="E192" s="38"/>
      <c r="F192" s="38"/>
      <c r="G192" s="38"/>
      <c r="H192" s="38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1:45" s="52" customFormat="1" ht="12.75" customHeight="1" x14ac:dyDescent="0.3">
      <c r="A193" s="51"/>
      <c r="B193" s="51"/>
      <c r="C193" s="38"/>
      <c r="D193" s="38"/>
      <c r="E193" s="38"/>
      <c r="F193" s="38"/>
      <c r="G193" s="38"/>
      <c r="H193" s="38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1:45" s="52" customFormat="1" ht="12.75" customHeight="1" x14ac:dyDescent="0.3">
      <c r="A194" s="51"/>
      <c r="B194" s="51"/>
      <c r="C194" s="38"/>
      <c r="D194" s="38"/>
      <c r="E194" s="38"/>
      <c r="F194" s="38"/>
      <c r="G194" s="38"/>
      <c r="H194" s="38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1:45" s="52" customFormat="1" ht="12.75" customHeight="1" x14ac:dyDescent="0.3">
      <c r="A195" s="51"/>
      <c r="B195" s="51"/>
      <c r="C195" s="38"/>
      <c r="D195" s="38"/>
      <c r="E195" s="38"/>
      <c r="F195" s="38"/>
      <c r="G195" s="38"/>
      <c r="H195" s="38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1:45" s="52" customFormat="1" ht="12.75" customHeight="1" x14ac:dyDescent="0.3">
      <c r="A196" s="51"/>
      <c r="B196" s="51"/>
      <c r="C196" s="38"/>
      <c r="D196" s="38"/>
      <c r="E196" s="38"/>
      <c r="F196" s="38"/>
      <c r="G196" s="38"/>
      <c r="H196" s="38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1:45" s="52" customFormat="1" ht="12.75" customHeight="1" x14ac:dyDescent="0.3">
      <c r="A197" s="51"/>
      <c r="B197" s="51"/>
      <c r="C197" s="38"/>
      <c r="D197" s="38"/>
      <c r="E197" s="38"/>
      <c r="F197" s="38"/>
      <c r="G197" s="38"/>
      <c r="H197" s="38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1:45" s="52" customFormat="1" ht="12.75" customHeight="1" x14ac:dyDescent="0.3">
      <c r="A198" s="51"/>
      <c r="B198" s="51"/>
      <c r="C198" s="38"/>
      <c r="D198" s="38"/>
      <c r="E198" s="38"/>
      <c r="F198" s="38"/>
      <c r="G198" s="38"/>
      <c r="H198" s="38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1:45" s="52" customFormat="1" ht="12.75" customHeight="1" x14ac:dyDescent="0.3">
      <c r="A199" s="51"/>
      <c r="B199" s="51"/>
      <c r="C199" s="38"/>
      <c r="D199" s="38"/>
      <c r="E199" s="38"/>
      <c r="F199" s="38"/>
      <c r="G199" s="38"/>
      <c r="H199" s="38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1:45" s="52" customFormat="1" ht="12.75" customHeight="1" x14ac:dyDescent="0.3">
      <c r="A200" s="51"/>
      <c r="B200" s="51"/>
      <c r="C200" s="38"/>
      <c r="D200" s="38"/>
      <c r="E200" s="38"/>
      <c r="F200" s="38"/>
      <c r="G200" s="38"/>
      <c r="H200" s="38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1:45" s="52" customFormat="1" ht="12.75" customHeight="1" x14ac:dyDescent="0.3">
      <c r="A201" s="51"/>
      <c r="B201" s="51"/>
      <c r="C201" s="38"/>
      <c r="D201" s="38"/>
      <c r="E201" s="38"/>
      <c r="F201" s="38"/>
      <c r="G201" s="38"/>
      <c r="H201" s="38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1:45" s="52" customFormat="1" ht="12.75" customHeight="1" x14ac:dyDescent="0.3">
      <c r="A202" s="51"/>
      <c r="B202" s="51"/>
      <c r="C202" s="38"/>
      <c r="D202" s="38"/>
      <c r="E202" s="38"/>
      <c r="F202" s="38"/>
      <c r="G202" s="38"/>
      <c r="H202" s="38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1:45" s="52" customFormat="1" ht="12.75" customHeight="1" x14ac:dyDescent="0.3">
      <c r="A203" s="51"/>
      <c r="B203" s="51"/>
      <c r="C203" s="38"/>
      <c r="D203" s="38"/>
      <c r="E203" s="38"/>
      <c r="F203" s="38"/>
      <c r="G203" s="38"/>
      <c r="H203" s="38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1:45" s="52" customFormat="1" ht="12.75" customHeight="1" x14ac:dyDescent="0.3">
      <c r="A204" s="51"/>
      <c r="B204" s="51"/>
      <c r="C204" s="38"/>
      <c r="D204" s="38"/>
      <c r="E204" s="38"/>
      <c r="F204" s="38"/>
      <c r="G204" s="38"/>
      <c r="H204" s="38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1:45" s="52" customFormat="1" ht="12.75" customHeight="1" x14ac:dyDescent="0.3">
      <c r="A205" s="51"/>
      <c r="B205" s="51"/>
      <c r="C205" s="38"/>
      <c r="D205" s="38"/>
      <c r="E205" s="38"/>
      <c r="F205" s="38"/>
      <c r="G205" s="38"/>
      <c r="H205" s="38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1:45" s="52" customFormat="1" ht="12.75" customHeight="1" x14ac:dyDescent="0.3">
      <c r="A206" s="51"/>
      <c r="B206" s="51"/>
      <c r="C206" s="38"/>
      <c r="D206" s="38"/>
      <c r="E206" s="38"/>
      <c r="F206" s="38"/>
      <c r="G206" s="38"/>
      <c r="H206" s="38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1:45" s="52" customFormat="1" ht="12.75" customHeight="1" x14ac:dyDescent="0.3">
      <c r="A207" s="51"/>
      <c r="B207" s="51"/>
      <c r="C207" s="38"/>
      <c r="D207" s="38"/>
      <c r="E207" s="38"/>
      <c r="F207" s="38"/>
      <c r="G207" s="38"/>
      <c r="H207" s="38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1:45" s="52" customFormat="1" ht="12.75" customHeight="1" x14ac:dyDescent="0.3">
      <c r="A208" s="51"/>
      <c r="B208" s="51"/>
      <c r="C208" s="38"/>
      <c r="D208" s="38"/>
      <c r="E208" s="38"/>
      <c r="F208" s="38"/>
      <c r="G208" s="38"/>
      <c r="H208" s="38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1:45" s="52" customFormat="1" ht="12.75" customHeight="1" x14ac:dyDescent="0.3">
      <c r="A209" s="51"/>
      <c r="B209" s="51"/>
      <c r="C209" s="38"/>
      <c r="D209" s="38"/>
      <c r="E209" s="38"/>
      <c r="F209" s="38"/>
      <c r="G209" s="38"/>
      <c r="H209" s="38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1:45" s="52" customFormat="1" ht="12.75" customHeight="1" x14ac:dyDescent="0.3">
      <c r="A210" s="51"/>
      <c r="B210" s="51"/>
      <c r="C210" s="38"/>
      <c r="D210" s="38"/>
      <c r="E210" s="38"/>
      <c r="F210" s="38"/>
      <c r="G210" s="38"/>
      <c r="H210" s="38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1:45" s="52" customFormat="1" ht="12.75" customHeight="1" x14ac:dyDescent="0.3">
      <c r="A211" s="51"/>
      <c r="B211" s="51"/>
      <c r="C211" s="38"/>
      <c r="D211" s="38"/>
      <c r="E211" s="38"/>
      <c r="F211" s="38"/>
      <c r="G211" s="38"/>
      <c r="H211" s="38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1:45" s="52" customFormat="1" ht="12.75" customHeight="1" x14ac:dyDescent="0.3">
      <c r="A212" s="51"/>
      <c r="B212" s="51"/>
      <c r="C212" s="38"/>
      <c r="D212" s="38"/>
      <c r="E212" s="38"/>
      <c r="F212" s="38"/>
      <c r="G212" s="38"/>
      <c r="H212" s="38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1:45" s="52" customFormat="1" ht="12.75" customHeight="1" x14ac:dyDescent="0.3">
      <c r="A213" s="51"/>
      <c r="B213" s="51"/>
      <c r="C213" s="38"/>
      <c r="D213" s="38"/>
      <c r="E213" s="38"/>
      <c r="F213" s="38"/>
      <c r="G213" s="38"/>
      <c r="H213" s="38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1:45" s="52" customFormat="1" ht="12.75" customHeight="1" x14ac:dyDescent="0.3">
      <c r="A214" s="51"/>
      <c r="B214" s="51"/>
      <c r="C214" s="38"/>
      <c r="D214" s="38"/>
      <c r="E214" s="38"/>
      <c r="F214" s="38"/>
      <c r="G214" s="38"/>
      <c r="H214" s="38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5" s="52" customFormat="1" ht="12.75" customHeight="1" x14ac:dyDescent="0.3">
      <c r="A215" s="51"/>
      <c r="B215" s="51"/>
      <c r="C215" s="38"/>
      <c r="D215" s="38"/>
      <c r="E215" s="38"/>
      <c r="F215" s="38"/>
      <c r="G215" s="38"/>
      <c r="H215" s="38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1:45" s="52" customFormat="1" ht="12.75" customHeight="1" x14ac:dyDescent="0.3">
      <c r="A216" s="51"/>
      <c r="B216" s="51"/>
      <c r="C216" s="38"/>
      <c r="D216" s="38"/>
      <c r="E216" s="38"/>
      <c r="F216" s="38"/>
      <c r="G216" s="38"/>
      <c r="H216" s="38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5" s="52" customFormat="1" ht="12.75" customHeight="1" x14ac:dyDescent="0.3">
      <c r="A217" s="51"/>
      <c r="B217" s="51"/>
      <c r="C217" s="38"/>
      <c r="D217" s="38"/>
      <c r="E217" s="38"/>
      <c r="F217" s="38"/>
      <c r="G217" s="38"/>
      <c r="H217" s="38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1:45" s="52" customFormat="1" ht="12.75" customHeight="1" x14ac:dyDescent="0.3">
      <c r="A218" s="51"/>
      <c r="B218" s="51"/>
      <c r="C218" s="38"/>
      <c r="D218" s="38"/>
      <c r="E218" s="38"/>
      <c r="F218" s="38"/>
      <c r="G218" s="38"/>
      <c r="H218" s="38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5" s="52" customFormat="1" ht="12.75" customHeight="1" x14ac:dyDescent="0.3">
      <c r="A219" s="51"/>
      <c r="B219" s="51"/>
      <c r="C219" s="38"/>
      <c r="D219" s="38"/>
      <c r="E219" s="38"/>
      <c r="F219" s="38"/>
      <c r="G219" s="38"/>
      <c r="H219" s="38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1:45" s="52" customFormat="1" ht="12.75" customHeight="1" x14ac:dyDescent="0.3">
      <c r="A220" s="51"/>
      <c r="B220" s="51"/>
      <c r="C220" s="38"/>
      <c r="D220" s="38"/>
      <c r="E220" s="38"/>
      <c r="F220" s="38"/>
      <c r="G220" s="38"/>
      <c r="H220" s="38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5" s="52" customFormat="1" ht="12.75" customHeight="1" x14ac:dyDescent="0.3">
      <c r="A221" s="51"/>
      <c r="B221" s="51"/>
      <c r="C221" s="38"/>
      <c r="D221" s="38"/>
      <c r="E221" s="38"/>
      <c r="F221" s="38"/>
      <c r="G221" s="38"/>
      <c r="H221" s="38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1:45" s="52" customFormat="1" ht="12.75" customHeight="1" x14ac:dyDescent="0.3">
      <c r="A222" s="51"/>
      <c r="B222" s="51"/>
      <c r="C222" s="38"/>
      <c r="D222" s="38"/>
      <c r="E222" s="38"/>
      <c r="F222" s="38"/>
      <c r="G222" s="38"/>
      <c r="H222" s="38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5" s="52" customFormat="1" ht="12.75" customHeight="1" x14ac:dyDescent="0.3">
      <c r="A223" s="51"/>
      <c r="B223" s="51"/>
      <c r="C223" s="38"/>
      <c r="D223" s="38"/>
      <c r="E223" s="38"/>
      <c r="F223" s="38"/>
      <c r="G223" s="38"/>
      <c r="H223" s="38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1:45" s="52" customFormat="1" ht="12.75" customHeight="1" x14ac:dyDescent="0.3">
      <c r="A224" s="51"/>
      <c r="B224" s="51"/>
      <c r="C224" s="38"/>
      <c r="D224" s="38"/>
      <c r="E224" s="38"/>
      <c r="F224" s="38"/>
      <c r="G224" s="38"/>
      <c r="H224" s="38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1:45" s="52" customFormat="1" ht="12.75" customHeight="1" x14ac:dyDescent="0.3">
      <c r="A225" s="51"/>
      <c r="B225" s="51"/>
      <c r="C225" s="38"/>
      <c r="D225" s="38"/>
      <c r="E225" s="38"/>
      <c r="F225" s="38"/>
      <c r="G225" s="38"/>
      <c r="H225" s="38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</row>
    <row r="226" spans="1:45" s="52" customFormat="1" ht="12.75" customHeight="1" x14ac:dyDescent="0.3">
      <c r="A226" s="51"/>
      <c r="B226" s="51"/>
      <c r="C226" s="38"/>
      <c r="D226" s="38"/>
      <c r="E226" s="38"/>
      <c r="F226" s="38"/>
      <c r="G226" s="38"/>
      <c r="H226" s="38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1:45" s="52" customFormat="1" ht="12.75" customHeight="1" x14ac:dyDescent="0.3">
      <c r="A227" s="51"/>
      <c r="B227" s="51"/>
      <c r="C227" s="38"/>
      <c r="D227" s="38"/>
      <c r="E227" s="38"/>
      <c r="F227" s="38"/>
      <c r="G227" s="38"/>
      <c r="H227" s="38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1:45" s="52" customFormat="1" ht="12.75" customHeight="1" x14ac:dyDescent="0.3">
      <c r="A228" s="51"/>
      <c r="B228" s="51"/>
      <c r="C228" s="38"/>
      <c r="D228" s="38"/>
      <c r="E228" s="38"/>
      <c r="F228" s="38"/>
      <c r="G228" s="38"/>
      <c r="H228" s="38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1:45" s="52" customFormat="1" ht="12.75" customHeight="1" x14ac:dyDescent="0.3">
      <c r="A229" s="51"/>
      <c r="B229" s="51"/>
      <c r="C229" s="38"/>
      <c r="D229" s="38"/>
      <c r="E229" s="38"/>
      <c r="F229" s="38"/>
      <c r="G229" s="38"/>
      <c r="H229" s="38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</row>
    <row r="230" spans="1:45" s="52" customFormat="1" ht="12.75" customHeight="1" x14ac:dyDescent="0.3">
      <c r="A230" s="51"/>
      <c r="B230" s="51"/>
      <c r="C230" s="38"/>
      <c r="D230" s="38"/>
      <c r="E230" s="38"/>
      <c r="F230" s="38"/>
      <c r="G230" s="38"/>
      <c r="H230" s="38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1:45" s="52" customFormat="1" ht="12.75" customHeight="1" x14ac:dyDescent="0.3">
      <c r="A231" s="51"/>
      <c r="B231" s="51"/>
      <c r="C231" s="38"/>
      <c r="D231" s="38"/>
      <c r="E231" s="38"/>
      <c r="F231" s="38"/>
      <c r="G231" s="38"/>
      <c r="H231" s="38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1:45" s="52" customFormat="1" ht="12.75" customHeight="1" x14ac:dyDescent="0.3">
      <c r="A232" s="51"/>
      <c r="B232" s="51"/>
      <c r="C232" s="38"/>
      <c r="D232" s="38"/>
      <c r="E232" s="38"/>
      <c r="F232" s="38"/>
      <c r="G232" s="38"/>
      <c r="H232" s="38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1:45" s="52" customFormat="1" ht="12.75" customHeight="1" x14ac:dyDescent="0.3">
      <c r="A233" s="51"/>
      <c r="B233" s="51"/>
      <c r="C233" s="38"/>
      <c r="D233" s="38"/>
      <c r="E233" s="38"/>
      <c r="F233" s="38"/>
      <c r="G233" s="38"/>
      <c r="H233" s="38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</row>
    <row r="234" spans="1:45" s="52" customFormat="1" ht="12.75" customHeight="1" x14ac:dyDescent="0.3">
      <c r="A234" s="51"/>
      <c r="B234" s="51"/>
      <c r="C234" s="38"/>
      <c r="D234" s="38"/>
      <c r="E234" s="38"/>
      <c r="F234" s="38"/>
      <c r="G234" s="38"/>
      <c r="H234" s="38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1:45" s="52" customFormat="1" ht="12.75" customHeight="1" x14ac:dyDescent="0.3">
      <c r="A235" s="51"/>
      <c r="B235" s="51"/>
      <c r="C235" s="38"/>
      <c r="D235" s="38"/>
      <c r="E235" s="38"/>
      <c r="F235" s="38"/>
      <c r="G235" s="38"/>
      <c r="H235" s="38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</row>
    <row r="236" spans="1:45" s="52" customFormat="1" ht="12.75" customHeight="1" x14ac:dyDescent="0.3">
      <c r="A236" s="51"/>
      <c r="B236" s="51"/>
      <c r="C236" s="38"/>
      <c r="D236" s="38"/>
      <c r="E236" s="38"/>
      <c r="F236" s="38"/>
      <c r="G236" s="38"/>
      <c r="H236" s="38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</row>
    <row r="237" spans="1:45" s="52" customFormat="1" ht="12.75" customHeight="1" x14ac:dyDescent="0.3">
      <c r="A237" s="51"/>
      <c r="B237" s="51"/>
      <c r="C237" s="38"/>
      <c r="D237" s="38"/>
      <c r="E237" s="38"/>
      <c r="F237" s="38"/>
      <c r="G237" s="38"/>
      <c r="H237" s="38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1:45" s="52" customFormat="1" ht="12.75" customHeight="1" x14ac:dyDescent="0.3">
      <c r="A238" s="51"/>
      <c r="B238" s="51"/>
      <c r="C238" s="38"/>
      <c r="D238" s="38"/>
      <c r="E238" s="38"/>
      <c r="F238" s="38"/>
      <c r="G238" s="38"/>
      <c r="H238" s="38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1:45" s="52" customFormat="1" ht="12.75" customHeight="1" x14ac:dyDescent="0.3">
      <c r="A239" s="51"/>
      <c r="B239" s="51"/>
      <c r="C239" s="38"/>
      <c r="D239" s="38"/>
      <c r="E239" s="38"/>
      <c r="F239" s="38"/>
      <c r="G239" s="38"/>
      <c r="H239" s="38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</row>
    <row r="240" spans="1:45" s="52" customFormat="1" ht="12.75" customHeight="1" x14ac:dyDescent="0.3">
      <c r="A240" s="51"/>
      <c r="B240" s="51"/>
      <c r="C240" s="38"/>
      <c r="D240" s="38"/>
      <c r="E240" s="38"/>
      <c r="F240" s="38"/>
      <c r="G240" s="38"/>
      <c r="H240" s="38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1:45" s="52" customFormat="1" ht="12.75" customHeight="1" x14ac:dyDescent="0.3">
      <c r="A241" s="51"/>
      <c r="B241" s="51"/>
      <c r="C241" s="38"/>
      <c r="D241" s="38"/>
      <c r="E241" s="38"/>
      <c r="F241" s="38"/>
      <c r="G241" s="38"/>
      <c r="H241" s="38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1:45" s="52" customFormat="1" ht="12.75" customHeight="1" x14ac:dyDescent="0.3">
      <c r="A242" s="51"/>
      <c r="B242" s="51"/>
      <c r="C242" s="38"/>
      <c r="D242" s="38"/>
      <c r="E242" s="38"/>
      <c r="F242" s="38"/>
      <c r="G242" s="38"/>
      <c r="H242" s="38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1:45" s="52" customFormat="1" ht="12.75" customHeight="1" x14ac:dyDescent="0.3">
      <c r="A243" s="51"/>
      <c r="B243" s="51"/>
      <c r="C243" s="38"/>
      <c r="D243" s="38"/>
      <c r="E243" s="38"/>
      <c r="F243" s="38"/>
      <c r="G243" s="38"/>
      <c r="H243" s="38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</row>
    <row r="244" spans="1:45" s="52" customFormat="1" ht="12.75" customHeight="1" x14ac:dyDescent="0.3">
      <c r="A244" s="51"/>
      <c r="B244" s="51"/>
      <c r="C244" s="38"/>
      <c r="D244" s="38"/>
      <c r="E244" s="38"/>
      <c r="F244" s="38"/>
      <c r="G244" s="38"/>
      <c r="H244" s="38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</row>
    <row r="245" spans="1:45" s="52" customFormat="1" ht="12.75" customHeight="1" x14ac:dyDescent="0.3">
      <c r="A245" s="51"/>
      <c r="B245" s="51"/>
      <c r="C245" s="38"/>
      <c r="D245" s="38"/>
      <c r="E245" s="38"/>
      <c r="F245" s="38"/>
      <c r="G245" s="38"/>
      <c r="H245" s="38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</row>
    <row r="246" spans="1:45" s="52" customFormat="1" ht="12.75" customHeight="1" x14ac:dyDescent="0.3">
      <c r="A246" s="51"/>
      <c r="B246" s="51"/>
      <c r="C246" s="38"/>
      <c r="D246" s="38"/>
      <c r="E246" s="38"/>
      <c r="F246" s="38"/>
      <c r="G246" s="38"/>
      <c r="H246" s="38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</row>
    <row r="247" spans="1:45" s="52" customFormat="1" ht="12.75" customHeight="1" x14ac:dyDescent="0.3">
      <c r="A247" s="51"/>
      <c r="B247" s="51"/>
      <c r="C247" s="38"/>
      <c r="D247" s="38"/>
      <c r="E247" s="38"/>
      <c r="F247" s="38"/>
      <c r="G247" s="38"/>
      <c r="H247" s="38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</row>
    <row r="248" spans="1:45" s="52" customFormat="1" ht="12.75" customHeight="1" x14ac:dyDescent="0.3">
      <c r="A248" s="51"/>
      <c r="B248" s="51"/>
      <c r="C248" s="38"/>
      <c r="D248" s="38"/>
      <c r="E248" s="38"/>
      <c r="F248" s="38"/>
      <c r="G248" s="38"/>
      <c r="H248" s="38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</row>
    <row r="249" spans="1:45" s="52" customFormat="1" ht="12.75" customHeight="1" x14ac:dyDescent="0.3">
      <c r="A249" s="51"/>
      <c r="B249" s="51"/>
      <c r="C249" s="38"/>
      <c r="D249" s="38"/>
      <c r="E249" s="38"/>
      <c r="F249" s="38"/>
      <c r="G249" s="38"/>
      <c r="H249" s="38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</row>
    <row r="250" spans="1:45" s="52" customFormat="1" ht="12.75" customHeight="1" x14ac:dyDescent="0.3">
      <c r="A250" s="51"/>
      <c r="B250" s="51"/>
      <c r="C250" s="38"/>
      <c r="D250" s="38"/>
      <c r="E250" s="38"/>
      <c r="F250" s="38"/>
      <c r="G250" s="38"/>
      <c r="H250" s="38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</row>
    <row r="251" spans="1:45" s="52" customFormat="1" ht="12.75" customHeight="1" x14ac:dyDescent="0.3">
      <c r="A251" s="51"/>
      <c r="B251" s="51"/>
      <c r="C251" s="38"/>
      <c r="D251" s="38"/>
      <c r="E251" s="38"/>
      <c r="F251" s="38"/>
      <c r="G251" s="38"/>
      <c r="H251" s="38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</row>
    <row r="252" spans="1:45" s="52" customFormat="1" ht="12.75" customHeight="1" x14ac:dyDescent="0.3">
      <c r="A252" s="51"/>
      <c r="B252" s="51"/>
      <c r="C252" s="38"/>
      <c r="D252" s="38"/>
      <c r="E252" s="38"/>
      <c r="F252" s="38"/>
      <c r="G252" s="38"/>
      <c r="H252" s="38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1:45" s="52" customFormat="1" ht="12.75" customHeight="1" x14ac:dyDescent="0.3">
      <c r="A253" s="51"/>
      <c r="B253" s="51"/>
      <c r="C253" s="38"/>
      <c r="D253" s="38"/>
      <c r="E253" s="38"/>
      <c r="F253" s="38"/>
      <c r="G253" s="38"/>
      <c r="H253" s="38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45" s="52" customFormat="1" ht="12.75" customHeight="1" x14ac:dyDescent="0.3">
      <c r="A254" s="51"/>
      <c r="B254" s="51"/>
      <c r="C254" s="38"/>
      <c r="D254" s="38"/>
      <c r="E254" s="38"/>
      <c r="F254" s="38"/>
      <c r="G254" s="38"/>
      <c r="H254" s="38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</row>
    <row r="255" spans="1:45" s="52" customFormat="1" ht="12.75" customHeight="1" x14ac:dyDescent="0.3">
      <c r="A255" s="51"/>
      <c r="B255" s="51"/>
      <c r="C255" s="38"/>
      <c r="D255" s="38"/>
      <c r="E255" s="38"/>
      <c r="F255" s="38"/>
      <c r="G255" s="38"/>
      <c r="H255" s="38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</row>
    <row r="256" spans="1:45" s="52" customFormat="1" ht="12.75" customHeight="1" x14ac:dyDescent="0.3">
      <c r="A256" s="51"/>
      <c r="B256" s="51"/>
      <c r="C256" s="38"/>
      <c r="D256" s="38"/>
      <c r="E256" s="38"/>
      <c r="F256" s="38"/>
      <c r="G256" s="38"/>
      <c r="H256" s="38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</row>
    <row r="257" spans="1:45" s="52" customFormat="1" ht="12.75" customHeight="1" x14ac:dyDescent="0.3">
      <c r="A257" s="51"/>
      <c r="B257" s="51"/>
      <c r="C257" s="38"/>
      <c r="D257" s="38"/>
      <c r="E257" s="38"/>
      <c r="F257" s="38"/>
      <c r="G257" s="38"/>
      <c r="H257" s="38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</row>
    <row r="258" spans="1:45" s="52" customFormat="1" ht="12.75" customHeight="1" x14ac:dyDescent="0.3">
      <c r="A258" s="51"/>
      <c r="B258" s="51"/>
      <c r="C258" s="38"/>
      <c r="D258" s="38"/>
      <c r="E258" s="38"/>
      <c r="F258" s="38"/>
      <c r="G258" s="38"/>
      <c r="H258" s="38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1:45" s="52" customFormat="1" ht="12.75" customHeight="1" x14ac:dyDescent="0.3">
      <c r="A259" s="51"/>
      <c r="B259" s="51"/>
      <c r="C259" s="38"/>
      <c r="D259" s="38"/>
      <c r="E259" s="38"/>
      <c r="F259" s="38"/>
      <c r="G259" s="38"/>
      <c r="H259" s="38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</row>
    <row r="260" spans="1:45" s="52" customFormat="1" ht="12.75" customHeight="1" x14ac:dyDescent="0.3">
      <c r="A260" s="51"/>
      <c r="B260" s="51"/>
      <c r="C260" s="38"/>
      <c r="D260" s="38"/>
      <c r="E260" s="38"/>
      <c r="F260" s="38"/>
      <c r="G260" s="38"/>
      <c r="H260" s="38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</row>
    <row r="261" spans="1:45" s="52" customFormat="1" ht="12.75" customHeight="1" x14ac:dyDescent="0.3">
      <c r="A261" s="51"/>
      <c r="B261" s="51"/>
      <c r="C261" s="38"/>
      <c r="D261" s="38"/>
      <c r="E261" s="38"/>
      <c r="F261" s="38"/>
      <c r="G261" s="38"/>
      <c r="H261" s="38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</row>
    <row r="262" spans="1:45" s="52" customFormat="1" ht="12.75" customHeight="1" x14ac:dyDescent="0.3">
      <c r="A262" s="51"/>
      <c r="B262" s="51"/>
      <c r="C262" s="38"/>
      <c r="D262" s="38"/>
      <c r="E262" s="38"/>
      <c r="F262" s="38"/>
      <c r="G262" s="38"/>
      <c r="H262" s="38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</row>
    <row r="263" spans="1:45" s="52" customFormat="1" ht="12.75" customHeight="1" x14ac:dyDescent="0.3">
      <c r="A263" s="51"/>
      <c r="B263" s="51"/>
      <c r="C263" s="38"/>
      <c r="D263" s="38"/>
      <c r="E263" s="38"/>
      <c r="F263" s="38"/>
      <c r="G263" s="38"/>
      <c r="H263" s="38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</row>
    <row r="264" spans="1:45" s="52" customFormat="1" ht="12.75" customHeight="1" x14ac:dyDescent="0.3">
      <c r="A264" s="51"/>
      <c r="B264" s="51"/>
      <c r="C264" s="38"/>
      <c r="D264" s="38"/>
      <c r="E264" s="38"/>
      <c r="F264" s="38"/>
      <c r="G264" s="38"/>
      <c r="H264" s="38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</row>
    <row r="265" spans="1:45" s="52" customFormat="1" ht="12.75" customHeight="1" x14ac:dyDescent="0.3">
      <c r="A265" s="51"/>
      <c r="B265" s="51"/>
      <c r="C265" s="38"/>
      <c r="D265" s="38"/>
      <c r="E265" s="38"/>
      <c r="F265" s="38"/>
      <c r="G265" s="38"/>
      <c r="H265" s="38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</row>
    <row r="266" spans="1:45" s="52" customFormat="1" ht="12.75" customHeight="1" x14ac:dyDescent="0.3">
      <c r="A266" s="51"/>
      <c r="B266" s="51"/>
      <c r="C266" s="38"/>
      <c r="D266" s="38"/>
      <c r="E266" s="38"/>
      <c r="F266" s="38"/>
      <c r="G266" s="38"/>
      <c r="H266" s="38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</row>
    <row r="267" spans="1:45" s="52" customFormat="1" ht="12.75" customHeight="1" x14ac:dyDescent="0.3">
      <c r="A267" s="51"/>
      <c r="B267" s="51"/>
      <c r="C267" s="38"/>
      <c r="D267" s="38"/>
      <c r="E267" s="38"/>
      <c r="F267" s="38"/>
      <c r="G267" s="38"/>
      <c r="H267" s="38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</row>
    <row r="268" spans="1:45" s="52" customFormat="1" ht="12.75" customHeight="1" x14ac:dyDescent="0.3">
      <c r="A268" s="51"/>
      <c r="B268" s="51"/>
      <c r="C268" s="38"/>
      <c r="D268" s="38"/>
      <c r="E268" s="38"/>
      <c r="F268" s="38"/>
      <c r="G268" s="38"/>
      <c r="H268" s="38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</row>
    <row r="269" spans="1:45" s="52" customFormat="1" ht="12.75" customHeight="1" x14ac:dyDescent="0.3">
      <c r="A269" s="51"/>
      <c r="B269" s="51"/>
      <c r="C269" s="38"/>
      <c r="D269" s="38"/>
      <c r="E269" s="38"/>
      <c r="F269" s="38"/>
      <c r="G269" s="38"/>
      <c r="H269" s="38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</row>
    <row r="270" spans="1:45" s="52" customFormat="1" ht="12.75" customHeight="1" x14ac:dyDescent="0.3">
      <c r="A270" s="51"/>
      <c r="B270" s="51"/>
      <c r="C270" s="38"/>
      <c r="D270" s="38"/>
      <c r="E270" s="38"/>
      <c r="F270" s="38"/>
      <c r="G270" s="38"/>
      <c r="H270" s="38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</row>
    <row r="271" spans="1:45" s="52" customFormat="1" ht="12.75" customHeight="1" x14ac:dyDescent="0.3">
      <c r="A271" s="51"/>
      <c r="B271" s="51"/>
      <c r="C271" s="38"/>
      <c r="D271" s="38"/>
      <c r="E271" s="38"/>
      <c r="F271" s="38"/>
      <c r="G271" s="38"/>
      <c r="H271" s="38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</row>
    <row r="272" spans="1:45" s="52" customFormat="1" ht="12.75" customHeight="1" x14ac:dyDescent="0.3">
      <c r="A272" s="51"/>
      <c r="B272" s="51"/>
      <c r="C272" s="38"/>
      <c r="D272" s="38"/>
      <c r="E272" s="38"/>
      <c r="F272" s="38"/>
      <c r="G272" s="38"/>
      <c r="H272" s="38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</row>
    <row r="273" spans="1:45" s="52" customFormat="1" ht="12.75" customHeight="1" x14ac:dyDescent="0.3">
      <c r="A273" s="51"/>
      <c r="B273" s="51"/>
      <c r="C273" s="38"/>
      <c r="D273" s="38"/>
      <c r="E273" s="38"/>
      <c r="F273" s="38"/>
      <c r="G273" s="38"/>
      <c r="H273" s="38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</row>
    <row r="274" spans="1:45" s="52" customFormat="1" ht="12.75" customHeight="1" x14ac:dyDescent="0.3">
      <c r="A274" s="51"/>
      <c r="B274" s="51"/>
      <c r="C274" s="38"/>
      <c r="D274" s="38"/>
      <c r="E274" s="38"/>
      <c r="F274" s="38"/>
      <c r="G274" s="38"/>
      <c r="H274" s="38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</row>
    <row r="275" spans="1:45" s="52" customFormat="1" ht="12.75" customHeight="1" x14ac:dyDescent="0.3">
      <c r="A275" s="51"/>
      <c r="B275" s="51"/>
      <c r="C275" s="38"/>
      <c r="D275" s="38"/>
      <c r="E275" s="38"/>
      <c r="F275" s="38"/>
      <c r="G275" s="38"/>
      <c r="H275" s="38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</row>
    <row r="276" spans="1:45" s="52" customFormat="1" ht="12.75" customHeight="1" x14ac:dyDescent="0.3">
      <c r="A276" s="51"/>
      <c r="B276" s="51"/>
      <c r="C276" s="38"/>
      <c r="D276" s="38"/>
      <c r="E276" s="38"/>
      <c r="F276" s="38"/>
      <c r="G276" s="38"/>
      <c r="H276" s="38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</row>
    <row r="277" spans="1:45" s="52" customFormat="1" ht="12.75" customHeight="1" x14ac:dyDescent="0.3">
      <c r="A277" s="51"/>
      <c r="B277" s="51"/>
      <c r="C277" s="38"/>
      <c r="D277" s="38"/>
      <c r="E277" s="38"/>
      <c r="F277" s="38"/>
      <c r="G277" s="38"/>
      <c r="H277" s="38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</row>
    <row r="278" spans="1:45" s="52" customFormat="1" ht="12.75" customHeight="1" x14ac:dyDescent="0.3">
      <c r="A278" s="51"/>
      <c r="B278" s="51"/>
      <c r="C278" s="38"/>
      <c r="D278" s="38"/>
      <c r="E278" s="38"/>
      <c r="F278" s="38"/>
      <c r="G278" s="38"/>
      <c r="H278" s="38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</row>
    <row r="279" spans="1:45" s="52" customFormat="1" ht="12.75" customHeight="1" x14ac:dyDescent="0.3">
      <c r="A279" s="51"/>
      <c r="B279" s="51"/>
      <c r="C279" s="38"/>
      <c r="D279" s="38"/>
      <c r="E279" s="38"/>
      <c r="F279" s="38"/>
      <c r="G279" s="38"/>
      <c r="H279" s="38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</row>
    <row r="280" spans="1:45" s="52" customFormat="1" ht="12.75" customHeight="1" x14ac:dyDescent="0.3">
      <c r="A280" s="51"/>
      <c r="B280" s="51"/>
      <c r="C280" s="38"/>
      <c r="D280" s="38"/>
      <c r="E280" s="38"/>
      <c r="F280" s="38"/>
      <c r="G280" s="38"/>
      <c r="H280" s="38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</row>
    <row r="281" spans="1:45" s="52" customFormat="1" ht="12.75" customHeight="1" x14ac:dyDescent="0.3">
      <c r="A281" s="51"/>
      <c r="B281" s="51"/>
      <c r="C281" s="38"/>
      <c r="D281" s="38"/>
      <c r="E281" s="38"/>
      <c r="F281" s="38"/>
      <c r="G281" s="38"/>
      <c r="H281" s="38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</row>
    <row r="282" spans="1:45" s="52" customFormat="1" ht="12.75" customHeight="1" x14ac:dyDescent="0.3">
      <c r="A282" s="51"/>
      <c r="B282" s="51"/>
      <c r="C282" s="38"/>
      <c r="D282" s="38"/>
      <c r="E282" s="38"/>
      <c r="F282" s="38"/>
      <c r="G282" s="38"/>
      <c r="H282" s="38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</row>
    <row r="283" spans="1:45" s="52" customFormat="1" ht="12.75" customHeight="1" x14ac:dyDescent="0.3">
      <c r="A283" s="51"/>
      <c r="B283" s="51"/>
      <c r="C283" s="38"/>
      <c r="D283" s="38"/>
      <c r="E283" s="38"/>
      <c r="F283" s="38"/>
      <c r="G283" s="38"/>
      <c r="H283" s="38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</row>
    <row r="284" spans="1:45" s="52" customFormat="1" ht="12.75" customHeight="1" x14ac:dyDescent="0.3">
      <c r="A284" s="51"/>
      <c r="B284" s="51"/>
      <c r="C284" s="38"/>
      <c r="D284" s="38"/>
      <c r="E284" s="38"/>
      <c r="F284" s="38"/>
      <c r="G284" s="38"/>
      <c r="H284" s="38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</row>
    <row r="285" spans="1:45" s="52" customFormat="1" ht="12.75" customHeight="1" x14ac:dyDescent="0.3">
      <c r="A285" s="51"/>
      <c r="B285" s="51"/>
      <c r="C285" s="38"/>
      <c r="D285" s="38"/>
      <c r="E285" s="38"/>
      <c r="F285" s="38"/>
      <c r="G285" s="38"/>
      <c r="H285" s="38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</row>
    <row r="286" spans="1:45" s="52" customFormat="1" ht="12.75" customHeight="1" x14ac:dyDescent="0.3">
      <c r="A286" s="51"/>
      <c r="B286" s="51"/>
      <c r="C286" s="38"/>
      <c r="D286" s="38"/>
      <c r="E286" s="38"/>
      <c r="F286" s="38"/>
      <c r="G286" s="38"/>
      <c r="H286" s="38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</row>
    <row r="287" spans="1:45" s="52" customFormat="1" ht="12.75" customHeight="1" x14ac:dyDescent="0.3">
      <c r="A287" s="51"/>
      <c r="B287" s="51"/>
      <c r="C287" s="38"/>
      <c r="D287" s="38"/>
      <c r="E287" s="38"/>
      <c r="F287" s="38"/>
      <c r="G287" s="38"/>
      <c r="H287" s="38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</row>
    <row r="288" spans="1:45" s="52" customFormat="1" ht="12.75" customHeight="1" x14ac:dyDescent="0.3">
      <c r="A288" s="51"/>
      <c r="B288" s="51"/>
      <c r="C288" s="38"/>
      <c r="D288" s="38"/>
      <c r="E288" s="38"/>
      <c r="F288" s="38"/>
      <c r="G288" s="38"/>
      <c r="H288" s="38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</row>
    <row r="289" spans="1:45" s="52" customFormat="1" ht="12.75" customHeight="1" x14ac:dyDescent="0.3">
      <c r="A289" s="51"/>
      <c r="B289" s="51"/>
      <c r="C289" s="38"/>
      <c r="D289" s="38"/>
      <c r="E289" s="38"/>
      <c r="F289" s="38"/>
      <c r="G289" s="38"/>
      <c r="H289" s="38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</row>
    <row r="290" spans="1:45" s="52" customFormat="1" ht="12.75" customHeight="1" x14ac:dyDescent="0.3">
      <c r="A290" s="51"/>
      <c r="B290" s="51"/>
      <c r="C290" s="38"/>
      <c r="D290" s="38"/>
      <c r="E290" s="38"/>
      <c r="F290" s="38"/>
      <c r="G290" s="38"/>
      <c r="H290" s="38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</row>
    <row r="291" spans="1:45" s="52" customFormat="1" ht="12.75" customHeight="1" x14ac:dyDescent="0.3">
      <c r="A291" s="51"/>
      <c r="B291" s="51"/>
      <c r="C291" s="38"/>
      <c r="D291" s="38"/>
      <c r="E291" s="38"/>
      <c r="F291" s="38"/>
      <c r="G291" s="38"/>
      <c r="H291" s="38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</row>
    <row r="292" spans="1:45" s="52" customFormat="1" ht="12.75" customHeight="1" x14ac:dyDescent="0.3">
      <c r="A292" s="51"/>
      <c r="B292" s="51"/>
      <c r="C292" s="38"/>
      <c r="D292" s="38"/>
      <c r="E292" s="38"/>
      <c r="F292" s="38"/>
      <c r="G292" s="38"/>
      <c r="H292" s="38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</row>
    <row r="293" spans="1:45" s="52" customFormat="1" ht="12.75" customHeight="1" x14ac:dyDescent="0.3">
      <c r="A293" s="51"/>
      <c r="B293" s="51"/>
      <c r="C293" s="38"/>
      <c r="D293" s="38"/>
      <c r="E293" s="38"/>
      <c r="F293" s="38"/>
      <c r="G293" s="38"/>
      <c r="H293" s="38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</row>
    <row r="294" spans="1:45" s="52" customFormat="1" ht="12.75" customHeight="1" x14ac:dyDescent="0.3">
      <c r="A294" s="51"/>
      <c r="B294" s="51"/>
      <c r="C294" s="38"/>
      <c r="D294" s="38"/>
      <c r="E294" s="38"/>
      <c r="F294" s="38"/>
      <c r="G294" s="38"/>
      <c r="H294" s="38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</row>
    <row r="295" spans="1:45" s="52" customFormat="1" ht="12.75" customHeight="1" x14ac:dyDescent="0.3">
      <c r="A295" s="51"/>
      <c r="B295" s="51"/>
      <c r="C295" s="38"/>
      <c r="D295" s="38"/>
      <c r="E295" s="38"/>
      <c r="F295" s="38"/>
      <c r="G295" s="38"/>
      <c r="H295" s="38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</row>
    <row r="296" spans="1:45" s="52" customFormat="1" ht="12.75" customHeight="1" x14ac:dyDescent="0.3">
      <c r="A296" s="51"/>
      <c r="B296" s="51"/>
      <c r="C296" s="38"/>
      <c r="D296" s="38"/>
      <c r="E296" s="38"/>
      <c r="F296" s="38"/>
      <c r="G296" s="38"/>
      <c r="H296" s="38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</row>
    <row r="297" spans="1:45" s="52" customFormat="1" ht="12.75" customHeight="1" x14ac:dyDescent="0.3">
      <c r="A297" s="51"/>
      <c r="B297" s="51"/>
      <c r="C297" s="38"/>
      <c r="D297" s="38"/>
      <c r="E297" s="38"/>
      <c r="F297" s="38"/>
      <c r="G297" s="38"/>
      <c r="H297" s="38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</row>
    <row r="298" spans="1:45" s="52" customFormat="1" ht="12.75" customHeight="1" x14ac:dyDescent="0.3">
      <c r="A298" s="51"/>
      <c r="B298" s="51"/>
      <c r="C298" s="38"/>
      <c r="D298" s="38"/>
      <c r="E298" s="38"/>
      <c r="F298" s="38"/>
      <c r="G298" s="38"/>
      <c r="H298" s="38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</row>
    <row r="299" spans="1:45" s="52" customFormat="1" ht="12.75" customHeight="1" x14ac:dyDescent="0.3">
      <c r="A299" s="51"/>
      <c r="B299" s="51"/>
      <c r="C299" s="38"/>
      <c r="D299" s="38"/>
      <c r="E299" s="38"/>
      <c r="F299" s="38"/>
      <c r="G299" s="38"/>
      <c r="H299" s="38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</row>
    <row r="300" spans="1:45" s="52" customFormat="1" ht="12.75" customHeight="1" x14ac:dyDescent="0.3">
      <c r="A300" s="51"/>
      <c r="B300" s="51"/>
      <c r="C300" s="38"/>
      <c r="D300" s="38"/>
      <c r="E300" s="38"/>
      <c r="F300" s="38"/>
      <c r="G300" s="38"/>
      <c r="H300" s="38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</row>
    <row r="301" spans="1:45" s="52" customFormat="1" ht="12.75" customHeight="1" x14ac:dyDescent="0.3">
      <c r="A301" s="51"/>
      <c r="B301" s="51"/>
      <c r="C301" s="38"/>
      <c r="D301" s="38"/>
      <c r="E301" s="38"/>
      <c r="F301" s="38"/>
      <c r="G301" s="38"/>
      <c r="H301" s="38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</row>
    <row r="302" spans="1:45" s="52" customFormat="1" ht="12.75" customHeight="1" x14ac:dyDescent="0.3">
      <c r="A302" s="51"/>
      <c r="B302" s="51"/>
      <c r="C302" s="38"/>
      <c r="D302" s="38"/>
      <c r="E302" s="38"/>
      <c r="F302" s="38"/>
      <c r="G302" s="38"/>
      <c r="H302" s="38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</row>
    <row r="303" spans="1:45" s="52" customFormat="1" ht="12.75" customHeight="1" x14ac:dyDescent="0.3">
      <c r="A303" s="51"/>
      <c r="B303" s="51"/>
      <c r="C303" s="38"/>
      <c r="D303" s="38"/>
      <c r="E303" s="38"/>
      <c r="F303" s="38"/>
      <c r="G303" s="38"/>
      <c r="H303" s="38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</row>
    <row r="304" spans="1:45" s="52" customFormat="1" ht="12.75" customHeight="1" x14ac:dyDescent="0.3">
      <c r="A304" s="51"/>
      <c r="B304" s="51"/>
      <c r="C304" s="38"/>
      <c r="D304" s="38"/>
      <c r="E304" s="38"/>
      <c r="F304" s="38"/>
      <c r="G304" s="38"/>
      <c r="H304" s="38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</row>
    <row r="305" spans="1:45" s="52" customFormat="1" ht="12.75" customHeight="1" x14ac:dyDescent="0.3">
      <c r="A305" s="51"/>
      <c r="B305" s="51"/>
      <c r="C305" s="38"/>
      <c r="D305" s="38"/>
      <c r="E305" s="38"/>
      <c r="F305" s="38"/>
      <c r="G305" s="38"/>
      <c r="H305" s="38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</row>
    <row r="306" spans="1:45" s="52" customFormat="1" ht="12.75" customHeight="1" x14ac:dyDescent="0.3">
      <c r="A306" s="51"/>
      <c r="B306" s="51"/>
      <c r="C306" s="38"/>
      <c r="D306" s="38"/>
      <c r="E306" s="38"/>
      <c r="F306" s="38"/>
      <c r="G306" s="38"/>
      <c r="H306" s="38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</row>
    <row r="307" spans="1:45" s="52" customFormat="1" ht="12.75" customHeight="1" x14ac:dyDescent="0.3">
      <c r="A307" s="51"/>
      <c r="B307" s="51"/>
      <c r="C307" s="38"/>
      <c r="D307" s="38"/>
      <c r="E307" s="38"/>
      <c r="F307" s="38"/>
      <c r="G307" s="38"/>
      <c r="H307" s="38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</row>
    <row r="308" spans="1:45" s="52" customFormat="1" ht="12.75" customHeight="1" x14ac:dyDescent="0.3">
      <c r="A308" s="51"/>
      <c r="B308" s="51"/>
      <c r="C308" s="38"/>
      <c r="D308" s="38"/>
      <c r="E308" s="38"/>
      <c r="F308" s="38"/>
      <c r="G308" s="38"/>
      <c r="H308" s="38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</row>
    <row r="309" spans="1:45" s="52" customFormat="1" ht="12.75" customHeight="1" x14ac:dyDescent="0.3">
      <c r="A309" s="51"/>
      <c r="B309" s="51"/>
      <c r="C309" s="38"/>
      <c r="D309" s="38"/>
      <c r="E309" s="38"/>
      <c r="F309" s="38"/>
      <c r="G309" s="38"/>
      <c r="H309" s="38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</row>
    <row r="310" spans="1:45" s="52" customFormat="1" ht="12.75" customHeight="1" x14ac:dyDescent="0.3">
      <c r="A310" s="51"/>
      <c r="B310" s="51"/>
      <c r="C310" s="38"/>
      <c r="D310" s="38"/>
      <c r="E310" s="38"/>
      <c r="F310" s="38"/>
      <c r="G310" s="38"/>
      <c r="H310" s="38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</row>
    <row r="311" spans="1:45" s="52" customFormat="1" ht="12.75" customHeight="1" x14ac:dyDescent="0.3">
      <c r="A311" s="51"/>
      <c r="B311" s="51"/>
      <c r="C311" s="38"/>
      <c r="D311" s="38"/>
      <c r="E311" s="38"/>
      <c r="F311" s="38"/>
      <c r="G311" s="38"/>
      <c r="H311" s="38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</row>
    <row r="312" spans="1:45" s="52" customFormat="1" ht="12.75" customHeight="1" x14ac:dyDescent="0.3">
      <c r="A312" s="51"/>
      <c r="B312" s="51"/>
      <c r="C312" s="38"/>
      <c r="D312" s="38"/>
      <c r="E312" s="38"/>
      <c r="F312" s="38"/>
      <c r="G312" s="38"/>
      <c r="H312" s="38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</row>
    <row r="313" spans="1:45" s="52" customFormat="1" ht="12.75" customHeight="1" x14ac:dyDescent="0.3">
      <c r="A313" s="51"/>
      <c r="B313" s="51"/>
      <c r="C313" s="38"/>
      <c r="D313" s="38"/>
      <c r="E313" s="38"/>
      <c r="F313" s="38"/>
      <c r="G313" s="38"/>
      <c r="H313" s="38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</row>
    <row r="314" spans="1:45" s="52" customFormat="1" ht="12.75" customHeight="1" x14ac:dyDescent="0.3">
      <c r="A314" s="51"/>
      <c r="B314" s="51"/>
      <c r="C314" s="38"/>
      <c r="D314" s="38"/>
      <c r="E314" s="38"/>
      <c r="F314" s="38"/>
      <c r="G314" s="38"/>
      <c r="H314" s="38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</row>
    <row r="315" spans="1:45" s="52" customFormat="1" ht="12.75" customHeight="1" x14ac:dyDescent="0.3">
      <c r="A315" s="51"/>
      <c r="B315" s="51"/>
      <c r="C315" s="38"/>
      <c r="D315" s="38"/>
      <c r="E315" s="38"/>
      <c r="F315" s="38"/>
      <c r="G315" s="38"/>
      <c r="H315" s="38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</row>
    <row r="316" spans="1:45" s="52" customFormat="1" ht="12.75" customHeight="1" x14ac:dyDescent="0.3">
      <c r="A316" s="51"/>
      <c r="B316" s="51"/>
      <c r="C316" s="38"/>
      <c r="D316" s="38"/>
      <c r="E316" s="38"/>
      <c r="F316" s="38"/>
      <c r="G316" s="38"/>
      <c r="H316" s="38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</row>
    <row r="317" spans="1:45" s="52" customFormat="1" ht="12.75" customHeight="1" x14ac:dyDescent="0.3">
      <c r="A317" s="51"/>
      <c r="B317" s="51"/>
      <c r="C317" s="38"/>
      <c r="D317" s="38"/>
      <c r="E317" s="38"/>
      <c r="F317" s="38"/>
      <c r="G317" s="38"/>
      <c r="H317" s="38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</row>
    <row r="318" spans="1:45" s="52" customFormat="1" ht="12.75" customHeight="1" x14ac:dyDescent="0.3">
      <c r="A318" s="51"/>
      <c r="B318" s="51"/>
      <c r="C318" s="38"/>
      <c r="D318" s="38"/>
      <c r="E318" s="38"/>
      <c r="F318" s="38"/>
      <c r="G318" s="38"/>
      <c r="H318" s="38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</row>
    <row r="319" spans="1:45" s="52" customFormat="1" ht="12.75" customHeight="1" x14ac:dyDescent="0.3">
      <c r="A319" s="51"/>
      <c r="B319" s="51"/>
      <c r="C319" s="38"/>
      <c r="D319" s="38"/>
      <c r="E319" s="38"/>
      <c r="F319" s="38"/>
      <c r="G319" s="38"/>
      <c r="H319" s="38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</row>
    <row r="320" spans="1:45" s="52" customFormat="1" ht="12.75" customHeight="1" x14ac:dyDescent="0.3">
      <c r="A320" s="51"/>
      <c r="B320" s="51"/>
      <c r="C320" s="38"/>
      <c r="D320" s="38"/>
      <c r="E320" s="38"/>
      <c r="F320" s="38"/>
      <c r="G320" s="38"/>
      <c r="H320" s="38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</row>
    <row r="321" spans="1:45" s="52" customFormat="1" ht="12.75" customHeight="1" x14ac:dyDescent="0.3">
      <c r="A321" s="51"/>
      <c r="B321" s="51"/>
      <c r="C321" s="38"/>
      <c r="D321" s="38"/>
      <c r="E321" s="38"/>
      <c r="F321" s="38"/>
      <c r="G321" s="38"/>
      <c r="H321" s="38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</row>
    <row r="322" spans="1:45" s="52" customFormat="1" ht="12.75" customHeight="1" x14ac:dyDescent="0.3">
      <c r="A322" s="51"/>
      <c r="B322" s="51"/>
      <c r="C322" s="38"/>
      <c r="D322" s="38"/>
      <c r="E322" s="38"/>
      <c r="F322" s="38"/>
      <c r="G322" s="38"/>
      <c r="H322" s="38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</row>
    <row r="323" spans="1:45" s="52" customFormat="1" ht="12.75" customHeight="1" x14ac:dyDescent="0.3">
      <c r="A323" s="51"/>
      <c r="B323" s="51"/>
      <c r="C323" s="38"/>
      <c r="D323" s="38"/>
      <c r="E323" s="38"/>
      <c r="F323" s="38"/>
      <c r="G323" s="38"/>
      <c r="H323" s="38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</row>
    <row r="324" spans="1:45" s="52" customFormat="1" ht="12.75" customHeight="1" x14ac:dyDescent="0.3">
      <c r="A324" s="51"/>
      <c r="B324" s="51"/>
      <c r="C324" s="38"/>
      <c r="D324" s="38"/>
      <c r="E324" s="38"/>
      <c r="F324" s="38"/>
      <c r="G324" s="38"/>
      <c r="H324" s="38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</row>
    <row r="325" spans="1:45" s="52" customFormat="1" ht="12.75" customHeight="1" x14ac:dyDescent="0.3">
      <c r="A325" s="51"/>
      <c r="B325" s="51"/>
      <c r="C325" s="38"/>
      <c r="D325" s="38"/>
      <c r="E325" s="38"/>
      <c r="F325" s="38"/>
      <c r="G325" s="38"/>
      <c r="H325" s="38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</row>
    <row r="326" spans="1:45" s="52" customFormat="1" ht="12.75" customHeight="1" x14ac:dyDescent="0.3">
      <c r="A326" s="51"/>
      <c r="B326" s="51"/>
      <c r="C326" s="38"/>
      <c r="D326" s="38"/>
      <c r="E326" s="38"/>
      <c r="F326" s="38"/>
      <c r="G326" s="38"/>
      <c r="H326" s="38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</row>
    <row r="327" spans="1:45" s="52" customFormat="1" ht="12.75" customHeight="1" x14ac:dyDescent="0.3">
      <c r="A327" s="51"/>
      <c r="B327" s="51"/>
      <c r="C327" s="38"/>
      <c r="D327" s="38"/>
      <c r="E327" s="38"/>
      <c r="F327" s="38"/>
      <c r="G327" s="38"/>
      <c r="H327" s="38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</row>
    <row r="328" spans="1:45" s="52" customFormat="1" ht="12.75" customHeight="1" x14ac:dyDescent="0.3">
      <c r="A328" s="51"/>
      <c r="B328" s="51"/>
      <c r="C328" s="38"/>
      <c r="D328" s="38"/>
      <c r="E328" s="38"/>
      <c r="F328" s="38"/>
      <c r="G328" s="38"/>
      <c r="H328" s="38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</row>
    <row r="329" spans="1:45" s="52" customFormat="1" ht="12.75" customHeight="1" x14ac:dyDescent="0.3">
      <c r="A329" s="51"/>
      <c r="B329" s="51"/>
      <c r="C329" s="38"/>
      <c r="D329" s="38"/>
      <c r="E329" s="38"/>
      <c r="F329" s="38"/>
      <c r="G329" s="38"/>
      <c r="H329" s="38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</row>
    <row r="330" spans="1:45" s="52" customFormat="1" ht="12.75" customHeight="1" x14ac:dyDescent="0.3">
      <c r="A330" s="51"/>
      <c r="B330" s="51"/>
      <c r="C330" s="38"/>
      <c r="D330" s="38"/>
      <c r="E330" s="38"/>
      <c r="F330" s="38"/>
      <c r="G330" s="38"/>
      <c r="H330" s="38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</row>
    <row r="331" spans="1:45" s="52" customFormat="1" ht="12.75" customHeight="1" x14ac:dyDescent="0.3">
      <c r="A331" s="51"/>
      <c r="B331" s="51"/>
      <c r="C331" s="38"/>
      <c r="D331" s="38"/>
      <c r="E331" s="38"/>
      <c r="F331" s="38"/>
      <c r="G331" s="38"/>
      <c r="H331" s="38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</row>
    <row r="332" spans="1:45" s="52" customFormat="1" ht="12.75" customHeight="1" x14ac:dyDescent="0.3">
      <c r="A332" s="51"/>
      <c r="B332" s="51"/>
      <c r="C332" s="38"/>
      <c r="D332" s="38"/>
      <c r="E332" s="38"/>
      <c r="F332" s="38"/>
      <c r="G332" s="38"/>
      <c r="H332" s="38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</row>
    <row r="333" spans="1:45" s="52" customFormat="1" ht="12.75" customHeight="1" x14ac:dyDescent="0.3">
      <c r="A333" s="51"/>
      <c r="B333" s="51"/>
      <c r="C333" s="38"/>
      <c r="D333" s="38"/>
      <c r="E333" s="38"/>
      <c r="F333" s="38"/>
      <c r="G333" s="38"/>
      <c r="H333" s="38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</row>
    <row r="334" spans="1:45" s="52" customFormat="1" ht="12.75" customHeight="1" x14ac:dyDescent="0.3">
      <c r="A334" s="51"/>
      <c r="B334" s="51"/>
      <c r="C334" s="38"/>
      <c r="D334" s="38"/>
      <c r="E334" s="38"/>
      <c r="F334" s="38"/>
      <c r="G334" s="38"/>
      <c r="H334" s="38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</row>
    <row r="335" spans="1:45" s="52" customFormat="1" ht="12.75" customHeight="1" x14ac:dyDescent="0.3">
      <c r="A335" s="51"/>
      <c r="B335" s="51"/>
      <c r="C335" s="38"/>
      <c r="D335" s="38"/>
      <c r="E335" s="38"/>
      <c r="F335" s="38"/>
      <c r="G335" s="38"/>
      <c r="H335" s="38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</row>
    <row r="336" spans="1:45" s="52" customFormat="1" ht="12.75" customHeight="1" x14ac:dyDescent="0.3">
      <c r="A336" s="51"/>
      <c r="B336" s="51"/>
      <c r="C336" s="38"/>
      <c r="D336" s="38"/>
      <c r="E336" s="38"/>
      <c r="F336" s="38"/>
      <c r="G336" s="38"/>
      <c r="H336" s="38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</row>
    <row r="337" spans="1:45" s="52" customFormat="1" ht="12.75" customHeight="1" x14ac:dyDescent="0.3">
      <c r="A337" s="51"/>
      <c r="B337" s="51"/>
      <c r="C337" s="38"/>
      <c r="D337" s="38"/>
      <c r="E337" s="38"/>
      <c r="F337" s="38"/>
      <c r="G337" s="38"/>
      <c r="H337" s="38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</row>
    <row r="338" spans="1:45" s="52" customFormat="1" ht="12.75" customHeight="1" x14ac:dyDescent="0.3">
      <c r="A338" s="51"/>
      <c r="B338" s="51"/>
      <c r="C338" s="38"/>
      <c r="D338" s="38"/>
      <c r="E338" s="38"/>
      <c r="F338" s="38"/>
      <c r="G338" s="38"/>
      <c r="H338" s="38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</row>
    <row r="339" spans="1:45" s="52" customFormat="1" ht="12.75" customHeight="1" x14ac:dyDescent="0.3">
      <c r="A339" s="51"/>
      <c r="B339" s="51"/>
      <c r="C339" s="38"/>
      <c r="D339" s="38"/>
      <c r="E339" s="38"/>
      <c r="F339" s="38"/>
      <c r="G339" s="38"/>
      <c r="H339" s="38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</row>
    <row r="340" spans="1:45" s="52" customFormat="1" ht="12.75" customHeight="1" x14ac:dyDescent="0.3">
      <c r="A340" s="51"/>
      <c r="B340" s="51"/>
      <c r="C340" s="38"/>
      <c r="D340" s="38"/>
      <c r="E340" s="38"/>
      <c r="F340" s="38"/>
      <c r="G340" s="38"/>
      <c r="H340" s="38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</row>
    <row r="341" spans="1:45" s="52" customFormat="1" ht="12.75" customHeight="1" x14ac:dyDescent="0.3">
      <c r="A341" s="51"/>
      <c r="B341" s="51"/>
      <c r="C341" s="38"/>
      <c r="D341" s="38"/>
      <c r="E341" s="38"/>
      <c r="F341" s="38"/>
      <c r="G341" s="38"/>
      <c r="H341" s="38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</row>
    <row r="342" spans="1:45" s="52" customFormat="1" ht="12.75" customHeight="1" x14ac:dyDescent="0.3">
      <c r="A342" s="51"/>
      <c r="B342" s="51"/>
      <c r="C342" s="38"/>
      <c r="D342" s="38"/>
      <c r="E342" s="38"/>
      <c r="F342" s="38"/>
      <c r="G342" s="38"/>
      <c r="H342" s="38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</row>
    <row r="343" spans="1:45" s="52" customFormat="1" ht="12.75" customHeight="1" x14ac:dyDescent="0.3">
      <c r="A343" s="51"/>
      <c r="B343" s="51"/>
      <c r="C343" s="38"/>
      <c r="D343" s="38"/>
      <c r="E343" s="38"/>
      <c r="F343" s="38"/>
      <c r="G343" s="38"/>
      <c r="H343" s="38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</row>
    <row r="344" spans="1:45" s="52" customFormat="1" ht="12.75" customHeight="1" x14ac:dyDescent="0.3">
      <c r="A344" s="51"/>
      <c r="B344" s="51"/>
      <c r="C344" s="38"/>
      <c r="D344" s="38"/>
      <c r="E344" s="38"/>
      <c r="F344" s="38"/>
      <c r="G344" s="38"/>
      <c r="H344" s="38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</row>
    <row r="345" spans="1:45" s="52" customFormat="1" ht="12.75" customHeight="1" x14ac:dyDescent="0.3">
      <c r="A345" s="51"/>
      <c r="B345" s="51"/>
      <c r="C345" s="38"/>
      <c r="D345" s="38"/>
      <c r="E345" s="38"/>
      <c r="F345" s="38"/>
      <c r="G345" s="38"/>
      <c r="H345" s="38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</row>
    <row r="346" spans="1:45" s="52" customFormat="1" ht="12.75" customHeight="1" x14ac:dyDescent="0.3">
      <c r="A346" s="51"/>
      <c r="B346" s="51"/>
      <c r="C346" s="38"/>
      <c r="D346" s="38"/>
      <c r="E346" s="38"/>
      <c r="F346" s="38"/>
      <c r="G346" s="38"/>
      <c r="H346" s="38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</row>
    <row r="347" spans="1:45" s="52" customFormat="1" ht="12.75" customHeight="1" x14ac:dyDescent="0.3">
      <c r="A347" s="51"/>
      <c r="B347" s="51"/>
      <c r="C347" s="38"/>
      <c r="D347" s="38"/>
      <c r="E347" s="38"/>
      <c r="F347" s="38"/>
      <c r="G347" s="38"/>
      <c r="H347" s="38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</row>
    <row r="348" spans="1:45" s="52" customFormat="1" ht="12.75" customHeight="1" x14ac:dyDescent="0.3">
      <c r="A348" s="51"/>
      <c r="B348" s="51"/>
      <c r="C348" s="38"/>
      <c r="D348" s="38"/>
      <c r="E348" s="38"/>
      <c r="F348" s="38"/>
      <c r="G348" s="38"/>
      <c r="H348" s="38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</row>
    <row r="349" spans="1:45" s="52" customFormat="1" ht="12.75" customHeight="1" x14ac:dyDescent="0.3">
      <c r="A349" s="51"/>
      <c r="B349" s="51"/>
      <c r="C349" s="38"/>
      <c r="D349" s="38"/>
      <c r="E349" s="38"/>
      <c r="F349" s="38"/>
      <c r="G349" s="38"/>
      <c r="H349" s="38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</row>
    <row r="350" spans="1:45" s="52" customFormat="1" ht="12.75" customHeight="1" x14ac:dyDescent="0.3">
      <c r="A350" s="51"/>
      <c r="B350" s="51"/>
      <c r="C350" s="38"/>
      <c r="D350" s="38"/>
      <c r="E350" s="38"/>
      <c r="F350" s="38"/>
      <c r="G350" s="38"/>
      <c r="H350" s="38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</row>
    <row r="351" spans="1:45" s="52" customFormat="1" ht="12.75" customHeight="1" x14ac:dyDescent="0.3">
      <c r="A351" s="51"/>
      <c r="B351" s="51"/>
      <c r="C351" s="38"/>
      <c r="D351" s="38"/>
      <c r="E351" s="38"/>
      <c r="F351" s="38"/>
      <c r="G351" s="38"/>
      <c r="H351" s="38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</row>
    <row r="352" spans="1:45" s="52" customFormat="1" ht="12.75" customHeight="1" x14ac:dyDescent="0.3">
      <c r="A352" s="51"/>
      <c r="B352" s="51"/>
      <c r="C352" s="38"/>
      <c r="D352" s="38"/>
      <c r="E352" s="38"/>
      <c r="F352" s="38"/>
      <c r="G352" s="38"/>
      <c r="H352" s="38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</row>
    <row r="353" spans="1:45" s="52" customFormat="1" ht="12.75" customHeight="1" x14ac:dyDescent="0.3">
      <c r="A353" s="51"/>
      <c r="B353" s="51"/>
      <c r="C353" s="38"/>
      <c r="D353" s="38"/>
      <c r="E353" s="38"/>
      <c r="F353" s="38"/>
      <c r="G353" s="38"/>
      <c r="H353" s="38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</row>
    <row r="354" spans="1:45" s="52" customFormat="1" ht="12.75" customHeight="1" x14ac:dyDescent="0.3">
      <c r="A354" s="51"/>
      <c r="B354" s="51"/>
      <c r="C354" s="38"/>
      <c r="D354" s="38"/>
      <c r="E354" s="38"/>
      <c r="F354" s="38"/>
      <c r="G354" s="38"/>
      <c r="H354" s="38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</row>
    <row r="355" spans="1:45" s="52" customFormat="1" ht="12.75" customHeight="1" x14ac:dyDescent="0.3">
      <c r="A355" s="51"/>
      <c r="B355" s="51"/>
      <c r="C355" s="38"/>
      <c r="D355" s="38"/>
      <c r="E355" s="38"/>
      <c r="F355" s="38"/>
      <c r="G355" s="38"/>
      <c r="H355" s="38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</row>
    <row r="356" spans="1:45" s="52" customFormat="1" ht="12.75" customHeight="1" x14ac:dyDescent="0.3">
      <c r="A356" s="51"/>
      <c r="B356" s="51"/>
      <c r="C356" s="38"/>
      <c r="D356" s="38"/>
      <c r="E356" s="38"/>
      <c r="F356" s="38"/>
      <c r="G356" s="38"/>
      <c r="H356" s="38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</row>
    <row r="357" spans="1:45" s="52" customFormat="1" ht="12.75" customHeight="1" x14ac:dyDescent="0.3">
      <c r="A357" s="51"/>
      <c r="B357" s="51"/>
      <c r="C357" s="38"/>
      <c r="D357" s="38"/>
      <c r="E357" s="38"/>
      <c r="F357" s="38"/>
      <c r="G357" s="38"/>
      <c r="H357" s="38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</row>
    <row r="358" spans="1:45" s="52" customFormat="1" ht="12.75" customHeight="1" x14ac:dyDescent="0.3">
      <c r="A358" s="51"/>
      <c r="B358" s="51"/>
      <c r="C358" s="38"/>
      <c r="D358" s="38"/>
      <c r="E358" s="38"/>
      <c r="F358" s="38"/>
      <c r="G358" s="38"/>
      <c r="H358" s="38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</row>
    <row r="359" spans="1:45" s="52" customFormat="1" ht="12.75" customHeight="1" x14ac:dyDescent="0.3">
      <c r="A359" s="51"/>
      <c r="B359" s="51"/>
      <c r="C359" s="38"/>
      <c r="D359" s="38"/>
      <c r="E359" s="38"/>
      <c r="F359" s="38"/>
      <c r="G359" s="38"/>
      <c r="H359" s="38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</row>
    <row r="360" spans="1:45" s="52" customFormat="1" ht="12.75" customHeight="1" x14ac:dyDescent="0.3">
      <c r="A360" s="51"/>
      <c r="B360" s="51"/>
      <c r="C360" s="38"/>
      <c r="D360" s="38"/>
      <c r="E360" s="38"/>
      <c r="F360" s="38"/>
      <c r="G360" s="38"/>
      <c r="H360" s="38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</row>
    <row r="361" spans="1:45" s="52" customFormat="1" ht="12.75" customHeight="1" x14ac:dyDescent="0.3">
      <c r="A361" s="51"/>
      <c r="B361" s="51"/>
      <c r="C361" s="38"/>
      <c r="D361" s="38"/>
      <c r="E361" s="38"/>
      <c r="F361" s="38"/>
      <c r="G361" s="38"/>
      <c r="H361" s="38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</row>
    <row r="362" spans="1:45" s="52" customFormat="1" ht="12.75" customHeight="1" x14ac:dyDescent="0.3">
      <c r="A362" s="51"/>
      <c r="B362" s="51"/>
      <c r="C362" s="38"/>
      <c r="D362" s="38"/>
      <c r="E362" s="38"/>
      <c r="F362" s="38"/>
      <c r="G362" s="38"/>
      <c r="H362" s="38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</row>
    <row r="363" spans="1:45" s="52" customFormat="1" ht="12.75" customHeight="1" x14ac:dyDescent="0.3">
      <c r="A363" s="51"/>
      <c r="B363" s="51"/>
      <c r="C363" s="38"/>
      <c r="D363" s="38"/>
      <c r="E363" s="38"/>
      <c r="F363" s="38"/>
      <c r="G363" s="38"/>
      <c r="H363" s="38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</row>
    <row r="364" spans="1:45" s="52" customFormat="1" ht="12.75" customHeight="1" x14ac:dyDescent="0.3">
      <c r="A364" s="51"/>
      <c r="B364" s="51"/>
      <c r="C364" s="38"/>
      <c r="D364" s="38"/>
      <c r="E364" s="38"/>
      <c r="F364" s="38"/>
      <c r="G364" s="38"/>
      <c r="H364" s="38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</row>
    <row r="365" spans="1:45" s="52" customFormat="1" ht="12.75" customHeight="1" x14ac:dyDescent="0.3">
      <c r="A365" s="51"/>
      <c r="B365" s="51"/>
      <c r="C365" s="38"/>
      <c r="D365" s="38"/>
      <c r="E365" s="38"/>
      <c r="F365" s="38"/>
      <c r="G365" s="38"/>
      <c r="H365" s="38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</row>
    <row r="366" spans="1:45" s="52" customFormat="1" ht="12.75" customHeight="1" x14ac:dyDescent="0.3">
      <c r="A366" s="51"/>
      <c r="B366" s="51"/>
      <c r="C366" s="38"/>
      <c r="D366" s="38"/>
      <c r="E366" s="38"/>
      <c r="F366" s="38"/>
      <c r="G366" s="38"/>
      <c r="H366" s="38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</row>
    <row r="367" spans="1:45" s="52" customFormat="1" ht="12.75" customHeight="1" x14ac:dyDescent="0.3">
      <c r="A367" s="51"/>
      <c r="B367" s="51"/>
      <c r="C367" s="38"/>
      <c r="D367" s="38"/>
      <c r="E367" s="38"/>
      <c r="F367" s="38"/>
      <c r="G367" s="38"/>
      <c r="H367" s="38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</row>
    <row r="368" spans="1:45" s="52" customFormat="1" ht="12.75" customHeight="1" x14ac:dyDescent="0.3">
      <c r="A368" s="51"/>
      <c r="B368" s="51"/>
      <c r="C368" s="38"/>
      <c r="D368" s="38"/>
      <c r="E368" s="38"/>
      <c r="F368" s="38"/>
      <c r="G368" s="38"/>
      <c r="H368" s="38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</row>
    <row r="369" spans="1:45" s="52" customFormat="1" ht="12.75" customHeight="1" x14ac:dyDescent="0.3">
      <c r="A369" s="51"/>
      <c r="B369" s="51"/>
      <c r="C369" s="38"/>
      <c r="D369" s="38"/>
      <c r="E369" s="38"/>
      <c r="F369" s="38"/>
      <c r="G369" s="38"/>
      <c r="H369" s="38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</row>
    <row r="370" spans="1:45" s="52" customFormat="1" ht="12.75" customHeight="1" x14ac:dyDescent="0.3">
      <c r="A370" s="51"/>
      <c r="B370" s="51"/>
      <c r="C370" s="38"/>
      <c r="D370" s="38"/>
      <c r="E370" s="38"/>
      <c r="F370" s="38"/>
      <c r="G370" s="38"/>
      <c r="H370" s="38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</row>
    <row r="371" spans="1:45" s="52" customFormat="1" ht="12.75" customHeight="1" x14ac:dyDescent="0.3">
      <c r="A371" s="51"/>
      <c r="B371" s="51"/>
      <c r="C371" s="38"/>
      <c r="D371" s="38"/>
      <c r="E371" s="38"/>
      <c r="F371" s="38"/>
      <c r="G371" s="38"/>
      <c r="H371" s="38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</row>
    <row r="372" spans="1:45" s="52" customFormat="1" ht="12.75" customHeight="1" x14ac:dyDescent="0.3">
      <c r="A372" s="51"/>
      <c r="B372" s="51"/>
      <c r="C372" s="38"/>
      <c r="D372" s="38"/>
      <c r="E372" s="38"/>
      <c r="F372" s="38"/>
      <c r="G372" s="38"/>
      <c r="H372" s="38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</row>
    <row r="373" spans="1:45" s="52" customFormat="1" ht="12.75" customHeight="1" x14ac:dyDescent="0.3">
      <c r="A373" s="51"/>
      <c r="B373" s="51"/>
      <c r="C373" s="38"/>
      <c r="D373" s="38"/>
      <c r="E373" s="38"/>
      <c r="F373" s="38"/>
      <c r="G373" s="38"/>
      <c r="H373" s="38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</row>
    <row r="374" spans="1:45" s="52" customFormat="1" ht="12.75" customHeight="1" x14ac:dyDescent="0.3">
      <c r="A374" s="51"/>
      <c r="B374" s="51"/>
      <c r="C374" s="38"/>
      <c r="D374" s="38"/>
      <c r="E374" s="38"/>
      <c r="F374" s="38"/>
      <c r="G374" s="38"/>
      <c r="H374" s="38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</row>
    <row r="375" spans="1:45" s="52" customFormat="1" ht="12.75" customHeight="1" x14ac:dyDescent="0.3">
      <c r="A375" s="51"/>
      <c r="B375" s="51"/>
      <c r="C375" s="38"/>
      <c r="D375" s="38"/>
      <c r="E375" s="38"/>
      <c r="F375" s="38"/>
      <c r="G375" s="38"/>
      <c r="H375" s="38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</row>
    <row r="376" spans="1:45" s="52" customFormat="1" ht="12.75" customHeight="1" x14ac:dyDescent="0.3">
      <c r="A376" s="51"/>
      <c r="B376" s="51"/>
      <c r="C376" s="38"/>
      <c r="D376" s="38"/>
      <c r="E376" s="38"/>
      <c r="F376" s="38"/>
      <c r="G376" s="38"/>
      <c r="H376" s="38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</row>
    <row r="377" spans="1:45" s="52" customFormat="1" ht="12.75" customHeight="1" x14ac:dyDescent="0.3">
      <c r="A377" s="51"/>
      <c r="B377" s="51"/>
      <c r="C377" s="38"/>
      <c r="D377" s="38"/>
      <c r="E377" s="38"/>
      <c r="F377" s="38"/>
      <c r="G377" s="38"/>
      <c r="H377" s="38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</row>
    <row r="378" spans="1:45" s="52" customFormat="1" ht="12.75" customHeight="1" x14ac:dyDescent="0.3">
      <c r="A378" s="51"/>
      <c r="B378" s="51"/>
      <c r="C378" s="38"/>
      <c r="D378" s="38"/>
      <c r="E378" s="38"/>
      <c r="F378" s="38"/>
      <c r="G378" s="38"/>
      <c r="H378" s="38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</row>
    <row r="379" spans="1:45" s="52" customFormat="1" ht="12.75" customHeight="1" x14ac:dyDescent="0.3">
      <c r="A379" s="51"/>
      <c r="B379" s="51"/>
      <c r="C379" s="38"/>
      <c r="D379" s="38"/>
      <c r="E379" s="38"/>
      <c r="F379" s="38"/>
      <c r="G379" s="38"/>
      <c r="H379" s="38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</row>
    <row r="380" spans="1:45" s="52" customFormat="1" ht="12.75" customHeight="1" x14ac:dyDescent="0.3">
      <c r="A380" s="51"/>
      <c r="B380" s="51"/>
      <c r="C380" s="38"/>
      <c r="D380" s="38"/>
      <c r="E380" s="38"/>
      <c r="F380" s="38"/>
      <c r="G380" s="38"/>
      <c r="H380" s="38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</row>
    <row r="381" spans="1:45" s="52" customFormat="1" ht="12.75" customHeight="1" x14ac:dyDescent="0.3">
      <c r="A381" s="51"/>
      <c r="B381" s="51"/>
      <c r="C381" s="38"/>
      <c r="D381" s="38"/>
      <c r="E381" s="38"/>
      <c r="F381" s="38"/>
      <c r="G381" s="38"/>
      <c r="H381" s="38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</row>
    <row r="382" spans="1:45" s="52" customFormat="1" ht="12.75" customHeight="1" x14ac:dyDescent="0.3">
      <c r="A382" s="51"/>
      <c r="B382" s="51"/>
      <c r="C382" s="38"/>
      <c r="D382" s="38"/>
      <c r="E382" s="38"/>
      <c r="F382" s="38"/>
      <c r="G382" s="38"/>
      <c r="H382" s="38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</row>
    <row r="383" spans="1:45" s="52" customFormat="1" ht="12.75" customHeight="1" x14ac:dyDescent="0.3">
      <c r="A383" s="51"/>
      <c r="B383" s="51"/>
      <c r="C383" s="38"/>
      <c r="D383" s="38"/>
      <c r="E383" s="38"/>
      <c r="F383" s="38"/>
      <c r="G383" s="38"/>
      <c r="H383" s="38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</row>
    <row r="384" spans="1:45" s="52" customFormat="1" ht="12.75" customHeight="1" x14ac:dyDescent="0.3">
      <c r="A384" s="51"/>
      <c r="B384" s="51"/>
      <c r="C384" s="38"/>
      <c r="D384" s="38"/>
      <c r="E384" s="38"/>
      <c r="F384" s="38"/>
      <c r="G384" s="38"/>
      <c r="H384" s="38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</row>
    <row r="385" spans="1:45" s="52" customFormat="1" ht="12.75" customHeight="1" x14ac:dyDescent="0.3">
      <c r="A385" s="51"/>
      <c r="B385" s="51"/>
      <c r="C385" s="38"/>
      <c r="D385" s="38"/>
      <c r="E385" s="38"/>
      <c r="F385" s="38"/>
      <c r="G385" s="38"/>
      <c r="H385" s="38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</row>
    <row r="386" spans="1:45" s="52" customFormat="1" ht="12.75" customHeight="1" x14ac:dyDescent="0.3">
      <c r="A386" s="51"/>
      <c r="B386" s="51"/>
      <c r="C386" s="38"/>
      <c r="D386" s="38"/>
      <c r="E386" s="38"/>
      <c r="F386" s="38"/>
      <c r="G386" s="38"/>
      <c r="H386" s="38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</row>
    <row r="387" spans="1:45" s="52" customFormat="1" ht="12.75" customHeight="1" x14ac:dyDescent="0.3">
      <c r="A387" s="51"/>
      <c r="B387" s="51"/>
      <c r="C387" s="38"/>
      <c r="D387" s="38"/>
      <c r="E387" s="38"/>
      <c r="F387" s="38"/>
      <c r="G387" s="38"/>
      <c r="H387" s="38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</row>
    <row r="388" spans="1:45" s="52" customFormat="1" ht="12.75" customHeight="1" x14ac:dyDescent="0.3">
      <c r="A388" s="51"/>
      <c r="B388" s="51"/>
      <c r="C388" s="38"/>
      <c r="D388" s="38"/>
      <c r="E388" s="38"/>
      <c r="F388" s="38"/>
      <c r="G388" s="38"/>
      <c r="H388" s="38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</row>
    <row r="389" spans="1:45" s="52" customFormat="1" ht="12.75" customHeight="1" x14ac:dyDescent="0.3">
      <c r="A389" s="51"/>
      <c r="B389" s="51"/>
      <c r="C389" s="38"/>
      <c r="D389" s="38"/>
      <c r="E389" s="38"/>
      <c r="F389" s="38"/>
      <c r="G389" s="38"/>
      <c r="H389" s="38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</row>
    <row r="390" spans="1:45" s="52" customFormat="1" ht="12.75" customHeight="1" x14ac:dyDescent="0.3">
      <c r="A390" s="51"/>
      <c r="B390" s="51"/>
      <c r="C390" s="38"/>
      <c r="D390" s="38"/>
      <c r="E390" s="38"/>
      <c r="F390" s="38"/>
      <c r="G390" s="38"/>
      <c r="H390" s="38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</row>
    <row r="391" spans="1:45" s="52" customFormat="1" ht="12.75" customHeight="1" x14ac:dyDescent="0.3">
      <c r="A391" s="51"/>
      <c r="B391" s="51"/>
      <c r="C391" s="38"/>
      <c r="D391" s="38"/>
      <c r="E391" s="38"/>
      <c r="F391" s="38"/>
      <c r="G391" s="38"/>
      <c r="H391" s="38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</row>
    <row r="392" spans="1:45" s="52" customFormat="1" ht="12.75" customHeight="1" x14ac:dyDescent="0.3">
      <c r="A392" s="51"/>
      <c r="B392" s="51"/>
      <c r="C392" s="38"/>
      <c r="D392" s="38"/>
      <c r="E392" s="38"/>
      <c r="F392" s="38"/>
      <c r="G392" s="38"/>
      <c r="H392" s="38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</row>
    <row r="393" spans="1:45" s="52" customFormat="1" ht="12.75" customHeight="1" x14ac:dyDescent="0.3">
      <c r="A393" s="51"/>
      <c r="B393" s="51"/>
      <c r="C393" s="38"/>
      <c r="D393" s="38"/>
      <c r="E393" s="38"/>
      <c r="F393" s="38"/>
      <c r="G393" s="38"/>
      <c r="H393" s="38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</row>
    <row r="394" spans="1:45" s="52" customFormat="1" ht="12.75" customHeight="1" x14ac:dyDescent="0.3">
      <c r="A394" s="51"/>
      <c r="B394" s="51"/>
      <c r="C394" s="38"/>
      <c r="D394" s="38"/>
      <c r="E394" s="38"/>
      <c r="F394" s="38"/>
      <c r="G394" s="38"/>
      <c r="H394" s="38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</row>
    <row r="395" spans="1:45" s="52" customFormat="1" ht="12.75" customHeight="1" x14ac:dyDescent="0.3">
      <c r="A395" s="51"/>
      <c r="B395" s="51"/>
      <c r="C395" s="38"/>
      <c r="D395" s="38"/>
      <c r="E395" s="38"/>
      <c r="F395" s="38"/>
      <c r="G395" s="38"/>
      <c r="H395" s="38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</row>
    <row r="396" spans="1:45" s="52" customFormat="1" ht="12.75" customHeight="1" x14ac:dyDescent="0.3">
      <c r="A396" s="51"/>
      <c r="B396" s="51"/>
      <c r="C396" s="38"/>
      <c r="D396" s="38"/>
      <c r="E396" s="38"/>
      <c r="F396" s="38"/>
      <c r="G396" s="38"/>
      <c r="H396" s="38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</row>
    <row r="397" spans="1:45" s="52" customFormat="1" ht="12.75" customHeight="1" x14ac:dyDescent="0.3">
      <c r="A397" s="51"/>
      <c r="B397" s="51"/>
      <c r="C397" s="38"/>
      <c r="D397" s="38"/>
      <c r="E397" s="38"/>
      <c r="F397" s="38"/>
      <c r="G397" s="38"/>
      <c r="H397" s="38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</row>
    <row r="398" spans="1:45" s="52" customFormat="1" ht="12.75" customHeight="1" x14ac:dyDescent="0.3">
      <c r="A398" s="51"/>
      <c r="B398" s="51"/>
      <c r="C398" s="38"/>
      <c r="D398" s="38"/>
      <c r="E398" s="38"/>
      <c r="F398" s="38"/>
      <c r="G398" s="38"/>
      <c r="H398" s="38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</row>
    <row r="399" spans="1:45" s="52" customFormat="1" ht="12.75" customHeight="1" x14ac:dyDescent="0.3">
      <c r="A399" s="51"/>
      <c r="B399" s="51"/>
      <c r="C399" s="38"/>
      <c r="D399" s="38"/>
      <c r="E399" s="38"/>
      <c r="F399" s="38"/>
      <c r="G399" s="38"/>
      <c r="H399" s="38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</row>
    <row r="400" spans="1:45" s="52" customFormat="1" ht="12.75" customHeight="1" x14ac:dyDescent="0.3">
      <c r="A400" s="51"/>
      <c r="B400" s="51"/>
      <c r="C400" s="38"/>
      <c r="D400" s="38"/>
      <c r="E400" s="38"/>
      <c r="F400" s="38"/>
      <c r="G400" s="38"/>
      <c r="H400" s="38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</row>
    <row r="401" spans="1:45" s="52" customFormat="1" ht="12.75" customHeight="1" x14ac:dyDescent="0.3">
      <c r="A401" s="51"/>
      <c r="B401" s="51"/>
      <c r="C401" s="38"/>
      <c r="D401" s="38"/>
      <c r="E401" s="38"/>
      <c r="F401" s="38"/>
      <c r="G401" s="38"/>
      <c r="H401" s="38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</row>
    <row r="402" spans="1:45" s="52" customFormat="1" ht="12.75" customHeight="1" x14ac:dyDescent="0.3">
      <c r="A402" s="51"/>
      <c r="B402" s="51"/>
      <c r="C402" s="38"/>
      <c r="D402" s="38"/>
      <c r="E402" s="38"/>
      <c r="F402" s="38"/>
      <c r="G402" s="38"/>
      <c r="H402" s="38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</row>
    <row r="403" spans="1:45" s="52" customFormat="1" ht="12.75" customHeight="1" x14ac:dyDescent="0.3">
      <c r="A403" s="51"/>
      <c r="B403" s="51"/>
      <c r="C403" s="38"/>
      <c r="D403" s="38"/>
      <c r="E403" s="38"/>
      <c r="F403" s="38"/>
      <c r="G403" s="38"/>
      <c r="H403" s="38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</row>
    <row r="404" spans="1:45" s="52" customFormat="1" ht="12.75" customHeight="1" x14ac:dyDescent="0.3">
      <c r="A404" s="51"/>
      <c r="B404" s="51"/>
      <c r="C404" s="38"/>
      <c r="D404" s="38"/>
      <c r="E404" s="38"/>
      <c r="F404" s="38"/>
      <c r="G404" s="38"/>
      <c r="H404" s="38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</row>
    <row r="405" spans="1:45" s="52" customFormat="1" ht="12.75" customHeight="1" x14ac:dyDescent="0.3">
      <c r="A405" s="51"/>
      <c r="B405" s="51"/>
      <c r="C405" s="38"/>
      <c r="D405" s="38"/>
      <c r="E405" s="38"/>
      <c r="F405" s="38"/>
      <c r="G405" s="38"/>
      <c r="H405" s="38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</row>
    <row r="406" spans="1:45" s="52" customFormat="1" ht="12.75" customHeight="1" x14ac:dyDescent="0.3">
      <c r="A406" s="51"/>
      <c r="B406" s="51"/>
      <c r="C406" s="38"/>
      <c r="D406" s="38"/>
      <c r="E406" s="38"/>
      <c r="F406" s="38"/>
      <c r="G406" s="38"/>
      <c r="H406" s="38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</row>
    <row r="407" spans="1:45" s="52" customFormat="1" ht="12.75" customHeight="1" x14ac:dyDescent="0.3">
      <c r="A407" s="51"/>
      <c r="B407" s="51"/>
      <c r="C407" s="38"/>
      <c r="D407" s="38"/>
      <c r="E407" s="38"/>
      <c r="F407" s="38"/>
      <c r="G407" s="38"/>
      <c r="H407" s="38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</row>
    <row r="408" spans="1:45" s="52" customFormat="1" ht="12.75" customHeight="1" x14ac:dyDescent="0.3">
      <c r="A408" s="51"/>
      <c r="B408" s="51"/>
      <c r="C408" s="38"/>
      <c r="D408" s="38"/>
      <c r="E408" s="38"/>
      <c r="F408" s="38"/>
      <c r="G408" s="38"/>
      <c r="H408" s="38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</row>
    <row r="409" spans="1:45" s="52" customFormat="1" ht="12.75" customHeight="1" x14ac:dyDescent="0.3">
      <c r="A409" s="51"/>
      <c r="B409" s="51"/>
      <c r="C409" s="38"/>
      <c r="D409" s="38"/>
      <c r="E409" s="38"/>
      <c r="F409" s="38"/>
      <c r="G409" s="38"/>
      <c r="H409" s="38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</row>
    <row r="410" spans="1:45" s="52" customFormat="1" ht="12.75" customHeight="1" x14ac:dyDescent="0.3">
      <c r="A410" s="51"/>
      <c r="B410" s="51"/>
      <c r="C410" s="38"/>
      <c r="D410" s="38"/>
      <c r="E410" s="38"/>
      <c r="F410" s="38"/>
      <c r="G410" s="38"/>
      <c r="H410" s="38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</row>
    <row r="411" spans="1:45" s="52" customFormat="1" ht="12.75" customHeight="1" x14ac:dyDescent="0.3">
      <c r="A411" s="51"/>
      <c r="B411" s="51"/>
      <c r="C411" s="38"/>
      <c r="D411" s="38"/>
      <c r="E411" s="38"/>
      <c r="F411" s="38"/>
      <c r="G411" s="38"/>
      <c r="H411" s="38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</row>
    <row r="412" spans="1:45" s="52" customFormat="1" ht="12.75" customHeight="1" x14ac:dyDescent="0.3">
      <c r="A412" s="51"/>
      <c r="B412" s="51"/>
      <c r="C412" s="38"/>
      <c r="D412" s="38"/>
      <c r="E412" s="38"/>
      <c r="F412" s="38"/>
      <c r="G412" s="38"/>
      <c r="H412" s="38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</row>
    <row r="413" spans="1:45" s="52" customFormat="1" ht="12.75" customHeight="1" x14ac:dyDescent="0.3">
      <c r="A413" s="51"/>
      <c r="B413" s="51"/>
      <c r="C413" s="38"/>
      <c r="D413" s="38"/>
      <c r="E413" s="38"/>
      <c r="F413" s="38"/>
      <c r="G413" s="38"/>
      <c r="H413" s="38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</row>
    <row r="414" spans="1:45" s="52" customFormat="1" ht="12.75" customHeight="1" x14ac:dyDescent="0.3">
      <c r="A414" s="51"/>
      <c r="B414" s="51"/>
      <c r="C414" s="38"/>
      <c r="D414" s="38"/>
      <c r="E414" s="38"/>
      <c r="F414" s="38"/>
      <c r="G414" s="38"/>
      <c r="H414" s="38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</row>
    <row r="415" spans="1:45" s="52" customFormat="1" ht="12.75" customHeight="1" x14ac:dyDescent="0.3">
      <c r="A415" s="51"/>
      <c r="B415" s="51"/>
      <c r="C415" s="38"/>
      <c r="D415" s="38"/>
      <c r="E415" s="38"/>
      <c r="F415" s="38"/>
      <c r="G415" s="38"/>
      <c r="H415" s="38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</row>
    <row r="416" spans="1:45" s="52" customFormat="1" ht="12.75" customHeight="1" x14ac:dyDescent="0.3">
      <c r="A416" s="51"/>
      <c r="B416" s="51"/>
      <c r="C416" s="38"/>
      <c r="D416" s="38"/>
      <c r="E416" s="38"/>
      <c r="F416" s="38"/>
      <c r="G416" s="38"/>
      <c r="H416" s="38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</row>
    <row r="417" spans="1:45" s="52" customFormat="1" ht="12.75" customHeight="1" x14ac:dyDescent="0.3">
      <c r="A417" s="51"/>
      <c r="B417" s="51"/>
      <c r="C417" s="38"/>
      <c r="D417" s="38"/>
      <c r="E417" s="38"/>
      <c r="F417" s="38"/>
      <c r="G417" s="38"/>
      <c r="H417" s="38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</row>
    <row r="418" spans="1:45" s="52" customFormat="1" ht="12.75" customHeight="1" x14ac:dyDescent="0.3">
      <c r="A418" s="51"/>
      <c r="B418" s="51"/>
      <c r="C418" s="38"/>
      <c r="D418" s="38"/>
      <c r="E418" s="38"/>
      <c r="F418" s="38"/>
      <c r="G418" s="38"/>
      <c r="H418" s="38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</row>
    <row r="419" spans="1:45" s="52" customFormat="1" ht="12.75" customHeight="1" x14ac:dyDescent="0.3">
      <c r="A419" s="51"/>
      <c r="B419" s="51"/>
      <c r="C419" s="38"/>
      <c r="D419" s="38"/>
      <c r="E419" s="38"/>
      <c r="F419" s="38"/>
      <c r="G419" s="38"/>
      <c r="H419" s="38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</row>
    <row r="420" spans="1:45" s="52" customFormat="1" ht="12.75" customHeight="1" x14ac:dyDescent="0.3">
      <c r="A420" s="51"/>
      <c r="B420" s="51"/>
      <c r="C420" s="38"/>
      <c r="D420" s="38"/>
      <c r="E420" s="38"/>
      <c r="F420" s="38"/>
      <c r="G420" s="38"/>
      <c r="H420" s="38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</row>
    <row r="421" spans="1:45" s="52" customFormat="1" ht="12.75" customHeight="1" x14ac:dyDescent="0.3">
      <c r="A421" s="51"/>
      <c r="B421" s="51"/>
      <c r="C421" s="38"/>
      <c r="D421" s="38"/>
      <c r="E421" s="38"/>
      <c r="F421" s="38"/>
      <c r="G421" s="38"/>
      <c r="H421" s="38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</row>
    <row r="422" spans="1:45" s="52" customFormat="1" ht="12.75" customHeight="1" x14ac:dyDescent="0.3">
      <c r="A422" s="51"/>
      <c r="B422" s="51"/>
      <c r="C422" s="38"/>
      <c r="D422" s="38"/>
      <c r="E422" s="38"/>
      <c r="F422" s="38"/>
      <c r="G422" s="38"/>
      <c r="H422" s="38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</row>
    <row r="423" spans="1:45" s="52" customFormat="1" ht="12.75" customHeight="1" x14ac:dyDescent="0.3">
      <c r="A423" s="51"/>
      <c r="B423" s="51"/>
      <c r="C423" s="38"/>
      <c r="D423" s="38"/>
      <c r="E423" s="38"/>
      <c r="F423" s="38"/>
      <c r="G423" s="38"/>
      <c r="H423" s="38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</row>
    <row r="424" spans="1:45" s="52" customFormat="1" ht="12.75" customHeight="1" x14ac:dyDescent="0.3">
      <c r="A424" s="51"/>
      <c r="B424" s="51"/>
      <c r="C424" s="38"/>
      <c r="D424" s="38"/>
      <c r="E424" s="38"/>
      <c r="F424" s="38"/>
      <c r="G424" s="38"/>
      <c r="H424" s="38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</row>
    <row r="425" spans="1:45" s="52" customFormat="1" ht="12.75" customHeight="1" x14ac:dyDescent="0.3">
      <c r="A425" s="51"/>
      <c r="B425" s="51"/>
      <c r="C425" s="38"/>
      <c r="D425" s="38"/>
      <c r="E425" s="38"/>
      <c r="F425" s="38"/>
      <c r="G425" s="38"/>
      <c r="H425" s="38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</row>
    <row r="426" spans="1:45" s="52" customFormat="1" ht="12.75" customHeight="1" x14ac:dyDescent="0.3">
      <c r="A426" s="51"/>
      <c r="B426" s="51"/>
      <c r="C426" s="38"/>
      <c r="D426" s="38"/>
      <c r="E426" s="38"/>
      <c r="F426" s="38"/>
      <c r="G426" s="38"/>
      <c r="H426" s="38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</row>
    <row r="427" spans="1:45" s="52" customFormat="1" ht="12.75" customHeight="1" x14ac:dyDescent="0.3">
      <c r="A427" s="51"/>
      <c r="B427" s="51"/>
      <c r="C427" s="38"/>
      <c r="D427" s="38"/>
      <c r="E427" s="38"/>
      <c r="F427" s="38"/>
      <c r="G427" s="38"/>
      <c r="H427" s="38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</row>
    <row r="428" spans="1:45" s="52" customFormat="1" ht="12.75" customHeight="1" x14ac:dyDescent="0.3">
      <c r="A428" s="51"/>
      <c r="B428" s="51"/>
      <c r="C428" s="38"/>
      <c r="D428" s="38"/>
      <c r="E428" s="38"/>
      <c r="F428" s="38"/>
      <c r="G428" s="38"/>
      <c r="H428" s="38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</row>
    <row r="429" spans="1:45" s="52" customFormat="1" ht="12.75" customHeight="1" x14ac:dyDescent="0.3">
      <c r="A429" s="51"/>
      <c r="B429" s="51"/>
      <c r="C429" s="38"/>
      <c r="D429" s="38"/>
      <c r="E429" s="38"/>
      <c r="F429" s="38"/>
      <c r="G429" s="38"/>
      <c r="H429" s="38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</row>
    <row r="430" spans="1:45" s="52" customFormat="1" ht="12.75" customHeight="1" x14ac:dyDescent="0.3">
      <c r="A430" s="51"/>
      <c r="B430" s="51"/>
      <c r="C430" s="38"/>
      <c r="D430" s="38"/>
      <c r="E430" s="38"/>
      <c r="F430" s="38"/>
      <c r="G430" s="38"/>
      <c r="H430" s="38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</row>
    <row r="431" spans="1:45" s="52" customFormat="1" ht="12.75" customHeight="1" x14ac:dyDescent="0.3">
      <c r="A431" s="51"/>
      <c r="B431" s="51"/>
      <c r="C431" s="38"/>
      <c r="D431" s="38"/>
      <c r="E431" s="38"/>
      <c r="F431" s="38"/>
      <c r="G431" s="38"/>
      <c r="H431" s="38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</row>
    <row r="432" spans="1:45" s="52" customFormat="1" ht="12.75" customHeight="1" x14ac:dyDescent="0.3">
      <c r="A432" s="51"/>
      <c r="B432" s="51"/>
      <c r="C432" s="38"/>
      <c r="D432" s="38"/>
      <c r="E432" s="38"/>
      <c r="F432" s="38"/>
      <c r="G432" s="38"/>
      <c r="H432" s="38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</row>
    <row r="433" spans="1:45" s="52" customFormat="1" ht="12.75" customHeight="1" x14ac:dyDescent="0.3">
      <c r="A433" s="51"/>
      <c r="B433" s="51"/>
      <c r="C433" s="38"/>
      <c r="D433" s="38"/>
      <c r="E433" s="38"/>
      <c r="F433" s="38"/>
      <c r="G433" s="38"/>
      <c r="H433" s="38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</row>
    <row r="434" spans="1:45" s="52" customFormat="1" ht="12.75" customHeight="1" x14ac:dyDescent="0.3">
      <c r="A434" s="51"/>
      <c r="B434" s="51"/>
      <c r="C434" s="38"/>
      <c r="D434" s="38"/>
      <c r="E434" s="38"/>
      <c r="F434" s="38"/>
      <c r="G434" s="38"/>
      <c r="H434" s="38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</row>
    <row r="435" spans="1:45" s="52" customFormat="1" ht="12.75" customHeight="1" x14ac:dyDescent="0.3">
      <c r="A435" s="51"/>
      <c r="B435" s="51"/>
      <c r="C435" s="38"/>
      <c r="D435" s="38"/>
      <c r="E435" s="38"/>
      <c r="F435" s="38"/>
      <c r="G435" s="38"/>
      <c r="H435" s="38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</row>
    <row r="436" spans="1:45" s="52" customFormat="1" ht="12.75" customHeight="1" x14ac:dyDescent="0.3">
      <c r="A436" s="51"/>
      <c r="B436" s="51"/>
      <c r="C436" s="38"/>
      <c r="D436" s="38"/>
      <c r="E436" s="38"/>
      <c r="F436" s="38"/>
      <c r="G436" s="38"/>
      <c r="H436" s="38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</row>
    <row r="437" spans="1:45" s="52" customFormat="1" ht="12.75" customHeight="1" x14ac:dyDescent="0.3">
      <c r="A437" s="51"/>
      <c r="B437" s="51"/>
      <c r="C437" s="38"/>
      <c r="D437" s="38"/>
      <c r="E437" s="38"/>
      <c r="F437" s="38"/>
      <c r="G437" s="38"/>
      <c r="H437" s="38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</row>
    <row r="438" spans="1:45" s="52" customFormat="1" ht="12.75" customHeight="1" x14ac:dyDescent="0.3">
      <c r="A438" s="51"/>
      <c r="B438" s="51"/>
      <c r="C438" s="38"/>
      <c r="D438" s="38"/>
      <c r="E438" s="38"/>
      <c r="F438" s="38"/>
      <c r="G438" s="38"/>
      <c r="H438" s="38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</row>
    <row r="439" spans="1:45" s="52" customFormat="1" ht="12.75" customHeight="1" x14ac:dyDescent="0.3">
      <c r="A439" s="51"/>
      <c r="B439" s="51"/>
      <c r="C439" s="38"/>
      <c r="D439" s="38"/>
      <c r="E439" s="38"/>
      <c r="F439" s="38"/>
      <c r="G439" s="38"/>
      <c r="H439" s="38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</row>
    <row r="440" spans="1:45" s="52" customFormat="1" ht="12.75" customHeight="1" x14ac:dyDescent="0.3">
      <c r="A440" s="51"/>
      <c r="B440" s="51"/>
      <c r="C440" s="38"/>
      <c r="D440" s="38"/>
      <c r="E440" s="38"/>
      <c r="F440" s="38"/>
      <c r="G440" s="38"/>
      <c r="H440" s="38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</row>
    <row r="441" spans="1:45" s="52" customFormat="1" ht="12.75" customHeight="1" x14ac:dyDescent="0.3">
      <c r="A441" s="51"/>
      <c r="B441" s="51"/>
      <c r="C441" s="38"/>
      <c r="D441" s="38"/>
      <c r="E441" s="38"/>
      <c r="F441" s="38"/>
      <c r="G441" s="38"/>
      <c r="H441" s="38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</row>
    <row r="442" spans="1:45" s="52" customFormat="1" ht="12.75" customHeight="1" x14ac:dyDescent="0.3">
      <c r="A442" s="51"/>
      <c r="B442" s="51"/>
      <c r="C442" s="38"/>
      <c r="D442" s="38"/>
      <c r="E442" s="38"/>
      <c r="F442" s="38"/>
      <c r="G442" s="38"/>
      <c r="H442" s="38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</row>
    <row r="443" spans="1:45" s="52" customFormat="1" ht="12.75" customHeight="1" x14ac:dyDescent="0.3">
      <c r="A443" s="51"/>
      <c r="B443" s="51"/>
      <c r="C443" s="38"/>
      <c r="D443" s="38"/>
      <c r="E443" s="38"/>
      <c r="F443" s="38"/>
      <c r="G443" s="38"/>
      <c r="H443" s="38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</row>
    <row r="444" spans="1:45" s="52" customFormat="1" ht="12.75" customHeight="1" x14ac:dyDescent="0.3">
      <c r="A444" s="51"/>
      <c r="B444" s="51"/>
      <c r="C444" s="38"/>
      <c r="D444" s="38"/>
      <c r="E444" s="38"/>
      <c r="F444" s="38"/>
      <c r="G444" s="38"/>
      <c r="H444" s="38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</row>
    <row r="445" spans="1:45" s="52" customFormat="1" ht="12.75" customHeight="1" x14ac:dyDescent="0.3">
      <c r="A445" s="51"/>
      <c r="B445" s="51"/>
      <c r="C445" s="38"/>
      <c r="D445" s="38"/>
      <c r="E445" s="38"/>
      <c r="F445" s="38"/>
      <c r="G445" s="38"/>
      <c r="H445" s="38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</row>
    <row r="446" spans="1:45" s="52" customFormat="1" ht="12.75" customHeight="1" x14ac:dyDescent="0.3">
      <c r="A446" s="51"/>
      <c r="B446" s="51"/>
      <c r="C446" s="38"/>
      <c r="D446" s="38"/>
      <c r="E446" s="38"/>
      <c r="F446" s="38"/>
      <c r="G446" s="38"/>
      <c r="H446" s="38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</row>
    <row r="447" spans="1:45" s="52" customFormat="1" ht="12.75" customHeight="1" x14ac:dyDescent="0.3">
      <c r="A447" s="51"/>
      <c r="B447" s="51"/>
      <c r="C447" s="38"/>
      <c r="D447" s="38"/>
      <c r="E447" s="38"/>
      <c r="F447" s="38"/>
      <c r="G447" s="38"/>
      <c r="H447" s="38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</row>
    <row r="448" spans="1:45" s="52" customFormat="1" ht="12.75" customHeight="1" x14ac:dyDescent="0.3">
      <c r="A448" s="51"/>
      <c r="B448" s="51"/>
      <c r="C448" s="38"/>
      <c r="D448" s="38"/>
      <c r="E448" s="38"/>
      <c r="F448" s="38"/>
      <c r="G448" s="38"/>
      <c r="H448" s="38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</row>
    <row r="449" spans="1:45" s="52" customFormat="1" ht="12.75" customHeight="1" x14ac:dyDescent="0.3">
      <c r="A449" s="51"/>
      <c r="B449" s="51"/>
      <c r="C449" s="38"/>
      <c r="D449" s="38"/>
      <c r="E449" s="38"/>
      <c r="F449" s="38"/>
      <c r="G449" s="38"/>
      <c r="H449" s="38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</row>
    <row r="450" spans="1:45" s="52" customFormat="1" ht="12.75" customHeight="1" x14ac:dyDescent="0.3">
      <c r="A450" s="51"/>
      <c r="B450" s="51"/>
      <c r="C450" s="38"/>
      <c r="D450" s="38"/>
      <c r="E450" s="38"/>
      <c r="F450" s="38"/>
      <c r="G450" s="38"/>
      <c r="H450" s="38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</row>
    <row r="451" spans="1:45" s="52" customFormat="1" ht="12.75" customHeight="1" x14ac:dyDescent="0.3">
      <c r="A451" s="51"/>
      <c r="B451" s="51"/>
      <c r="C451" s="38"/>
      <c r="D451" s="38"/>
      <c r="E451" s="38"/>
      <c r="F451" s="38"/>
      <c r="G451" s="38"/>
      <c r="H451" s="38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</row>
    <row r="452" spans="1:45" s="52" customFormat="1" ht="12.75" customHeight="1" x14ac:dyDescent="0.3">
      <c r="A452" s="51"/>
      <c r="B452" s="51"/>
      <c r="C452" s="38"/>
      <c r="D452" s="38"/>
      <c r="E452" s="38"/>
      <c r="F452" s="38"/>
      <c r="G452" s="38"/>
      <c r="H452" s="38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</row>
    <row r="453" spans="1:45" s="52" customFormat="1" ht="12.75" customHeight="1" x14ac:dyDescent="0.3">
      <c r="A453" s="51"/>
      <c r="B453" s="51"/>
      <c r="C453" s="38"/>
      <c r="D453" s="38"/>
      <c r="E453" s="38"/>
      <c r="F453" s="38"/>
      <c r="G453" s="38"/>
      <c r="H453" s="38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</row>
    <row r="454" spans="1:45" s="52" customFormat="1" ht="12.75" customHeight="1" x14ac:dyDescent="0.3">
      <c r="A454" s="51"/>
      <c r="B454" s="51"/>
      <c r="C454" s="38"/>
      <c r="D454" s="38"/>
      <c r="E454" s="38"/>
      <c r="F454" s="38"/>
      <c r="G454" s="38"/>
      <c r="H454" s="38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</row>
    <row r="455" spans="1:45" s="52" customFormat="1" ht="12.75" customHeight="1" x14ac:dyDescent="0.3">
      <c r="A455" s="51"/>
      <c r="B455" s="51"/>
      <c r="C455" s="38"/>
      <c r="D455" s="38"/>
      <c r="E455" s="38"/>
      <c r="F455" s="38"/>
      <c r="G455" s="38"/>
      <c r="H455" s="38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</row>
    <row r="456" spans="1:45" s="52" customFormat="1" ht="12.75" customHeight="1" x14ac:dyDescent="0.3">
      <c r="A456" s="51"/>
      <c r="B456" s="51"/>
      <c r="C456" s="38"/>
      <c r="D456" s="38"/>
      <c r="E456" s="38"/>
      <c r="F456" s="38"/>
      <c r="G456" s="38"/>
      <c r="H456" s="38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</row>
    <row r="457" spans="1:45" s="52" customFormat="1" ht="12.75" customHeight="1" x14ac:dyDescent="0.3">
      <c r="A457" s="51"/>
      <c r="B457" s="51"/>
      <c r="C457" s="38"/>
      <c r="D457" s="38"/>
      <c r="E457" s="38"/>
      <c r="F457" s="38"/>
      <c r="G457" s="38"/>
      <c r="H457" s="38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</row>
    <row r="458" spans="1:45" s="52" customFormat="1" ht="12.75" customHeight="1" x14ac:dyDescent="0.3">
      <c r="A458" s="51"/>
      <c r="B458" s="51"/>
      <c r="C458" s="38"/>
      <c r="D458" s="38"/>
      <c r="E458" s="38"/>
      <c r="F458" s="38"/>
      <c r="G458" s="38"/>
      <c r="H458" s="38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</row>
    <row r="459" spans="1:45" s="52" customFormat="1" ht="12.75" customHeight="1" x14ac:dyDescent="0.3">
      <c r="A459" s="51"/>
      <c r="B459" s="51"/>
      <c r="C459" s="38"/>
      <c r="D459" s="38"/>
      <c r="E459" s="38"/>
      <c r="F459" s="38"/>
      <c r="G459" s="38"/>
      <c r="H459" s="38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</row>
    <row r="460" spans="1:45" s="52" customFormat="1" ht="12.75" customHeight="1" x14ac:dyDescent="0.3">
      <c r="A460" s="51"/>
      <c r="B460" s="51"/>
      <c r="C460" s="38"/>
      <c r="D460" s="38"/>
      <c r="E460" s="38"/>
      <c r="F460" s="38"/>
      <c r="G460" s="38"/>
      <c r="H460" s="38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</row>
    <row r="461" spans="1:45" s="52" customFormat="1" ht="12.75" customHeight="1" x14ac:dyDescent="0.3">
      <c r="A461" s="51"/>
      <c r="B461" s="51"/>
      <c r="C461" s="38"/>
      <c r="D461" s="38"/>
      <c r="E461" s="38"/>
      <c r="F461" s="38"/>
      <c r="G461" s="38"/>
      <c r="H461" s="38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</row>
    <row r="462" spans="1:45" s="52" customFormat="1" ht="12.75" customHeight="1" x14ac:dyDescent="0.3">
      <c r="A462" s="51"/>
      <c r="B462" s="51"/>
      <c r="C462" s="38"/>
      <c r="D462" s="38"/>
      <c r="E462" s="38"/>
      <c r="F462" s="38"/>
      <c r="G462" s="38"/>
      <c r="H462" s="38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</row>
    <row r="463" spans="1:45" s="52" customFormat="1" ht="12.75" customHeight="1" x14ac:dyDescent="0.3">
      <c r="A463" s="51"/>
      <c r="B463" s="51"/>
      <c r="C463" s="38"/>
      <c r="D463" s="38"/>
      <c r="E463" s="38"/>
      <c r="F463" s="38"/>
      <c r="G463" s="38"/>
      <c r="H463" s="38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</row>
    <row r="464" spans="1:45" s="52" customFormat="1" ht="12.75" customHeight="1" x14ac:dyDescent="0.3">
      <c r="A464" s="51"/>
      <c r="B464" s="51"/>
      <c r="C464" s="38"/>
      <c r="D464" s="38"/>
      <c r="E464" s="38"/>
      <c r="F464" s="38"/>
      <c r="G464" s="38"/>
      <c r="H464" s="38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</row>
    <row r="465" spans="1:45" s="52" customFormat="1" ht="12.75" customHeight="1" x14ac:dyDescent="0.3">
      <c r="A465" s="51"/>
      <c r="B465" s="51"/>
      <c r="C465" s="38"/>
      <c r="D465" s="38"/>
      <c r="E465" s="38"/>
      <c r="F465" s="38"/>
      <c r="G465" s="38"/>
      <c r="H465" s="38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</row>
    <row r="466" spans="1:45" s="52" customFormat="1" ht="12.75" customHeight="1" x14ac:dyDescent="0.3">
      <c r="A466" s="51"/>
      <c r="B466" s="51"/>
      <c r="C466" s="38"/>
      <c r="D466" s="38"/>
      <c r="E466" s="38"/>
      <c r="F466" s="38"/>
      <c r="G466" s="38"/>
      <c r="H466" s="38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</row>
    <row r="467" spans="1:45" s="52" customFormat="1" ht="12.75" customHeight="1" x14ac:dyDescent="0.3">
      <c r="A467" s="51"/>
      <c r="B467" s="51"/>
      <c r="C467" s="38"/>
      <c r="D467" s="38"/>
      <c r="E467" s="38"/>
      <c r="F467" s="38"/>
      <c r="G467" s="38"/>
      <c r="H467" s="38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</row>
    <row r="468" spans="1:45" s="52" customFormat="1" ht="12.75" customHeight="1" x14ac:dyDescent="0.3">
      <c r="A468" s="51"/>
      <c r="B468" s="51"/>
      <c r="C468" s="38"/>
      <c r="D468" s="38"/>
      <c r="E468" s="38"/>
      <c r="F468" s="38"/>
      <c r="G468" s="38"/>
      <c r="H468" s="38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</row>
    <row r="469" spans="1:45" s="52" customFormat="1" ht="12.75" customHeight="1" x14ac:dyDescent="0.3">
      <c r="A469" s="51"/>
      <c r="B469" s="51"/>
      <c r="C469" s="38"/>
      <c r="D469" s="38"/>
      <c r="E469" s="38"/>
      <c r="F469" s="38"/>
      <c r="G469" s="38"/>
      <c r="H469" s="38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</row>
    <row r="470" spans="1:45" s="52" customFormat="1" ht="12.75" customHeight="1" x14ac:dyDescent="0.3">
      <c r="A470" s="51"/>
      <c r="B470" s="51"/>
      <c r="C470" s="38"/>
      <c r="D470" s="38"/>
      <c r="E470" s="38"/>
      <c r="F470" s="38"/>
      <c r="G470" s="38"/>
      <c r="H470" s="38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</row>
    <row r="471" spans="1:45" s="52" customFormat="1" ht="12.75" customHeight="1" x14ac:dyDescent="0.3">
      <c r="A471" s="51"/>
      <c r="B471" s="51"/>
      <c r="C471" s="38"/>
      <c r="D471" s="38"/>
      <c r="E471" s="38"/>
      <c r="F471" s="38"/>
      <c r="G471" s="38"/>
      <c r="H471" s="38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</row>
    <row r="472" spans="1:45" s="52" customFormat="1" ht="12.75" customHeight="1" x14ac:dyDescent="0.3">
      <c r="A472" s="51"/>
      <c r="B472" s="51"/>
      <c r="C472" s="38"/>
      <c r="D472" s="38"/>
      <c r="E472" s="38"/>
      <c r="F472" s="38"/>
      <c r="G472" s="38"/>
      <c r="H472" s="38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</row>
    <row r="473" spans="1:45" s="52" customFormat="1" ht="12.75" customHeight="1" x14ac:dyDescent="0.3">
      <c r="A473" s="51"/>
      <c r="B473" s="51"/>
      <c r="C473" s="38"/>
      <c r="D473" s="38"/>
      <c r="E473" s="38"/>
      <c r="F473" s="38"/>
      <c r="G473" s="38"/>
      <c r="H473" s="38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</row>
    <row r="474" spans="1:45" s="52" customFormat="1" ht="12.75" customHeight="1" x14ac:dyDescent="0.3">
      <c r="A474" s="51"/>
      <c r="B474" s="51"/>
      <c r="C474" s="38"/>
      <c r="D474" s="38"/>
      <c r="E474" s="38"/>
      <c r="F474" s="38"/>
      <c r="G474" s="38"/>
      <c r="H474" s="38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</row>
    <row r="475" spans="1:45" s="52" customFormat="1" ht="12.75" customHeight="1" x14ac:dyDescent="0.3">
      <c r="A475" s="51"/>
      <c r="B475" s="51"/>
      <c r="C475" s="38"/>
      <c r="D475" s="38"/>
      <c r="E475" s="38"/>
      <c r="F475" s="38"/>
      <c r="G475" s="38"/>
      <c r="H475" s="38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</row>
    <row r="476" spans="1:45" s="52" customFormat="1" ht="12.75" customHeight="1" x14ac:dyDescent="0.3">
      <c r="A476" s="51"/>
      <c r="B476" s="51"/>
      <c r="C476" s="38"/>
      <c r="D476" s="38"/>
      <c r="E476" s="38"/>
      <c r="F476" s="38"/>
      <c r="G476" s="38"/>
      <c r="H476" s="38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</row>
    <row r="477" spans="1:45" s="52" customFormat="1" ht="12.75" customHeight="1" x14ac:dyDescent="0.3">
      <c r="A477" s="51"/>
      <c r="B477" s="51"/>
      <c r="C477" s="38"/>
      <c r="D477" s="38"/>
      <c r="E477" s="38"/>
      <c r="F477" s="38"/>
      <c r="G477" s="38"/>
      <c r="H477" s="38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</row>
    <row r="478" spans="1:45" s="52" customFormat="1" ht="12.75" customHeight="1" x14ac:dyDescent="0.3">
      <c r="A478" s="51"/>
      <c r="B478" s="51"/>
      <c r="C478" s="38"/>
      <c r="D478" s="38"/>
      <c r="E478" s="38"/>
      <c r="F478" s="38"/>
      <c r="G478" s="38"/>
      <c r="H478" s="38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</row>
    <row r="479" spans="1:45" s="52" customFormat="1" ht="12.75" customHeight="1" x14ac:dyDescent="0.3">
      <c r="A479" s="51"/>
      <c r="B479" s="51"/>
      <c r="C479" s="38"/>
      <c r="D479" s="38"/>
      <c r="E479" s="38"/>
      <c r="F479" s="38"/>
      <c r="G479" s="38"/>
      <c r="H479" s="38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</row>
    <row r="480" spans="1:45" s="52" customFormat="1" ht="12.75" customHeight="1" x14ac:dyDescent="0.3">
      <c r="A480" s="51"/>
      <c r="B480" s="51"/>
      <c r="C480" s="38"/>
      <c r="D480" s="38"/>
      <c r="E480" s="38"/>
      <c r="F480" s="38"/>
      <c r="G480" s="38"/>
      <c r="H480" s="38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</row>
    <row r="481" spans="1:45" s="52" customFormat="1" ht="12.75" customHeight="1" x14ac:dyDescent="0.3">
      <c r="A481" s="51"/>
      <c r="B481" s="51"/>
      <c r="C481" s="38"/>
      <c r="D481" s="38"/>
      <c r="E481" s="38"/>
      <c r="F481" s="38"/>
      <c r="G481" s="38"/>
      <c r="H481" s="38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</row>
    <row r="482" spans="1:45" s="52" customFormat="1" ht="12.75" customHeight="1" x14ac:dyDescent="0.3">
      <c r="A482" s="51"/>
      <c r="B482" s="51"/>
      <c r="C482" s="38"/>
      <c r="D482" s="38"/>
      <c r="E482" s="38"/>
      <c r="F482" s="38"/>
      <c r="G482" s="38"/>
      <c r="H482" s="38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</row>
    <row r="483" spans="1:45" s="52" customFormat="1" ht="12.75" customHeight="1" x14ac:dyDescent="0.3">
      <c r="A483" s="51"/>
      <c r="B483" s="51"/>
      <c r="C483" s="38"/>
      <c r="D483" s="38"/>
      <c r="E483" s="38"/>
      <c r="F483" s="38"/>
      <c r="G483" s="38"/>
      <c r="H483" s="38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</row>
    <row r="484" spans="1:45" s="52" customFormat="1" ht="12.75" customHeight="1" x14ac:dyDescent="0.3">
      <c r="A484" s="51"/>
      <c r="B484" s="51"/>
      <c r="C484" s="38"/>
      <c r="D484" s="38"/>
      <c r="E484" s="38"/>
      <c r="F484" s="38"/>
      <c r="G484" s="38"/>
      <c r="H484" s="38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</row>
    <row r="485" spans="1:45" s="52" customFormat="1" ht="12.75" customHeight="1" x14ac:dyDescent="0.3">
      <c r="A485" s="51"/>
      <c r="B485" s="51"/>
      <c r="C485" s="38"/>
      <c r="D485" s="38"/>
      <c r="E485" s="38"/>
      <c r="F485" s="38"/>
      <c r="G485" s="38"/>
      <c r="H485" s="38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</row>
    <row r="486" spans="1:45" s="52" customFormat="1" ht="12.75" customHeight="1" x14ac:dyDescent="0.3">
      <c r="A486" s="51"/>
      <c r="B486" s="51"/>
      <c r="C486" s="38"/>
      <c r="D486" s="38"/>
      <c r="E486" s="38"/>
      <c r="F486" s="38"/>
      <c r="G486" s="38"/>
      <c r="H486" s="38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</row>
    <row r="487" spans="1:45" s="52" customFormat="1" ht="12.75" customHeight="1" x14ac:dyDescent="0.3">
      <c r="A487" s="51"/>
      <c r="B487" s="51"/>
      <c r="C487" s="38"/>
      <c r="D487" s="38"/>
      <c r="E487" s="38"/>
      <c r="F487" s="38"/>
      <c r="G487" s="38"/>
      <c r="H487" s="38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</row>
    <row r="488" spans="1:45" s="52" customFormat="1" ht="12.75" customHeight="1" x14ac:dyDescent="0.3">
      <c r="A488" s="51"/>
      <c r="B488" s="51"/>
      <c r="C488" s="38"/>
      <c r="D488" s="38"/>
      <c r="E488" s="38"/>
      <c r="F488" s="38"/>
      <c r="G488" s="38"/>
      <c r="H488" s="38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</row>
    <row r="489" spans="1:45" s="52" customFormat="1" ht="12.75" customHeight="1" x14ac:dyDescent="0.3">
      <c r="A489" s="51"/>
      <c r="B489" s="51"/>
      <c r="C489" s="38"/>
      <c r="D489" s="38"/>
      <c r="E489" s="38"/>
      <c r="F489" s="38"/>
      <c r="G489" s="38"/>
      <c r="H489" s="38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</row>
    <row r="490" spans="1:45" s="52" customFormat="1" ht="12.75" customHeight="1" x14ac:dyDescent="0.3">
      <c r="A490" s="51"/>
      <c r="B490" s="51"/>
      <c r="C490" s="38"/>
      <c r="D490" s="38"/>
      <c r="E490" s="38"/>
      <c r="F490" s="38"/>
      <c r="G490" s="38"/>
      <c r="H490" s="38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</row>
    <row r="491" spans="1:45" s="52" customFormat="1" ht="12.75" customHeight="1" x14ac:dyDescent="0.3">
      <c r="A491" s="51"/>
      <c r="B491" s="51"/>
      <c r="C491" s="38"/>
      <c r="D491" s="38"/>
      <c r="E491" s="38"/>
      <c r="F491" s="38"/>
      <c r="G491" s="38"/>
      <c r="H491" s="38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</row>
    <row r="492" spans="1:45" s="52" customFormat="1" ht="12.75" customHeight="1" x14ac:dyDescent="0.3">
      <c r="A492" s="51"/>
      <c r="B492" s="51"/>
      <c r="C492" s="38"/>
      <c r="D492" s="38"/>
      <c r="E492" s="38"/>
      <c r="F492" s="38"/>
      <c r="G492" s="38"/>
      <c r="H492" s="38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</row>
    <row r="493" spans="1:45" s="52" customFormat="1" ht="12.75" customHeight="1" x14ac:dyDescent="0.3">
      <c r="A493" s="51"/>
      <c r="B493" s="51"/>
      <c r="C493" s="38"/>
      <c r="D493" s="38"/>
      <c r="E493" s="38"/>
      <c r="F493" s="38"/>
      <c r="G493" s="38"/>
      <c r="H493" s="38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</row>
    <row r="494" spans="1:45" s="52" customFormat="1" ht="12.75" customHeight="1" x14ac:dyDescent="0.3">
      <c r="A494" s="51"/>
      <c r="B494" s="51"/>
      <c r="C494" s="38"/>
      <c r="D494" s="38"/>
      <c r="E494" s="38"/>
      <c r="F494" s="38"/>
      <c r="G494" s="38"/>
      <c r="H494" s="38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</row>
    <row r="495" spans="1:45" s="52" customFormat="1" ht="12.75" customHeight="1" x14ac:dyDescent="0.3">
      <c r="A495" s="51"/>
      <c r="B495" s="51"/>
      <c r="C495" s="38"/>
      <c r="D495" s="38"/>
      <c r="E495" s="38"/>
      <c r="F495" s="38"/>
      <c r="G495" s="38"/>
      <c r="H495" s="38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</row>
    <row r="496" spans="1:45" s="52" customFormat="1" ht="12.75" customHeight="1" x14ac:dyDescent="0.3">
      <c r="A496" s="51"/>
      <c r="B496" s="51"/>
      <c r="C496" s="38"/>
      <c r="D496" s="38"/>
      <c r="E496" s="38"/>
      <c r="F496" s="38"/>
      <c r="G496" s="38"/>
      <c r="H496" s="38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</row>
    <row r="497" spans="1:45" s="52" customFormat="1" ht="12.75" customHeight="1" x14ac:dyDescent="0.3">
      <c r="A497" s="51"/>
      <c r="B497" s="51"/>
      <c r="C497" s="38"/>
      <c r="D497" s="38"/>
      <c r="E497" s="38"/>
      <c r="F497" s="38"/>
      <c r="G497" s="38"/>
      <c r="H497" s="38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</row>
    <row r="498" spans="1:45" s="52" customFormat="1" ht="12.75" customHeight="1" x14ac:dyDescent="0.3">
      <c r="A498" s="51"/>
      <c r="B498" s="51"/>
      <c r="C498" s="38"/>
      <c r="D498" s="38"/>
      <c r="E498" s="38"/>
      <c r="F498" s="38"/>
      <c r="G498" s="38"/>
      <c r="H498" s="38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</row>
    <row r="499" spans="1:45" s="52" customFormat="1" ht="12.75" customHeight="1" x14ac:dyDescent="0.3">
      <c r="A499" s="51"/>
      <c r="B499" s="51"/>
      <c r="C499" s="38"/>
      <c r="D499" s="38"/>
      <c r="E499" s="38"/>
      <c r="F499" s="38"/>
      <c r="G499" s="38"/>
      <c r="H499" s="38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</row>
    <row r="500" spans="1:45" s="52" customFormat="1" ht="12.75" customHeight="1" x14ac:dyDescent="0.3">
      <c r="A500" s="51"/>
      <c r="B500" s="51"/>
      <c r="C500" s="38"/>
      <c r="D500" s="38"/>
      <c r="E500" s="38"/>
      <c r="F500" s="38"/>
      <c r="G500" s="38"/>
      <c r="H500" s="38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</row>
    <row r="501" spans="1:45" s="52" customFormat="1" ht="12.75" customHeight="1" x14ac:dyDescent="0.3">
      <c r="A501" s="51"/>
      <c r="B501" s="51"/>
      <c r="C501" s="38"/>
      <c r="D501" s="38"/>
      <c r="E501" s="38"/>
      <c r="F501" s="38"/>
      <c r="G501" s="38"/>
      <c r="H501" s="38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</row>
    <row r="502" spans="1:45" s="52" customFormat="1" ht="12.75" customHeight="1" x14ac:dyDescent="0.3">
      <c r="A502" s="51"/>
      <c r="B502" s="51"/>
      <c r="C502" s="38"/>
      <c r="D502" s="38"/>
      <c r="E502" s="38"/>
      <c r="F502" s="38"/>
      <c r="G502" s="38"/>
      <c r="H502" s="38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</row>
    <row r="503" spans="1:45" s="52" customFormat="1" ht="12.75" customHeight="1" x14ac:dyDescent="0.3">
      <c r="A503" s="51"/>
      <c r="B503" s="51"/>
      <c r="C503" s="38"/>
      <c r="D503" s="38"/>
      <c r="E503" s="38"/>
      <c r="F503" s="38"/>
      <c r="G503" s="38"/>
      <c r="H503" s="38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</row>
    <row r="504" spans="1:45" s="52" customFormat="1" ht="12.75" customHeight="1" x14ac:dyDescent="0.3">
      <c r="A504" s="51"/>
      <c r="B504" s="51"/>
      <c r="C504" s="38"/>
      <c r="D504" s="38"/>
      <c r="E504" s="38"/>
      <c r="F504" s="38"/>
      <c r="G504" s="38"/>
      <c r="H504" s="38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</row>
    <row r="505" spans="1:45" s="52" customFormat="1" ht="12.75" customHeight="1" x14ac:dyDescent="0.3">
      <c r="A505" s="51"/>
      <c r="B505" s="51"/>
      <c r="C505" s="38"/>
      <c r="D505" s="38"/>
      <c r="E505" s="38"/>
      <c r="F505" s="38"/>
      <c r="G505" s="38"/>
      <c r="H505" s="38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</row>
    <row r="506" spans="1:45" s="52" customFormat="1" ht="12.75" customHeight="1" x14ac:dyDescent="0.3">
      <c r="A506" s="51"/>
      <c r="B506" s="51"/>
      <c r="C506" s="38"/>
      <c r="D506" s="38"/>
      <c r="E506" s="38"/>
      <c r="F506" s="38"/>
      <c r="G506" s="38"/>
      <c r="H506" s="38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</row>
    <row r="507" spans="1:45" s="52" customFormat="1" ht="12.75" customHeight="1" x14ac:dyDescent="0.3">
      <c r="A507" s="51"/>
      <c r="B507" s="51"/>
      <c r="C507" s="38"/>
      <c r="D507" s="38"/>
      <c r="E507" s="38"/>
      <c r="F507" s="38"/>
      <c r="G507" s="38"/>
      <c r="H507" s="38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</row>
    <row r="508" spans="1:45" s="52" customFormat="1" ht="12.75" customHeight="1" x14ac:dyDescent="0.3">
      <c r="A508" s="51"/>
      <c r="B508" s="51"/>
      <c r="C508" s="38"/>
      <c r="D508" s="38"/>
      <c r="E508" s="38"/>
      <c r="F508" s="38"/>
      <c r="G508" s="38"/>
      <c r="H508" s="38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</row>
    <row r="509" spans="1:45" s="52" customFormat="1" ht="12.75" customHeight="1" x14ac:dyDescent="0.3">
      <c r="A509" s="51"/>
      <c r="B509" s="51"/>
      <c r="C509" s="38"/>
      <c r="D509" s="38"/>
      <c r="E509" s="38"/>
      <c r="F509" s="38"/>
      <c r="G509" s="38"/>
      <c r="H509" s="38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</row>
    <row r="510" spans="1:45" s="52" customFormat="1" ht="12.75" customHeight="1" x14ac:dyDescent="0.3">
      <c r="A510" s="51"/>
      <c r="B510" s="51"/>
      <c r="C510" s="38"/>
      <c r="D510" s="38"/>
      <c r="E510" s="38"/>
      <c r="F510" s="38"/>
      <c r="G510" s="38"/>
      <c r="H510" s="38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</row>
    <row r="511" spans="1:45" s="52" customFormat="1" ht="12.75" customHeight="1" x14ac:dyDescent="0.3">
      <c r="A511" s="51"/>
      <c r="B511" s="51"/>
      <c r="C511" s="38"/>
      <c r="D511" s="38"/>
      <c r="E511" s="38"/>
      <c r="F511" s="38"/>
      <c r="G511" s="38"/>
      <c r="H511" s="38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</row>
    <row r="512" spans="1:45" s="52" customFormat="1" ht="12.75" customHeight="1" x14ac:dyDescent="0.3">
      <c r="A512" s="51"/>
      <c r="B512" s="51"/>
      <c r="C512" s="38"/>
      <c r="D512" s="38"/>
      <c r="E512" s="38"/>
      <c r="F512" s="38"/>
      <c r="G512" s="38"/>
      <c r="H512" s="38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</row>
    <row r="513" spans="1:45" s="52" customFormat="1" ht="12.75" customHeight="1" x14ac:dyDescent="0.3">
      <c r="A513" s="51"/>
      <c r="B513" s="51"/>
      <c r="C513" s="38"/>
      <c r="D513" s="38"/>
      <c r="E513" s="38"/>
      <c r="F513" s="38"/>
      <c r="G513" s="38"/>
      <c r="H513" s="38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</row>
    <row r="514" spans="1:45" s="52" customFormat="1" ht="12.75" customHeight="1" x14ac:dyDescent="0.3">
      <c r="A514" s="51"/>
      <c r="B514" s="51"/>
      <c r="C514" s="38"/>
      <c r="D514" s="38"/>
      <c r="E514" s="38"/>
      <c r="F514" s="38"/>
      <c r="G514" s="38"/>
      <c r="H514" s="38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</row>
    <row r="515" spans="1:45" s="52" customFormat="1" ht="12.75" customHeight="1" x14ac:dyDescent="0.3">
      <c r="A515" s="51"/>
      <c r="B515" s="51"/>
      <c r="C515" s="38"/>
      <c r="D515" s="38"/>
      <c r="E515" s="38"/>
      <c r="F515" s="38"/>
      <c r="G515" s="38"/>
      <c r="H515" s="38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</row>
    <row r="516" spans="1:45" s="52" customFormat="1" ht="12.75" customHeight="1" x14ac:dyDescent="0.3">
      <c r="A516" s="51"/>
      <c r="B516" s="51"/>
      <c r="C516" s="38"/>
      <c r="D516" s="38"/>
      <c r="E516" s="38"/>
      <c r="F516" s="38"/>
      <c r="G516" s="38"/>
      <c r="H516" s="38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</row>
    <row r="517" spans="1:45" s="52" customFormat="1" ht="12.75" customHeight="1" x14ac:dyDescent="0.3">
      <c r="A517" s="51"/>
      <c r="B517" s="51"/>
      <c r="C517" s="38"/>
      <c r="D517" s="38"/>
      <c r="E517" s="38"/>
      <c r="F517" s="38"/>
      <c r="G517" s="38"/>
      <c r="H517" s="38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</row>
    <row r="518" spans="1:45" s="52" customFormat="1" ht="12.75" customHeight="1" x14ac:dyDescent="0.3">
      <c r="A518" s="51"/>
      <c r="B518" s="51"/>
      <c r="C518" s="38"/>
      <c r="D518" s="38"/>
      <c r="E518" s="38"/>
      <c r="F518" s="38"/>
      <c r="G518" s="38"/>
      <c r="H518" s="38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</row>
    <row r="519" spans="1:45" s="52" customFormat="1" ht="12.75" customHeight="1" x14ac:dyDescent="0.3">
      <c r="A519" s="51"/>
      <c r="B519" s="51"/>
      <c r="C519" s="38"/>
      <c r="D519" s="38"/>
      <c r="E519" s="38"/>
      <c r="F519" s="38"/>
      <c r="G519" s="38"/>
      <c r="H519" s="38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</row>
    <row r="520" spans="1:45" s="52" customFormat="1" ht="12.75" customHeight="1" x14ac:dyDescent="0.3">
      <c r="A520" s="51"/>
      <c r="B520" s="51"/>
      <c r="C520" s="38"/>
      <c r="D520" s="38"/>
      <c r="E520" s="38"/>
      <c r="F520" s="38"/>
      <c r="G520" s="38"/>
      <c r="H520" s="38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</row>
    <row r="521" spans="1:45" s="52" customFormat="1" ht="12.75" customHeight="1" x14ac:dyDescent="0.3">
      <c r="A521" s="51"/>
      <c r="B521" s="51"/>
      <c r="C521" s="38"/>
      <c r="D521" s="38"/>
      <c r="E521" s="38"/>
      <c r="F521" s="38"/>
      <c r="G521" s="38"/>
      <c r="H521" s="38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</row>
    <row r="522" spans="1:45" s="52" customFormat="1" ht="12.75" customHeight="1" x14ac:dyDescent="0.3">
      <c r="A522" s="51"/>
      <c r="B522" s="51"/>
      <c r="C522" s="38"/>
      <c r="D522" s="38"/>
      <c r="E522" s="38"/>
      <c r="F522" s="38"/>
      <c r="G522" s="38"/>
      <c r="H522" s="38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</row>
    <row r="523" spans="1:45" s="52" customFormat="1" ht="12.75" customHeight="1" x14ac:dyDescent="0.3">
      <c r="A523" s="51"/>
      <c r="B523" s="51"/>
      <c r="C523" s="38"/>
      <c r="D523" s="38"/>
      <c r="E523" s="38"/>
      <c r="F523" s="38"/>
      <c r="G523" s="38"/>
      <c r="H523" s="38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</row>
    <row r="524" spans="1:45" s="52" customFormat="1" ht="12.75" customHeight="1" x14ac:dyDescent="0.3">
      <c r="A524" s="51"/>
      <c r="B524" s="51"/>
      <c r="C524" s="38"/>
      <c r="D524" s="38"/>
      <c r="E524" s="38"/>
      <c r="F524" s="38"/>
      <c r="G524" s="38"/>
      <c r="H524" s="38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</row>
    <row r="525" spans="1:45" s="52" customFormat="1" ht="12.75" customHeight="1" x14ac:dyDescent="0.3">
      <c r="A525" s="51"/>
      <c r="B525" s="51"/>
      <c r="C525" s="38"/>
      <c r="D525" s="38"/>
      <c r="E525" s="38"/>
      <c r="F525" s="38"/>
      <c r="G525" s="38"/>
      <c r="H525" s="38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</row>
    <row r="526" spans="1:45" s="52" customFormat="1" ht="12.75" customHeight="1" x14ac:dyDescent="0.3">
      <c r="A526" s="51"/>
      <c r="B526" s="51"/>
      <c r="C526" s="38"/>
      <c r="D526" s="38"/>
      <c r="E526" s="38"/>
      <c r="F526" s="38"/>
      <c r="G526" s="38"/>
      <c r="H526" s="38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</row>
    <row r="527" spans="1:45" s="52" customFormat="1" ht="12.75" customHeight="1" x14ac:dyDescent="0.3">
      <c r="A527" s="51"/>
      <c r="B527" s="51"/>
      <c r="C527" s="38"/>
      <c r="D527" s="38"/>
      <c r="E527" s="38"/>
      <c r="F527" s="38"/>
      <c r="G527" s="38"/>
      <c r="H527" s="38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</row>
    <row r="528" spans="1:45" s="52" customFormat="1" ht="12.75" customHeight="1" x14ac:dyDescent="0.3">
      <c r="A528" s="51"/>
      <c r="B528" s="51"/>
      <c r="C528" s="38"/>
      <c r="D528" s="38"/>
      <c r="E528" s="38"/>
      <c r="F528" s="38"/>
      <c r="G528" s="38"/>
      <c r="H528" s="38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</row>
    <row r="529" spans="1:45" s="52" customFormat="1" ht="12.75" customHeight="1" x14ac:dyDescent="0.3">
      <c r="A529" s="51"/>
      <c r="B529" s="51"/>
      <c r="C529" s="38"/>
      <c r="D529" s="38"/>
      <c r="E529" s="38"/>
      <c r="F529" s="38"/>
      <c r="G529" s="38"/>
      <c r="H529" s="38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</row>
    <row r="530" spans="1:45" s="52" customFormat="1" ht="12.75" customHeight="1" x14ac:dyDescent="0.3">
      <c r="A530" s="51"/>
      <c r="B530" s="51"/>
      <c r="C530" s="38"/>
      <c r="D530" s="38"/>
      <c r="E530" s="38"/>
      <c r="F530" s="38"/>
      <c r="G530" s="38"/>
      <c r="H530" s="38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</row>
    <row r="531" spans="1:45" s="52" customFormat="1" ht="12.75" customHeight="1" x14ac:dyDescent="0.3">
      <c r="A531" s="51"/>
      <c r="B531" s="51"/>
      <c r="C531" s="38"/>
      <c r="D531" s="38"/>
      <c r="E531" s="38"/>
      <c r="F531" s="38"/>
      <c r="G531" s="38"/>
      <c r="H531" s="38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</row>
    <row r="532" spans="1:45" s="52" customFormat="1" ht="12.75" customHeight="1" x14ac:dyDescent="0.3">
      <c r="A532" s="51"/>
      <c r="B532" s="51"/>
      <c r="C532" s="38"/>
      <c r="D532" s="38"/>
      <c r="E532" s="38"/>
      <c r="F532" s="38"/>
      <c r="G532" s="38"/>
      <c r="H532" s="38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</row>
    <row r="533" spans="1:45" s="52" customFormat="1" ht="12.75" customHeight="1" x14ac:dyDescent="0.3">
      <c r="A533" s="51"/>
      <c r="B533" s="51"/>
      <c r="C533" s="38"/>
      <c r="D533" s="38"/>
      <c r="E533" s="38"/>
      <c r="F533" s="38"/>
      <c r="G533" s="38"/>
      <c r="H533" s="38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</row>
    <row r="534" spans="1:45" s="52" customFormat="1" ht="12.75" customHeight="1" x14ac:dyDescent="0.3">
      <c r="A534" s="51"/>
      <c r="B534" s="51"/>
      <c r="C534" s="38"/>
      <c r="D534" s="38"/>
      <c r="E534" s="38"/>
      <c r="F534" s="38"/>
      <c r="G534" s="38"/>
      <c r="H534" s="38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</row>
    <row r="535" spans="1:45" s="52" customFormat="1" ht="12.75" customHeight="1" x14ac:dyDescent="0.3">
      <c r="A535" s="51"/>
      <c r="B535" s="51"/>
      <c r="C535" s="38"/>
      <c r="D535" s="38"/>
      <c r="E535" s="38"/>
      <c r="F535" s="38"/>
      <c r="G535" s="38"/>
      <c r="H535" s="38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</row>
    <row r="536" spans="1:45" s="52" customFormat="1" ht="12.75" customHeight="1" x14ac:dyDescent="0.3">
      <c r="A536" s="51"/>
      <c r="B536" s="51"/>
      <c r="C536" s="38"/>
      <c r="D536" s="38"/>
      <c r="E536" s="38"/>
      <c r="F536" s="38"/>
      <c r="G536" s="38"/>
      <c r="H536" s="38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</row>
    <row r="537" spans="1:45" s="52" customFormat="1" ht="12.75" customHeight="1" x14ac:dyDescent="0.3">
      <c r="A537" s="51"/>
      <c r="B537" s="51"/>
      <c r="C537" s="38"/>
      <c r="D537" s="38"/>
      <c r="E537" s="38"/>
      <c r="F537" s="38"/>
      <c r="G537" s="38"/>
      <c r="H537" s="38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</row>
    <row r="538" spans="1:45" s="52" customFormat="1" ht="12.75" customHeight="1" x14ac:dyDescent="0.3">
      <c r="A538" s="51"/>
      <c r="B538" s="51"/>
      <c r="C538" s="38"/>
      <c r="D538" s="38"/>
      <c r="E538" s="38"/>
      <c r="F538" s="38"/>
      <c r="G538" s="38"/>
      <c r="H538" s="38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</row>
    <row r="539" spans="1:45" s="52" customFormat="1" ht="12.75" customHeight="1" x14ac:dyDescent="0.3">
      <c r="A539" s="51"/>
      <c r="B539" s="51"/>
      <c r="C539" s="38"/>
      <c r="D539" s="38"/>
      <c r="E539" s="38"/>
      <c r="F539" s="38"/>
      <c r="G539" s="38"/>
      <c r="H539" s="38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</row>
    <row r="540" spans="1:45" s="52" customFormat="1" ht="12.75" customHeight="1" x14ac:dyDescent="0.3">
      <c r="A540" s="51"/>
      <c r="B540" s="51"/>
      <c r="C540" s="38"/>
      <c r="D540" s="38"/>
      <c r="E540" s="38"/>
      <c r="F540" s="38"/>
      <c r="G540" s="38"/>
      <c r="H540" s="38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</row>
    <row r="541" spans="1:45" s="52" customFormat="1" ht="12.75" customHeight="1" x14ac:dyDescent="0.3">
      <c r="A541" s="51"/>
      <c r="B541" s="51"/>
      <c r="C541" s="38"/>
      <c r="D541" s="38"/>
      <c r="E541" s="38"/>
      <c r="F541" s="38"/>
      <c r="G541" s="38"/>
      <c r="H541" s="38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</row>
    <row r="542" spans="1:45" s="52" customFormat="1" ht="12.75" customHeight="1" x14ac:dyDescent="0.3">
      <c r="A542" s="51"/>
      <c r="B542" s="51"/>
      <c r="C542" s="38"/>
      <c r="D542" s="38"/>
      <c r="E542" s="38"/>
      <c r="F542" s="38"/>
      <c r="G542" s="38"/>
      <c r="H542" s="38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</row>
    <row r="543" spans="1:45" s="52" customFormat="1" ht="12.75" customHeight="1" x14ac:dyDescent="0.3">
      <c r="A543" s="51"/>
      <c r="B543" s="51"/>
      <c r="C543" s="38"/>
      <c r="D543" s="38"/>
      <c r="E543" s="38"/>
      <c r="F543" s="38"/>
      <c r="G543" s="38"/>
      <c r="H543" s="38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</row>
    <row r="544" spans="1:45" s="52" customFormat="1" ht="12.75" customHeight="1" x14ac:dyDescent="0.3">
      <c r="A544" s="51"/>
      <c r="B544" s="51"/>
      <c r="C544" s="38"/>
      <c r="D544" s="38"/>
      <c r="E544" s="38"/>
      <c r="F544" s="38"/>
      <c r="G544" s="38"/>
      <c r="H544" s="38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</row>
    <row r="545" spans="1:45" s="52" customFormat="1" ht="12.75" customHeight="1" x14ac:dyDescent="0.3">
      <c r="A545" s="51"/>
      <c r="B545" s="51"/>
      <c r="C545" s="38"/>
      <c r="D545" s="38"/>
      <c r="E545" s="38"/>
      <c r="F545" s="38"/>
      <c r="G545" s="38"/>
      <c r="H545" s="38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</row>
    <row r="546" spans="1:45" s="52" customFormat="1" ht="12.75" customHeight="1" x14ac:dyDescent="0.3">
      <c r="A546" s="51"/>
      <c r="B546" s="51"/>
      <c r="C546" s="38"/>
      <c r="D546" s="38"/>
      <c r="E546" s="38"/>
      <c r="F546" s="38"/>
      <c r="G546" s="38"/>
      <c r="H546" s="38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</row>
    <row r="547" spans="1:45" s="52" customFormat="1" ht="12.75" customHeight="1" x14ac:dyDescent="0.3">
      <c r="A547" s="51"/>
      <c r="B547" s="51"/>
      <c r="C547" s="38"/>
      <c r="D547" s="38"/>
      <c r="E547" s="38"/>
      <c r="F547" s="38"/>
      <c r="G547" s="38"/>
      <c r="H547" s="38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</row>
    <row r="548" spans="1:45" s="52" customFormat="1" ht="12.75" customHeight="1" x14ac:dyDescent="0.3">
      <c r="A548" s="51"/>
      <c r="B548" s="51"/>
      <c r="C548" s="38"/>
      <c r="D548" s="38"/>
      <c r="E548" s="38"/>
      <c r="F548" s="38"/>
      <c r="G548" s="38"/>
      <c r="H548" s="38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</row>
    <row r="549" spans="1:45" s="52" customFormat="1" ht="12.75" customHeight="1" x14ac:dyDescent="0.3">
      <c r="A549" s="51"/>
      <c r="B549" s="51"/>
      <c r="C549" s="38"/>
      <c r="D549" s="38"/>
      <c r="E549" s="38"/>
      <c r="F549" s="38"/>
      <c r="G549" s="38"/>
      <c r="H549" s="38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</row>
    <row r="550" spans="1:45" s="52" customFormat="1" ht="12.75" customHeight="1" x14ac:dyDescent="0.3">
      <c r="A550" s="51"/>
      <c r="B550" s="51"/>
      <c r="C550" s="38"/>
      <c r="D550" s="38"/>
      <c r="E550" s="38"/>
      <c r="F550" s="38"/>
      <c r="G550" s="38"/>
      <c r="H550" s="38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</row>
    <row r="551" spans="1:45" s="52" customFormat="1" ht="12.75" customHeight="1" x14ac:dyDescent="0.3">
      <c r="A551" s="51"/>
      <c r="B551" s="51"/>
      <c r="C551" s="38"/>
      <c r="D551" s="38"/>
      <c r="E551" s="38"/>
      <c r="F551" s="38"/>
      <c r="G551" s="38"/>
      <c r="H551" s="38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</row>
    <row r="552" spans="1:45" s="52" customFormat="1" ht="12.75" customHeight="1" x14ac:dyDescent="0.3">
      <c r="A552" s="51"/>
      <c r="B552" s="51"/>
      <c r="C552" s="38"/>
      <c r="D552" s="38"/>
      <c r="E552" s="38"/>
      <c r="F552" s="38"/>
      <c r="G552" s="38"/>
      <c r="H552" s="38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</row>
    <row r="553" spans="1:45" s="52" customFormat="1" ht="12.75" customHeight="1" x14ac:dyDescent="0.3">
      <c r="A553" s="51"/>
      <c r="B553" s="51"/>
      <c r="C553" s="38"/>
      <c r="D553" s="38"/>
      <c r="E553" s="38"/>
      <c r="F553" s="38"/>
      <c r="G553" s="38"/>
      <c r="H553" s="38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</row>
    <row r="554" spans="1:45" s="52" customFormat="1" ht="12.75" customHeight="1" x14ac:dyDescent="0.3">
      <c r="A554" s="51"/>
      <c r="B554" s="51"/>
      <c r="C554" s="38"/>
      <c r="D554" s="38"/>
      <c r="E554" s="38"/>
      <c r="F554" s="38"/>
      <c r="G554" s="38"/>
      <c r="H554" s="38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</row>
    <row r="555" spans="1:45" s="52" customFormat="1" ht="12.75" customHeight="1" x14ac:dyDescent="0.3">
      <c r="A555" s="51"/>
      <c r="B555" s="51"/>
      <c r="C555" s="38"/>
      <c r="D555" s="38"/>
      <c r="E555" s="38"/>
      <c r="F555" s="38"/>
      <c r="G555" s="38"/>
      <c r="H555" s="38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</row>
    <row r="556" spans="1:45" s="52" customFormat="1" ht="12.75" customHeight="1" x14ac:dyDescent="0.3">
      <c r="A556" s="51"/>
      <c r="B556" s="51"/>
      <c r="C556" s="38"/>
      <c r="D556" s="38"/>
      <c r="E556" s="38"/>
      <c r="F556" s="38"/>
      <c r="G556" s="38"/>
      <c r="H556" s="38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</row>
    <row r="557" spans="1:45" s="52" customFormat="1" ht="12.75" customHeight="1" x14ac:dyDescent="0.3">
      <c r="A557" s="51"/>
      <c r="B557" s="51"/>
      <c r="C557" s="38"/>
      <c r="D557" s="38"/>
      <c r="E557" s="38"/>
      <c r="F557" s="38"/>
      <c r="G557" s="38"/>
      <c r="H557" s="38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</row>
    <row r="558" spans="1:45" s="52" customFormat="1" ht="12.75" customHeight="1" x14ac:dyDescent="0.3">
      <c r="A558" s="51"/>
      <c r="B558" s="51"/>
      <c r="C558" s="38"/>
      <c r="D558" s="38"/>
      <c r="E558" s="38"/>
      <c r="F558" s="38"/>
      <c r="G558" s="38"/>
      <c r="H558" s="38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</row>
    <row r="559" spans="1:45" s="52" customFormat="1" ht="12.75" customHeight="1" x14ac:dyDescent="0.3">
      <c r="A559" s="51"/>
      <c r="B559" s="51"/>
      <c r="C559" s="38"/>
      <c r="D559" s="38"/>
      <c r="E559" s="38"/>
      <c r="F559" s="38"/>
      <c r="G559" s="38"/>
      <c r="H559" s="38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</row>
    <row r="560" spans="1:45" s="52" customFormat="1" ht="12.75" customHeight="1" x14ac:dyDescent="0.3">
      <c r="A560" s="51"/>
      <c r="B560" s="51"/>
      <c r="C560" s="38"/>
      <c r="D560" s="38"/>
      <c r="E560" s="38"/>
      <c r="F560" s="38"/>
      <c r="G560" s="38"/>
      <c r="H560" s="38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</row>
    <row r="561" spans="1:45" s="52" customFormat="1" ht="12.75" customHeight="1" x14ac:dyDescent="0.3">
      <c r="A561" s="51"/>
      <c r="B561" s="51"/>
      <c r="C561" s="38"/>
      <c r="D561" s="38"/>
      <c r="E561" s="38"/>
      <c r="F561" s="38"/>
      <c r="G561" s="38"/>
      <c r="H561" s="38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</row>
    <row r="562" spans="1:45" s="52" customFormat="1" ht="12.75" customHeight="1" x14ac:dyDescent="0.3">
      <c r="A562" s="51"/>
      <c r="B562" s="51"/>
      <c r="C562" s="38"/>
      <c r="D562" s="38"/>
      <c r="E562" s="38"/>
      <c r="F562" s="38"/>
      <c r="G562" s="38"/>
      <c r="H562" s="38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</row>
    <row r="563" spans="1:45" s="52" customFormat="1" ht="12.75" customHeight="1" x14ac:dyDescent="0.3">
      <c r="A563" s="51"/>
      <c r="B563" s="51"/>
      <c r="C563" s="38"/>
      <c r="D563" s="38"/>
      <c r="E563" s="38"/>
      <c r="F563" s="38"/>
      <c r="G563" s="38"/>
      <c r="H563" s="38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</row>
    <row r="564" spans="1:45" s="52" customFormat="1" ht="12.75" customHeight="1" x14ac:dyDescent="0.3">
      <c r="A564" s="51"/>
      <c r="B564" s="51"/>
      <c r="C564" s="38"/>
      <c r="D564" s="38"/>
      <c r="E564" s="38"/>
      <c r="F564" s="38"/>
      <c r="G564" s="38"/>
      <c r="H564" s="38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</row>
    <row r="565" spans="1:45" s="52" customFormat="1" ht="12.75" customHeight="1" x14ac:dyDescent="0.3">
      <c r="A565" s="51"/>
      <c r="B565" s="51"/>
      <c r="C565" s="38"/>
      <c r="D565" s="38"/>
      <c r="E565" s="38"/>
      <c r="F565" s="38"/>
      <c r="G565" s="38"/>
      <c r="H565" s="38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</row>
    <row r="566" spans="1:45" s="52" customFormat="1" ht="12.75" customHeight="1" x14ac:dyDescent="0.3">
      <c r="A566" s="51"/>
      <c r="B566" s="51"/>
      <c r="C566" s="38"/>
      <c r="D566" s="38"/>
      <c r="E566" s="38"/>
      <c r="F566" s="38"/>
      <c r="G566" s="38"/>
      <c r="H566" s="38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</row>
    <row r="567" spans="1:45" s="52" customFormat="1" ht="12.75" customHeight="1" x14ac:dyDescent="0.3">
      <c r="A567" s="51"/>
      <c r="B567" s="51"/>
      <c r="C567" s="38"/>
      <c r="D567" s="38"/>
      <c r="E567" s="38"/>
      <c r="F567" s="38"/>
      <c r="G567" s="38"/>
      <c r="H567" s="38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</row>
    <row r="568" spans="1:45" s="52" customFormat="1" ht="12.75" customHeight="1" x14ac:dyDescent="0.3">
      <c r="A568" s="51"/>
      <c r="B568" s="51"/>
      <c r="C568" s="38"/>
      <c r="D568" s="38"/>
      <c r="E568" s="38"/>
      <c r="F568" s="38"/>
      <c r="G568" s="38"/>
      <c r="H568" s="38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</row>
    <row r="569" spans="1:45" s="52" customFormat="1" ht="12.75" customHeight="1" x14ac:dyDescent="0.3">
      <c r="A569" s="51"/>
      <c r="B569" s="51"/>
      <c r="C569" s="38"/>
      <c r="D569" s="38"/>
      <c r="E569" s="38"/>
      <c r="F569" s="38"/>
      <c r="G569" s="38"/>
      <c r="H569" s="38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</row>
    <row r="570" spans="1:45" s="52" customFormat="1" ht="12.75" customHeight="1" x14ac:dyDescent="0.3">
      <c r="A570" s="51"/>
      <c r="B570" s="51"/>
      <c r="C570" s="38"/>
      <c r="D570" s="38"/>
      <c r="E570" s="38"/>
      <c r="F570" s="38"/>
      <c r="G570" s="38"/>
      <c r="H570" s="38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</row>
    <row r="571" spans="1:45" s="52" customFormat="1" ht="12.75" customHeight="1" x14ac:dyDescent="0.3">
      <c r="A571" s="51"/>
      <c r="B571" s="51"/>
      <c r="C571" s="38"/>
      <c r="D571" s="38"/>
      <c r="E571" s="38"/>
      <c r="F571" s="38"/>
      <c r="G571" s="38"/>
      <c r="H571" s="38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</row>
    <row r="572" spans="1:45" s="52" customFormat="1" ht="12.75" customHeight="1" x14ac:dyDescent="0.3">
      <c r="A572" s="51"/>
      <c r="B572" s="51"/>
      <c r="C572" s="38"/>
      <c r="D572" s="38"/>
      <c r="E572" s="38"/>
      <c r="F572" s="38"/>
      <c r="G572" s="38"/>
      <c r="H572" s="38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</row>
    <row r="573" spans="1:45" s="52" customFormat="1" ht="12.75" customHeight="1" x14ac:dyDescent="0.3">
      <c r="A573" s="51"/>
      <c r="B573" s="51"/>
      <c r="C573" s="38"/>
      <c r="D573" s="38"/>
      <c r="E573" s="38"/>
      <c r="F573" s="38"/>
      <c r="G573" s="38"/>
      <c r="H573" s="38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</row>
    <row r="574" spans="1:45" s="52" customFormat="1" ht="12.75" customHeight="1" x14ac:dyDescent="0.3">
      <c r="A574" s="51"/>
      <c r="B574" s="51"/>
      <c r="C574" s="38"/>
      <c r="D574" s="38"/>
      <c r="E574" s="38"/>
      <c r="F574" s="38"/>
      <c r="G574" s="38"/>
      <c r="H574" s="38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</row>
    <row r="575" spans="1:45" s="52" customFormat="1" ht="12.75" customHeight="1" x14ac:dyDescent="0.3">
      <c r="A575" s="51"/>
      <c r="B575" s="51"/>
      <c r="C575" s="38"/>
      <c r="D575" s="38"/>
      <c r="E575" s="38"/>
      <c r="F575" s="38"/>
      <c r="G575" s="38"/>
      <c r="H575" s="38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</row>
    <row r="576" spans="1:45" s="52" customFormat="1" ht="12.75" customHeight="1" x14ac:dyDescent="0.3">
      <c r="A576" s="51"/>
      <c r="B576" s="51"/>
      <c r="C576" s="38"/>
      <c r="D576" s="38"/>
      <c r="E576" s="38"/>
      <c r="F576" s="38"/>
      <c r="G576" s="38"/>
      <c r="H576" s="38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</row>
    <row r="577" spans="1:45" s="52" customFormat="1" ht="12.75" customHeight="1" x14ac:dyDescent="0.3">
      <c r="A577" s="51"/>
      <c r="B577" s="51"/>
      <c r="C577" s="38"/>
      <c r="D577" s="38"/>
      <c r="E577" s="38"/>
      <c r="F577" s="38"/>
      <c r="G577" s="38"/>
      <c r="H577" s="38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</row>
    <row r="578" spans="1:45" s="52" customFormat="1" ht="12.75" customHeight="1" x14ac:dyDescent="0.3">
      <c r="A578" s="51"/>
      <c r="B578" s="51"/>
      <c r="C578" s="38"/>
      <c r="D578" s="38"/>
      <c r="E578" s="38"/>
      <c r="F578" s="38"/>
      <c r="G578" s="38"/>
      <c r="H578" s="38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</row>
    <row r="579" spans="1:45" s="52" customFormat="1" ht="12.75" customHeight="1" x14ac:dyDescent="0.3">
      <c r="A579" s="51"/>
      <c r="B579" s="51"/>
      <c r="C579" s="38"/>
      <c r="D579" s="38"/>
      <c r="E579" s="38"/>
      <c r="F579" s="38"/>
      <c r="G579" s="38"/>
      <c r="H579" s="38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</row>
    <row r="580" spans="1:45" s="52" customFormat="1" ht="12.75" customHeight="1" x14ac:dyDescent="0.3">
      <c r="A580" s="51"/>
      <c r="B580" s="51"/>
      <c r="C580" s="38"/>
      <c r="D580" s="38"/>
      <c r="E580" s="38"/>
      <c r="F580" s="38"/>
      <c r="G580" s="38"/>
      <c r="H580" s="38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</row>
    <row r="581" spans="1:45" s="52" customFormat="1" ht="12.75" customHeight="1" x14ac:dyDescent="0.3">
      <c r="A581" s="51"/>
      <c r="B581" s="51"/>
      <c r="C581" s="38"/>
      <c r="D581" s="38"/>
      <c r="E581" s="38"/>
      <c r="F581" s="38"/>
      <c r="G581" s="38"/>
      <c r="H581" s="38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</row>
    <row r="582" spans="1:45" s="52" customFormat="1" ht="12.75" customHeight="1" x14ac:dyDescent="0.3">
      <c r="A582" s="51"/>
      <c r="B582" s="51"/>
      <c r="C582" s="38"/>
      <c r="D582" s="38"/>
      <c r="E582" s="38"/>
      <c r="F582" s="38"/>
      <c r="G582" s="38"/>
      <c r="H582" s="38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</row>
    <row r="583" spans="1:45" s="52" customFormat="1" ht="12.75" customHeight="1" x14ac:dyDescent="0.3">
      <c r="A583" s="51"/>
      <c r="B583" s="51"/>
      <c r="C583" s="38"/>
      <c r="D583" s="38"/>
      <c r="E583" s="38"/>
      <c r="F583" s="38"/>
      <c r="G583" s="38"/>
      <c r="H583" s="38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</row>
    <row r="584" spans="1:45" s="52" customFormat="1" ht="12.75" customHeight="1" x14ac:dyDescent="0.3">
      <c r="A584" s="51"/>
      <c r="B584" s="51"/>
      <c r="C584" s="38"/>
      <c r="D584" s="38"/>
      <c r="E584" s="38"/>
      <c r="F584" s="38"/>
      <c r="G584" s="38"/>
      <c r="H584" s="38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</row>
    <row r="585" spans="1:45" s="52" customFormat="1" ht="12.75" customHeight="1" x14ac:dyDescent="0.3">
      <c r="A585" s="51"/>
      <c r="B585" s="51"/>
      <c r="C585" s="38"/>
      <c r="D585" s="38"/>
      <c r="E585" s="38"/>
      <c r="F585" s="38"/>
      <c r="G585" s="38"/>
      <c r="H585" s="38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</row>
    <row r="586" spans="1:45" s="52" customFormat="1" ht="12.75" customHeight="1" x14ac:dyDescent="0.3">
      <c r="A586" s="51"/>
      <c r="B586" s="51"/>
      <c r="C586" s="38"/>
      <c r="D586" s="38"/>
      <c r="E586" s="38"/>
      <c r="F586" s="38"/>
      <c r="G586" s="38"/>
      <c r="H586" s="38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</row>
    <row r="587" spans="1:45" s="52" customFormat="1" ht="12.75" customHeight="1" x14ac:dyDescent="0.3">
      <c r="A587" s="51"/>
      <c r="B587" s="51"/>
      <c r="C587" s="38"/>
      <c r="D587" s="38"/>
      <c r="E587" s="38"/>
      <c r="F587" s="38"/>
      <c r="G587" s="38"/>
      <c r="H587" s="38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</row>
    <row r="588" spans="1:45" s="52" customFormat="1" ht="12.75" customHeight="1" x14ac:dyDescent="0.3">
      <c r="A588" s="51"/>
      <c r="B588" s="51"/>
      <c r="C588" s="38"/>
      <c r="D588" s="38"/>
      <c r="E588" s="38"/>
      <c r="F588" s="38"/>
      <c r="G588" s="38"/>
      <c r="H588" s="38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</row>
    <row r="589" spans="1:45" s="52" customFormat="1" ht="12.75" customHeight="1" x14ac:dyDescent="0.3">
      <c r="A589" s="51"/>
      <c r="B589" s="51"/>
      <c r="C589" s="38"/>
      <c r="D589" s="38"/>
      <c r="E589" s="38"/>
      <c r="F589" s="38"/>
      <c r="G589" s="38"/>
      <c r="H589" s="38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</row>
    <row r="590" spans="1:45" s="52" customFormat="1" ht="12.75" customHeight="1" x14ac:dyDescent="0.3">
      <c r="A590" s="51"/>
      <c r="B590" s="51"/>
      <c r="C590" s="38"/>
      <c r="D590" s="38"/>
      <c r="E590" s="38"/>
      <c r="F590" s="38"/>
      <c r="G590" s="38"/>
      <c r="H590" s="38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</row>
    <row r="591" spans="1:45" s="52" customFormat="1" ht="12.75" customHeight="1" x14ac:dyDescent="0.3">
      <c r="A591" s="51"/>
      <c r="B591" s="51"/>
      <c r="C591" s="38"/>
      <c r="D591" s="38"/>
      <c r="E591" s="38"/>
      <c r="F591" s="38"/>
      <c r="G591" s="38"/>
      <c r="H591" s="38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</row>
    <row r="592" spans="1:45" s="52" customFormat="1" ht="12.75" customHeight="1" x14ac:dyDescent="0.3">
      <c r="A592" s="51"/>
      <c r="B592" s="51"/>
      <c r="C592" s="38"/>
      <c r="D592" s="38"/>
      <c r="E592" s="38"/>
      <c r="F592" s="38"/>
      <c r="G592" s="38"/>
      <c r="H592" s="38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</row>
    <row r="593" spans="1:45" s="52" customFormat="1" ht="12.75" customHeight="1" x14ac:dyDescent="0.3">
      <c r="A593" s="51"/>
      <c r="B593" s="51"/>
      <c r="C593" s="38"/>
      <c r="D593" s="38"/>
      <c r="E593" s="38"/>
      <c r="F593" s="38"/>
      <c r="G593" s="38"/>
      <c r="H593" s="38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</row>
    <row r="594" spans="1:45" s="52" customFormat="1" ht="12.75" customHeight="1" x14ac:dyDescent="0.3">
      <c r="A594" s="51"/>
      <c r="B594" s="51"/>
      <c r="C594" s="38"/>
      <c r="D594" s="38"/>
      <c r="E594" s="38"/>
      <c r="F594" s="38"/>
      <c r="G594" s="38"/>
      <c r="H594" s="38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</row>
    <row r="595" spans="1:45" s="52" customFormat="1" ht="12.75" customHeight="1" x14ac:dyDescent="0.3">
      <c r="A595" s="51"/>
      <c r="B595" s="51"/>
      <c r="C595" s="38"/>
      <c r="D595" s="38"/>
      <c r="E595" s="38"/>
      <c r="F595" s="38"/>
      <c r="G595" s="38"/>
      <c r="H595" s="38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</row>
    <row r="596" spans="1:45" s="52" customFormat="1" ht="12.75" customHeight="1" x14ac:dyDescent="0.3">
      <c r="A596" s="51"/>
      <c r="B596" s="51"/>
      <c r="C596" s="38"/>
      <c r="D596" s="38"/>
      <c r="E596" s="38"/>
      <c r="F596" s="38"/>
      <c r="G596" s="38"/>
      <c r="H596" s="38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</row>
    <row r="597" spans="1:45" s="52" customFormat="1" ht="12.75" customHeight="1" x14ac:dyDescent="0.3">
      <c r="A597" s="51"/>
      <c r="B597" s="51"/>
      <c r="C597" s="38"/>
      <c r="D597" s="38"/>
      <c r="E597" s="38"/>
      <c r="F597" s="38"/>
      <c r="G597" s="38"/>
      <c r="H597" s="38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</row>
    <row r="598" spans="1:45" s="52" customFormat="1" ht="12.75" customHeight="1" x14ac:dyDescent="0.3">
      <c r="A598" s="51"/>
      <c r="B598" s="51"/>
      <c r="C598" s="38"/>
      <c r="D598" s="38"/>
      <c r="E598" s="38"/>
      <c r="F598" s="38"/>
      <c r="G598" s="38"/>
      <c r="H598" s="38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</row>
    <row r="599" spans="1:45" s="52" customFormat="1" ht="12.75" customHeight="1" x14ac:dyDescent="0.3">
      <c r="A599" s="51"/>
      <c r="B599" s="51"/>
      <c r="C599" s="38"/>
      <c r="D599" s="38"/>
      <c r="E599" s="38"/>
      <c r="F599" s="38"/>
      <c r="G599" s="38"/>
      <c r="H599" s="38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</row>
    <row r="600" spans="1:45" s="52" customFormat="1" ht="12.75" customHeight="1" x14ac:dyDescent="0.3">
      <c r="A600" s="51"/>
      <c r="B600" s="51"/>
      <c r="C600" s="38"/>
      <c r="D600" s="38"/>
      <c r="E600" s="38"/>
      <c r="F600" s="38"/>
      <c r="G600" s="38"/>
      <c r="H600" s="38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</row>
    <row r="601" spans="1:45" s="52" customFormat="1" ht="12.75" customHeight="1" x14ac:dyDescent="0.3">
      <c r="A601" s="51"/>
      <c r="B601" s="51"/>
      <c r="C601" s="38"/>
      <c r="D601" s="38"/>
      <c r="E601" s="38"/>
      <c r="F601" s="38"/>
      <c r="G601" s="38"/>
      <c r="H601" s="38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</row>
    <row r="602" spans="1:45" s="52" customFormat="1" ht="12.75" customHeight="1" x14ac:dyDescent="0.3">
      <c r="A602" s="51"/>
      <c r="B602" s="51"/>
      <c r="C602" s="38"/>
      <c r="D602" s="38"/>
      <c r="E602" s="38"/>
      <c r="F602" s="38"/>
      <c r="G602" s="38"/>
      <c r="H602" s="38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</row>
    <row r="603" spans="1:45" s="52" customFormat="1" ht="12.75" customHeight="1" x14ac:dyDescent="0.3">
      <c r="A603" s="51"/>
      <c r="B603" s="51"/>
      <c r="C603" s="38"/>
      <c r="D603" s="38"/>
      <c r="E603" s="38"/>
      <c r="F603" s="38"/>
      <c r="G603" s="38"/>
      <c r="H603" s="38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</row>
    <row r="604" spans="1:45" s="52" customFormat="1" ht="12.75" customHeight="1" x14ac:dyDescent="0.3">
      <c r="A604" s="51"/>
      <c r="B604" s="51"/>
      <c r="C604" s="38"/>
      <c r="D604" s="38"/>
      <c r="E604" s="38"/>
      <c r="F604" s="38"/>
      <c r="G604" s="38"/>
      <c r="H604" s="38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</row>
    <row r="605" spans="1:45" s="52" customFormat="1" ht="12.75" customHeight="1" x14ac:dyDescent="0.3">
      <c r="A605" s="51"/>
      <c r="B605" s="51"/>
      <c r="C605" s="38"/>
      <c r="D605" s="38"/>
      <c r="E605" s="38"/>
      <c r="F605" s="38"/>
      <c r="G605" s="38"/>
      <c r="H605" s="38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</row>
    <row r="606" spans="1:45" s="52" customFormat="1" ht="12.75" customHeight="1" x14ac:dyDescent="0.3">
      <c r="A606" s="51"/>
      <c r="B606" s="51"/>
      <c r="C606" s="38"/>
      <c r="D606" s="38"/>
      <c r="E606" s="38"/>
      <c r="F606" s="38"/>
      <c r="G606" s="38"/>
      <c r="H606" s="38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</row>
    <row r="607" spans="1:45" s="52" customFormat="1" ht="12.75" customHeight="1" x14ac:dyDescent="0.3">
      <c r="A607" s="51"/>
      <c r="B607" s="51"/>
      <c r="C607" s="38"/>
      <c r="D607" s="38"/>
      <c r="E607" s="38"/>
      <c r="F607" s="38"/>
      <c r="G607" s="38"/>
      <c r="H607" s="38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</row>
    <row r="608" spans="1:45" s="52" customFormat="1" ht="12.75" customHeight="1" x14ac:dyDescent="0.3">
      <c r="A608" s="51"/>
      <c r="B608" s="51"/>
      <c r="C608" s="38"/>
      <c r="D608" s="38"/>
      <c r="E608" s="38"/>
      <c r="F608" s="38"/>
      <c r="G608" s="38"/>
      <c r="H608" s="38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</row>
    <row r="609" spans="1:45" s="52" customFormat="1" ht="12.75" customHeight="1" x14ac:dyDescent="0.3">
      <c r="A609" s="51"/>
      <c r="B609" s="51"/>
      <c r="C609" s="38"/>
      <c r="D609" s="38"/>
      <c r="E609" s="38"/>
      <c r="F609" s="38"/>
      <c r="G609" s="38"/>
      <c r="H609" s="38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</row>
    <row r="610" spans="1:45" s="52" customFormat="1" ht="12.75" customHeight="1" x14ac:dyDescent="0.3">
      <c r="A610" s="51"/>
      <c r="B610" s="51"/>
      <c r="C610" s="38"/>
      <c r="D610" s="38"/>
      <c r="E610" s="38"/>
      <c r="F610" s="38"/>
      <c r="G610" s="38"/>
      <c r="H610" s="38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</row>
    <row r="611" spans="1:45" s="52" customFormat="1" ht="12.75" customHeight="1" x14ac:dyDescent="0.3">
      <c r="A611" s="51"/>
      <c r="B611" s="51"/>
      <c r="C611" s="38"/>
      <c r="D611" s="38"/>
      <c r="E611" s="38"/>
      <c r="F611" s="38"/>
      <c r="G611" s="38"/>
      <c r="H611" s="38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</row>
    <row r="612" spans="1:45" s="52" customFormat="1" ht="12.75" customHeight="1" x14ac:dyDescent="0.3">
      <c r="A612" s="51"/>
      <c r="B612" s="51"/>
      <c r="C612" s="38"/>
      <c r="D612" s="38"/>
      <c r="E612" s="38"/>
      <c r="F612" s="38"/>
      <c r="G612" s="38"/>
      <c r="H612" s="38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</row>
    <row r="613" spans="1:45" s="52" customFormat="1" ht="12.75" customHeight="1" x14ac:dyDescent="0.3">
      <c r="A613" s="51"/>
      <c r="B613" s="51"/>
      <c r="C613" s="38"/>
      <c r="D613" s="38"/>
      <c r="E613" s="38"/>
      <c r="F613" s="38"/>
      <c r="G613" s="38"/>
      <c r="H613" s="38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</row>
    <row r="614" spans="1:45" s="52" customFormat="1" ht="12.75" customHeight="1" x14ac:dyDescent="0.3">
      <c r="A614" s="51"/>
      <c r="B614" s="51"/>
      <c r="C614" s="38"/>
      <c r="D614" s="38"/>
      <c r="E614" s="38"/>
      <c r="F614" s="38"/>
      <c r="G614" s="38"/>
      <c r="H614" s="38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</row>
    <row r="615" spans="1:45" s="52" customFormat="1" ht="12.75" customHeight="1" x14ac:dyDescent="0.3">
      <c r="A615" s="51"/>
      <c r="B615" s="51"/>
      <c r="C615" s="38"/>
      <c r="D615" s="38"/>
      <c r="E615" s="38"/>
      <c r="F615" s="38"/>
      <c r="G615" s="38"/>
      <c r="H615" s="38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</row>
    <row r="616" spans="1:45" s="52" customFormat="1" ht="12.75" customHeight="1" x14ac:dyDescent="0.3">
      <c r="A616" s="51"/>
      <c r="B616" s="51"/>
      <c r="C616" s="38"/>
      <c r="D616" s="38"/>
      <c r="E616" s="38"/>
      <c r="F616" s="38"/>
      <c r="G616" s="38"/>
      <c r="H616" s="38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</row>
    <row r="617" spans="1:45" s="52" customFormat="1" ht="12.75" customHeight="1" x14ac:dyDescent="0.3">
      <c r="A617" s="51"/>
      <c r="B617" s="51"/>
      <c r="C617" s="38"/>
      <c r="D617" s="38"/>
      <c r="E617" s="38"/>
      <c r="F617" s="38"/>
      <c r="G617" s="38"/>
      <c r="H617" s="38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</row>
    <row r="618" spans="1:45" s="52" customFormat="1" ht="12.75" customHeight="1" x14ac:dyDescent="0.3">
      <c r="A618" s="51"/>
      <c r="B618" s="51"/>
      <c r="C618" s="38"/>
      <c r="D618" s="38"/>
      <c r="E618" s="38"/>
      <c r="F618" s="38"/>
      <c r="G618" s="38"/>
      <c r="H618" s="38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</row>
    <row r="619" spans="1:45" s="52" customFormat="1" ht="12.75" customHeight="1" x14ac:dyDescent="0.3">
      <c r="A619" s="51"/>
      <c r="B619" s="51"/>
      <c r="C619" s="38"/>
      <c r="D619" s="38"/>
      <c r="E619" s="38"/>
      <c r="F619" s="38"/>
      <c r="G619" s="38"/>
      <c r="H619" s="38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</row>
    <row r="620" spans="1:45" s="52" customFormat="1" ht="12.75" customHeight="1" x14ac:dyDescent="0.3">
      <c r="A620" s="51"/>
      <c r="B620" s="51"/>
      <c r="C620" s="38"/>
      <c r="D620" s="38"/>
      <c r="E620" s="38"/>
      <c r="F620" s="38"/>
      <c r="G620" s="38"/>
      <c r="H620" s="38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</row>
    <row r="621" spans="1:45" s="52" customFormat="1" ht="12.75" customHeight="1" x14ac:dyDescent="0.3">
      <c r="A621" s="51"/>
      <c r="B621" s="51"/>
      <c r="C621" s="38"/>
      <c r="D621" s="38"/>
      <c r="E621" s="38"/>
      <c r="F621" s="38"/>
      <c r="G621" s="38"/>
      <c r="H621" s="38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</row>
    <row r="622" spans="1:45" s="52" customFormat="1" ht="12.75" customHeight="1" x14ac:dyDescent="0.3">
      <c r="A622" s="51"/>
      <c r="B622" s="51"/>
      <c r="C622" s="38"/>
      <c r="D622" s="38"/>
      <c r="E622" s="38"/>
      <c r="F622" s="38"/>
      <c r="G622" s="38"/>
      <c r="H622" s="38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</row>
    <row r="623" spans="1:45" s="52" customFormat="1" ht="12.75" customHeight="1" x14ac:dyDescent="0.3">
      <c r="A623" s="51"/>
      <c r="B623" s="51"/>
      <c r="C623" s="38"/>
      <c r="D623" s="38"/>
      <c r="E623" s="38"/>
      <c r="F623" s="38"/>
      <c r="G623" s="38"/>
      <c r="H623" s="38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</row>
    <row r="624" spans="1:45" s="52" customFormat="1" ht="12.75" customHeight="1" x14ac:dyDescent="0.3">
      <c r="A624" s="51"/>
      <c r="B624" s="51"/>
      <c r="C624" s="38"/>
      <c r="D624" s="38"/>
      <c r="E624" s="38"/>
      <c r="F624" s="38"/>
      <c r="G624" s="38"/>
      <c r="H624" s="38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</row>
    <row r="625" spans="1:45" s="52" customFormat="1" ht="12.75" customHeight="1" x14ac:dyDescent="0.3">
      <c r="A625" s="51"/>
      <c r="B625" s="51"/>
      <c r="C625" s="38"/>
      <c r="D625" s="38"/>
      <c r="E625" s="38"/>
      <c r="F625" s="38"/>
      <c r="G625" s="38"/>
      <c r="H625" s="38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</row>
    <row r="626" spans="1:45" s="52" customFormat="1" ht="12.75" customHeight="1" x14ac:dyDescent="0.3">
      <c r="A626" s="51"/>
      <c r="B626" s="51"/>
      <c r="C626" s="38"/>
      <c r="D626" s="38"/>
      <c r="E626" s="38"/>
      <c r="F626" s="38"/>
      <c r="G626" s="38"/>
      <c r="H626" s="38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</row>
    <row r="627" spans="1:45" s="52" customFormat="1" ht="12.75" customHeight="1" x14ac:dyDescent="0.3">
      <c r="A627" s="51"/>
      <c r="B627" s="51"/>
      <c r="C627" s="38"/>
      <c r="D627" s="38"/>
      <c r="E627" s="38"/>
      <c r="F627" s="38"/>
      <c r="G627" s="38"/>
      <c r="H627" s="38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</row>
    <row r="628" spans="1:45" s="52" customFormat="1" ht="12.75" customHeight="1" x14ac:dyDescent="0.3">
      <c r="A628" s="51"/>
      <c r="B628" s="51"/>
      <c r="C628" s="38"/>
      <c r="D628" s="38"/>
      <c r="E628" s="38"/>
      <c r="F628" s="38"/>
      <c r="G628" s="38"/>
      <c r="H628" s="38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</row>
    <row r="629" spans="1:45" s="52" customFormat="1" ht="12.75" customHeight="1" x14ac:dyDescent="0.3">
      <c r="A629" s="51"/>
      <c r="B629" s="51"/>
      <c r="C629" s="38"/>
      <c r="D629" s="38"/>
      <c r="E629" s="38"/>
      <c r="F629" s="38"/>
      <c r="G629" s="38"/>
      <c r="H629" s="38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</row>
    <row r="630" spans="1:45" s="52" customFormat="1" ht="12.75" customHeight="1" x14ac:dyDescent="0.3">
      <c r="A630" s="51"/>
      <c r="B630" s="51"/>
      <c r="C630" s="38"/>
      <c r="D630" s="38"/>
      <c r="E630" s="38"/>
      <c r="F630" s="38"/>
      <c r="G630" s="38"/>
      <c r="H630" s="38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</row>
    <row r="631" spans="1:45" s="52" customFormat="1" ht="12.75" customHeight="1" x14ac:dyDescent="0.3">
      <c r="A631" s="51"/>
      <c r="B631" s="51"/>
      <c r="C631" s="38"/>
      <c r="D631" s="38"/>
      <c r="E631" s="38"/>
      <c r="F631" s="38"/>
      <c r="G631" s="38"/>
      <c r="H631" s="38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</row>
    <row r="632" spans="1:45" s="52" customFormat="1" ht="12.75" customHeight="1" x14ac:dyDescent="0.3">
      <c r="A632" s="51"/>
      <c r="B632" s="51"/>
      <c r="C632" s="38"/>
      <c r="D632" s="38"/>
      <c r="E632" s="38"/>
      <c r="F632" s="38"/>
      <c r="G632" s="38"/>
      <c r="H632" s="38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</row>
    <row r="633" spans="1:45" s="52" customFormat="1" ht="12.75" customHeight="1" x14ac:dyDescent="0.3">
      <c r="A633" s="51"/>
      <c r="B633" s="51"/>
      <c r="C633" s="38"/>
      <c r="D633" s="38"/>
      <c r="E633" s="38"/>
      <c r="F633" s="38"/>
      <c r="G633" s="38"/>
      <c r="H633" s="38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</row>
    <row r="634" spans="1:45" s="52" customFormat="1" ht="12.75" customHeight="1" x14ac:dyDescent="0.3">
      <c r="A634" s="51"/>
      <c r="B634" s="51"/>
      <c r="C634" s="38"/>
      <c r="D634" s="38"/>
      <c r="E634" s="38"/>
      <c r="F634" s="38"/>
      <c r="G634" s="38"/>
      <c r="H634" s="38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</row>
    <row r="635" spans="1:45" s="52" customFormat="1" ht="12.75" customHeight="1" x14ac:dyDescent="0.3">
      <c r="A635" s="51"/>
      <c r="B635" s="51"/>
      <c r="C635" s="38"/>
      <c r="D635" s="38"/>
      <c r="E635" s="38"/>
      <c r="F635" s="38"/>
      <c r="G635" s="38"/>
      <c r="H635" s="38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</row>
    <row r="636" spans="1:45" s="52" customFormat="1" ht="12.75" customHeight="1" x14ac:dyDescent="0.3">
      <c r="A636" s="51"/>
      <c r="B636" s="51"/>
      <c r="C636" s="38"/>
      <c r="D636" s="38"/>
      <c r="E636" s="38"/>
      <c r="F636" s="38"/>
      <c r="G636" s="38"/>
      <c r="H636" s="38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</row>
    <row r="637" spans="1:45" s="52" customFormat="1" ht="12.75" customHeight="1" x14ac:dyDescent="0.3">
      <c r="A637" s="51"/>
      <c r="B637" s="51"/>
      <c r="C637" s="38"/>
      <c r="D637" s="38"/>
      <c r="E637" s="38"/>
      <c r="F637" s="38"/>
      <c r="G637" s="38"/>
      <c r="H637" s="38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</row>
    <row r="638" spans="1:45" s="52" customFormat="1" ht="12.75" customHeight="1" x14ac:dyDescent="0.3">
      <c r="A638" s="51"/>
      <c r="B638" s="51"/>
      <c r="C638" s="38"/>
      <c r="D638" s="38"/>
      <c r="E638" s="38"/>
      <c r="F638" s="38"/>
      <c r="G638" s="38"/>
      <c r="H638" s="38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</row>
    <row r="639" spans="1:45" s="52" customFormat="1" ht="12.75" customHeight="1" x14ac:dyDescent="0.3">
      <c r="A639" s="51"/>
      <c r="B639" s="51"/>
      <c r="C639" s="38"/>
      <c r="D639" s="38"/>
      <c r="E639" s="38"/>
      <c r="F639" s="38"/>
      <c r="G639" s="38"/>
      <c r="H639" s="38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</row>
    <row r="640" spans="1:45" s="52" customFormat="1" ht="12.75" customHeight="1" x14ac:dyDescent="0.3">
      <c r="A640" s="51"/>
      <c r="B640" s="51"/>
      <c r="C640" s="38"/>
      <c r="D640" s="38"/>
      <c r="E640" s="38"/>
      <c r="F640" s="38"/>
      <c r="G640" s="38"/>
      <c r="H640" s="38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</row>
    <row r="641" spans="1:45" s="52" customFormat="1" ht="12.75" customHeight="1" x14ac:dyDescent="0.3">
      <c r="A641" s="51"/>
      <c r="B641" s="51"/>
      <c r="C641" s="38"/>
      <c r="D641" s="38"/>
      <c r="E641" s="38"/>
      <c r="F641" s="38"/>
      <c r="G641" s="38"/>
      <c r="H641" s="38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</row>
    <row r="642" spans="1:45" s="52" customFormat="1" ht="12.75" customHeight="1" x14ac:dyDescent="0.3">
      <c r="A642" s="51"/>
      <c r="B642" s="51"/>
      <c r="C642" s="38"/>
      <c r="D642" s="38"/>
      <c r="E642" s="38"/>
      <c r="F642" s="38"/>
      <c r="G642" s="38"/>
      <c r="H642" s="38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</row>
    <row r="643" spans="1:45" s="52" customFormat="1" ht="12.75" customHeight="1" x14ac:dyDescent="0.3">
      <c r="A643" s="51"/>
      <c r="B643" s="51"/>
      <c r="C643" s="38"/>
      <c r="D643" s="38"/>
      <c r="E643" s="38"/>
      <c r="F643" s="38"/>
      <c r="G643" s="38"/>
      <c r="H643" s="38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</row>
    <row r="644" spans="1:45" s="52" customFormat="1" ht="12.75" customHeight="1" x14ac:dyDescent="0.3">
      <c r="A644" s="51"/>
      <c r="B644" s="51"/>
      <c r="C644" s="38"/>
      <c r="D644" s="38"/>
      <c r="E644" s="38"/>
      <c r="F644" s="38"/>
      <c r="G644" s="38"/>
      <c r="H644" s="38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</row>
    <row r="645" spans="1:45" s="52" customFormat="1" ht="12.75" customHeight="1" x14ac:dyDescent="0.3">
      <c r="A645" s="51"/>
      <c r="B645" s="51"/>
      <c r="C645" s="38"/>
      <c r="D645" s="38"/>
      <c r="E645" s="38"/>
      <c r="F645" s="38"/>
      <c r="G645" s="38"/>
      <c r="H645" s="38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</row>
    <row r="646" spans="1:45" s="52" customFormat="1" ht="12.75" customHeight="1" x14ac:dyDescent="0.3">
      <c r="A646" s="51"/>
      <c r="B646" s="51"/>
      <c r="C646" s="38"/>
      <c r="D646" s="38"/>
      <c r="E646" s="38"/>
      <c r="F646" s="38"/>
      <c r="G646" s="38"/>
      <c r="H646" s="38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</row>
    <row r="647" spans="1:45" s="52" customFormat="1" ht="12.75" customHeight="1" x14ac:dyDescent="0.3">
      <c r="A647" s="51"/>
      <c r="B647" s="51"/>
      <c r="C647" s="38"/>
      <c r="D647" s="38"/>
      <c r="E647" s="38"/>
      <c r="F647" s="38"/>
      <c r="G647" s="38"/>
      <c r="H647" s="38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</row>
    <row r="648" spans="1:45" s="52" customFormat="1" ht="12.75" customHeight="1" x14ac:dyDescent="0.3">
      <c r="A648" s="51"/>
      <c r="B648" s="51"/>
      <c r="C648" s="38"/>
      <c r="D648" s="38"/>
      <c r="E648" s="38"/>
      <c r="F648" s="38"/>
      <c r="G648" s="38"/>
      <c r="H648" s="38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</row>
    <row r="649" spans="1:45" s="52" customFormat="1" ht="12.75" customHeight="1" x14ac:dyDescent="0.3">
      <c r="A649" s="51"/>
      <c r="B649" s="51"/>
      <c r="C649" s="38"/>
      <c r="D649" s="38"/>
      <c r="E649" s="38"/>
      <c r="F649" s="38"/>
      <c r="G649" s="38"/>
      <c r="H649" s="38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</row>
    <row r="650" spans="1:45" s="52" customFormat="1" ht="12.75" customHeight="1" x14ac:dyDescent="0.3">
      <c r="A650" s="51"/>
      <c r="B650" s="51"/>
      <c r="C650" s="38"/>
      <c r="D650" s="38"/>
      <c r="E650" s="38"/>
      <c r="F650" s="38"/>
      <c r="G650" s="38"/>
      <c r="H650" s="38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</row>
    <row r="651" spans="1:45" s="52" customFormat="1" ht="12.75" customHeight="1" x14ac:dyDescent="0.3">
      <c r="A651" s="51"/>
      <c r="B651" s="51"/>
      <c r="C651" s="38"/>
      <c r="D651" s="38"/>
      <c r="E651" s="38"/>
      <c r="F651" s="38"/>
      <c r="G651" s="38"/>
      <c r="H651" s="38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</row>
    <row r="652" spans="1:45" s="52" customFormat="1" ht="12.75" customHeight="1" x14ac:dyDescent="0.3">
      <c r="A652" s="51"/>
      <c r="B652" s="51"/>
      <c r="C652" s="38"/>
      <c r="D652" s="38"/>
      <c r="E652" s="38"/>
      <c r="F652" s="38"/>
      <c r="G652" s="38"/>
      <c r="H652" s="38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</row>
    <row r="653" spans="1:45" s="52" customFormat="1" ht="12.75" customHeight="1" x14ac:dyDescent="0.3">
      <c r="A653" s="51"/>
      <c r="B653" s="51"/>
      <c r="C653" s="38"/>
      <c r="D653" s="38"/>
      <c r="E653" s="38"/>
      <c r="F653" s="38"/>
      <c r="G653" s="38"/>
      <c r="H653" s="38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</row>
    <row r="654" spans="1:45" s="52" customFormat="1" ht="12.75" customHeight="1" x14ac:dyDescent="0.3">
      <c r="A654" s="51"/>
      <c r="B654" s="51"/>
      <c r="C654" s="38"/>
      <c r="D654" s="38"/>
      <c r="E654" s="38"/>
      <c r="F654" s="38"/>
      <c r="G654" s="38"/>
      <c r="H654" s="38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</row>
    <row r="655" spans="1:45" s="52" customFormat="1" ht="12.75" customHeight="1" x14ac:dyDescent="0.3">
      <c r="A655" s="51"/>
      <c r="B655" s="51"/>
      <c r="C655" s="38"/>
      <c r="D655" s="38"/>
      <c r="E655" s="38"/>
      <c r="F655" s="38"/>
      <c r="G655" s="38"/>
      <c r="H655" s="38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</row>
    <row r="656" spans="1:45" s="52" customFormat="1" ht="12.75" customHeight="1" x14ac:dyDescent="0.3">
      <c r="A656" s="51"/>
      <c r="B656" s="51"/>
      <c r="C656" s="38"/>
      <c r="D656" s="38"/>
      <c r="E656" s="38"/>
      <c r="F656" s="38"/>
      <c r="G656" s="38"/>
      <c r="H656" s="38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</row>
    <row r="657" spans="1:45" s="52" customFormat="1" ht="12.75" customHeight="1" x14ac:dyDescent="0.3">
      <c r="A657" s="51"/>
      <c r="B657" s="51"/>
      <c r="C657" s="38"/>
      <c r="D657" s="38"/>
      <c r="E657" s="38"/>
      <c r="F657" s="38"/>
      <c r="G657" s="38"/>
      <c r="H657" s="38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</row>
    <row r="658" spans="1:45" s="52" customFormat="1" ht="12.75" customHeight="1" x14ac:dyDescent="0.3">
      <c r="A658" s="51"/>
      <c r="B658" s="51"/>
      <c r="C658" s="38"/>
      <c r="D658" s="38"/>
      <c r="E658" s="38"/>
      <c r="F658" s="38"/>
      <c r="G658" s="38"/>
      <c r="H658" s="38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</row>
    <row r="659" spans="1:45" s="52" customFormat="1" ht="12.75" customHeight="1" x14ac:dyDescent="0.3">
      <c r="A659" s="51"/>
      <c r="B659" s="51"/>
      <c r="C659" s="38"/>
      <c r="D659" s="38"/>
      <c r="E659" s="38"/>
      <c r="F659" s="38"/>
      <c r="G659" s="38"/>
      <c r="H659" s="38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</row>
    <row r="660" spans="1:45" s="52" customFormat="1" ht="12.75" customHeight="1" x14ac:dyDescent="0.3">
      <c r="A660" s="51"/>
      <c r="B660" s="51"/>
      <c r="C660" s="38"/>
      <c r="D660" s="38"/>
      <c r="E660" s="38"/>
      <c r="F660" s="38"/>
      <c r="G660" s="38"/>
      <c r="H660" s="38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</row>
    <row r="661" spans="1:45" s="52" customFormat="1" ht="12.75" customHeight="1" x14ac:dyDescent="0.3">
      <c r="A661" s="51"/>
      <c r="B661" s="51"/>
      <c r="C661" s="38"/>
      <c r="D661" s="38"/>
      <c r="E661" s="38"/>
      <c r="F661" s="38"/>
      <c r="G661" s="38"/>
      <c r="H661" s="38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</row>
    <row r="662" spans="1:45" s="52" customFormat="1" ht="12.75" customHeight="1" x14ac:dyDescent="0.3">
      <c r="A662" s="51"/>
      <c r="B662" s="51"/>
      <c r="C662" s="38"/>
      <c r="D662" s="38"/>
      <c r="E662" s="38"/>
      <c r="F662" s="38"/>
      <c r="G662" s="38"/>
      <c r="H662" s="38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</row>
    <row r="663" spans="1:45" s="52" customFormat="1" ht="12.75" customHeight="1" x14ac:dyDescent="0.3">
      <c r="A663" s="51"/>
      <c r="B663" s="51"/>
      <c r="C663" s="38"/>
      <c r="D663" s="38"/>
      <c r="E663" s="38"/>
      <c r="F663" s="38"/>
      <c r="G663" s="38"/>
      <c r="H663" s="38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</row>
    <row r="664" spans="1:45" s="52" customFormat="1" ht="12.75" customHeight="1" x14ac:dyDescent="0.3">
      <c r="A664" s="51"/>
      <c r="B664" s="51"/>
      <c r="C664" s="38"/>
      <c r="D664" s="38"/>
      <c r="E664" s="38"/>
      <c r="F664" s="38"/>
      <c r="G664" s="38"/>
      <c r="H664" s="38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</row>
    <row r="665" spans="1:45" s="52" customFormat="1" ht="12.75" customHeight="1" x14ac:dyDescent="0.3">
      <c r="A665" s="51"/>
      <c r="B665" s="51"/>
      <c r="C665" s="38"/>
      <c r="D665" s="38"/>
      <c r="E665" s="38"/>
      <c r="F665" s="38"/>
      <c r="G665" s="38"/>
      <c r="H665" s="38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</row>
    <row r="666" spans="1:45" s="52" customFormat="1" ht="12.75" customHeight="1" x14ac:dyDescent="0.3">
      <c r="A666" s="51"/>
      <c r="B666" s="51"/>
      <c r="C666" s="38"/>
      <c r="D666" s="38"/>
      <c r="E666" s="38"/>
      <c r="F666" s="38"/>
      <c r="G666" s="38"/>
      <c r="H666" s="38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</row>
    <row r="667" spans="1:45" s="52" customFormat="1" ht="12.75" customHeight="1" x14ac:dyDescent="0.3">
      <c r="A667" s="51"/>
      <c r="B667" s="51"/>
      <c r="C667" s="38"/>
      <c r="D667" s="38"/>
      <c r="E667" s="38"/>
      <c r="F667" s="38"/>
      <c r="G667" s="38"/>
      <c r="H667" s="38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</row>
    <row r="668" spans="1:45" s="52" customFormat="1" ht="12.75" customHeight="1" x14ac:dyDescent="0.3">
      <c r="A668" s="51"/>
      <c r="B668" s="51"/>
      <c r="C668" s="38"/>
      <c r="D668" s="38"/>
      <c r="E668" s="38"/>
      <c r="F668" s="38"/>
      <c r="G668" s="38"/>
      <c r="H668" s="38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</row>
    <row r="669" spans="1:45" s="52" customFormat="1" ht="12.75" customHeight="1" x14ac:dyDescent="0.3">
      <c r="A669" s="51"/>
      <c r="B669" s="51"/>
      <c r="C669" s="38"/>
      <c r="D669" s="38"/>
      <c r="E669" s="38"/>
      <c r="F669" s="38"/>
      <c r="G669" s="38"/>
      <c r="H669" s="38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</row>
    <row r="670" spans="1:45" s="52" customFormat="1" ht="12.75" customHeight="1" x14ac:dyDescent="0.3">
      <c r="A670" s="51"/>
      <c r="B670" s="51"/>
      <c r="C670" s="38"/>
      <c r="D670" s="38"/>
      <c r="E670" s="38"/>
      <c r="F670" s="38"/>
      <c r="G670" s="38"/>
      <c r="H670" s="38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</row>
    <row r="671" spans="1:45" s="52" customFormat="1" ht="12.75" customHeight="1" x14ac:dyDescent="0.3">
      <c r="A671" s="51"/>
      <c r="B671" s="51"/>
      <c r="C671" s="38"/>
      <c r="D671" s="38"/>
      <c r="E671" s="38"/>
      <c r="F671" s="38"/>
      <c r="G671" s="38"/>
      <c r="H671" s="38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</row>
    <row r="672" spans="1:45" s="52" customFormat="1" ht="12.75" customHeight="1" x14ac:dyDescent="0.3">
      <c r="A672" s="51"/>
      <c r="B672" s="51"/>
      <c r="C672" s="38"/>
      <c r="D672" s="38"/>
      <c r="E672" s="38"/>
      <c r="F672" s="38"/>
      <c r="G672" s="38"/>
      <c r="H672" s="38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</row>
    <row r="673" spans="1:45" s="52" customFormat="1" ht="12.75" customHeight="1" x14ac:dyDescent="0.3">
      <c r="A673" s="51"/>
      <c r="B673" s="51"/>
      <c r="C673" s="38"/>
      <c r="D673" s="38"/>
      <c r="E673" s="38"/>
      <c r="F673" s="38"/>
      <c r="G673" s="38"/>
      <c r="H673" s="38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</row>
    <row r="674" spans="1:45" s="52" customFormat="1" ht="12.75" customHeight="1" x14ac:dyDescent="0.3">
      <c r="A674" s="51"/>
      <c r="B674" s="51"/>
      <c r="C674" s="38"/>
      <c r="D674" s="38"/>
      <c r="E674" s="38"/>
      <c r="F674" s="38"/>
      <c r="G674" s="38"/>
      <c r="H674" s="38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</row>
    <row r="675" spans="1:45" s="52" customFormat="1" ht="12.75" customHeight="1" x14ac:dyDescent="0.3">
      <c r="A675" s="51"/>
      <c r="B675" s="51"/>
      <c r="C675" s="38"/>
      <c r="D675" s="38"/>
      <c r="E675" s="38"/>
      <c r="F675" s="38"/>
      <c r="G675" s="38"/>
      <c r="H675" s="38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</row>
    <row r="676" spans="1:45" s="52" customFormat="1" ht="12.75" customHeight="1" x14ac:dyDescent="0.3">
      <c r="A676" s="51"/>
      <c r="B676" s="51"/>
      <c r="C676" s="38"/>
      <c r="D676" s="38"/>
      <c r="E676" s="38"/>
      <c r="F676" s="38"/>
      <c r="G676" s="38"/>
      <c r="H676" s="38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</row>
    <row r="677" spans="1:45" s="52" customFormat="1" ht="12.75" customHeight="1" x14ac:dyDescent="0.3">
      <c r="A677" s="51"/>
      <c r="B677" s="51"/>
      <c r="C677" s="38"/>
      <c r="D677" s="38"/>
      <c r="E677" s="38"/>
      <c r="F677" s="38"/>
      <c r="G677" s="38"/>
      <c r="H677" s="38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</row>
    <row r="678" spans="1:45" s="52" customFormat="1" ht="12.75" customHeight="1" x14ac:dyDescent="0.3">
      <c r="A678" s="51"/>
      <c r="B678" s="51"/>
      <c r="C678" s="38"/>
      <c r="D678" s="38"/>
      <c r="E678" s="38"/>
      <c r="F678" s="38"/>
      <c r="G678" s="38"/>
      <c r="H678" s="38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</row>
    <row r="679" spans="1:45" s="52" customFormat="1" ht="12.75" customHeight="1" x14ac:dyDescent="0.3">
      <c r="A679" s="51"/>
      <c r="B679" s="51"/>
      <c r="C679" s="38"/>
      <c r="D679" s="38"/>
      <c r="E679" s="38"/>
      <c r="F679" s="38"/>
      <c r="G679" s="38"/>
      <c r="H679" s="38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</row>
    <row r="680" spans="1:45" s="52" customFormat="1" ht="12.75" customHeight="1" x14ac:dyDescent="0.3">
      <c r="A680" s="51"/>
      <c r="B680" s="51"/>
      <c r="C680" s="38"/>
      <c r="D680" s="38"/>
      <c r="E680" s="38"/>
      <c r="F680" s="38"/>
      <c r="G680" s="38"/>
      <c r="H680" s="38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</row>
    <row r="681" spans="1:45" s="52" customFormat="1" ht="12.75" customHeight="1" x14ac:dyDescent="0.3">
      <c r="A681" s="51"/>
      <c r="B681" s="51"/>
      <c r="C681" s="38"/>
      <c r="D681" s="38"/>
      <c r="E681" s="38"/>
      <c r="F681" s="38"/>
      <c r="G681" s="38"/>
      <c r="H681" s="38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</row>
    <row r="682" spans="1:45" s="52" customFormat="1" ht="12.75" customHeight="1" x14ac:dyDescent="0.3">
      <c r="A682" s="51"/>
      <c r="B682" s="51"/>
      <c r="C682" s="38"/>
      <c r="D682" s="38"/>
      <c r="E682" s="38"/>
      <c r="F682" s="38"/>
      <c r="G682" s="38"/>
      <c r="H682" s="38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</row>
    <row r="683" spans="1:45" s="52" customFormat="1" ht="12.75" customHeight="1" x14ac:dyDescent="0.3">
      <c r="A683" s="51"/>
      <c r="B683" s="51"/>
      <c r="C683" s="38"/>
      <c r="D683" s="38"/>
      <c r="E683" s="38"/>
      <c r="F683" s="38"/>
      <c r="G683" s="38"/>
      <c r="H683" s="38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</row>
    <row r="684" spans="1:45" s="52" customFormat="1" ht="12.75" customHeight="1" x14ac:dyDescent="0.3">
      <c r="A684" s="51"/>
      <c r="B684" s="51"/>
      <c r="C684" s="38"/>
      <c r="D684" s="38"/>
      <c r="E684" s="38"/>
      <c r="F684" s="38"/>
      <c r="G684" s="38"/>
      <c r="H684" s="38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</row>
    <row r="685" spans="1:45" s="52" customFormat="1" ht="12.75" customHeight="1" x14ac:dyDescent="0.3">
      <c r="A685" s="51"/>
      <c r="B685" s="51"/>
      <c r="C685" s="38"/>
      <c r="D685" s="38"/>
      <c r="E685" s="38"/>
      <c r="F685" s="38"/>
      <c r="G685" s="38"/>
      <c r="H685" s="38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</row>
    <row r="686" spans="1:45" s="52" customFormat="1" ht="12.75" customHeight="1" x14ac:dyDescent="0.3">
      <c r="A686" s="51"/>
      <c r="B686" s="51"/>
      <c r="C686" s="38"/>
      <c r="D686" s="38"/>
      <c r="E686" s="38"/>
      <c r="F686" s="38"/>
      <c r="G686" s="38"/>
      <c r="H686" s="38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</row>
    <row r="687" spans="1:45" s="52" customFormat="1" ht="12.75" customHeight="1" x14ac:dyDescent="0.3">
      <c r="A687" s="51"/>
      <c r="B687" s="51"/>
      <c r="C687" s="38"/>
      <c r="D687" s="38"/>
      <c r="E687" s="38"/>
      <c r="F687" s="38"/>
      <c r="G687" s="38"/>
      <c r="H687" s="38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</row>
    <row r="688" spans="1:45" s="52" customFormat="1" ht="12.75" customHeight="1" x14ac:dyDescent="0.3">
      <c r="A688" s="51"/>
      <c r="B688" s="51"/>
      <c r="C688" s="38"/>
      <c r="D688" s="38"/>
      <c r="E688" s="38"/>
      <c r="F688" s="38"/>
      <c r="G688" s="38"/>
      <c r="H688" s="38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</row>
    <row r="689" spans="1:45" s="52" customFormat="1" ht="12.75" customHeight="1" x14ac:dyDescent="0.3">
      <c r="A689" s="51"/>
      <c r="B689" s="51"/>
      <c r="C689" s="38"/>
      <c r="D689" s="38"/>
      <c r="E689" s="38"/>
      <c r="F689" s="38"/>
      <c r="G689" s="38"/>
      <c r="H689" s="38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</row>
    <row r="690" spans="1:45" s="52" customFormat="1" ht="12.75" customHeight="1" x14ac:dyDescent="0.3">
      <c r="A690" s="51"/>
      <c r="B690" s="51"/>
      <c r="C690" s="38"/>
      <c r="D690" s="38"/>
      <c r="E690" s="38"/>
      <c r="F690" s="38"/>
      <c r="G690" s="38"/>
      <c r="H690" s="38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</row>
    <row r="691" spans="1:45" s="52" customFormat="1" ht="12.75" customHeight="1" x14ac:dyDescent="0.3">
      <c r="A691" s="51"/>
      <c r="B691" s="51"/>
      <c r="C691" s="38"/>
      <c r="D691" s="38"/>
      <c r="E691" s="38"/>
      <c r="F691" s="38"/>
      <c r="G691" s="38"/>
      <c r="H691" s="38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</row>
    <row r="692" spans="1:45" s="52" customFormat="1" ht="12.75" customHeight="1" x14ac:dyDescent="0.3">
      <c r="A692" s="51"/>
      <c r="B692" s="51"/>
      <c r="C692" s="38"/>
      <c r="D692" s="38"/>
      <c r="E692" s="38"/>
      <c r="F692" s="38"/>
      <c r="G692" s="38"/>
      <c r="H692" s="38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</row>
    <row r="693" spans="1:45" s="52" customFormat="1" ht="12.75" customHeight="1" x14ac:dyDescent="0.3">
      <c r="A693" s="51"/>
      <c r="B693" s="51"/>
      <c r="C693" s="38"/>
      <c r="D693" s="38"/>
      <c r="E693" s="38"/>
      <c r="F693" s="38"/>
      <c r="G693" s="38"/>
      <c r="H693" s="38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</row>
    <row r="694" spans="1:45" s="52" customFormat="1" ht="12.75" customHeight="1" x14ac:dyDescent="0.3">
      <c r="A694" s="51"/>
      <c r="B694" s="51"/>
      <c r="C694" s="38"/>
      <c r="D694" s="38"/>
      <c r="E694" s="38"/>
      <c r="F694" s="38"/>
      <c r="G694" s="38"/>
      <c r="H694" s="38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</row>
    <row r="695" spans="1:45" s="52" customFormat="1" ht="12.75" customHeight="1" x14ac:dyDescent="0.3">
      <c r="A695" s="51"/>
      <c r="B695" s="51"/>
      <c r="C695" s="38"/>
      <c r="D695" s="38"/>
      <c r="E695" s="38"/>
      <c r="F695" s="38"/>
      <c r="G695" s="38"/>
      <c r="H695" s="38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</row>
    <row r="696" spans="1:45" s="52" customFormat="1" ht="12.75" customHeight="1" x14ac:dyDescent="0.3">
      <c r="A696" s="51"/>
      <c r="B696" s="51"/>
      <c r="C696" s="38"/>
      <c r="D696" s="38"/>
      <c r="E696" s="38"/>
      <c r="F696" s="38"/>
      <c r="G696" s="38"/>
      <c r="H696" s="38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</row>
    <row r="697" spans="1:45" s="52" customFormat="1" ht="12.75" customHeight="1" x14ac:dyDescent="0.3">
      <c r="A697" s="51"/>
      <c r="B697" s="51"/>
      <c r="C697" s="38"/>
      <c r="D697" s="38"/>
      <c r="E697" s="38"/>
      <c r="F697" s="38"/>
      <c r="G697" s="38"/>
      <c r="H697" s="38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</row>
    <row r="698" spans="1:45" s="52" customFormat="1" ht="12.75" customHeight="1" x14ac:dyDescent="0.3">
      <c r="A698" s="51"/>
      <c r="B698" s="51"/>
      <c r="C698" s="38"/>
      <c r="D698" s="38"/>
      <c r="E698" s="38"/>
      <c r="F698" s="38"/>
      <c r="G698" s="38"/>
      <c r="H698" s="38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</row>
    <row r="699" spans="1:45" s="52" customFormat="1" ht="12.75" customHeight="1" x14ac:dyDescent="0.3">
      <c r="A699" s="51"/>
      <c r="B699" s="51"/>
      <c r="C699" s="38"/>
      <c r="D699" s="38"/>
      <c r="E699" s="38"/>
      <c r="F699" s="38"/>
      <c r="G699" s="38"/>
      <c r="H699" s="38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</row>
    <row r="700" spans="1:45" s="52" customFormat="1" ht="12.75" customHeight="1" x14ac:dyDescent="0.3">
      <c r="A700" s="51"/>
      <c r="B700" s="51"/>
      <c r="C700" s="38"/>
      <c r="D700" s="38"/>
      <c r="E700" s="38"/>
      <c r="F700" s="38"/>
      <c r="G700" s="38"/>
      <c r="H700" s="38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</row>
    <row r="701" spans="1:45" s="52" customFormat="1" ht="12.75" customHeight="1" x14ac:dyDescent="0.3">
      <c r="A701" s="51"/>
      <c r="B701" s="51"/>
      <c r="C701" s="38"/>
      <c r="D701" s="38"/>
      <c r="E701" s="38"/>
      <c r="F701" s="38"/>
      <c r="G701" s="38"/>
      <c r="H701" s="38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</row>
    <row r="702" spans="1:45" s="52" customFormat="1" ht="12.75" customHeight="1" x14ac:dyDescent="0.3">
      <c r="A702" s="51"/>
      <c r="B702" s="51"/>
      <c r="C702" s="38"/>
      <c r="D702" s="38"/>
      <c r="E702" s="38"/>
      <c r="F702" s="38"/>
      <c r="G702" s="38"/>
      <c r="H702" s="38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</row>
    <row r="703" spans="1:45" s="52" customFormat="1" ht="12.75" customHeight="1" x14ac:dyDescent="0.3">
      <c r="A703" s="51"/>
      <c r="B703" s="51"/>
      <c r="C703" s="38"/>
      <c r="D703" s="38"/>
      <c r="E703" s="38"/>
      <c r="F703" s="38"/>
      <c r="G703" s="38"/>
      <c r="H703" s="38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</row>
    <row r="704" spans="1:45" s="52" customFormat="1" ht="12.75" customHeight="1" x14ac:dyDescent="0.3">
      <c r="A704" s="51"/>
      <c r="B704" s="51"/>
      <c r="C704" s="38"/>
      <c r="D704" s="38"/>
      <c r="E704" s="38"/>
      <c r="F704" s="38"/>
      <c r="G704" s="38"/>
      <c r="H704" s="38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</row>
    <row r="705" spans="1:45" s="52" customFormat="1" ht="12.75" customHeight="1" x14ac:dyDescent="0.3">
      <c r="A705" s="51"/>
      <c r="B705" s="51"/>
      <c r="C705" s="38"/>
      <c r="D705" s="38"/>
      <c r="E705" s="38"/>
      <c r="F705" s="38"/>
      <c r="G705" s="38"/>
      <c r="H705" s="38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</row>
    <row r="706" spans="1:45" s="52" customFormat="1" ht="12.75" customHeight="1" x14ac:dyDescent="0.3">
      <c r="A706" s="51"/>
      <c r="B706" s="51"/>
      <c r="C706" s="38"/>
      <c r="D706" s="38"/>
      <c r="E706" s="38"/>
      <c r="F706" s="38"/>
      <c r="G706" s="38"/>
      <c r="H706" s="38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</row>
    <row r="707" spans="1:45" s="52" customFormat="1" ht="12.75" customHeight="1" x14ac:dyDescent="0.3">
      <c r="A707" s="51"/>
      <c r="B707" s="51"/>
      <c r="C707" s="38"/>
      <c r="D707" s="38"/>
      <c r="E707" s="38"/>
      <c r="F707" s="38"/>
      <c r="G707" s="38"/>
      <c r="H707" s="38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</row>
    <row r="708" spans="1:45" s="52" customFormat="1" ht="12.75" customHeight="1" x14ac:dyDescent="0.3">
      <c r="A708" s="51"/>
      <c r="B708" s="51"/>
      <c r="C708" s="38"/>
      <c r="D708" s="38"/>
      <c r="E708" s="38"/>
      <c r="F708" s="38"/>
      <c r="G708" s="38"/>
      <c r="H708" s="38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</row>
    <row r="709" spans="1:45" s="52" customFormat="1" ht="12.75" customHeight="1" x14ac:dyDescent="0.3">
      <c r="A709" s="51"/>
      <c r="B709" s="51"/>
      <c r="C709" s="38"/>
      <c r="D709" s="38"/>
      <c r="E709" s="38"/>
      <c r="F709" s="38"/>
      <c r="G709" s="38"/>
      <c r="H709" s="38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</row>
    <row r="710" spans="1:45" s="52" customFormat="1" ht="12.75" customHeight="1" x14ac:dyDescent="0.3">
      <c r="A710" s="51"/>
      <c r="B710" s="51"/>
      <c r="C710" s="38"/>
      <c r="D710" s="38"/>
      <c r="E710" s="38"/>
      <c r="F710" s="38"/>
      <c r="G710" s="38"/>
      <c r="H710" s="38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</row>
    <row r="711" spans="1:45" s="52" customFormat="1" ht="12.75" customHeight="1" x14ac:dyDescent="0.3">
      <c r="A711" s="51"/>
      <c r="B711" s="51"/>
      <c r="C711" s="38"/>
      <c r="D711" s="38"/>
      <c r="E711" s="38"/>
      <c r="F711" s="38"/>
      <c r="G711" s="38"/>
      <c r="H711" s="38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</row>
    <row r="712" spans="1:45" s="52" customFormat="1" ht="12.75" customHeight="1" x14ac:dyDescent="0.3">
      <c r="A712" s="51"/>
      <c r="B712" s="51"/>
      <c r="C712" s="38"/>
      <c r="D712" s="38"/>
      <c r="E712" s="38"/>
      <c r="F712" s="38"/>
      <c r="G712" s="38"/>
      <c r="H712" s="38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</row>
    <row r="713" spans="1:45" s="52" customFormat="1" ht="12.75" customHeight="1" x14ac:dyDescent="0.3">
      <c r="A713" s="51"/>
      <c r="B713" s="51"/>
      <c r="C713" s="38"/>
      <c r="D713" s="38"/>
      <c r="E713" s="38"/>
      <c r="F713" s="38"/>
      <c r="G713" s="38"/>
      <c r="H713" s="38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</row>
    <row r="714" spans="1:45" s="52" customFormat="1" ht="12.75" customHeight="1" x14ac:dyDescent="0.3">
      <c r="A714" s="51"/>
      <c r="B714" s="51"/>
      <c r="C714" s="38"/>
      <c r="D714" s="38"/>
      <c r="E714" s="38"/>
      <c r="F714" s="38"/>
      <c r="G714" s="38"/>
      <c r="H714" s="38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</row>
    <row r="715" spans="1:45" s="52" customFormat="1" ht="12.75" customHeight="1" x14ac:dyDescent="0.3">
      <c r="A715" s="51"/>
      <c r="B715" s="51"/>
      <c r="C715" s="38"/>
      <c r="D715" s="38"/>
      <c r="E715" s="38"/>
      <c r="F715" s="38"/>
      <c r="G715" s="38"/>
      <c r="H715" s="38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</row>
    <row r="716" spans="1:45" s="52" customFormat="1" ht="12.75" customHeight="1" x14ac:dyDescent="0.3">
      <c r="A716" s="51"/>
      <c r="B716" s="51"/>
      <c r="C716" s="38"/>
      <c r="D716" s="38"/>
      <c r="E716" s="38"/>
      <c r="F716" s="38"/>
      <c r="G716" s="38"/>
      <c r="H716" s="38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</row>
    <row r="717" spans="1:45" s="52" customFormat="1" ht="12.75" customHeight="1" x14ac:dyDescent="0.3">
      <c r="A717" s="51"/>
      <c r="B717" s="51"/>
      <c r="C717" s="38"/>
      <c r="D717" s="38"/>
      <c r="E717" s="38"/>
      <c r="F717" s="38"/>
      <c r="G717" s="38"/>
      <c r="H717" s="38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</row>
    <row r="718" spans="1:45" s="52" customFormat="1" ht="12.75" customHeight="1" x14ac:dyDescent="0.3">
      <c r="A718" s="51"/>
      <c r="B718" s="51"/>
      <c r="C718" s="38"/>
      <c r="D718" s="38"/>
      <c r="E718" s="38"/>
      <c r="F718" s="38"/>
      <c r="G718" s="38"/>
      <c r="H718" s="38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</row>
    <row r="719" spans="1:45" s="52" customFormat="1" ht="12.75" customHeight="1" x14ac:dyDescent="0.3">
      <c r="A719" s="51"/>
      <c r="B719" s="51"/>
      <c r="C719" s="38"/>
      <c r="D719" s="38"/>
      <c r="E719" s="38"/>
      <c r="F719" s="38"/>
      <c r="G719" s="38"/>
      <c r="H719" s="38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</row>
    <row r="720" spans="1:45" s="52" customFormat="1" ht="12.75" customHeight="1" x14ac:dyDescent="0.3">
      <c r="A720" s="51"/>
      <c r="B720" s="51"/>
      <c r="C720" s="38"/>
      <c r="D720" s="38"/>
      <c r="E720" s="38"/>
      <c r="F720" s="38"/>
      <c r="G720" s="38"/>
      <c r="H720" s="38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</row>
    <row r="721" spans="1:45" s="52" customFormat="1" ht="12.75" customHeight="1" x14ac:dyDescent="0.3">
      <c r="A721" s="51"/>
      <c r="B721" s="51"/>
      <c r="C721" s="38"/>
      <c r="D721" s="38"/>
      <c r="E721" s="38"/>
      <c r="F721" s="38"/>
      <c r="G721" s="38"/>
      <c r="H721" s="38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</row>
    <row r="722" spans="1:45" s="52" customFormat="1" ht="12.75" customHeight="1" x14ac:dyDescent="0.3">
      <c r="A722" s="51"/>
      <c r="B722" s="51"/>
      <c r="C722" s="38"/>
      <c r="D722" s="38"/>
      <c r="E722" s="38"/>
      <c r="F722" s="38"/>
      <c r="G722" s="38"/>
      <c r="H722" s="38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</row>
    <row r="723" spans="1:45" s="52" customFormat="1" ht="12.75" customHeight="1" x14ac:dyDescent="0.3">
      <c r="A723" s="51"/>
      <c r="B723" s="51"/>
      <c r="C723" s="38"/>
      <c r="D723" s="38"/>
      <c r="E723" s="38"/>
      <c r="F723" s="38"/>
      <c r="G723" s="38"/>
      <c r="H723" s="38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</row>
    <row r="724" spans="1:45" s="52" customFormat="1" ht="12.75" customHeight="1" x14ac:dyDescent="0.3">
      <c r="A724" s="51"/>
      <c r="B724" s="51"/>
      <c r="C724" s="38"/>
      <c r="D724" s="38"/>
      <c r="E724" s="38"/>
      <c r="F724" s="38"/>
      <c r="G724" s="38"/>
      <c r="H724" s="38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</row>
    <row r="725" spans="1:45" s="52" customFormat="1" ht="12.75" customHeight="1" x14ac:dyDescent="0.3">
      <c r="A725" s="51"/>
      <c r="B725" s="51"/>
      <c r="C725" s="38"/>
      <c r="D725" s="38"/>
      <c r="E725" s="38"/>
      <c r="F725" s="38"/>
      <c r="G725" s="38"/>
      <c r="H725" s="38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</row>
    <row r="726" spans="1:45" s="52" customFormat="1" ht="12.75" customHeight="1" x14ac:dyDescent="0.3">
      <c r="A726" s="51"/>
      <c r="B726" s="51"/>
      <c r="C726" s="38"/>
      <c r="D726" s="38"/>
      <c r="E726" s="38"/>
      <c r="F726" s="38"/>
      <c r="G726" s="38"/>
      <c r="H726" s="38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</row>
    <row r="727" spans="1:45" s="52" customFormat="1" ht="12.75" customHeight="1" x14ac:dyDescent="0.3">
      <c r="A727" s="51"/>
      <c r="B727" s="51"/>
      <c r="C727" s="38"/>
      <c r="D727" s="38"/>
      <c r="E727" s="38"/>
      <c r="F727" s="38"/>
      <c r="G727" s="38"/>
      <c r="H727" s="38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</row>
    <row r="728" spans="1:45" s="52" customFormat="1" ht="12.75" customHeight="1" x14ac:dyDescent="0.3">
      <c r="A728" s="51"/>
      <c r="B728" s="51"/>
      <c r="C728" s="38"/>
      <c r="D728" s="38"/>
      <c r="E728" s="38"/>
      <c r="F728" s="38"/>
      <c r="G728" s="38"/>
      <c r="H728" s="38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</row>
    <row r="729" spans="1:45" s="52" customFormat="1" ht="12.75" customHeight="1" x14ac:dyDescent="0.3">
      <c r="A729" s="51"/>
      <c r="B729" s="51"/>
      <c r="C729" s="38"/>
      <c r="D729" s="38"/>
      <c r="E729" s="38"/>
      <c r="F729" s="38"/>
      <c r="G729" s="38"/>
      <c r="H729" s="38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</row>
    <row r="730" spans="1:45" s="52" customFormat="1" ht="12.75" customHeight="1" x14ac:dyDescent="0.3">
      <c r="A730" s="51"/>
      <c r="B730" s="51"/>
      <c r="C730" s="38"/>
      <c r="D730" s="38"/>
      <c r="E730" s="38"/>
      <c r="F730" s="38"/>
      <c r="G730" s="38"/>
      <c r="H730" s="38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</row>
    <row r="731" spans="1:45" s="52" customFormat="1" ht="12.75" customHeight="1" x14ac:dyDescent="0.3">
      <c r="A731" s="51"/>
      <c r="B731" s="51"/>
      <c r="C731" s="38"/>
      <c r="D731" s="38"/>
      <c r="E731" s="38"/>
      <c r="F731" s="38"/>
      <c r="G731" s="38"/>
      <c r="H731" s="38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</row>
    <row r="732" spans="1:45" s="52" customFormat="1" ht="12.75" customHeight="1" x14ac:dyDescent="0.3">
      <c r="A732" s="51"/>
      <c r="B732" s="51"/>
      <c r="C732" s="38"/>
      <c r="D732" s="38"/>
      <c r="E732" s="38"/>
      <c r="F732" s="38"/>
      <c r="G732" s="38"/>
      <c r="H732" s="38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</row>
    <row r="733" spans="1:45" s="52" customFormat="1" ht="12.75" customHeight="1" x14ac:dyDescent="0.3">
      <c r="A733" s="51"/>
      <c r="B733" s="51"/>
      <c r="C733" s="38"/>
      <c r="D733" s="38"/>
      <c r="E733" s="38"/>
      <c r="F733" s="38"/>
      <c r="G733" s="38"/>
      <c r="H733" s="38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</row>
    <row r="734" spans="1:45" s="52" customFormat="1" ht="12.75" customHeight="1" x14ac:dyDescent="0.3">
      <c r="A734" s="51"/>
      <c r="B734" s="51"/>
      <c r="C734" s="38"/>
      <c r="D734" s="38"/>
      <c r="E734" s="38"/>
      <c r="F734" s="38"/>
      <c r="G734" s="38"/>
      <c r="H734" s="38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</row>
    <row r="735" spans="1:45" s="52" customFormat="1" ht="12.75" customHeight="1" x14ac:dyDescent="0.3">
      <c r="A735" s="51"/>
      <c r="B735" s="51"/>
      <c r="C735" s="38"/>
      <c r="D735" s="38"/>
      <c r="E735" s="38"/>
      <c r="F735" s="38"/>
      <c r="G735" s="38"/>
      <c r="H735" s="38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</row>
    <row r="736" spans="1:45" s="52" customFormat="1" ht="12.75" customHeight="1" x14ac:dyDescent="0.3">
      <c r="A736" s="51"/>
      <c r="B736" s="51"/>
      <c r="C736" s="38"/>
      <c r="D736" s="38"/>
      <c r="E736" s="38"/>
      <c r="F736" s="38"/>
      <c r="G736" s="38"/>
      <c r="H736" s="38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</row>
    <row r="737" spans="1:45" s="52" customFormat="1" ht="12.75" customHeight="1" x14ac:dyDescent="0.3">
      <c r="A737" s="51"/>
      <c r="B737" s="51"/>
      <c r="C737" s="38"/>
      <c r="D737" s="38"/>
      <c r="E737" s="38"/>
      <c r="F737" s="38"/>
      <c r="G737" s="38"/>
      <c r="H737" s="38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</row>
    <row r="738" spans="1:45" s="52" customFormat="1" ht="12.75" customHeight="1" x14ac:dyDescent="0.3">
      <c r="A738" s="51"/>
      <c r="B738" s="51"/>
      <c r="C738" s="38"/>
      <c r="D738" s="38"/>
      <c r="E738" s="38"/>
      <c r="F738" s="38"/>
      <c r="G738" s="38"/>
      <c r="H738" s="38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</row>
    <row r="739" spans="1:45" s="52" customFormat="1" ht="12.75" customHeight="1" x14ac:dyDescent="0.3">
      <c r="A739" s="51"/>
      <c r="B739" s="51"/>
      <c r="C739" s="38"/>
      <c r="D739" s="38"/>
      <c r="E739" s="38"/>
      <c r="F739" s="38"/>
      <c r="G739" s="38"/>
      <c r="H739" s="38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</row>
    <row r="740" spans="1:45" s="52" customFormat="1" ht="12.75" customHeight="1" x14ac:dyDescent="0.3">
      <c r="A740" s="51"/>
      <c r="B740" s="51"/>
      <c r="C740" s="38"/>
      <c r="D740" s="38"/>
      <c r="E740" s="38"/>
      <c r="F740" s="38"/>
      <c r="G740" s="38"/>
      <c r="H740" s="38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</row>
    <row r="741" spans="1:45" s="52" customFormat="1" ht="12.75" customHeight="1" x14ac:dyDescent="0.3">
      <c r="A741" s="51"/>
      <c r="B741" s="51"/>
      <c r="C741" s="38"/>
      <c r="D741" s="38"/>
      <c r="E741" s="38"/>
      <c r="F741" s="38"/>
      <c r="G741" s="38"/>
      <c r="H741" s="38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</row>
    <row r="742" spans="1:45" s="52" customFormat="1" ht="12.75" customHeight="1" x14ac:dyDescent="0.3">
      <c r="A742" s="51"/>
      <c r="B742" s="51"/>
      <c r="C742" s="38"/>
      <c r="D742" s="38"/>
      <c r="E742" s="38"/>
      <c r="F742" s="38"/>
      <c r="G742" s="38"/>
      <c r="H742" s="38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</row>
    <row r="743" spans="1:45" s="52" customFormat="1" ht="12.75" customHeight="1" x14ac:dyDescent="0.3">
      <c r="A743" s="51"/>
      <c r="B743" s="51"/>
      <c r="C743" s="38"/>
      <c r="D743" s="38"/>
      <c r="E743" s="38"/>
      <c r="F743" s="38"/>
      <c r="G743" s="38"/>
      <c r="H743" s="38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</row>
    <row r="744" spans="1:45" s="52" customFormat="1" ht="12.75" customHeight="1" x14ac:dyDescent="0.3">
      <c r="A744" s="51"/>
      <c r="B744" s="51"/>
      <c r="C744" s="38"/>
      <c r="D744" s="38"/>
      <c r="E744" s="38"/>
      <c r="F744" s="38"/>
      <c r="G744" s="38"/>
      <c r="H744" s="38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</row>
    <row r="745" spans="1:45" s="52" customFormat="1" ht="12.75" customHeight="1" x14ac:dyDescent="0.3">
      <c r="A745" s="51"/>
      <c r="B745" s="51"/>
      <c r="C745" s="38"/>
      <c r="D745" s="38"/>
      <c r="E745" s="38"/>
      <c r="F745" s="38"/>
      <c r="G745" s="38"/>
      <c r="H745" s="38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</row>
    <row r="746" spans="1:45" s="52" customFormat="1" ht="12.75" customHeight="1" x14ac:dyDescent="0.3">
      <c r="A746" s="51"/>
      <c r="B746" s="51"/>
      <c r="C746" s="38"/>
      <c r="D746" s="38"/>
      <c r="E746" s="38"/>
      <c r="F746" s="38"/>
      <c r="G746" s="38"/>
      <c r="H746" s="38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</row>
    <row r="747" spans="1:45" s="52" customFormat="1" ht="12.75" customHeight="1" x14ac:dyDescent="0.3">
      <c r="A747" s="51"/>
      <c r="B747" s="51"/>
      <c r="C747" s="38"/>
      <c r="D747" s="38"/>
      <c r="E747" s="38"/>
      <c r="F747" s="38"/>
      <c r="G747" s="38"/>
      <c r="H747" s="38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</row>
    <row r="748" spans="1:45" s="52" customFormat="1" ht="12.75" customHeight="1" x14ac:dyDescent="0.3">
      <c r="A748" s="51"/>
      <c r="B748" s="51"/>
      <c r="C748" s="38"/>
      <c r="D748" s="38"/>
      <c r="E748" s="38"/>
      <c r="F748" s="38"/>
      <c r="G748" s="38"/>
      <c r="H748" s="38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</row>
    <row r="749" spans="1:45" s="52" customFormat="1" ht="12.75" customHeight="1" x14ac:dyDescent="0.3">
      <c r="A749" s="51"/>
      <c r="B749" s="51"/>
      <c r="C749" s="38"/>
      <c r="D749" s="38"/>
      <c r="E749" s="38"/>
      <c r="F749" s="38"/>
      <c r="G749" s="38"/>
      <c r="H749" s="38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</row>
    <row r="750" spans="1:45" s="52" customFormat="1" ht="12.75" customHeight="1" x14ac:dyDescent="0.3">
      <c r="A750" s="51"/>
      <c r="B750" s="51"/>
      <c r="C750" s="38"/>
      <c r="D750" s="38"/>
      <c r="E750" s="38"/>
      <c r="F750" s="38"/>
      <c r="G750" s="38"/>
      <c r="H750" s="38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</row>
    <row r="751" spans="1:45" s="52" customFormat="1" ht="12.75" customHeight="1" x14ac:dyDescent="0.3">
      <c r="A751" s="51"/>
      <c r="B751" s="51"/>
      <c r="C751" s="38"/>
      <c r="D751" s="38"/>
      <c r="E751" s="38"/>
      <c r="F751" s="38"/>
      <c r="G751" s="38"/>
      <c r="H751" s="38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</row>
    <row r="752" spans="1:45" s="52" customFormat="1" ht="12.75" customHeight="1" x14ac:dyDescent="0.3">
      <c r="A752" s="51"/>
      <c r="B752" s="51"/>
      <c r="C752" s="38"/>
      <c r="D752" s="38"/>
      <c r="E752" s="38"/>
      <c r="F752" s="38"/>
      <c r="G752" s="38"/>
      <c r="H752" s="38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</row>
    <row r="753" spans="1:45" s="52" customFormat="1" ht="12.75" customHeight="1" x14ac:dyDescent="0.3">
      <c r="A753" s="51"/>
      <c r="B753" s="51"/>
      <c r="C753" s="38"/>
      <c r="D753" s="38"/>
      <c r="E753" s="38"/>
      <c r="F753" s="38"/>
      <c r="G753" s="38"/>
      <c r="H753" s="38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</row>
    <row r="754" spans="1:45" s="52" customFormat="1" ht="12.75" customHeight="1" x14ac:dyDescent="0.3">
      <c r="A754" s="51"/>
      <c r="B754" s="51"/>
      <c r="C754" s="38"/>
      <c r="D754" s="38"/>
      <c r="E754" s="38"/>
      <c r="F754" s="38"/>
      <c r="G754" s="38"/>
      <c r="H754" s="38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</row>
    <row r="755" spans="1:45" s="52" customFormat="1" ht="12.75" customHeight="1" x14ac:dyDescent="0.3">
      <c r="A755" s="51"/>
      <c r="B755" s="51"/>
      <c r="C755" s="38"/>
      <c r="D755" s="38"/>
      <c r="E755" s="38"/>
      <c r="F755" s="38"/>
      <c r="G755" s="38"/>
      <c r="H755" s="38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</row>
    <row r="756" spans="1:45" s="52" customFormat="1" ht="12.75" customHeight="1" x14ac:dyDescent="0.3">
      <c r="A756" s="51"/>
      <c r="B756" s="51"/>
      <c r="C756" s="38"/>
      <c r="D756" s="38"/>
      <c r="E756" s="38"/>
      <c r="F756" s="38"/>
      <c r="G756" s="38"/>
      <c r="H756" s="38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</row>
    <row r="757" spans="1:45" s="52" customFormat="1" ht="12.75" customHeight="1" x14ac:dyDescent="0.3">
      <c r="A757" s="51"/>
      <c r="B757" s="51"/>
      <c r="C757" s="38"/>
      <c r="D757" s="38"/>
      <c r="E757" s="38"/>
      <c r="F757" s="38"/>
      <c r="G757" s="38"/>
      <c r="H757" s="38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</row>
    <row r="758" spans="1:45" s="52" customFormat="1" ht="12.75" customHeight="1" x14ac:dyDescent="0.3">
      <c r="A758" s="51"/>
      <c r="B758" s="51"/>
      <c r="C758" s="38"/>
      <c r="D758" s="38"/>
      <c r="E758" s="38"/>
      <c r="F758" s="38"/>
      <c r="G758" s="38"/>
      <c r="H758" s="38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</row>
    <row r="759" spans="1:45" s="52" customFormat="1" ht="12.75" customHeight="1" x14ac:dyDescent="0.3">
      <c r="A759" s="51"/>
      <c r="B759" s="51"/>
      <c r="C759" s="38"/>
      <c r="D759" s="38"/>
      <c r="E759" s="38"/>
      <c r="F759" s="38"/>
      <c r="G759" s="38"/>
      <c r="H759" s="38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</row>
    <row r="760" spans="1:45" s="52" customFormat="1" ht="12.75" customHeight="1" x14ac:dyDescent="0.3">
      <c r="A760" s="51"/>
      <c r="B760" s="51"/>
      <c r="C760" s="38"/>
      <c r="D760" s="38"/>
      <c r="E760" s="38"/>
      <c r="F760" s="38"/>
      <c r="G760" s="38"/>
      <c r="H760" s="38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</row>
    <row r="761" spans="1:45" s="52" customFormat="1" ht="12.75" customHeight="1" x14ac:dyDescent="0.3">
      <c r="A761" s="51"/>
      <c r="B761" s="51"/>
      <c r="C761" s="38"/>
      <c r="D761" s="38"/>
      <c r="E761" s="38"/>
      <c r="F761" s="38"/>
      <c r="G761" s="38"/>
      <c r="H761" s="38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</row>
    <row r="762" spans="1:45" s="52" customFormat="1" ht="12.75" customHeight="1" x14ac:dyDescent="0.3">
      <c r="A762" s="51"/>
      <c r="B762" s="51"/>
      <c r="C762" s="38"/>
      <c r="D762" s="38"/>
      <c r="E762" s="38"/>
      <c r="F762" s="38"/>
      <c r="G762" s="38"/>
      <c r="H762" s="38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</row>
    <row r="763" spans="1:45" s="52" customFormat="1" ht="12.75" customHeight="1" x14ac:dyDescent="0.3">
      <c r="A763" s="51"/>
      <c r="B763" s="51"/>
      <c r="C763" s="38"/>
      <c r="D763" s="38"/>
      <c r="E763" s="38"/>
      <c r="F763" s="38"/>
      <c r="G763" s="38"/>
      <c r="H763" s="38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</row>
    <row r="764" spans="1:45" s="52" customFormat="1" ht="12.75" customHeight="1" x14ac:dyDescent="0.3">
      <c r="A764" s="51"/>
      <c r="B764" s="51"/>
      <c r="C764" s="38"/>
      <c r="D764" s="38"/>
      <c r="E764" s="38"/>
      <c r="F764" s="38"/>
      <c r="G764" s="38"/>
      <c r="H764" s="38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</row>
    <row r="765" spans="1:45" s="52" customFormat="1" ht="12.75" customHeight="1" x14ac:dyDescent="0.3">
      <c r="A765" s="51"/>
      <c r="B765" s="51"/>
      <c r="C765" s="38"/>
      <c r="D765" s="38"/>
      <c r="E765" s="38"/>
      <c r="F765" s="38"/>
      <c r="G765" s="38"/>
      <c r="H765" s="38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</row>
    <row r="766" spans="1:45" s="52" customFormat="1" ht="12.75" customHeight="1" x14ac:dyDescent="0.3">
      <c r="A766" s="51"/>
      <c r="B766" s="51"/>
      <c r="C766" s="38"/>
      <c r="D766" s="38"/>
      <c r="E766" s="38"/>
      <c r="F766" s="38"/>
      <c r="G766" s="38"/>
      <c r="H766" s="38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</row>
    <row r="767" spans="1:45" s="52" customFormat="1" ht="12.75" customHeight="1" x14ac:dyDescent="0.3">
      <c r="A767" s="51"/>
      <c r="B767" s="51"/>
      <c r="C767" s="38"/>
      <c r="D767" s="38"/>
      <c r="E767" s="38"/>
      <c r="F767" s="38"/>
      <c r="G767" s="38"/>
      <c r="H767" s="38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</row>
    <row r="768" spans="1:45" s="52" customFormat="1" ht="12.75" customHeight="1" x14ac:dyDescent="0.3">
      <c r="A768" s="51"/>
      <c r="B768" s="51"/>
      <c r="C768" s="38"/>
      <c r="D768" s="38"/>
      <c r="E768" s="38"/>
      <c r="F768" s="38"/>
      <c r="G768" s="38"/>
      <c r="H768" s="38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</row>
    <row r="769" spans="1:45" s="52" customFormat="1" ht="12.75" customHeight="1" x14ac:dyDescent="0.3">
      <c r="A769" s="51"/>
      <c r="B769" s="51"/>
      <c r="C769" s="38"/>
      <c r="D769" s="38"/>
      <c r="E769" s="38"/>
      <c r="F769" s="38"/>
      <c r="G769" s="38"/>
      <c r="H769" s="38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</row>
    <row r="770" spans="1:45" s="52" customFormat="1" ht="12.75" customHeight="1" x14ac:dyDescent="0.3">
      <c r="A770" s="51"/>
      <c r="B770" s="51"/>
      <c r="C770" s="38"/>
      <c r="D770" s="38"/>
      <c r="E770" s="38"/>
      <c r="F770" s="38"/>
      <c r="G770" s="38"/>
      <c r="H770" s="38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</row>
    <row r="771" spans="1:45" s="52" customFormat="1" ht="12.75" customHeight="1" x14ac:dyDescent="0.3">
      <c r="A771" s="51"/>
      <c r="B771" s="51"/>
      <c r="C771" s="38"/>
      <c r="D771" s="38"/>
      <c r="E771" s="38"/>
      <c r="F771" s="38"/>
      <c r="G771" s="38"/>
      <c r="H771" s="38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</row>
    <row r="772" spans="1:45" s="52" customFormat="1" ht="12.75" customHeight="1" x14ac:dyDescent="0.3">
      <c r="A772" s="51"/>
      <c r="B772" s="51"/>
      <c r="C772" s="38"/>
      <c r="D772" s="38"/>
      <c r="E772" s="38"/>
      <c r="F772" s="38"/>
      <c r="G772" s="38"/>
      <c r="H772" s="38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</row>
    <row r="773" spans="1:45" s="52" customFormat="1" ht="12.75" customHeight="1" x14ac:dyDescent="0.3">
      <c r="A773" s="51"/>
      <c r="B773" s="51"/>
      <c r="C773" s="38"/>
      <c r="D773" s="38"/>
      <c r="E773" s="38"/>
      <c r="F773" s="38"/>
      <c r="G773" s="38"/>
      <c r="H773" s="38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</row>
    <row r="774" spans="1:45" s="52" customFormat="1" ht="12.75" customHeight="1" x14ac:dyDescent="0.3">
      <c r="A774" s="51"/>
      <c r="B774" s="51"/>
      <c r="C774" s="38"/>
      <c r="D774" s="38"/>
      <c r="E774" s="38"/>
      <c r="F774" s="38"/>
      <c r="G774" s="38"/>
      <c r="H774" s="38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</row>
    <row r="775" spans="1:45" s="52" customFormat="1" ht="12.75" customHeight="1" x14ac:dyDescent="0.3">
      <c r="A775" s="51"/>
      <c r="B775" s="51"/>
      <c r="C775" s="38"/>
      <c r="D775" s="38"/>
      <c r="E775" s="38"/>
      <c r="F775" s="38"/>
      <c r="G775" s="38"/>
      <c r="H775" s="38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</row>
    <row r="776" spans="1:45" s="52" customFormat="1" ht="12.75" customHeight="1" x14ac:dyDescent="0.3">
      <c r="A776" s="51"/>
      <c r="B776" s="51"/>
      <c r="C776" s="38"/>
      <c r="D776" s="38"/>
      <c r="E776" s="38"/>
      <c r="F776" s="38"/>
      <c r="G776" s="38"/>
      <c r="H776" s="38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</row>
    <row r="777" spans="1:45" s="52" customFormat="1" ht="12.75" customHeight="1" x14ac:dyDescent="0.3">
      <c r="A777" s="51"/>
      <c r="B777" s="51"/>
      <c r="C777" s="38"/>
      <c r="D777" s="38"/>
      <c r="E777" s="38"/>
      <c r="F777" s="38"/>
      <c r="G777" s="38"/>
      <c r="H777" s="38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</row>
    <row r="778" spans="1:45" s="52" customFormat="1" ht="12.75" customHeight="1" x14ac:dyDescent="0.3">
      <c r="A778" s="51"/>
      <c r="B778" s="51"/>
      <c r="C778" s="38"/>
      <c r="D778" s="38"/>
      <c r="E778" s="38"/>
      <c r="F778" s="38"/>
      <c r="G778" s="38"/>
      <c r="H778" s="38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</row>
    <row r="779" spans="1:45" s="52" customFormat="1" ht="12.75" customHeight="1" x14ac:dyDescent="0.3">
      <c r="A779" s="51"/>
      <c r="B779" s="51"/>
      <c r="C779" s="38"/>
      <c r="D779" s="38"/>
      <c r="E779" s="38"/>
      <c r="F779" s="38"/>
      <c r="G779" s="38"/>
      <c r="H779" s="38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</row>
    <row r="780" spans="1:45" s="52" customFormat="1" ht="12.75" customHeight="1" x14ac:dyDescent="0.3">
      <c r="A780" s="51"/>
      <c r="B780" s="51"/>
      <c r="C780" s="38"/>
      <c r="D780" s="38"/>
      <c r="E780" s="38"/>
      <c r="F780" s="38"/>
      <c r="G780" s="38"/>
      <c r="H780" s="38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</row>
    <row r="781" spans="1:45" s="52" customFormat="1" ht="12.75" customHeight="1" x14ac:dyDescent="0.3">
      <c r="A781" s="51"/>
      <c r="B781" s="51"/>
      <c r="C781" s="38"/>
      <c r="D781" s="38"/>
      <c r="E781" s="38"/>
      <c r="F781" s="38"/>
      <c r="G781" s="38"/>
      <c r="H781" s="38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</row>
    <row r="782" spans="1:45" s="52" customFormat="1" ht="12.75" customHeight="1" x14ac:dyDescent="0.3">
      <c r="A782" s="51"/>
      <c r="B782" s="51"/>
      <c r="C782" s="38"/>
      <c r="D782" s="38"/>
      <c r="E782" s="38"/>
      <c r="F782" s="38"/>
      <c r="G782" s="38"/>
      <c r="H782" s="38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</row>
    <row r="783" spans="1:45" s="52" customFormat="1" ht="12.75" customHeight="1" x14ac:dyDescent="0.3">
      <c r="A783" s="51"/>
      <c r="B783" s="51"/>
      <c r="C783" s="38"/>
      <c r="D783" s="38"/>
      <c r="E783" s="38"/>
      <c r="F783" s="38"/>
      <c r="G783" s="38"/>
      <c r="H783" s="38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</row>
    <row r="784" spans="1:45" s="52" customFormat="1" ht="12.75" customHeight="1" x14ac:dyDescent="0.3">
      <c r="A784" s="51"/>
      <c r="B784" s="51"/>
      <c r="C784" s="38"/>
      <c r="D784" s="38"/>
      <c r="E784" s="38"/>
      <c r="F784" s="38"/>
      <c r="G784" s="38"/>
      <c r="H784" s="38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</row>
    <row r="785" spans="1:45" s="52" customFormat="1" ht="12.75" customHeight="1" x14ac:dyDescent="0.3">
      <c r="A785" s="51"/>
      <c r="B785" s="51"/>
      <c r="C785" s="38"/>
      <c r="D785" s="38"/>
      <c r="E785" s="38"/>
      <c r="F785" s="38"/>
      <c r="G785" s="38"/>
      <c r="H785" s="38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</row>
    <row r="786" spans="1:45" s="52" customFormat="1" ht="12.75" customHeight="1" x14ac:dyDescent="0.3">
      <c r="A786" s="51"/>
      <c r="B786" s="51"/>
      <c r="C786" s="38"/>
      <c r="D786" s="38"/>
      <c r="E786" s="38"/>
      <c r="F786" s="38"/>
      <c r="G786" s="38"/>
      <c r="H786" s="38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</row>
    <row r="787" spans="1:45" s="52" customFormat="1" ht="12.75" customHeight="1" x14ac:dyDescent="0.3">
      <c r="A787" s="51"/>
      <c r="B787" s="51"/>
      <c r="C787" s="38"/>
      <c r="D787" s="38"/>
      <c r="E787" s="38"/>
      <c r="F787" s="38"/>
      <c r="G787" s="38"/>
      <c r="H787" s="38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</row>
    <row r="788" spans="1:45" s="52" customFormat="1" ht="12.75" customHeight="1" x14ac:dyDescent="0.3">
      <c r="A788" s="51"/>
      <c r="B788" s="51"/>
      <c r="C788" s="38"/>
      <c r="D788" s="38"/>
      <c r="E788" s="38"/>
      <c r="F788" s="38"/>
      <c r="G788" s="38"/>
      <c r="H788" s="38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</row>
    <row r="789" spans="1:45" s="52" customFormat="1" ht="12.75" customHeight="1" x14ac:dyDescent="0.3">
      <c r="A789" s="51"/>
      <c r="B789" s="51"/>
      <c r="C789" s="38"/>
      <c r="D789" s="38"/>
      <c r="E789" s="38"/>
      <c r="F789" s="38"/>
      <c r="G789" s="38"/>
      <c r="H789" s="38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</row>
    <row r="790" spans="1:45" s="52" customFormat="1" ht="12.75" customHeight="1" x14ac:dyDescent="0.3">
      <c r="A790" s="51"/>
      <c r="B790" s="51"/>
      <c r="C790" s="38"/>
      <c r="D790" s="38"/>
      <c r="E790" s="38"/>
      <c r="F790" s="38"/>
      <c r="G790" s="38"/>
      <c r="H790" s="38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</row>
    <row r="791" spans="1:45" s="52" customFormat="1" ht="12.75" customHeight="1" x14ac:dyDescent="0.3">
      <c r="A791" s="51"/>
      <c r="B791" s="51"/>
      <c r="C791" s="38"/>
      <c r="D791" s="38"/>
      <c r="E791" s="38"/>
      <c r="F791" s="38"/>
      <c r="G791" s="38"/>
      <c r="H791" s="38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</row>
    <row r="792" spans="1:45" s="52" customFormat="1" ht="12.75" customHeight="1" x14ac:dyDescent="0.3">
      <c r="A792" s="51"/>
      <c r="B792" s="51"/>
      <c r="C792" s="38"/>
      <c r="D792" s="38"/>
      <c r="E792" s="38"/>
      <c r="F792" s="38"/>
      <c r="G792" s="38"/>
      <c r="H792" s="38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</row>
    <row r="793" spans="1:45" s="52" customFormat="1" ht="12.75" customHeight="1" x14ac:dyDescent="0.3">
      <c r="A793" s="51"/>
      <c r="B793" s="51"/>
      <c r="C793" s="38"/>
      <c r="D793" s="38"/>
      <c r="E793" s="38"/>
      <c r="F793" s="38"/>
      <c r="G793" s="38"/>
      <c r="H793" s="38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</row>
    <row r="794" spans="1:45" s="52" customFormat="1" ht="12.75" customHeight="1" x14ac:dyDescent="0.3">
      <c r="A794" s="51"/>
      <c r="B794" s="51"/>
      <c r="C794" s="38"/>
      <c r="D794" s="38"/>
      <c r="E794" s="38"/>
      <c r="F794" s="38"/>
      <c r="G794" s="38"/>
      <c r="H794" s="38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</row>
    <row r="795" spans="1:45" s="52" customFormat="1" ht="12.75" customHeight="1" x14ac:dyDescent="0.3">
      <c r="A795" s="51"/>
      <c r="B795" s="51"/>
      <c r="C795" s="38"/>
      <c r="D795" s="38"/>
      <c r="E795" s="38"/>
      <c r="F795" s="38"/>
      <c r="G795" s="38"/>
      <c r="H795" s="38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</row>
    <row r="796" spans="1:45" s="52" customFormat="1" ht="12.75" customHeight="1" x14ac:dyDescent="0.3">
      <c r="A796" s="51"/>
      <c r="B796" s="51"/>
      <c r="C796" s="38"/>
      <c r="D796" s="38"/>
      <c r="E796" s="38"/>
      <c r="F796" s="38"/>
      <c r="G796" s="38"/>
      <c r="H796" s="38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</row>
    <row r="797" spans="1:45" s="52" customFormat="1" ht="12.75" customHeight="1" x14ac:dyDescent="0.3">
      <c r="A797" s="51"/>
      <c r="B797" s="51"/>
      <c r="C797" s="38"/>
      <c r="D797" s="38"/>
      <c r="E797" s="38"/>
      <c r="F797" s="38"/>
      <c r="G797" s="38"/>
      <c r="H797" s="38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</row>
    <row r="798" spans="1:45" s="52" customFormat="1" ht="12.75" customHeight="1" x14ac:dyDescent="0.3">
      <c r="A798" s="51"/>
      <c r="B798" s="51"/>
      <c r="C798" s="38"/>
      <c r="D798" s="38"/>
      <c r="E798" s="38"/>
      <c r="F798" s="38"/>
      <c r="G798" s="38"/>
      <c r="H798" s="38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</row>
    <row r="799" spans="1:45" s="52" customFormat="1" ht="12.75" customHeight="1" x14ac:dyDescent="0.3">
      <c r="A799" s="51"/>
      <c r="B799" s="51"/>
      <c r="C799" s="38"/>
      <c r="D799" s="38"/>
      <c r="E799" s="38"/>
      <c r="F799" s="38"/>
      <c r="G799" s="38"/>
      <c r="H799" s="38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</row>
    <row r="800" spans="1:45" s="52" customFormat="1" ht="12.75" customHeight="1" x14ac:dyDescent="0.3">
      <c r="A800" s="51"/>
      <c r="B800" s="51"/>
      <c r="C800" s="38"/>
      <c r="D800" s="38"/>
      <c r="E800" s="38"/>
      <c r="F800" s="38"/>
      <c r="G800" s="38"/>
      <c r="H800" s="38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</row>
    <row r="801" spans="1:45" s="52" customFormat="1" ht="12.75" customHeight="1" x14ac:dyDescent="0.3">
      <c r="A801" s="51"/>
      <c r="B801" s="51"/>
      <c r="C801" s="38"/>
      <c r="D801" s="38"/>
      <c r="E801" s="38"/>
      <c r="F801" s="38"/>
      <c r="G801" s="38"/>
      <c r="H801" s="38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</row>
    <row r="802" spans="1:45" s="52" customFormat="1" ht="12.75" customHeight="1" x14ac:dyDescent="0.3">
      <c r="A802" s="51"/>
      <c r="B802" s="51"/>
      <c r="C802" s="38"/>
      <c r="D802" s="38"/>
      <c r="E802" s="38"/>
      <c r="F802" s="38"/>
      <c r="G802" s="38"/>
      <c r="H802" s="38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</row>
    <row r="803" spans="1:45" s="52" customFormat="1" ht="12.75" customHeight="1" x14ac:dyDescent="0.3">
      <c r="A803" s="51"/>
      <c r="B803" s="51"/>
      <c r="C803" s="38"/>
      <c r="D803" s="38"/>
      <c r="E803" s="38"/>
      <c r="F803" s="38"/>
      <c r="G803" s="38"/>
      <c r="H803" s="38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</row>
    <row r="804" spans="1:45" s="52" customFormat="1" ht="12.75" customHeight="1" x14ac:dyDescent="0.3">
      <c r="A804" s="51"/>
      <c r="B804" s="51"/>
      <c r="C804" s="38"/>
      <c r="D804" s="38"/>
      <c r="E804" s="38"/>
      <c r="F804" s="38"/>
      <c r="G804" s="38"/>
      <c r="H804" s="38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</row>
    <row r="805" spans="1:45" s="52" customFormat="1" ht="12.75" customHeight="1" x14ac:dyDescent="0.3">
      <c r="A805" s="51"/>
      <c r="B805" s="51"/>
      <c r="C805" s="38"/>
      <c r="D805" s="38"/>
      <c r="E805" s="38"/>
      <c r="F805" s="38"/>
      <c r="G805" s="38"/>
      <c r="H805" s="38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</row>
    <row r="806" spans="1:45" s="52" customFormat="1" ht="12.75" customHeight="1" x14ac:dyDescent="0.3">
      <c r="A806" s="51"/>
      <c r="B806" s="51"/>
      <c r="C806" s="38"/>
      <c r="D806" s="38"/>
      <c r="E806" s="38"/>
      <c r="F806" s="38"/>
      <c r="G806" s="38"/>
      <c r="H806" s="38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</row>
    <row r="807" spans="1:45" s="52" customFormat="1" ht="12.75" customHeight="1" x14ac:dyDescent="0.3">
      <c r="A807" s="51"/>
      <c r="B807" s="51"/>
      <c r="C807" s="38"/>
      <c r="D807" s="38"/>
      <c r="E807" s="38"/>
      <c r="F807" s="38"/>
      <c r="G807" s="38"/>
      <c r="H807" s="38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</row>
    <row r="808" spans="1:45" s="52" customFormat="1" ht="12.75" customHeight="1" x14ac:dyDescent="0.3">
      <c r="A808" s="51"/>
      <c r="B808" s="51"/>
      <c r="C808" s="38"/>
      <c r="D808" s="38"/>
      <c r="E808" s="38"/>
      <c r="F808" s="38"/>
      <c r="G808" s="38"/>
      <c r="H808" s="38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</row>
    <row r="809" spans="1:45" s="52" customFormat="1" ht="12.75" customHeight="1" x14ac:dyDescent="0.3">
      <c r="A809" s="51"/>
      <c r="B809" s="51"/>
      <c r="C809" s="38"/>
      <c r="D809" s="38"/>
      <c r="E809" s="38"/>
      <c r="F809" s="38"/>
      <c r="G809" s="38"/>
      <c r="H809" s="38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</row>
    <row r="810" spans="1:45" s="52" customFormat="1" ht="12.75" customHeight="1" x14ac:dyDescent="0.3">
      <c r="A810" s="51"/>
      <c r="B810" s="51"/>
      <c r="C810" s="38"/>
      <c r="D810" s="38"/>
      <c r="E810" s="38"/>
      <c r="F810" s="38"/>
      <c r="G810" s="38"/>
      <c r="H810" s="38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</row>
    <row r="811" spans="1:45" s="52" customFormat="1" ht="12.75" customHeight="1" x14ac:dyDescent="0.3">
      <c r="A811" s="51"/>
      <c r="B811" s="51"/>
      <c r="C811" s="38"/>
      <c r="D811" s="38"/>
      <c r="E811" s="38"/>
      <c r="F811" s="38"/>
      <c r="G811" s="38"/>
      <c r="H811" s="38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</row>
    <row r="812" spans="1:45" s="52" customFormat="1" ht="12.75" customHeight="1" x14ac:dyDescent="0.3">
      <c r="A812" s="51"/>
      <c r="B812" s="51"/>
      <c r="C812" s="38"/>
      <c r="D812" s="38"/>
      <c r="E812" s="38"/>
      <c r="F812" s="38"/>
      <c r="G812" s="38"/>
      <c r="H812" s="38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</row>
    <row r="813" spans="1:45" s="52" customFormat="1" ht="12.75" customHeight="1" x14ac:dyDescent="0.3">
      <c r="A813" s="51"/>
      <c r="B813" s="51"/>
      <c r="C813" s="38"/>
      <c r="D813" s="38"/>
      <c r="E813" s="38"/>
      <c r="F813" s="38"/>
      <c r="G813" s="38"/>
      <c r="H813" s="38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</row>
    <row r="814" spans="1:45" s="52" customFormat="1" ht="12.75" customHeight="1" x14ac:dyDescent="0.3">
      <c r="A814" s="51"/>
      <c r="B814" s="51"/>
      <c r="C814" s="38"/>
      <c r="D814" s="38"/>
      <c r="E814" s="38"/>
      <c r="F814" s="38"/>
      <c r="G814" s="38"/>
      <c r="H814" s="38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</row>
    <row r="815" spans="1:45" s="52" customFormat="1" ht="12.75" customHeight="1" x14ac:dyDescent="0.3">
      <c r="A815" s="51"/>
      <c r="B815" s="51"/>
      <c r="C815" s="38"/>
      <c r="D815" s="38"/>
      <c r="E815" s="38"/>
      <c r="F815" s="38"/>
      <c r="G815" s="38"/>
      <c r="H815" s="38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</row>
    <row r="816" spans="1:45" s="52" customFormat="1" ht="12.75" customHeight="1" x14ac:dyDescent="0.3">
      <c r="A816" s="51"/>
      <c r="B816" s="51"/>
      <c r="C816" s="38"/>
      <c r="D816" s="38"/>
      <c r="E816" s="38"/>
      <c r="F816" s="38"/>
      <c r="G816" s="38"/>
      <c r="H816" s="38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</row>
    <row r="817" spans="1:45" s="52" customFormat="1" ht="12.75" customHeight="1" x14ac:dyDescent="0.3">
      <c r="A817" s="51"/>
      <c r="B817" s="51"/>
      <c r="C817" s="38"/>
      <c r="D817" s="38"/>
      <c r="E817" s="38"/>
      <c r="F817" s="38"/>
      <c r="G817" s="38"/>
      <c r="H817" s="38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</row>
    <row r="818" spans="1:45" s="52" customFormat="1" ht="12.75" customHeight="1" x14ac:dyDescent="0.3">
      <c r="A818" s="51"/>
      <c r="B818" s="51"/>
      <c r="C818" s="38"/>
      <c r="D818" s="38"/>
      <c r="E818" s="38"/>
      <c r="F818" s="38"/>
      <c r="G818" s="38"/>
      <c r="H818" s="38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</row>
    <row r="819" spans="1:45" s="52" customFormat="1" ht="12.75" customHeight="1" x14ac:dyDescent="0.3">
      <c r="A819" s="51"/>
      <c r="B819" s="51"/>
      <c r="C819" s="38"/>
      <c r="D819" s="38"/>
      <c r="E819" s="38"/>
      <c r="F819" s="38"/>
      <c r="G819" s="38"/>
      <c r="H819" s="38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</row>
    <row r="820" spans="1:45" s="52" customFormat="1" ht="12.75" customHeight="1" x14ac:dyDescent="0.3">
      <c r="A820" s="51"/>
      <c r="B820" s="51"/>
      <c r="C820" s="38"/>
      <c r="D820" s="38"/>
      <c r="E820" s="38"/>
      <c r="F820" s="38"/>
      <c r="G820" s="38"/>
      <c r="H820" s="38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</row>
    <row r="821" spans="1:45" s="52" customFormat="1" ht="12.75" customHeight="1" x14ac:dyDescent="0.3">
      <c r="A821" s="51"/>
      <c r="B821" s="51"/>
      <c r="C821" s="38"/>
      <c r="D821" s="38"/>
      <c r="E821" s="38"/>
      <c r="F821" s="38"/>
      <c r="G821" s="38"/>
      <c r="H821" s="38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</row>
    <row r="822" spans="1:45" s="52" customFormat="1" ht="12.75" customHeight="1" x14ac:dyDescent="0.3">
      <c r="A822" s="51"/>
      <c r="B822" s="51"/>
      <c r="C822" s="38"/>
      <c r="D822" s="38"/>
      <c r="E822" s="38"/>
      <c r="F822" s="38"/>
      <c r="G822" s="38"/>
      <c r="H822" s="38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</row>
    <row r="823" spans="1:45" s="52" customFormat="1" ht="12.75" customHeight="1" x14ac:dyDescent="0.3">
      <c r="A823" s="51"/>
      <c r="B823" s="51"/>
      <c r="C823" s="38"/>
      <c r="D823" s="38"/>
      <c r="E823" s="38"/>
      <c r="F823" s="38"/>
      <c r="G823" s="38"/>
      <c r="H823" s="38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</row>
    <row r="824" spans="1:45" s="52" customFormat="1" ht="12.75" customHeight="1" x14ac:dyDescent="0.3">
      <c r="A824" s="51"/>
      <c r="B824" s="51"/>
      <c r="C824" s="38"/>
      <c r="D824" s="38"/>
      <c r="E824" s="38"/>
      <c r="F824" s="38"/>
      <c r="G824" s="38"/>
      <c r="H824" s="38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</row>
    <row r="825" spans="1:45" s="52" customFormat="1" ht="12.75" customHeight="1" x14ac:dyDescent="0.3">
      <c r="A825" s="51"/>
      <c r="B825" s="51"/>
      <c r="C825" s="38"/>
      <c r="D825" s="38"/>
      <c r="E825" s="38"/>
      <c r="F825" s="38"/>
      <c r="G825" s="38"/>
      <c r="H825" s="38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</row>
    <row r="826" spans="1:45" s="52" customFormat="1" ht="12.75" customHeight="1" x14ac:dyDescent="0.3">
      <c r="A826" s="51"/>
      <c r="B826" s="51"/>
      <c r="C826" s="38"/>
      <c r="D826" s="38"/>
      <c r="E826" s="38"/>
      <c r="F826" s="38"/>
      <c r="G826" s="38"/>
      <c r="H826" s="38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</row>
    <row r="827" spans="1:45" s="52" customFormat="1" ht="12.75" customHeight="1" x14ac:dyDescent="0.3">
      <c r="A827" s="51"/>
      <c r="B827" s="51"/>
      <c r="C827" s="38"/>
      <c r="D827" s="38"/>
      <c r="E827" s="38"/>
      <c r="F827" s="38"/>
      <c r="G827" s="38"/>
      <c r="H827" s="38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</row>
    <row r="828" spans="1:45" s="52" customFormat="1" ht="12.75" customHeight="1" x14ac:dyDescent="0.3">
      <c r="A828" s="51"/>
      <c r="B828" s="51"/>
      <c r="C828" s="38"/>
      <c r="D828" s="38"/>
      <c r="E828" s="38"/>
      <c r="F828" s="38"/>
      <c r="G828" s="38"/>
      <c r="H828" s="38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</row>
    <row r="829" spans="1:45" s="52" customFormat="1" ht="12.75" customHeight="1" x14ac:dyDescent="0.3">
      <c r="A829" s="51"/>
      <c r="B829" s="51"/>
      <c r="C829" s="38"/>
      <c r="D829" s="38"/>
      <c r="E829" s="38"/>
      <c r="F829" s="38"/>
      <c r="G829" s="38"/>
      <c r="H829" s="38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</row>
    <row r="830" spans="1:45" s="52" customFormat="1" ht="12.75" customHeight="1" x14ac:dyDescent="0.3">
      <c r="A830" s="51"/>
      <c r="B830" s="51"/>
      <c r="C830" s="38"/>
      <c r="D830" s="38"/>
      <c r="E830" s="38"/>
      <c r="F830" s="38"/>
      <c r="G830" s="38"/>
      <c r="H830" s="38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</row>
    <row r="831" spans="1:45" s="52" customFormat="1" ht="12.75" customHeight="1" x14ac:dyDescent="0.3">
      <c r="A831" s="51"/>
      <c r="B831" s="51"/>
      <c r="C831" s="38"/>
      <c r="D831" s="38"/>
      <c r="E831" s="38"/>
      <c r="F831" s="38"/>
      <c r="G831" s="38"/>
      <c r="H831" s="38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</row>
    <row r="832" spans="1:45" s="52" customFormat="1" ht="12.75" customHeight="1" x14ac:dyDescent="0.3">
      <c r="A832" s="51"/>
      <c r="B832" s="51"/>
      <c r="C832" s="38"/>
      <c r="D832" s="38"/>
      <c r="E832" s="38"/>
      <c r="F832" s="38"/>
      <c r="G832" s="38"/>
      <c r="H832" s="38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</row>
    <row r="833" spans="1:45" s="52" customFormat="1" ht="12.75" customHeight="1" x14ac:dyDescent="0.3">
      <c r="A833" s="51"/>
      <c r="B833" s="51"/>
      <c r="C833" s="38"/>
      <c r="D833" s="38"/>
      <c r="E833" s="38"/>
      <c r="F833" s="38"/>
      <c r="G833" s="38"/>
      <c r="H833" s="38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</row>
    <row r="834" spans="1:45" s="52" customFormat="1" ht="12.75" customHeight="1" x14ac:dyDescent="0.3">
      <c r="A834" s="51"/>
      <c r="B834" s="51"/>
      <c r="C834" s="38"/>
      <c r="D834" s="38"/>
      <c r="E834" s="38"/>
      <c r="F834" s="38"/>
      <c r="G834" s="38"/>
      <c r="H834" s="38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</row>
    <row r="835" spans="1:45" s="52" customFormat="1" ht="12.75" customHeight="1" x14ac:dyDescent="0.3">
      <c r="A835" s="51"/>
      <c r="B835" s="51"/>
      <c r="C835" s="38"/>
      <c r="D835" s="38"/>
      <c r="E835" s="38"/>
      <c r="F835" s="38"/>
      <c r="G835" s="38"/>
      <c r="H835" s="38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</row>
    <row r="836" spans="1:45" s="52" customFormat="1" ht="12.75" customHeight="1" x14ac:dyDescent="0.3">
      <c r="A836" s="51"/>
      <c r="B836" s="51"/>
      <c r="C836" s="38"/>
      <c r="D836" s="38"/>
      <c r="E836" s="38"/>
      <c r="F836" s="38"/>
      <c r="G836" s="38"/>
      <c r="H836" s="38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</row>
    <row r="837" spans="1:45" s="52" customFormat="1" ht="12.75" customHeight="1" x14ac:dyDescent="0.3">
      <c r="A837" s="51"/>
      <c r="B837" s="51"/>
      <c r="C837" s="38"/>
      <c r="D837" s="38"/>
      <c r="E837" s="38"/>
      <c r="F837" s="38"/>
      <c r="G837" s="38"/>
      <c r="H837" s="38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</row>
    <row r="838" spans="1:45" s="52" customFormat="1" ht="12.75" customHeight="1" x14ac:dyDescent="0.3">
      <c r="A838" s="51"/>
      <c r="B838" s="51"/>
      <c r="C838" s="38"/>
      <c r="D838" s="38"/>
      <c r="E838" s="38"/>
      <c r="F838" s="38"/>
      <c r="G838" s="38"/>
      <c r="H838" s="38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</row>
    <row r="839" spans="1:45" s="52" customFormat="1" ht="12.75" customHeight="1" x14ac:dyDescent="0.3">
      <c r="A839" s="51"/>
      <c r="B839" s="51"/>
      <c r="C839" s="38"/>
      <c r="D839" s="38"/>
      <c r="E839" s="38"/>
      <c r="F839" s="38"/>
      <c r="G839" s="38"/>
      <c r="H839" s="38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</row>
    <row r="840" spans="1:45" s="52" customFormat="1" ht="12.75" customHeight="1" x14ac:dyDescent="0.3">
      <c r="A840" s="51"/>
      <c r="B840" s="51"/>
      <c r="C840" s="38"/>
      <c r="D840" s="38"/>
      <c r="E840" s="38"/>
      <c r="F840" s="38"/>
      <c r="G840" s="38"/>
      <c r="H840" s="38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</row>
    <row r="841" spans="1:45" s="52" customFormat="1" ht="12.75" customHeight="1" x14ac:dyDescent="0.3">
      <c r="A841" s="51"/>
      <c r="B841" s="51"/>
      <c r="C841" s="38"/>
      <c r="D841" s="38"/>
      <c r="E841" s="38"/>
      <c r="F841" s="38"/>
      <c r="G841" s="38"/>
      <c r="H841" s="38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</row>
    <row r="842" spans="1:45" s="52" customFormat="1" ht="12.75" customHeight="1" x14ac:dyDescent="0.3">
      <c r="A842" s="51"/>
      <c r="B842" s="51"/>
      <c r="C842" s="38"/>
      <c r="D842" s="38"/>
      <c r="E842" s="38"/>
      <c r="F842" s="38"/>
      <c r="G842" s="38"/>
      <c r="H842" s="38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</row>
    <row r="843" spans="1:45" s="52" customFormat="1" ht="12.75" customHeight="1" x14ac:dyDescent="0.3">
      <c r="A843" s="51"/>
      <c r="B843" s="51"/>
      <c r="C843" s="38"/>
      <c r="D843" s="38"/>
      <c r="E843" s="38"/>
      <c r="F843" s="38"/>
      <c r="G843" s="38"/>
      <c r="H843" s="38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</row>
    <row r="844" spans="1:45" s="52" customFormat="1" ht="12.75" customHeight="1" x14ac:dyDescent="0.3">
      <c r="A844" s="51"/>
      <c r="B844" s="51"/>
      <c r="C844" s="38"/>
      <c r="D844" s="38"/>
      <c r="E844" s="38"/>
      <c r="F844" s="38"/>
      <c r="G844" s="38"/>
      <c r="H844" s="38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</row>
    <row r="845" spans="1:45" s="52" customFormat="1" ht="12.75" customHeight="1" x14ac:dyDescent="0.3">
      <c r="A845" s="51"/>
      <c r="B845" s="51"/>
      <c r="C845" s="38"/>
      <c r="D845" s="38"/>
      <c r="E845" s="38"/>
      <c r="F845" s="38"/>
      <c r="G845" s="38"/>
      <c r="H845" s="38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</row>
    <row r="846" spans="1:45" s="52" customFormat="1" ht="12.75" customHeight="1" x14ac:dyDescent="0.3">
      <c r="A846" s="51"/>
      <c r="B846" s="51"/>
      <c r="C846" s="38"/>
      <c r="D846" s="38"/>
      <c r="E846" s="38"/>
      <c r="F846" s="38"/>
      <c r="G846" s="38"/>
      <c r="H846" s="38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</row>
    <row r="847" spans="1:45" s="52" customFormat="1" ht="12.75" customHeight="1" x14ac:dyDescent="0.3">
      <c r="A847" s="51"/>
      <c r="B847" s="51"/>
      <c r="C847" s="38"/>
      <c r="D847" s="38"/>
      <c r="E847" s="38"/>
      <c r="F847" s="38"/>
      <c r="G847" s="38"/>
      <c r="H847" s="38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</row>
    <row r="848" spans="1:45" s="52" customFormat="1" ht="12.75" customHeight="1" x14ac:dyDescent="0.3">
      <c r="A848" s="51"/>
      <c r="B848" s="51"/>
      <c r="C848" s="38"/>
      <c r="D848" s="38"/>
      <c r="E848" s="38"/>
      <c r="F848" s="38"/>
      <c r="G848" s="38"/>
      <c r="H848" s="38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</row>
    <row r="849" spans="1:45" s="52" customFormat="1" ht="12.75" customHeight="1" x14ac:dyDescent="0.3">
      <c r="A849" s="51"/>
      <c r="B849" s="51"/>
      <c r="C849" s="38"/>
      <c r="D849" s="38"/>
      <c r="E849" s="38"/>
      <c r="F849" s="38"/>
      <c r="G849" s="38"/>
      <c r="H849" s="38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</row>
    <row r="850" spans="1:45" s="52" customFormat="1" ht="12.75" customHeight="1" x14ac:dyDescent="0.3">
      <c r="A850" s="51"/>
      <c r="B850" s="51"/>
      <c r="C850" s="38"/>
      <c r="D850" s="38"/>
      <c r="E850" s="38"/>
      <c r="F850" s="38"/>
      <c r="G850" s="38"/>
      <c r="H850" s="38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</row>
    <row r="851" spans="1:45" s="52" customFormat="1" ht="12.75" customHeight="1" x14ac:dyDescent="0.3">
      <c r="A851" s="51"/>
      <c r="B851" s="51"/>
      <c r="C851" s="38"/>
      <c r="D851" s="38"/>
      <c r="E851" s="38"/>
      <c r="F851" s="38"/>
      <c r="G851" s="38"/>
      <c r="H851" s="38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</row>
    <row r="852" spans="1:45" s="52" customFormat="1" ht="12.75" customHeight="1" x14ac:dyDescent="0.3">
      <c r="A852" s="51"/>
      <c r="B852" s="51"/>
      <c r="C852" s="38"/>
      <c r="D852" s="38"/>
      <c r="E852" s="38"/>
      <c r="F852" s="38"/>
      <c r="G852" s="38"/>
      <c r="H852" s="38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</row>
    <row r="853" spans="1:45" s="52" customFormat="1" ht="12.75" customHeight="1" x14ac:dyDescent="0.3">
      <c r="A853" s="51"/>
      <c r="B853" s="51"/>
      <c r="C853" s="38"/>
      <c r="D853" s="38"/>
      <c r="E853" s="38"/>
      <c r="F853" s="38"/>
      <c r="G853" s="38"/>
      <c r="H853" s="38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</row>
    <row r="854" spans="1:45" s="52" customFormat="1" ht="12.75" customHeight="1" x14ac:dyDescent="0.3">
      <c r="A854" s="51"/>
      <c r="B854" s="51"/>
      <c r="C854" s="38"/>
      <c r="D854" s="38"/>
      <c r="E854" s="38"/>
      <c r="F854" s="38"/>
      <c r="G854" s="38"/>
      <c r="H854" s="38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</row>
    <row r="855" spans="1:45" s="52" customFormat="1" ht="12.75" customHeight="1" x14ac:dyDescent="0.3">
      <c r="A855" s="51"/>
      <c r="B855" s="51"/>
      <c r="C855" s="38"/>
      <c r="D855" s="38"/>
      <c r="E855" s="38"/>
      <c r="F855" s="38"/>
      <c r="G855" s="38"/>
      <c r="H855" s="38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</row>
    <row r="856" spans="1:45" s="52" customFormat="1" ht="12.75" customHeight="1" x14ac:dyDescent="0.3">
      <c r="A856" s="51"/>
      <c r="B856" s="51"/>
      <c r="C856" s="38"/>
      <c r="D856" s="38"/>
      <c r="E856" s="38"/>
      <c r="F856" s="38"/>
      <c r="G856" s="38"/>
      <c r="H856" s="38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</row>
    <row r="857" spans="1:45" s="52" customFormat="1" ht="12.75" customHeight="1" x14ac:dyDescent="0.3">
      <c r="A857" s="51"/>
      <c r="B857" s="51"/>
      <c r="C857" s="38"/>
      <c r="D857" s="38"/>
      <c r="E857" s="38"/>
      <c r="F857" s="38"/>
      <c r="G857" s="38"/>
      <c r="H857" s="38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</row>
    <row r="858" spans="1:45" s="52" customFormat="1" ht="12.75" customHeight="1" x14ac:dyDescent="0.3">
      <c r="A858" s="51"/>
      <c r="B858" s="51"/>
      <c r="C858" s="38"/>
      <c r="D858" s="38"/>
      <c r="E858" s="38"/>
      <c r="F858" s="38"/>
      <c r="G858" s="38"/>
      <c r="H858" s="38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</row>
    <row r="859" spans="1:45" s="52" customFormat="1" ht="12.75" customHeight="1" x14ac:dyDescent="0.3">
      <c r="A859" s="51"/>
      <c r="B859" s="51"/>
      <c r="C859" s="38"/>
      <c r="D859" s="38"/>
      <c r="E859" s="38"/>
      <c r="F859" s="38"/>
      <c r="G859" s="38"/>
      <c r="H859" s="38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</row>
    <row r="860" spans="1:45" s="52" customFormat="1" ht="12.75" customHeight="1" x14ac:dyDescent="0.3">
      <c r="A860" s="51"/>
      <c r="B860" s="51"/>
      <c r="C860" s="38"/>
      <c r="D860" s="38"/>
      <c r="E860" s="38"/>
      <c r="F860" s="38"/>
      <c r="G860" s="38"/>
      <c r="H860" s="38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</row>
    <row r="861" spans="1:45" s="52" customFormat="1" ht="12.75" customHeight="1" x14ac:dyDescent="0.3">
      <c r="A861" s="51"/>
      <c r="B861" s="51"/>
      <c r="C861" s="38"/>
      <c r="D861" s="38"/>
      <c r="E861" s="38"/>
      <c r="F861" s="38"/>
      <c r="G861" s="38"/>
      <c r="H861" s="38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</row>
    <row r="862" spans="1:45" s="52" customFormat="1" ht="12.75" customHeight="1" x14ac:dyDescent="0.3">
      <c r="A862" s="51"/>
      <c r="B862" s="51"/>
      <c r="C862" s="38"/>
      <c r="D862" s="38"/>
      <c r="E862" s="38"/>
      <c r="F862" s="38"/>
      <c r="G862" s="38"/>
      <c r="H862" s="38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</row>
    <row r="863" spans="1:45" s="52" customFormat="1" ht="12.75" customHeight="1" x14ac:dyDescent="0.3">
      <c r="A863" s="51"/>
      <c r="B863" s="51"/>
      <c r="C863" s="38"/>
      <c r="D863" s="38"/>
      <c r="E863" s="38"/>
      <c r="F863" s="38"/>
      <c r="G863" s="38"/>
      <c r="H863" s="38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</row>
    <row r="864" spans="1:45" s="52" customFormat="1" ht="12.75" customHeight="1" x14ac:dyDescent="0.3">
      <c r="A864" s="51"/>
      <c r="B864" s="51"/>
      <c r="C864" s="38"/>
      <c r="D864" s="38"/>
      <c r="E864" s="38"/>
      <c r="F864" s="38"/>
      <c r="G864" s="38"/>
      <c r="H864" s="38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</row>
    <row r="865" spans="1:45" s="52" customFormat="1" ht="12.75" customHeight="1" x14ac:dyDescent="0.3">
      <c r="A865" s="51"/>
      <c r="B865" s="51"/>
      <c r="C865" s="38"/>
      <c r="D865" s="38"/>
      <c r="E865" s="38"/>
      <c r="F865" s="38"/>
      <c r="G865" s="38"/>
      <c r="H865" s="38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</row>
    <row r="866" spans="1:45" s="52" customFormat="1" ht="12.75" customHeight="1" x14ac:dyDescent="0.3">
      <c r="A866" s="51"/>
      <c r="B866" s="51"/>
      <c r="C866" s="38"/>
      <c r="D866" s="38"/>
      <c r="E866" s="38"/>
      <c r="F866" s="38"/>
      <c r="G866" s="38"/>
      <c r="H866" s="38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</row>
    <row r="867" spans="1:45" s="52" customFormat="1" ht="12.75" customHeight="1" x14ac:dyDescent="0.3">
      <c r="A867" s="51"/>
      <c r="B867" s="51"/>
      <c r="C867" s="38"/>
      <c r="D867" s="38"/>
      <c r="E867" s="38"/>
      <c r="F867" s="38"/>
      <c r="G867" s="38"/>
      <c r="H867" s="38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</row>
    <row r="868" spans="1:45" s="52" customFormat="1" ht="12.75" customHeight="1" x14ac:dyDescent="0.3">
      <c r="A868" s="51"/>
      <c r="B868" s="51"/>
      <c r="C868" s="38"/>
      <c r="D868" s="38"/>
      <c r="E868" s="38"/>
      <c r="F868" s="38"/>
      <c r="G868" s="38"/>
      <c r="H868" s="38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</row>
    <row r="869" spans="1:45" s="52" customFormat="1" ht="12.75" customHeight="1" x14ac:dyDescent="0.3">
      <c r="A869" s="51"/>
      <c r="B869" s="51"/>
      <c r="C869" s="38"/>
      <c r="D869" s="38"/>
      <c r="E869" s="38"/>
      <c r="F869" s="38"/>
      <c r="G869" s="38"/>
      <c r="H869" s="38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</row>
    <row r="870" spans="1:45" s="52" customFormat="1" ht="12.75" customHeight="1" x14ac:dyDescent="0.3">
      <c r="A870" s="51"/>
      <c r="B870" s="51"/>
      <c r="C870" s="38"/>
      <c r="D870" s="38"/>
      <c r="E870" s="38"/>
      <c r="F870" s="38"/>
      <c r="G870" s="38"/>
      <c r="H870" s="38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</row>
    <row r="871" spans="1:45" s="52" customFormat="1" ht="12.75" customHeight="1" x14ac:dyDescent="0.3">
      <c r="A871" s="51"/>
      <c r="B871" s="51"/>
      <c r="C871" s="38"/>
      <c r="D871" s="38"/>
      <c r="E871" s="38"/>
      <c r="F871" s="38"/>
      <c r="G871" s="38"/>
      <c r="H871" s="38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</row>
    <row r="872" spans="1:45" s="52" customFormat="1" ht="12.75" customHeight="1" x14ac:dyDescent="0.3">
      <c r="A872" s="51"/>
      <c r="B872" s="51"/>
      <c r="C872" s="38"/>
      <c r="D872" s="38"/>
      <c r="E872" s="38"/>
      <c r="F872" s="38"/>
      <c r="G872" s="38"/>
      <c r="H872" s="38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</row>
    <row r="873" spans="1:45" s="52" customFormat="1" ht="12.75" customHeight="1" x14ac:dyDescent="0.3">
      <c r="A873" s="51"/>
      <c r="B873" s="51"/>
      <c r="C873" s="38"/>
      <c r="D873" s="38"/>
      <c r="E873" s="38"/>
      <c r="F873" s="38"/>
      <c r="G873" s="38"/>
      <c r="H873" s="38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</row>
    <row r="874" spans="1:45" s="52" customFormat="1" ht="12.75" customHeight="1" x14ac:dyDescent="0.3">
      <c r="A874" s="51"/>
      <c r="B874" s="51"/>
      <c r="C874" s="38"/>
      <c r="D874" s="38"/>
      <c r="E874" s="38"/>
      <c r="F874" s="38"/>
      <c r="G874" s="38"/>
      <c r="H874" s="38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</row>
    <row r="875" spans="1:45" s="52" customFormat="1" ht="12.75" customHeight="1" x14ac:dyDescent="0.3">
      <c r="A875" s="51"/>
      <c r="B875" s="51"/>
      <c r="C875" s="38"/>
      <c r="D875" s="38"/>
      <c r="E875" s="38"/>
      <c r="F875" s="38"/>
      <c r="G875" s="38"/>
      <c r="H875" s="38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</row>
    <row r="876" spans="1:45" s="52" customFormat="1" ht="12.75" customHeight="1" x14ac:dyDescent="0.3">
      <c r="A876" s="51"/>
      <c r="B876" s="51"/>
      <c r="C876" s="38"/>
      <c r="D876" s="38"/>
      <c r="E876" s="38"/>
      <c r="F876" s="38"/>
      <c r="G876" s="38"/>
      <c r="H876" s="38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</row>
    <row r="877" spans="1:45" s="52" customFormat="1" ht="12.75" customHeight="1" x14ac:dyDescent="0.3">
      <c r="A877" s="51"/>
      <c r="B877" s="51"/>
      <c r="C877" s="38"/>
      <c r="D877" s="38"/>
      <c r="E877" s="38"/>
      <c r="F877" s="38"/>
      <c r="G877" s="38"/>
      <c r="H877" s="38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</row>
    <row r="878" spans="1:45" s="52" customFormat="1" ht="12.75" customHeight="1" x14ac:dyDescent="0.3">
      <c r="A878" s="51"/>
      <c r="B878" s="51"/>
      <c r="C878" s="38"/>
      <c r="D878" s="38"/>
      <c r="E878" s="38"/>
      <c r="F878" s="38"/>
      <c r="G878" s="38"/>
      <c r="H878" s="38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</row>
    <row r="879" spans="1:45" s="52" customFormat="1" ht="12.75" customHeight="1" x14ac:dyDescent="0.3">
      <c r="A879" s="51"/>
      <c r="B879" s="51"/>
      <c r="C879" s="38"/>
      <c r="D879" s="38"/>
      <c r="E879" s="38"/>
      <c r="F879" s="38"/>
      <c r="G879" s="38"/>
      <c r="H879" s="38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</row>
    <row r="880" spans="1:45" s="52" customFormat="1" ht="12.75" customHeight="1" x14ac:dyDescent="0.3">
      <c r="A880" s="51"/>
      <c r="B880" s="51"/>
      <c r="C880" s="38"/>
      <c r="D880" s="38"/>
      <c r="E880" s="38"/>
      <c r="F880" s="38"/>
      <c r="G880" s="38"/>
      <c r="H880" s="38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</row>
    <row r="881" spans="1:45" s="52" customFormat="1" ht="12.75" customHeight="1" x14ac:dyDescent="0.3">
      <c r="A881" s="51"/>
      <c r="B881" s="51"/>
      <c r="C881" s="38"/>
      <c r="D881" s="38"/>
      <c r="E881" s="38"/>
      <c r="F881" s="38"/>
      <c r="G881" s="38"/>
      <c r="H881" s="38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</row>
    <row r="882" spans="1:45" s="52" customFormat="1" ht="12.75" customHeight="1" x14ac:dyDescent="0.3">
      <c r="A882" s="51"/>
      <c r="B882" s="51"/>
      <c r="C882" s="38"/>
      <c r="D882" s="38"/>
      <c r="E882" s="38"/>
      <c r="F882" s="38"/>
      <c r="G882" s="38"/>
      <c r="H882" s="38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</row>
    <row r="883" spans="1:45" s="52" customFormat="1" ht="12.75" customHeight="1" x14ac:dyDescent="0.3">
      <c r="A883" s="51"/>
      <c r="B883" s="51"/>
      <c r="C883" s="38"/>
      <c r="D883" s="38"/>
      <c r="E883" s="38"/>
      <c r="F883" s="38"/>
      <c r="G883" s="38"/>
      <c r="H883" s="38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</row>
    <row r="884" spans="1:45" s="52" customFormat="1" ht="12.75" customHeight="1" x14ac:dyDescent="0.3">
      <c r="A884" s="51"/>
      <c r="B884" s="51"/>
      <c r="C884" s="38"/>
      <c r="D884" s="38"/>
      <c r="E884" s="38"/>
      <c r="F884" s="38"/>
      <c r="G884" s="38"/>
      <c r="H884" s="38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</row>
    <row r="885" spans="1:45" s="52" customFormat="1" ht="12.75" customHeight="1" x14ac:dyDescent="0.3">
      <c r="A885" s="51"/>
      <c r="B885" s="51"/>
      <c r="C885" s="38"/>
      <c r="D885" s="38"/>
      <c r="E885" s="38"/>
      <c r="F885" s="38"/>
      <c r="G885" s="38"/>
      <c r="H885" s="38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</row>
    <row r="886" spans="1:45" s="52" customFormat="1" ht="12.75" customHeight="1" x14ac:dyDescent="0.3">
      <c r="A886" s="51"/>
      <c r="B886" s="51"/>
      <c r="C886" s="38"/>
      <c r="D886" s="38"/>
      <c r="E886" s="38"/>
      <c r="F886" s="38"/>
      <c r="G886" s="38"/>
      <c r="H886" s="38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</row>
    <row r="887" spans="1:45" s="52" customFormat="1" ht="12.75" customHeight="1" x14ac:dyDescent="0.3">
      <c r="A887" s="51"/>
      <c r="B887" s="51"/>
      <c r="C887" s="38"/>
      <c r="D887" s="38"/>
      <c r="E887" s="38"/>
      <c r="F887" s="38"/>
      <c r="G887" s="38"/>
      <c r="H887" s="38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</row>
    <row r="888" spans="1:45" s="52" customFormat="1" ht="12.75" customHeight="1" x14ac:dyDescent="0.3">
      <c r="A888" s="51"/>
      <c r="B888" s="51"/>
      <c r="C888" s="38"/>
      <c r="D888" s="38"/>
      <c r="E888" s="38"/>
      <c r="F888" s="38"/>
      <c r="G888" s="38"/>
      <c r="H888" s="38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</row>
    <row r="889" spans="1:45" s="52" customFormat="1" ht="12.75" customHeight="1" x14ac:dyDescent="0.3">
      <c r="A889" s="51"/>
      <c r="B889" s="51"/>
      <c r="C889" s="38"/>
      <c r="D889" s="38"/>
      <c r="E889" s="38"/>
      <c r="F889" s="38"/>
      <c r="G889" s="38"/>
      <c r="H889" s="38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</row>
    <row r="890" spans="1:45" s="52" customFormat="1" ht="12.75" customHeight="1" x14ac:dyDescent="0.3">
      <c r="A890" s="51"/>
      <c r="B890" s="51"/>
      <c r="C890" s="38"/>
      <c r="D890" s="38"/>
      <c r="E890" s="38"/>
      <c r="F890" s="38"/>
      <c r="G890" s="38"/>
      <c r="H890" s="38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</row>
    <row r="891" spans="1:45" s="52" customFormat="1" ht="12.75" customHeight="1" x14ac:dyDescent="0.3">
      <c r="A891" s="51"/>
      <c r="B891" s="51"/>
      <c r="C891" s="38"/>
      <c r="D891" s="38"/>
      <c r="E891" s="38"/>
      <c r="F891" s="38"/>
      <c r="G891" s="38"/>
      <c r="H891" s="38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</row>
    <row r="892" spans="1:45" s="52" customFormat="1" ht="12.75" customHeight="1" x14ac:dyDescent="0.3">
      <c r="A892" s="51"/>
      <c r="B892" s="51"/>
      <c r="C892" s="38"/>
      <c r="D892" s="38"/>
      <c r="E892" s="38"/>
      <c r="F892" s="38"/>
      <c r="G892" s="38"/>
      <c r="H892" s="38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</row>
    <row r="893" spans="1:45" s="52" customFormat="1" ht="12.75" customHeight="1" x14ac:dyDescent="0.3">
      <c r="A893" s="51"/>
      <c r="B893" s="51"/>
      <c r="C893" s="38"/>
      <c r="D893" s="38"/>
      <c r="E893" s="38"/>
      <c r="F893" s="38"/>
      <c r="G893" s="38"/>
      <c r="H893" s="38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</row>
    <row r="894" spans="1:45" s="52" customFormat="1" ht="12.75" customHeight="1" x14ac:dyDescent="0.3">
      <c r="A894" s="51"/>
      <c r="B894" s="51"/>
      <c r="C894" s="38"/>
      <c r="D894" s="38"/>
      <c r="E894" s="38"/>
      <c r="F894" s="38"/>
      <c r="G894" s="38"/>
      <c r="H894" s="38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</row>
    <row r="895" spans="1:45" s="52" customFormat="1" ht="12.75" customHeight="1" x14ac:dyDescent="0.3">
      <c r="A895" s="51"/>
      <c r="B895" s="51"/>
      <c r="C895" s="38"/>
      <c r="D895" s="38"/>
      <c r="E895" s="38"/>
      <c r="F895" s="38"/>
      <c r="G895" s="38"/>
      <c r="H895" s="38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</row>
    <row r="896" spans="1:45" s="52" customFormat="1" ht="12.75" customHeight="1" x14ac:dyDescent="0.3">
      <c r="A896" s="51"/>
      <c r="B896" s="51"/>
      <c r="C896" s="38"/>
      <c r="D896" s="38"/>
      <c r="E896" s="38"/>
      <c r="F896" s="38"/>
      <c r="G896" s="38"/>
      <c r="H896" s="38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</row>
    <row r="897" spans="1:45" s="52" customFormat="1" ht="12.75" customHeight="1" x14ac:dyDescent="0.3">
      <c r="A897" s="51"/>
      <c r="B897" s="51"/>
      <c r="C897" s="38"/>
      <c r="D897" s="38"/>
      <c r="E897" s="38"/>
      <c r="F897" s="38"/>
      <c r="G897" s="38"/>
      <c r="H897" s="38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</row>
    <row r="898" spans="1:45" s="52" customFormat="1" ht="12.75" customHeight="1" x14ac:dyDescent="0.3">
      <c r="A898" s="51"/>
      <c r="B898" s="51"/>
      <c r="C898" s="38"/>
      <c r="D898" s="38"/>
      <c r="E898" s="38"/>
      <c r="F898" s="38"/>
      <c r="G898" s="38"/>
      <c r="H898" s="38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</row>
    <row r="899" spans="1:45" s="52" customFormat="1" ht="12.75" customHeight="1" x14ac:dyDescent="0.3">
      <c r="A899" s="51"/>
      <c r="B899" s="51"/>
      <c r="C899" s="38"/>
      <c r="D899" s="38"/>
      <c r="E899" s="38"/>
      <c r="F899" s="38"/>
      <c r="G899" s="38"/>
      <c r="H899" s="38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</row>
    <row r="900" spans="1:45" s="52" customFormat="1" ht="12.75" customHeight="1" x14ac:dyDescent="0.3">
      <c r="A900" s="51"/>
      <c r="B900" s="51"/>
      <c r="C900" s="38"/>
      <c r="D900" s="38"/>
      <c r="E900" s="38"/>
      <c r="F900" s="38"/>
      <c r="G900" s="38"/>
      <c r="H900" s="38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</row>
    <row r="901" spans="1:45" s="52" customFormat="1" ht="12.75" customHeight="1" x14ac:dyDescent="0.3">
      <c r="A901" s="51"/>
      <c r="B901" s="51"/>
      <c r="C901" s="38"/>
      <c r="D901" s="38"/>
      <c r="E901" s="38"/>
      <c r="F901" s="38"/>
      <c r="G901" s="38"/>
      <c r="H901" s="38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</row>
    <row r="902" spans="1:45" s="52" customFormat="1" ht="12.75" customHeight="1" x14ac:dyDescent="0.3">
      <c r="A902" s="51"/>
      <c r="B902" s="51"/>
      <c r="C902" s="38"/>
      <c r="D902" s="38"/>
      <c r="E902" s="38"/>
      <c r="F902" s="38"/>
      <c r="G902" s="38"/>
      <c r="H902" s="38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</row>
    <row r="903" spans="1:45" s="52" customFormat="1" ht="12.75" customHeight="1" x14ac:dyDescent="0.3">
      <c r="A903" s="51"/>
      <c r="B903" s="51"/>
      <c r="C903" s="38"/>
      <c r="D903" s="38"/>
      <c r="E903" s="38"/>
      <c r="F903" s="38"/>
      <c r="G903" s="38"/>
      <c r="H903" s="38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</row>
    <row r="904" spans="1:45" s="52" customFormat="1" ht="12.75" customHeight="1" x14ac:dyDescent="0.3">
      <c r="A904" s="51"/>
      <c r="B904" s="51"/>
      <c r="C904" s="38"/>
      <c r="D904" s="38"/>
      <c r="E904" s="38"/>
      <c r="F904" s="38"/>
      <c r="G904" s="38"/>
      <c r="H904" s="38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</row>
    <row r="905" spans="1:45" s="52" customFormat="1" ht="12.75" customHeight="1" x14ac:dyDescent="0.3">
      <c r="A905" s="51"/>
      <c r="B905" s="51"/>
      <c r="C905" s="38"/>
      <c r="D905" s="38"/>
      <c r="E905" s="38"/>
      <c r="F905" s="38"/>
      <c r="G905" s="38"/>
      <c r="H905" s="38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</row>
    <row r="906" spans="1:45" s="52" customFormat="1" ht="12.75" customHeight="1" x14ac:dyDescent="0.3">
      <c r="A906" s="51"/>
      <c r="B906" s="51"/>
      <c r="C906" s="38"/>
      <c r="D906" s="38"/>
      <c r="E906" s="38"/>
      <c r="F906" s="38"/>
      <c r="G906" s="38"/>
      <c r="H906" s="38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</row>
    <row r="907" spans="1:45" s="52" customFormat="1" ht="12.75" customHeight="1" x14ac:dyDescent="0.3">
      <c r="A907" s="51"/>
      <c r="B907" s="51"/>
      <c r="C907" s="38"/>
      <c r="D907" s="38"/>
      <c r="E907" s="38"/>
      <c r="F907" s="38"/>
      <c r="G907" s="38"/>
      <c r="H907" s="38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</row>
    <row r="908" spans="1:45" s="52" customFormat="1" ht="12.75" customHeight="1" x14ac:dyDescent="0.3">
      <c r="A908" s="51"/>
      <c r="B908" s="51"/>
      <c r="C908" s="38"/>
      <c r="D908" s="38"/>
      <c r="E908" s="38"/>
      <c r="F908" s="38"/>
      <c r="G908" s="38"/>
      <c r="H908" s="38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</row>
    <row r="909" spans="1:45" s="52" customFormat="1" ht="12.75" customHeight="1" x14ac:dyDescent="0.3">
      <c r="A909" s="51"/>
      <c r="B909" s="51"/>
      <c r="C909" s="38"/>
      <c r="D909" s="38"/>
      <c r="E909" s="38"/>
      <c r="F909" s="38"/>
      <c r="G909" s="38"/>
      <c r="H909" s="38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</row>
    <row r="910" spans="1:45" s="52" customFormat="1" ht="12.75" customHeight="1" x14ac:dyDescent="0.3">
      <c r="A910" s="51"/>
      <c r="B910" s="51"/>
      <c r="C910" s="38"/>
      <c r="D910" s="38"/>
      <c r="E910" s="38"/>
      <c r="F910" s="38"/>
      <c r="G910" s="38"/>
      <c r="H910" s="38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</row>
    <row r="911" spans="1:45" s="52" customFormat="1" ht="12.75" customHeight="1" x14ac:dyDescent="0.3">
      <c r="A911" s="51"/>
      <c r="B911" s="51"/>
      <c r="C911" s="38"/>
      <c r="D911" s="38"/>
      <c r="E911" s="38"/>
      <c r="F911" s="38"/>
      <c r="G911" s="38"/>
      <c r="H911" s="38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</row>
    <row r="912" spans="1:45" s="52" customFormat="1" ht="12.75" customHeight="1" x14ac:dyDescent="0.3">
      <c r="A912" s="51"/>
      <c r="B912" s="51"/>
      <c r="C912" s="38"/>
      <c r="D912" s="38"/>
      <c r="E912" s="38"/>
      <c r="F912" s="38"/>
      <c r="G912" s="38"/>
      <c r="H912" s="38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</row>
    <row r="913" spans="1:45" s="52" customFormat="1" ht="12.75" customHeight="1" x14ac:dyDescent="0.3">
      <c r="A913" s="51"/>
      <c r="B913" s="51"/>
      <c r="C913" s="38"/>
      <c r="D913" s="38"/>
      <c r="E913" s="38"/>
      <c r="F913" s="38"/>
      <c r="G913" s="38"/>
      <c r="H913" s="38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</row>
    <row r="914" spans="1:45" s="52" customFormat="1" ht="12.75" customHeight="1" x14ac:dyDescent="0.3">
      <c r="A914" s="51"/>
      <c r="B914" s="51"/>
      <c r="C914" s="38"/>
      <c r="D914" s="38"/>
      <c r="E914" s="38"/>
      <c r="F914" s="38"/>
      <c r="G914" s="38"/>
      <c r="H914" s="38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</row>
    <row r="915" spans="1:45" s="52" customFormat="1" ht="12.75" customHeight="1" x14ac:dyDescent="0.3">
      <c r="A915" s="51"/>
      <c r="B915" s="51"/>
      <c r="C915" s="38"/>
      <c r="D915" s="38"/>
      <c r="E915" s="38"/>
      <c r="F915" s="38"/>
      <c r="G915" s="38"/>
      <c r="H915" s="38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</row>
    <row r="916" spans="1:45" s="52" customFormat="1" ht="12.75" customHeight="1" x14ac:dyDescent="0.3">
      <c r="A916" s="51"/>
      <c r="B916" s="51"/>
      <c r="C916" s="38"/>
      <c r="D916" s="38"/>
      <c r="E916" s="38"/>
      <c r="F916" s="38"/>
      <c r="G916" s="38"/>
      <c r="H916" s="38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</row>
    <row r="917" spans="1:45" s="52" customFormat="1" ht="12.75" customHeight="1" x14ac:dyDescent="0.3">
      <c r="A917" s="51"/>
      <c r="B917" s="51"/>
      <c r="C917" s="38"/>
      <c r="D917" s="38"/>
      <c r="E917" s="38"/>
      <c r="F917" s="38"/>
      <c r="G917" s="38"/>
      <c r="H917" s="38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</row>
    <row r="918" spans="1:45" s="52" customFormat="1" ht="12.75" customHeight="1" x14ac:dyDescent="0.3">
      <c r="A918" s="51"/>
      <c r="B918" s="51"/>
      <c r="C918" s="38"/>
      <c r="D918" s="38"/>
      <c r="E918" s="38"/>
      <c r="F918" s="38"/>
      <c r="G918" s="38"/>
      <c r="H918" s="38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</row>
    <row r="919" spans="1:45" s="52" customFormat="1" ht="12.75" customHeight="1" x14ac:dyDescent="0.3">
      <c r="A919" s="51"/>
      <c r="B919" s="51"/>
      <c r="C919" s="38"/>
      <c r="D919" s="38"/>
      <c r="E919" s="38"/>
      <c r="F919" s="38"/>
      <c r="G919" s="38"/>
      <c r="H919" s="38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</row>
    <row r="920" spans="1:45" s="52" customFormat="1" ht="12.75" customHeight="1" x14ac:dyDescent="0.3">
      <c r="A920" s="51"/>
      <c r="B920" s="51"/>
      <c r="C920" s="38"/>
      <c r="D920" s="38"/>
      <c r="E920" s="38"/>
      <c r="F920" s="38"/>
      <c r="G920" s="38"/>
      <c r="H920" s="38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</row>
    <row r="921" spans="1:45" s="52" customFormat="1" ht="12.75" customHeight="1" x14ac:dyDescent="0.3">
      <c r="A921" s="51"/>
      <c r="B921" s="51"/>
      <c r="C921" s="38"/>
      <c r="D921" s="38"/>
      <c r="E921" s="38"/>
      <c r="F921" s="38"/>
      <c r="G921" s="38"/>
      <c r="H921" s="38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</row>
    <row r="922" spans="1:45" s="52" customFormat="1" ht="12.75" customHeight="1" x14ac:dyDescent="0.3">
      <c r="A922" s="51"/>
      <c r="B922" s="51"/>
      <c r="C922" s="38"/>
      <c r="D922" s="38"/>
      <c r="E922" s="38"/>
      <c r="F922" s="38"/>
      <c r="G922" s="38"/>
      <c r="H922" s="38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</row>
    <row r="923" spans="1:45" s="52" customFormat="1" ht="12.75" customHeight="1" x14ac:dyDescent="0.3">
      <c r="A923" s="51"/>
      <c r="B923" s="51"/>
      <c r="C923" s="38"/>
      <c r="D923" s="38"/>
      <c r="E923" s="38"/>
      <c r="F923" s="38"/>
      <c r="G923" s="38"/>
      <c r="H923" s="38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</row>
    <row r="924" spans="1:45" s="52" customFormat="1" ht="12.75" customHeight="1" x14ac:dyDescent="0.3">
      <c r="A924" s="51"/>
      <c r="B924" s="51"/>
      <c r="C924" s="38"/>
      <c r="D924" s="38"/>
      <c r="E924" s="38"/>
      <c r="F924" s="38"/>
      <c r="G924" s="38"/>
      <c r="H924" s="38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</row>
    <row r="925" spans="1:45" s="52" customFormat="1" ht="12.75" customHeight="1" x14ac:dyDescent="0.3">
      <c r="A925" s="51"/>
      <c r="B925" s="51"/>
      <c r="C925" s="38"/>
      <c r="D925" s="38"/>
      <c r="E925" s="38"/>
      <c r="F925" s="38"/>
      <c r="G925" s="38"/>
      <c r="H925" s="38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</row>
    <row r="926" spans="1:45" s="52" customFormat="1" ht="12.75" customHeight="1" x14ac:dyDescent="0.3">
      <c r="A926" s="51"/>
      <c r="B926" s="51"/>
      <c r="C926" s="38"/>
      <c r="D926" s="38"/>
      <c r="E926" s="38"/>
      <c r="F926" s="38"/>
      <c r="G926" s="38"/>
      <c r="H926" s="38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</row>
    <row r="927" spans="1:45" s="52" customFormat="1" ht="12.75" customHeight="1" x14ac:dyDescent="0.3">
      <c r="A927" s="51"/>
      <c r="B927" s="51"/>
      <c r="C927" s="38"/>
      <c r="D927" s="38"/>
      <c r="E927" s="38"/>
      <c r="F927" s="38"/>
      <c r="G927" s="38"/>
      <c r="H927" s="38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</row>
    <row r="928" spans="1:45" s="52" customFormat="1" ht="12.75" customHeight="1" x14ac:dyDescent="0.3">
      <c r="A928" s="51"/>
      <c r="B928" s="51"/>
      <c r="C928" s="38"/>
      <c r="D928" s="38"/>
      <c r="E928" s="38"/>
      <c r="F928" s="38"/>
      <c r="G928" s="38"/>
      <c r="H928" s="38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</row>
    <row r="929" spans="1:45" s="52" customFormat="1" ht="12.75" customHeight="1" x14ac:dyDescent="0.3">
      <c r="A929" s="51"/>
      <c r="B929" s="51"/>
      <c r="C929" s="38"/>
      <c r="D929" s="38"/>
      <c r="E929" s="38"/>
      <c r="F929" s="38"/>
      <c r="G929" s="38"/>
      <c r="H929" s="38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</row>
    <row r="930" spans="1:45" s="52" customFormat="1" ht="12.75" customHeight="1" x14ac:dyDescent="0.3">
      <c r="A930" s="51"/>
      <c r="B930" s="51"/>
      <c r="C930" s="38"/>
      <c r="D930" s="38"/>
      <c r="E930" s="38"/>
      <c r="F930" s="38"/>
      <c r="G930" s="38"/>
      <c r="H930" s="38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</row>
    <row r="931" spans="1:45" s="52" customFormat="1" ht="12.75" customHeight="1" x14ac:dyDescent="0.3">
      <c r="A931" s="51"/>
      <c r="B931" s="51"/>
      <c r="C931" s="38"/>
      <c r="D931" s="38"/>
      <c r="E931" s="38"/>
      <c r="F931" s="38"/>
      <c r="G931" s="38"/>
      <c r="H931" s="38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</row>
    <row r="932" spans="1:45" s="52" customFormat="1" ht="12.75" customHeight="1" x14ac:dyDescent="0.3">
      <c r="A932" s="51"/>
      <c r="B932" s="51"/>
      <c r="C932" s="38"/>
      <c r="D932" s="38"/>
      <c r="E932" s="38"/>
      <c r="F932" s="38"/>
      <c r="G932" s="38"/>
      <c r="H932" s="38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</row>
    <row r="933" spans="1:45" s="52" customFormat="1" ht="12.75" customHeight="1" x14ac:dyDescent="0.3">
      <c r="A933" s="51"/>
      <c r="B933" s="51"/>
      <c r="C933" s="38"/>
      <c r="D933" s="38"/>
      <c r="E933" s="38"/>
      <c r="F933" s="38"/>
      <c r="G933" s="38"/>
      <c r="H933" s="38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</row>
    <row r="934" spans="1:45" s="52" customFormat="1" ht="12.75" customHeight="1" x14ac:dyDescent="0.3">
      <c r="A934" s="51"/>
      <c r="B934" s="51"/>
      <c r="C934" s="38"/>
      <c r="D934" s="38"/>
      <c r="E934" s="38"/>
      <c r="F934" s="38"/>
      <c r="G934" s="38"/>
      <c r="H934" s="38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</row>
    <row r="935" spans="1:45" s="52" customFormat="1" ht="12.75" customHeight="1" x14ac:dyDescent="0.3">
      <c r="A935" s="51"/>
      <c r="B935" s="51"/>
      <c r="C935" s="38"/>
      <c r="D935" s="38"/>
      <c r="E935" s="38"/>
      <c r="F935" s="38"/>
      <c r="G935" s="38"/>
      <c r="H935" s="38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</row>
    <row r="936" spans="1:45" s="52" customFormat="1" ht="12.75" customHeight="1" x14ac:dyDescent="0.3">
      <c r="A936" s="51"/>
      <c r="B936" s="51"/>
      <c r="C936" s="38"/>
      <c r="D936" s="38"/>
      <c r="E936" s="38"/>
      <c r="F936" s="38"/>
      <c r="G936" s="38"/>
      <c r="H936" s="38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</row>
    <row r="937" spans="1:45" s="52" customFormat="1" ht="12.75" customHeight="1" x14ac:dyDescent="0.3">
      <c r="A937" s="51"/>
      <c r="B937" s="51"/>
      <c r="C937" s="38"/>
      <c r="D937" s="38"/>
      <c r="E937" s="38"/>
      <c r="F937" s="38"/>
      <c r="G937" s="38"/>
      <c r="H937" s="38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</row>
    <row r="938" spans="1:45" s="52" customFormat="1" ht="12.75" customHeight="1" x14ac:dyDescent="0.3">
      <c r="A938" s="51"/>
      <c r="B938" s="51"/>
      <c r="C938" s="38"/>
      <c r="D938" s="38"/>
      <c r="E938" s="38"/>
      <c r="F938" s="38"/>
      <c r="G938" s="38"/>
      <c r="H938" s="38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</row>
    <row r="939" spans="1:45" s="52" customFormat="1" ht="12.75" customHeight="1" x14ac:dyDescent="0.3">
      <c r="A939" s="51"/>
      <c r="B939" s="51"/>
      <c r="C939" s="38"/>
      <c r="D939" s="38"/>
      <c r="E939" s="38"/>
      <c r="F939" s="38"/>
      <c r="G939" s="38"/>
      <c r="H939" s="38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</row>
    <row r="940" spans="1:45" s="52" customFormat="1" ht="12.75" customHeight="1" x14ac:dyDescent="0.3">
      <c r="A940" s="51"/>
      <c r="B940" s="51"/>
      <c r="C940" s="38"/>
      <c r="D940" s="38"/>
      <c r="E940" s="38"/>
      <c r="F940" s="38"/>
      <c r="G940" s="38"/>
      <c r="H940" s="38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</row>
    <row r="941" spans="1:45" s="52" customFormat="1" ht="12.75" customHeight="1" x14ac:dyDescent="0.3">
      <c r="A941" s="51"/>
      <c r="B941" s="51"/>
      <c r="C941" s="38"/>
      <c r="D941" s="38"/>
      <c r="E941" s="38"/>
      <c r="F941" s="38"/>
      <c r="G941" s="38"/>
      <c r="H941" s="38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</row>
    <row r="942" spans="1:45" s="52" customFormat="1" ht="12.75" customHeight="1" x14ac:dyDescent="0.3">
      <c r="A942" s="51"/>
      <c r="B942" s="51"/>
      <c r="C942" s="38"/>
      <c r="D942" s="38"/>
      <c r="E942" s="38"/>
      <c r="F942" s="38"/>
      <c r="G942" s="38"/>
      <c r="H942" s="38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</row>
    <row r="943" spans="1:45" s="52" customFormat="1" ht="12.75" customHeight="1" x14ac:dyDescent="0.3">
      <c r="A943" s="51"/>
      <c r="B943" s="51"/>
      <c r="C943" s="38"/>
      <c r="D943" s="38"/>
      <c r="E943" s="38"/>
      <c r="F943" s="38"/>
      <c r="G943" s="38"/>
      <c r="H943" s="38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</row>
    <row r="944" spans="1:45" s="52" customFormat="1" ht="12.75" customHeight="1" x14ac:dyDescent="0.3">
      <c r="A944" s="51"/>
      <c r="B944" s="51"/>
      <c r="C944" s="38"/>
      <c r="D944" s="38"/>
      <c r="E944" s="38"/>
      <c r="F944" s="38"/>
      <c r="G944" s="38"/>
      <c r="H944" s="38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</row>
    <row r="945" spans="1:45" s="52" customFormat="1" ht="12.75" customHeight="1" x14ac:dyDescent="0.3">
      <c r="A945" s="51"/>
      <c r="B945" s="51"/>
      <c r="C945" s="38"/>
      <c r="D945" s="38"/>
      <c r="E945" s="38"/>
      <c r="F945" s="38"/>
      <c r="G945" s="38"/>
      <c r="H945" s="38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</row>
    <row r="946" spans="1:45" s="52" customFormat="1" ht="12.75" customHeight="1" x14ac:dyDescent="0.3">
      <c r="A946" s="51"/>
      <c r="B946" s="51"/>
      <c r="C946" s="38"/>
      <c r="D946" s="38"/>
      <c r="E946" s="38"/>
      <c r="F946" s="38"/>
      <c r="G946" s="38"/>
      <c r="H946" s="38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</row>
    <row r="947" spans="1:45" s="52" customFormat="1" ht="12.75" customHeight="1" x14ac:dyDescent="0.3">
      <c r="A947" s="51"/>
      <c r="B947" s="51"/>
      <c r="C947" s="38"/>
      <c r="D947" s="38"/>
      <c r="E947" s="38"/>
      <c r="F947" s="38"/>
      <c r="G947" s="38"/>
      <c r="H947" s="38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</row>
    <row r="948" spans="1:45" s="52" customFormat="1" ht="12.75" customHeight="1" x14ac:dyDescent="0.3">
      <c r="A948" s="51"/>
      <c r="B948" s="51"/>
      <c r="C948" s="38"/>
      <c r="D948" s="38"/>
      <c r="E948" s="38"/>
      <c r="F948" s="38"/>
      <c r="G948" s="38"/>
      <c r="H948" s="38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</row>
    <row r="949" spans="1:45" s="52" customFormat="1" ht="12.75" customHeight="1" x14ac:dyDescent="0.3">
      <c r="A949" s="51"/>
      <c r="B949" s="51"/>
      <c r="C949" s="38"/>
      <c r="D949" s="38"/>
      <c r="E949" s="38"/>
      <c r="F949" s="38"/>
      <c r="G949" s="38"/>
      <c r="H949" s="38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</row>
    <row r="950" spans="1:45" s="52" customFormat="1" ht="15" customHeight="1" x14ac:dyDescent="0.3"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</row>
    <row r="951" spans="1:45" s="52" customFormat="1" ht="15" customHeight="1" x14ac:dyDescent="0.3"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</row>
    <row r="952" spans="1:45" s="52" customFormat="1" ht="15" customHeight="1" x14ac:dyDescent="0.3"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</row>
    <row r="953" spans="1:45" s="52" customFormat="1" ht="15" customHeight="1" x14ac:dyDescent="0.3"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</row>
    <row r="954" spans="1:45" s="52" customFormat="1" ht="15" customHeight="1" x14ac:dyDescent="0.3"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</row>
    <row r="955" spans="1:45" s="52" customFormat="1" ht="15" customHeight="1" x14ac:dyDescent="0.3"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</row>
    <row r="956" spans="1:45" s="52" customFormat="1" ht="15" customHeight="1" x14ac:dyDescent="0.3"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</row>
    <row r="957" spans="1:45" s="52" customFormat="1" ht="15" customHeight="1" x14ac:dyDescent="0.3"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</row>
    <row r="958" spans="1:45" s="52" customFormat="1" ht="15" customHeight="1" x14ac:dyDescent="0.3"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</row>
    <row r="959" spans="1:45" s="52" customFormat="1" ht="15" customHeight="1" x14ac:dyDescent="0.3"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</row>
    <row r="960" spans="1:45" s="52" customFormat="1" ht="15" customHeight="1" x14ac:dyDescent="0.3"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</row>
    <row r="961" spans="10:45" s="52" customFormat="1" ht="15" customHeight="1" x14ac:dyDescent="0.3"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</row>
    <row r="962" spans="10:45" s="52" customFormat="1" ht="15" customHeight="1" x14ac:dyDescent="0.3"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</row>
    <row r="963" spans="10:45" s="52" customFormat="1" ht="15" customHeight="1" x14ac:dyDescent="0.3"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</row>
    <row r="964" spans="10:45" s="52" customFormat="1" ht="15" customHeight="1" x14ac:dyDescent="0.3"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</row>
    <row r="965" spans="10:45" s="52" customFormat="1" ht="15" customHeight="1" x14ac:dyDescent="0.3"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</row>
    <row r="966" spans="10:45" s="52" customFormat="1" ht="15" customHeight="1" x14ac:dyDescent="0.3"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</row>
    <row r="967" spans="10:45" s="52" customFormat="1" ht="15" customHeight="1" x14ac:dyDescent="0.3"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</row>
    <row r="968" spans="10:45" s="52" customFormat="1" ht="15" customHeight="1" x14ac:dyDescent="0.3"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</row>
    <row r="969" spans="10:45" s="52" customFormat="1" ht="15" customHeight="1" x14ac:dyDescent="0.3"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</row>
    <row r="970" spans="10:45" s="52" customFormat="1" ht="15" customHeight="1" x14ac:dyDescent="0.3"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</row>
    <row r="971" spans="10:45" s="52" customFormat="1" ht="15" customHeight="1" x14ac:dyDescent="0.3"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</row>
    <row r="972" spans="10:45" s="52" customFormat="1" ht="15" customHeight="1" x14ac:dyDescent="0.3"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</row>
    <row r="973" spans="10:45" s="52" customFormat="1" ht="15" customHeight="1" x14ac:dyDescent="0.3"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</row>
    <row r="974" spans="10:45" s="52" customFormat="1" ht="15" customHeight="1" x14ac:dyDescent="0.3"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</row>
    <row r="975" spans="10:45" s="52" customFormat="1" ht="15" customHeight="1" x14ac:dyDescent="0.3"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</row>
    <row r="976" spans="10:45" s="52" customFormat="1" ht="15" customHeight="1" x14ac:dyDescent="0.3"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</row>
    <row r="977" spans="10:45" s="52" customFormat="1" ht="15" customHeight="1" x14ac:dyDescent="0.3"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</row>
    <row r="978" spans="10:45" s="52" customFormat="1" ht="15" customHeight="1" x14ac:dyDescent="0.3"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</row>
    <row r="979" spans="10:45" s="52" customFormat="1" ht="15" customHeight="1" x14ac:dyDescent="0.3"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</row>
    <row r="980" spans="10:45" s="52" customFormat="1" ht="15" customHeight="1" x14ac:dyDescent="0.3"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</row>
    <row r="981" spans="10:45" s="52" customFormat="1" ht="15" customHeight="1" x14ac:dyDescent="0.3"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</row>
    <row r="982" spans="10:45" s="52" customFormat="1" ht="15" customHeight="1" x14ac:dyDescent="0.3"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</row>
    <row r="983" spans="10:45" s="52" customFormat="1" ht="15" customHeight="1" x14ac:dyDescent="0.3"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</row>
    <row r="984" spans="10:45" s="52" customFormat="1" ht="15" customHeight="1" x14ac:dyDescent="0.3"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</row>
    <row r="985" spans="10:45" s="52" customFormat="1" ht="15" customHeight="1" x14ac:dyDescent="0.3"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</row>
    <row r="986" spans="10:45" s="52" customFormat="1" ht="15" customHeight="1" x14ac:dyDescent="0.3"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</row>
    <row r="987" spans="10:45" s="52" customFormat="1" ht="15" customHeight="1" x14ac:dyDescent="0.3"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</row>
    <row r="988" spans="10:45" s="52" customFormat="1" ht="15" customHeight="1" x14ac:dyDescent="0.3"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</row>
    <row r="989" spans="10:45" s="52" customFormat="1" ht="15" customHeight="1" x14ac:dyDescent="0.3"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</row>
    <row r="990" spans="10:45" s="52" customFormat="1" ht="15" customHeight="1" x14ac:dyDescent="0.3"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</row>
    <row r="991" spans="10:45" s="52" customFormat="1" ht="15" customHeight="1" x14ac:dyDescent="0.3"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</row>
    <row r="992" spans="10:45" s="52" customFormat="1" ht="15" customHeight="1" x14ac:dyDescent="0.3"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</row>
    <row r="993" spans="10:45" s="52" customFormat="1" ht="15" customHeight="1" x14ac:dyDescent="0.3"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</row>
    <row r="994" spans="10:45" s="52" customFormat="1" ht="15" customHeight="1" x14ac:dyDescent="0.3"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</row>
    <row r="995" spans="10:45" s="52" customFormat="1" ht="15" customHeight="1" x14ac:dyDescent="0.3"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</row>
    <row r="996" spans="10:45" s="52" customFormat="1" ht="15" customHeight="1" x14ac:dyDescent="0.3"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</row>
    <row r="997" spans="10:45" s="52" customFormat="1" ht="15" customHeight="1" x14ac:dyDescent="0.3"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</row>
    <row r="998" spans="10:45" s="52" customFormat="1" ht="15" customHeight="1" x14ac:dyDescent="0.3"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</row>
    <row r="999" spans="10:45" s="52" customFormat="1" ht="15" customHeight="1" x14ac:dyDescent="0.3"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</row>
    <row r="1000" spans="10:45" s="52" customFormat="1" ht="15" customHeight="1" x14ac:dyDescent="0.3"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</row>
    <row r="1001" spans="10:45" s="52" customFormat="1" ht="15" customHeight="1" x14ac:dyDescent="0.3"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</row>
    <row r="1002" spans="10:45" s="52" customFormat="1" ht="15" customHeight="1" x14ac:dyDescent="0.3"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</row>
    <row r="1003" spans="10:45" s="52" customFormat="1" ht="15" customHeight="1" x14ac:dyDescent="0.3"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</row>
    <row r="1004" spans="10:45" s="52" customFormat="1" ht="15" customHeight="1" x14ac:dyDescent="0.3"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</row>
    <row r="1005" spans="10:45" s="52" customFormat="1" ht="15" customHeight="1" x14ac:dyDescent="0.3"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</row>
    <row r="1006" spans="10:45" s="52" customFormat="1" ht="15" customHeight="1" x14ac:dyDescent="0.3"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</row>
    <row r="1007" spans="10:45" s="52" customFormat="1" ht="15" customHeight="1" x14ac:dyDescent="0.3"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</row>
    <row r="1008" spans="10:45" s="52" customFormat="1" ht="15" customHeight="1" x14ac:dyDescent="0.3"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</row>
    <row r="1009" spans="10:45" s="52" customFormat="1" ht="15" customHeight="1" x14ac:dyDescent="0.3"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</row>
    <row r="1010" spans="10:45" s="52" customFormat="1" ht="15" customHeight="1" x14ac:dyDescent="0.3"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</row>
    <row r="1011" spans="10:45" s="52" customFormat="1" ht="15" customHeight="1" x14ac:dyDescent="0.3"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</row>
    <row r="1012" spans="10:45" s="52" customFormat="1" ht="15" customHeight="1" x14ac:dyDescent="0.3"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</row>
    <row r="1013" spans="10:45" s="52" customFormat="1" ht="15" customHeight="1" x14ac:dyDescent="0.3"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</row>
    <row r="1014" spans="10:45" s="52" customFormat="1" ht="15" customHeight="1" x14ac:dyDescent="0.3"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</row>
    <row r="1015" spans="10:45" s="52" customFormat="1" ht="15" customHeight="1" x14ac:dyDescent="0.3"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</row>
    <row r="1016" spans="10:45" s="52" customFormat="1" ht="15" customHeight="1" x14ac:dyDescent="0.3"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</row>
    <row r="1017" spans="10:45" s="52" customFormat="1" ht="15" customHeight="1" x14ac:dyDescent="0.3"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</row>
    <row r="1018" spans="10:45" s="52" customFormat="1" ht="15" customHeight="1" x14ac:dyDescent="0.3"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</row>
    <row r="1019" spans="10:45" s="52" customFormat="1" ht="15" customHeight="1" x14ac:dyDescent="0.3"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</row>
    <row r="1020" spans="10:45" s="52" customFormat="1" ht="15" customHeight="1" x14ac:dyDescent="0.3"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</row>
    <row r="1021" spans="10:45" s="52" customFormat="1" ht="15" customHeight="1" x14ac:dyDescent="0.3"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</row>
    <row r="1022" spans="10:45" s="52" customFormat="1" ht="15" customHeight="1" x14ac:dyDescent="0.3"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</row>
    <row r="1023" spans="10:45" s="52" customFormat="1" ht="15" customHeight="1" x14ac:dyDescent="0.3"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</row>
    <row r="1024" spans="10:45" s="52" customFormat="1" ht="15" customHeight="1" x14ac:dyDescent="0.3"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</row>
    <row r="1025" spans="10:45" s="52" customFormat="1" ht="15" customHeight="1" x14ac:dyDescent="0.3"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</row>
    <row r="1026" spans="10:45" s="52" customFormat="1" ht="15" customHeight="1" x14ac:dyDescent="0.3"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</row>
    <row r="1027" spans="10:45" s="52" customFormat="1" ht="15" customHeight="1" x14ac:dyDescent="0.3"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</row>
    <row r="1028" spans="10:45" s="52" customFormat="1" ht="15" customHeight="1" x14ac:dyDescent="0.3"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</row>
    <row r="1029" spans="10:45" s="52" customFormat="1" ht="15" customHeight="1" x14ac:dyDescent="0.3"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</row>
    <row r="1030" spans="10:45" s="52" customFormat="1" ht="15" customHeight="1" x14ac:dyDescent="0.3"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</row>
    <row r="1031" spans="10:45" s="52" customFormat="1" ht="15" customHeight="1" x14ac:dyDescent="0.3"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</row>
    <row r="1032" spans="10:45" s="52" customFormat="1" ht="15" customHeight="1" x14ac:dyDescent="0.3"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</row>
    <row r="1033" spans="10:45" s="52" customFormat="1" ht="15" customHeight="1" x14ac:dyDescent="0.3"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</row>
    <row r="1034" spans="10:45" s="52" customFormat="1" ht="15" customHeight="1" x14ac:dyDescent="0.3"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</row>
    <row r="1035" spans="10:45" s="52" customFormat="1" ht="15" customHeight="1" x14ac:dyDescent="0.3"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</row>
    <row r="1036" spans="10:45" s="52" customFormat="1" ht="15" customHeight="1" x14ac:dyDescent="0.3"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</row>
    <row r="1037" spans="10:45" s="52" customFormat="1" ht="15" customHeight="1" x14ac:dyDescent="0.3"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</row>
    <row r="1038" spans="10:45" s="52" customFormat="1" ht="15" customHeight="1" x14ac:dyDescent="0.3"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</row>
    <row r="1039" spans="10:45" s="52" customFormat="1" ht="15" customHeight="1" x14ac:dyDescent="0.3"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</row>
    <row r="1040" spans="10:45" s="52" customFormat="1" ht="15" customHeight="1" x14ac:dyDescent="0.3"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</row>
    <row r="1041" spans="10:45" s="52" customFormat="1" ht="15" customHeight="1" x14ac:dyDescent="0.3"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</row>
    <row r="1042" spans="10:45" s="52" customFormat="1" ht="15" customHeight="1" x14ac:dyDescent="0.3"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</row>
    <row r="1043" spans="10:45" s="52" customFormat="1" ht="15" customHeight="1" x14ac:dyDescent="0.3"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</row>
    <row r="1044" spans="10:45" s="52" customFormat="1" ht="15" customHeight="1" x14ac:dyDescent="0.3"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</row>
    <row r="1045" spans="10:45" s="52" customFormat="1" ht="15" customHeight="1" x14ac:dyDescent="0.3"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</row>
    <row r="1046" spans="10:45" s="52" customFormat="1" ht="15" customHeight="1" x14ac:dyDescent="0.3"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</row>
    <row r="1047" spans="10:45" s="52" customFormat="1" ht="15" customHeight="1" x14ac:dyDescent="0.3"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</row>
    <row r="1048" spans="10:45" s="52" customFormat="1" ht="15" customHeight="1" x14ac:dyDescent="0.3"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</row>
    <row r="1049" spans="10:45" s="52" customFormat="1" ht="15" customHeight="1" x14ac:dyDescent="0.3"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</row>
    <row r="1050" spans="10:45" s="52" customFormat="1" ht="15" customHeight="1" x14ac:dyDescent="0.3"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</row>
    <row r="1051" spans="10:45" s="52" customFormat="1" ht="15" customHeight="1" x14ac:dyDescent="0.3"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</row>
    <row r="1052" spans="10:45" s="52" customFormat="1" ht="15" customHeight="1" x14ac:dyDescent="0.3"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</row>
    <row r="1053" spans="10:45" s="52" customFormat="1" ht="15" customHeight="1" x14ac:dyDescent="0.3"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</row>
    <row r="1054" spans="10:45" s="52" customFormat="1" ht="15" customHeight="1" x14ac:dyDescent="0.3"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</row>
    <row r="1055" spans="10:45" s="52" customFormat="1" ht="15" customHeight="1" x14ac:dyDescent="0.3"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</row>
    <row r="1056" spans="10:45" s="52" customFormat="1" ht="15" customHeight="1" x14ac:dyDescent="0.3"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</row>
    <row r="1057" spans="10:45" s="52" customFormat="1" ht="15" customHeight="1" x14ac:dyDescent="0.3"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</row>
    <row r="1058" spans="10:45" s="52" customFormat="1" ht="15" customHeight="1" x14ac:dyDescent="0.3"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</row>
    <row r="1059" spans="10:45" s="52" customFormat="1" ht="15" customHeight="1" x14ac:dyDescent="0.3"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</row>
    <row r="1060" spans="10:45" s="52" customFormat="1" ht="15" customHeight="1" x14ac:dyDescent="0.3"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</row>
    <row r="1061" spans="10:45" s="52" customFormat="1" ht="15" customHeight="1" x14ac:dyDescent="0.3"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</row>
    <row r="1062" spans="10:45" s="52" customFormat="1" ht="15" customHeight="1" x14ac:dyDescent="0.3"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</row>
    <row r="1063" spans="10:45" s="52" customFormat="1" ht="15" customHeight="1" x14ac:dyDescent="0.3"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</row>
    <row r="1064" spans="10:45" s="52" customFormat="1" ht="15" customHeight="1" x14ac:dyDescent="0.3"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</row>
    <row r="1065" spans="10:45" s="52" customFormat="1" ht="15" customHeight="1" x14ac:dyDescent="0.3"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</row>
    <row r="1066" spans="10:45" s="52" customFormat="1" ht="15" customHeight="1" x14ac:dyDescent="0.3"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</row>
    <row r="1067" spans="10:45" s="52" customFormat="1" ht="15" customHeight="1" x14ac:dyDescent="0.3"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</row>
    <row r="1068" spans="10:45" s="52" customFormat="1" ht="15" customHeight="1" x14ac:dyDescent="0.3"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</row>
    <row r="1069" spans="10:45" s="52" customFormat="1" ht="15" customHeight="1" x14ac:dyDescent="0.3"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</row>
    <row r="1070" spans="10:45" s="52" customFormat="1" ht="15" customHeight="1" x14ac:dyDescent="0.3"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</row>
    <row r="1071" spans="10:45" s="52" customFormat="1" ht="15" customHeight="1" x14ac:dyDescent="0.3"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</row>
    <row r="1072" spans="10:45" s="52" customFormat="1" ht="15" customHeight="1" x14ac:dyDescent="0.3"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</row>
    <row r="1073" spans="10:45" s="52" customFormat="1" ht="15" customHeight="1" x14ac:dyDescent="0.3"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</row>
    <row r="1074" spans="10:45" s="52" customFormat="1" ht="15" customHeight="1" x14ac:dyDescent="0.3"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</row>
    <row r="1075" spans="10:45" s="52" customFormat="1" ht="15" customHeight="1" x14ac:dyDescent="0.3"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</row>
    <row r="1076" spans="10:45" s="52" customFormat="1" ht="15" customHeight="1" x14ac:dyDescent="0.3"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</row>
    <row r="1077" spans="10:45" s="52" customFormat="1" ht="15" customHeight="1" x14ac:dyDescent="0.3"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</row>
    <row r="1078" spans="10:45" s="52" customFormat="1" ht="15" customHeight="1" x14ac:dyDescent="0.3"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</row>
    <row r="1079" spans="10:45" s="52" customFormat="1" ht="15" customHeight="1" x14ac:dyDescent="0.3"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</row>
    <row r="1080" spans="10:45" s="52" customFormat="1" ht="15" customHeight="1" x14ac:dyDescent="0.3"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</row>
    <row r="1081" spans="10:45" s="52" customFormat="1" ht="15" customHeight="1" x14ac:dyDescent="0.3"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</row>
    <row r="1082" spans="10:45" s="52" customFormat="1" ht="15" customHeight="1" x14ac:dyDescent="0.3"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</row>
    <row r="1083" spans="10:45" s="52" customFormat="1" ht="15" customHeight="1" x14ac:dyDescent="0.3"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</row>
    <row r="1084" spans="10:45" s="52" customFormat="1" ht="15" customHeight="1" x14ac:dyDescent="0.3"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</row>
    <row r="1085" spans="10:45" s="52" customFormat="1" ht="15" customHeight="1" x14ac:dyDescent="0.3"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</row>
    <row r="1086" spans="10:45" s="52" customFormat="1" ht="15" customHeight="1" x14ac:dyDescent="0.3"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</row>
    <row r="1087" spans="10:45" s="52" customFormat="1" ht="15" customHeight="1" x14ac:dyDescent="0.3"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</row>
    <row r="1088" spans="10:45" s="52" customFormat="1" ht="15" customHeight="1" x14ac:dyDescent="0.3"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</row>
    <row r="1089" spans="10:45" s="52" customFormat="1" ht="15" customHeight="1" x14ac:dyDescent="0.3"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</row>
    <row r="1090" spans="10:45" s="52" customFormat="1" ht="15" customHeight="1" x14ac:dyDescent="0.3"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</row>
    <row r="1091" spans="10:45" s="52" customFormat="1" ht="15" customHeight="1" x14ac:dyDescent="0.3"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</row>
    <row r="1092" spans="10:45" s="52" customFormat="1" ht="15" customHeight="1" x14ac:dyDescent="0.3"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</row>
    <row r="1093" spans="10:45" s="52" customFormat="1" ht="15" customHeight="1" x14ac:dyDescent="0.3"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</row>
    <row r="1094" spans="10:45" s="52" customFormat="1" ht="15" customHeight="1" x14ac:dyDescent="0.3"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</row>
    <row r="1095" spans="10:45" s="52" customFormat="1" ht="15" customHeight="1" x14ac:dyDescent="0.3"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</row>
    <row r="1096" spans="10:45" s="52" customFormat="1" ht="15" customHeight="1" x14ac:dyDescent="0.3"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</row>
    <row r="1097" spans="10:45" s="52" customFormat="1" ht="15" customHeight="1" x14ac:dyDescent="0.3"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</row>
    <row r="1098" spans="10:45" s="52" customFormat="1" ht="15" customHeight="1" x14ac:dyDescent="0.3"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</row>
    <row r="1099" spans="10:45" s="52" customFormat="1" ht="15" customHeight="1" x14ac:dyDescent="0.3"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</row>
    <row r="1100" spans="10:45" s="52" customFormat="1" ht="15" customHeight="1" x14ac:dyDescent="0.3"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</row>
    <row r="1101" spans="10:45" s="52" customFormat="1" ht="15" customHeight="1" x14ac:dyDescent="0.3"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</row>
    <row r="1102" spans="10:45" s="52" customFormat="1" ht="15" customHeight="1" x14ac:dyDescent="0.3"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</row>
    <row r="1103" spans="10:45" s="52" customFormat="1" ht="15" customHeight="1" x14ac:dyDescent="0.3"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</row>
    <row r="1104" spans="10:45" s="52" customFormat="1" ht="15" customHeight="1" x14ac:dyDescent="0.3"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</row>
    <row r="1105" spans="10:45" s="52" customFormat="1" ht="15" customHeight="1" x14ac:dyDescent="0.3"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</row>
    <row r="1106" spans="10:45" s="52" customFormat="1" ht="15" customHeight="1" x14ac:dyDescent="0.3"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</row>
    <row r="1107" spans="10:45" s="52" customFormat="1" ht="15" customHeight="1" x14ac:dyDescent="0.3"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</row>
    <row r="1108" spans="10:45" s="52" customFormat="1" ht="15" customHeight="1" x14ac:dyDescent="0.3"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</row>
    <row r="1109" spans="10:45" s="52" customFormat="1" ht="15" customHeight="1" x14ac:dyDescent="0.3"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</row>
    <row r="1110" spans="10:45" s="52" customFormat="1" ht="15" customHeight="1" x14ac:dyDescent="0.3"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</row>
    <row r="1111" spans="10:45" s="52" customFormat="1" ht="15" customHeight="1" x14ac:dyDescent="0.3"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</row>
    <row r="1112" spans="10:45" s="52" customFormat="1" ht="15" customHeight="1" x14ac:dyDescent="0.3"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</row>
    <row r="1113" spans="10:45" s="52" customFormat="1" ht="15" customHeight="1" x14ac:dyDescent="0.3"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</row>
    <row r="1114" spans="10:45" s="52" customFormat="1" ht="15" customHeight="1" x14ac:dyDescent="0.3"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</row>
    <row r="1115" spans="10:45" s="52" customFormat="1" ht="15" customHeight="1" x14ac:dyDescent="0.3"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</row>
    <row r="1116" spans="10:45" s="52" customFormat="1" ht="15" customHeight="1" x14ac:dyDescent="0.3"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</row>
    <row r="1117" spans="10:45" s="52" customFormat="1" ht="15" customHeight="1" x14ac:dyDescent="0.3"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</row>
    <row r="1118" spans="10:45" s="52" customFormat="1" ht="15" customHeight="1" x14ac:dyDescent="0.3"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</row>
    <row r="1119" spans="10:45" s="52" customFormat="1" ht="15" customHeight="1" x14ac:dyDescent="0.3"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</row>
    <row r="1120" spans="10:45" s="52" customFormat="1" ht="15" customHeight="1" x14ac:dyDescent="0.3"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</row>
    <row r="1121" spans="10:45" s="52" customFormat="1" ht="15" customHeight="1" x14ac:dyDescent="0.3"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</row>
    <row r="1122" spans="10:45" s="52" customFormat="1" ht="15" customHeight="1" x14ac:dyDescent="0.3"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</row>
    <row r="1123" spans="10:45" s="52" customFormat="1" ht="15" customHeight="1" x14ac:dyDescent="0.3"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</row>
    <row r="1124" spans="10:45" s="52" customFormat="1" ht="15" customHeight="1" x14ac:dyDescent="0.3"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</row>
    <row r="1125" spans="10:45" s="52" customFormat="1" ht="15" customHeight="1" x14ac:dyDescent="0.3"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</row>
    <row r="1126" spans="10:45" s="52" customFormat="1" ht="15" customHeight="1" x14ac:dyDescent="0.3"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</row>
    <row r="1127" spans="10:45" s="52" customFormat="1" ht="15" customHeight="1" x14ac:dyDescent="0.3"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</row>
    <row r="1128" spans="10:45" s="52" customFormat="1" ht="15" customHeight="1" x14ac:dyDescent="0.3"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</row>
    <row r="1129" spans="10:45" s="52" customFormat="1" ht="15" customHeight="1" x14ac:dyDescent="0.3"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</row>
    <row r="1130" spans="10:45" s="52" customFormat="1" ht="15" customHeight="1" x14ac:dyDescent="0.3"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</row>
    <row r="1131" spans="10:45" s="52" customFormat="1" ht="15" customHeight="1" x14ac:dyDescent="0.3"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</row>
    <row r="1132" spans="10:45" s="52" customFormat="1" ht="15" customHeight="1" x14ac:dyDescent="0.3"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</row>
    <row r="1133" spans="10:45" s="52" customFormat="1" ht="15" customHeight="1" x14ac:dyDescent="0.3"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</row>
    <row r="1134" spans="10:45" s="52" customFormat="1" ht="15" customHeight="1" x14ac:dyDescent="0.3"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</row>
    <row r="1135" spans="10:45" s="52" customFormat="1" ht="15" customHeight="1" x14ac:dyDescent="0.3"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</row>
    <row r="1136" spans="10:45" s="52" customFormat="1" ht="15" customHeight="1" x14ac:dyDescent="0.3"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</row>
    <row r="1137" spans="10:45" s="52" customFormat="1" ht="15" customHeight="1" x14ac:dyDescent="0.3"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</row>
    <row r="1138" spans="10:45" s="52" customFormat="1" ht="15" customHeight="1" x14ac:dyDescent="0.3"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</row>
    <row r="1139" spans="10:45" s="52" customFormat="1" ht="15" customHeight="1" x14ac:dyDescent="0.3"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</row>
    <row r="1140" spans="10:45" s="52" customFormat="1" ht="15" customHeight="1" x14ac:dyDescent="0.3"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</row>
    <row r="1141" spans="10:45" s="52" customFormat="1" ht="15" customHeight="1" x14ac:dyDescent="0.3"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</row>
    <row r="1142" spans="10:45" s="52" customFormat="1" ht="15" customHeight="1" x14ac:dyDescent="0.3"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</row>
    <row r="1143" spans="10:45" s="52" customFormat="1" ht="15" customHeight="1" x14ac:dyDescent="0.3"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</row>
    <row r="1144" spans="10:45" s="52" customFormat="1" ht="15" customHeight="1" x14ac:dyDescent="0.3"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</row>
    <row r="1145" spans="10:45" s="52" customFormat="1" ht="15" customHeight="1" x14ac:dyDescent="0.3"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</row>
    <row r="1146" spans="10:45" s="52" customFormat="1" ht="15" customHeight="1" x14ac:dyDescent="0.3"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</row>
    <row r="1147" spans="10:45" s="52" customFormat="1" ht="15" customHeight="1" x14ac:dyDescent="0.3"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</row>
    <row r="1148" spans="10:45" s="52" customFormat="1" ht="15" customHeight="1" x14ac:dyDescent="0.3"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</row>
    <row r="1149" spans="10:45" s="52" customFormat="1" ht="15" customHeight="1" x14ac:dyDescent="0.3"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</row>
    <row r="1150" spans="10:45" s="52" customFormat="1" ht="15" customHeight="1" x14ac:dyDescent="0.3"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</row>
    <row r="1151" spans="10:45" s="52" customFormat="1" ht="15" customHeight="1" x14ac:dyDescent="0.3"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</row>
    <row r="1152" spans="10:45" s="52" customFormat="1" ht="15" customHeight="1" x14ac:dyDescent="0.3"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</row>
    <row r="1153" spans="10:45" s="52" customFormat="1" ht="15" customHeight="1" x14ac:dyDescent="0.3"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</row>
    <row r="1154" spans="10:45" s="52" customFormat="1" ht="15" customHeight="1" x14ac:dyDescent="0.3"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</row>
    <row r="1155" spans="10:45" s="52" customFormat="1" ht="15" customHeight="1" x14ac:dyDescent="0.3"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</row>
    <row r="1156" spans="10:45" s="52" customFormat="1" ht="15" customHeight="1" x14ac:dyDescent="0.3"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</row>
    <row r="1157" spans="10:45" s="52" customFormat="1" ht="15" customHeight="1" x14ac:dyDescent="0.3"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</row>
    <row r="1158" spans="10:45" s="52" customFormat="1" ht="15" customHeight="1" x14ac:dyDescent="0.3"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</row>
    <row r="1159" spans="10:45" s="52" customFormat="1" ht="15" customHeight="1" x14ac:dyDescent="0.3"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</row>
    <row r="1160" spans="10:45" s="52" customFormat="1" ht="15" customHeight="1" x14ac:dyDescent="0.3"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</row>
    <row r="1161" spans="10:45" s="52" customFormat="1" ht="15" customHeight="1" x14ac:dyDescent="0.3"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</row>
    <row r="1162" spans="10:45" s="52" customFormat="1" ht="15" customHeight="1" x14ac:dyDescent="0.3"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</row>
    <row r="1163" spans="10:45" s="52" customFormat="1" ht="15" customHeight="1" x14ac:dyDescent="0.3"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</row>
    <row r="1164" spans="10:45" s="52" customFormat="1" ht="15" customHeight="1" x14ac:dyDescent="0.3"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</row>
    <row r="1165" spans="10:45" s="52" customFormat="1" ht="15" customHeight="1" x14ac:dyDescent="0.3"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</row>
    <row r="1166" spans="10:45" s="52" customFormat="1" ht="15" customHeight="1" x14ac:dyDescent="0.3"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</row>
    <row r="1167" spans="10:45" s="52" customFormat="1" ht="15" customHeight="1" x14ac:dyDescent="0.3"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</row>
    <row r="1168" spans="10:45" s="52" customFormat="1" ht="15" customHeight="1" x14ac:dyDescent="0.3"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</row>
    <row r="1169" spans="10:45" s="52" customFormat="1" ht="15" customHeight="1" x14ac:dyDescent="0.3"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</row>
    <row r="1170" spans="10:45" s="52" customFormat="1" ht="15" customHeight="1" x14ac:dyDescent="0.3"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</row>
    <row r="1171" spans="10:45" s="52" customFormat="1" ht="15" customHeight="1" x14ac:dyDescent="0.3"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</row>
    <row r="1172" spans="10:45" s="52" customFormat="1" ht="15" customHeight="1" x14ac:dyDescent="0.3"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</row>
    <row r="1173" spans="10:45" s="52" customFormat="1" ht="15" customHeight="1" x14ac:dyDescent="0.3"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</row>
    <row r="1174" spans="10:45" s="52" customFormat="1" ht="15" customHeight="1" x14ac:dyDescent="0.3"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</row>
    <row r="1175" spans="10:45" s="52" customFormat="1" ht="15" customHeight="1" x14ac:dyDescent="0.3"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</row>
    <row r="1176" spans="10:45" s="52" customFormat="1" ht="15" customHeight="1" x14ac:dyDescent="0.3"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</row>
    <row r="1177" spans="10:45" s="52" customFormat="1" ht="15" customHeight="1" x14ac:dyDescent="0.3"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</row>
    <row r="1178" spans="10:45" s="52" customFormat="1" ht="15" customHeight="1" x14ac:dyDescent="0.3"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</row>
    <row r="1179" spans="10:45" s="52" customFormat="1" ht="15" customHeight="1" x14ac:dyDescent="0.3"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</row>
    <row r="1180" spans="10:45" s="52" customFormat="1" ht="15" customHeight="1" x14ac:dyDescent="0.3"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</row>
    <row r="1181" spans="10:45" s="52" customFormat="1" ht="15" customHeight="1" x14ac:dyDescent="0.3"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</row>
    <row r="1182" spans="10:45" s="52" customFormat="1" ht="15" customHeight="1" x14ac:dyDescent="0.3"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</row>
    <row r="1183" spans="10:45" s="52" customFormat="1" ht="15" customHeight="1" x14ac:dyDescent="0.3"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</row>
    <row r="1184" spans="10:45" s="52" customFormat="1" ht="15" customHeight="1" x14ac:dyDescent="0.3"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</row>
    <row r="1185" spans="10:45" s="52" customFormat="1" ht="15" customHeight="1" x14ac:dyDescent="0.3"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</row>
    <row r="1186" spans="10:45" s="52" customFormat="1" ht="15" customHeight="1" x14ac:dyDescent="0.3"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</row>
    <row r="1187" spans="10:45" s="52" customFormat="1" ht="15" customHeight="1" x14ac:dyDescent="0.3"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</row>
    <row r="1188" spans="10:45" s="52" customFormat="1" ht="15" customHeight="1" x14ac:dyDescent="0.3"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</row>
    <row r="1189" spans="10:45" s="52" customFormat="1" ht="15" customHeight="1" x14ac:dyDescent="0.3"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</row>
    <row r="1190" spans="10:45" s="52" customFormat="1" ht="15" customHeight="1" x14ac:dyDescent="0.3"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</row>
    <row r="1191" spans="10:45" s="52" customFormat="1" ht="15" customHeight="1" x14ac:dyDescent="0.3"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</row>
    <row r="1192" spans="10:45" s="52" customFormat="1" ht="15" customHeight="1" x14ac:dyDescent="0.3"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</row>
    <row r="1193" spans="10:45" s="52" customFormat="1" ht="15" customHeight="1" x14ac:dyDescent="0.3"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</row>
    <row r="1194" spans="10:45" s="52" customFormat="1" ht="15" customHeight="1" x14ac:dyDescent="0.3"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</row>
    <row r="1195" spans="10:45" s="52" customFormat="1" ht="15" customHeight="1" x14ac:dyDescent="0.3"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</row>
    <row r="1196" spans="10:45" s="52" customFormat="1" ht="15" customHeight="1" x14ac:dyDescent="0.3"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</row>
    <row r="1197" spans="10:45" s="52" customFormat="1" ht="15" customHeight="1" x14ac:dyDescent="0.3"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</row>
    <row r="1198" spans="10:45" s="52" customFormat="1" ht="15" customHeight="1" x14ac:dyDescent="0.3"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</row>
    <row r="1199" spans="10:45" s="52" customFormat="1" ht="15" customHeight="1" x14ac:dyDescent="0.3"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</row>
    <row r="1200" spans="10:45" s="52" customFormat="1" ht="15" customHeight="1" x14ac:dyDescent="0.3"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</row>
    <row r="1201" spans="10:45" s="52" customFormat="1" ht="15" customHeight="1" x14ac:dyDescent="0.3"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</row>
    <row r="1202" spans="10:45" s="52" customFormat="1" ht="15" customHeight="1" x14ac:dyDescent="0.3"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</row>
    <row r="1203" spans="10:45" s="52" customFormat="1" ht="15" customHeight="1" x14ac:dyDescent="0.3"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</row>
    <row r="1204" spans="10:45" s="52" customFormat="1" ht="15" customHeight="1" x14ac:dyDescent="0.3"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</row>
    <row r="1205" spans="10:45" s="52" customFormat="1" ht="15" customHeight="1" x14ac:dyDescent="0.3"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</row>
    <row r="1206" spans="10:45" s="52" customFormat="1" ht="15" customHeight="1" x14ac:dyDescent="0.3"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</row>
    <row r="1207" spans="10:45" s="52" customFormat="1" ht="15" customHeight="1" x14ac:dyDescent="0.3"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</row>
    <row r="1208" spans="10:45" s="52" customFormat="1" ht="15" customHeight="1" x14ac:dyDescent="0.3"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</row>
    <row r="1209" spans="10:45" s="52" customFormat="1" ht="15" customHeight="1" x14ac:dyDescent="0.3"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</row>
    <row r="1210" spans="10:45" s="52" customFormat="1" ht="15" customHeight="1" x14ac:dyDescent="0.3"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</row>
    <row r="1211" spans="10:45" s="52" customFormat="1" ht="15" customHeight="1" x14ac:dyDescent="0.3"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</row>
    <row r="1212" spans="10:45" s="52" customFormat="1" ht="15" customHeight="1" x14ac:dyDescent="0.3"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</row>
    <row r="1213" spans="10:45" s="52" customFormat="1" ht="15" customHeight="1" x14ac:dyDescent="0.3"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</row>
    <row r="1214" spans="10:45" s="52" customFormat="1" ht="15" customHeight="1" x14ac:dyDescent="0.3"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</row>
    <row r="1215" spans="10:45" s="52" customFormat="1" ht="15" customHeight="1" x14ac:dyDescent="0.3"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</row>
    <row r="1216" spans="10:45" s="52" customFormat="1" ht="15" customHeight="1" x14ac:dyDescent="0.3"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</row>
    <row r="1217" spans="10:45" s="52" customFormat="1" ht="15" customHeight="1" x14ac:dyDescent="0.3"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</row>
    <row r="1218" spans="10:45" s="52" customFormat="1" ht="15" customHeight="1" x14ac:dyDescent="0.3"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</row>
    <row r="1219" spans="10:45" s="52" customFormat="1" ht="15" customHeight="1" x14ac:dyDescent="0.3"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</row>
    <row r="1220" spans="10:45" s="52" customFormat="1" ht="15" customHeight="1" x14ac:dyDescent="0.3"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</row>
    <row r="1221" spans="10:45" s="52" customFormat="1" ht="15" customHeight="1" x14ac:dyDescent="0.3"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</row>
    <row r="1222" spans="10:45" s="52" customFormat="1" ht="15" customHeight="1" x14ac:dyDescent="0.3"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</row>
    <row r="1223" spans="10:45" s="52" customFormat="1" ht="15" customHeight="1" x14ac:dyDescent="0.3"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</row>
    <row r="1224" spans="10:45" s="52" customFormat="1" ht="15" customHeight="1" x14ac:dyDescent="0.3"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</row>
    <row r="1225" spans="10:45" s="52" customFormat="1" ht="15" customHeight="1" x14ac:dyDescent="0.3"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</row>
    <row r="1226" spans="10:45" s="52" customFormat="1" ht="15" customHeight="1" x14ac:dyDescent="0.3"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</row>
    <row r="1227" spans="10:45" s="52" customFormat="1" ht="15" customHeight="1" x14ac:dyDescent="0.3"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</row>
    <row r="1228" spans="10:45" s="52" customFormat="1" ht="15" customHeight="1" x14ac:dyDescent="0.3"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</row>
    <row r="1229" spans="10:45" s="52" customFormat="1" ht="15" customHeight="1" x14ac:dyDescent="0.3"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</row>
    <row r="1230" spans="10:45" s="52" customFormat="1" ht="15" customHeight="1" x14ac:dyDescent="0.3"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</row>
    <row r="1231" spans="10:45" s="52" customFormat="1" ht="15" customHeight="1" x14ac:dyDescent="0.3"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</row>
    <row r="1232" spans="10:45" s="52" customFormat="1" ht="15" customHeight="1" x14ac:dyDescent="0.3"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</row>
    <row r="1233" spans="10:45" s="52" customFormat="1" ht="15" customHeight="1" x14ac:dyDescent="0.3"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</row>
    <row r="1234" spans="10:45" s="52" customFormat="1" ht="15" customHeight="1" x14ac:dyDescent="0.3"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</row>
    <row r="1235" spans="10:45" s="52" customFormat="1" ht="15" customHeight="1" x14ac:dyDescent="0.3"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</row>
    <row r="1236" spans="10:45" s="52" customFormat="1" ht="15" customHeight="1" x14ac:dyDescent="0.3"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</row>
    <row r="1237" spans="10:45" s="52" customFormat="1" ht="15" customHeight="1" x14ac:dyDescent="0.3"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</row>
    <row r="1238" spans="10:45" s="52" customFormat="1" ht="15" customHeight="1" x14ac:dyDescent="0.3"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</row>
    <row r="1239" spans="10:45" s="52" customFormat="1" ht="15" customHeight="1" x14ac:dyDescent="0.3"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</row>
    <row r="1240" spans="10:45" s="52" customFormat="1" ht="15" customHeight="1" x14ac:dyDescent="0.3"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</row>
    <row r="1241" spans="10:45" s="52" customFormat="1" ht="15" customHeight="1" x14ac:dyDescent="0.3"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</row>
    <row r="1242" spans="10:45" s="52" customFormat="1" ht="15" customHeight="1" x14ac:dyDescent="0.3"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</row>
    <row r="1243" spans="10:45" s="52" customFormat="1" ht="15" customHeight="1" x14ac:dyDescent="0.3"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</row>
    <row r="1244" spans="10:45" s="52" customFormat="1" ht="15" customHeight="1" x14ac:dyDescent="0.3"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</row>
    <row r="1245" spans="10:45" s="52" customFormat="1" ht="15" customHeight="1" x14ac:dyDescent="0.3"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</row>
    <row r="1246" spans="10:45" s="52" customFormat="1" ht="15" customHeight="1" x14ac:dyDescent="0.3"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</row>
    <row r="1247" spans="10:45" s="52" customFormat="1" ht="15" customHeight="1" x14ac:dyDescent="0.3"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</row>
    <row r="1248" spans="10:45" s="52" customFormat="1" ht="15" customHeight="1" x14ac:dyDescent="0.3"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</row>
    <row r="1249" spans="10:45" s="52" customFormat="1" ht="15" customHeight="1" x14ac:dyDescent="0.3"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</row>
    <row r="1250" spans="10:45" s="52" customFormat="1" ht="15" customHeight="1" x14ac:dyDescent="0.3"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</row>
    <row r="1251" spans="10:45" s="52" customFormat="1" ht="15" customHeight="1" x14ac:dyDescent="0.3"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</row>
    <row r="1252" spans="10:45" s="52" customFormat="1" ht="15" customHeight="1" x14ac:dyDescent="0.3"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</row>
    <row r="1253" spans="10:45" s="52" customFormat="1" ht="15" customHeight="1" x14ac:dyDescent="0.3"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</row>
    <row r="1254" spans="10:45" s="52" customFormat="1" ht="15" customHeight="1" x14ac:dyDescent="0.3"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</row>
    <row r="1255" spans="10:45" s="52" customFormat="1" ht="15" customHeight="1" x14ac:dyDescent="0.3"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</row>
    <row r="1256" spans="10:45" s="52" customFormat="1" ht="15" customHeight="1" x14ac:dyDescent="0.3"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</row>
    <row r="1257" spans="10:45" s="52" customFormat="1" ht="15" customHeight="1" x14ac:dyDescent="0.3"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</row>
    <row r="1258" spans="10:45" s="52" customFormat="1" ht="15" customHeight="1" x14ac:dyDescent="0.3"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</row>
    <row r="1259" spans="10:45" s="52" customFormat="1" ht="15" customHeight="1" x14ac:dyDescent="0.3"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</row>
    <row r="1260" spans="10:45" s="52" customFormat="1" ht="15" customHeight="1" x14ac:dyDescent="0.3"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</row>
    <row r="1261" spans="10:45" s="52" customFormat="1" ht="15" customHeight="1" x14ac:dyDescent="0.3"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</row>
    <row r="1262" spans="10:45" s="52" customFormat="1" ht="15" customHeight="1" x14ac:dyDescent="0.3"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</row>
    <row r="1263" spans="10:45" s="52" customFormat="1" ht="15" customHeight="1" x14ac:dyDescent="0.3"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</row>
    <row r="1264" spans="10:45" s="52" customFormat="1" ht="15" customHeight="1" x14ac:dyDescent="0.3"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</row>
    <row r="1265" spans="10:45" s="52" customFormat="1" ht="15" customHeight="1" x14ac:dyDescent="0.3"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</row>
    <row r="1266" spans="10:45" s="52" customFormat="1" ht="15" customHeight="1" x14ac:dyDescent="0.3"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</row>
    <row r="1267" spans="10:45" s="52" customFormat="1" ht="15" customHeight="1" x14ac:dyDescent="0.3"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</row>
    <row r="1268" spans="10:45" s="52" customFormat="1" ht="15" customHeight="1" x14ac:dyDescent="0.3"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</row>
    <row r="1269" spans="10:45" s="52" customFormat="1" ht="15" customHeight="1" x14ac:dyDescent="0.3"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</row>
    <row r="1270" spans="10:45" s="52" customFormat="1" ht="15" customHeight="1" x14ac:dyDescent="0.3"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</row>
    <row r="1271" spans="10:45" s="52" customFormat="1" ht="15" customHeight="1" x14ac:dyDescent="0.3"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</row>
    <row r="1272" spans="10:45" s="52" customFormat="1" ht="15" customHeight="1" x14ac:dyDescent="0.3"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</row>
    <row r="1273" spans="10:45" s="52" customFormat="1" ht="15" customHeight="1" x14ac:dyDescent="0.3"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</row>
    <row r="1274" spans="10:45" s="52" customFormat="1" ht="15" customHeight="1" x14ac:dyDescent="0.3"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</row>
    <row r="1275" spans="10:45" s="52" customFormat="1" ht="15" customHeight="1" x14ac:dyDescent="0.3"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</row>
    <row r="1276" spans="10:45" s="52" customFormat="1" ht="15" customHeight="1" x14ac:dyDescent="0.3"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</row>
    <row r="1277" spans="10:45" s="52" customFormat="1" ht="15" customHeight="1" x14ac:dyDescent="0.3"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</row>
    <row r="1278" spans="10:45" s="52" customFormat="1" ht="15" customHeight="1" x14ac:dyDescent="0.3"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</row>
    <row r="1279" spans="10:45" s="52" customFormat="1" ht="15" customHeight="1" x14ac:dyDescent="0.3"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</row>
    <row r="1280" spans="10:45" s="52" customFormat="1" ht="15" customHeight="1" x14ac:dyDescent="0.3"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</row>
    <row r="1281" spans="10:45" s="52" customFormat="1" ht="15" customHeight="1" x14ac:dyDescent="0.3"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</row>
    <row r="1282" spans="10:45" s="52" customFormat="1" ht="15" customHeight="1" x14ac:dyDescent="0.3"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</row>
    <row r="1283" spans="10:45" s="52" customFormat="1" ht="15" customHeight="1" x14ac:dyDescent="0.3"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</row>
    <row r="1284" spans="10:45" s="52" customFormat="1" ht="15" customHeight="1" x14ac:dyDescent="0.3"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</row>
    <row r="1285" spans="10:45" s="52" customFormat="1" ht="15" customHeight="1" x14ac:dyDescent="0.3"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</row>
    <row r="1286" spans="10:45" s="52" customFormat="1" ht="15" customHeight="1" x14ac:dyDescent="0.3"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</row>
    <row r="1287" spans="10:45" s="52" customFormat="1" ht="15" customHeight="1" x14ac:dyDescent="0.3"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</row>
    <row r="1288" spans="10:45" s="52" customFormat="1" ht="15" customHeight="1" x14ac:dyDescent="0.3"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</row>
    <row r="1289" spans="10:45" s="52" customFormat="1" ht="15" customHeight="1" x14ac:dyDescent="0.3"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</row>
    <row r="1290" spans="10:45" s="52" customFormat="1" ht="15" customHeight="1" x14ac:dyDescent="0.3"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</row>
    <row r="1291" spans="10:45" s="52" customFormat="1" ht="15" customHeight="1" x14ac:dyDescent="0.3"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</row>
    <row r="1292" spans="10:45" s="52" customFormat="1" ht="15" customHeight="1" x14ac:dyDescent="0.3"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</row>
    <row r="1293" spans="10:45" s="52" customFormat="1" ht="15" customHeight="1" x14ac:dyDescent="0.3"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</row>
    <row r="1294" spans="10:45" s="52" customFormat="1" ht="15" customHeight="1" x14ac:dyDescent="0.3"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</row>
    <row r="1295" spans="10:45" s="52" customFormat="1" ht="15" customHeight="1" x14ac:dyDescent="0.3"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</row>
    <row r="1296" spans="10:45" s="52" customFormat="1" ht="15" customHeight="1" x14ac:dyDescent="0.3"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</row>
    <row r="1297" spans="10:45" s="52" customFormat="1" ht="15" customHeight="1" x14ac:dyDescent="0.3"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</row>
    <row r="1298" spans="10:45" s="52" customFormat="1" ht="15" customHeight="1" x14ac:dyDescent="0.3"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</row>
    <row r="1299" spans="10:45" s="52" customFormat="1" ht="15" customHeight="1" x14ac:dyDescent="0.3"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</row>
    <row r="1300" spans="10:45" s="52" customFormat="1" ht="15" customHeight="1" x14ac:dyDescent="0.3"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</row>
    <row r="1301" spans="10:45" s="52" customFormat="1" ht="15" customHeight="1" x14ac:dyDescent="0.3"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</row>
    <row r="1302" spans="10:45" s="52" customFormat="1" ht="15" customHeight="1" x14ac:dyDescent="0.3"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</row>
    <row r="1303" spans="10:45" s="52" customFormat="1" ht="15" customHeight="1" x14ac:dyDescent="0.3"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</row>
    <row r="1304" spans="10:45" s="52" customFormat="1" ht="15" customHeight="1" x14ac:dyDescent="0.3"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</row>
    <row r="1305" spans="10:45" s="52" customFormat="1" ht="15" customHeight="1" x14ac:dyDescent="0.3"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</row>
    <row r="1306" spans="10:45" s="52" customFormat="1" ht="15" customHeight="1" x14ac:dyDescent="0.3"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</row>
    <row r="1307" spans="10:45" s="52" customFormat="1" ht="15" customHeight="1" x14ac:dyDescent="0.3"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</row>
    <row r="1308" spans="10:45" s="52" customFormat="1" ht="15" customHeight="1" x14ac:dyDescent="0.3"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</row>
    <row r="1309" spans="10:45" s="52" customFormat="1" ht="15" customHeight="1" x14ac:dyDescent="0.3"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</row>
    <row r="1310" spans="10:45" s="52" customFormat="1" ht="15" customHeight="1" x14ac:dyDescent="0.3"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</row>
    <row r="1311" spans="10:45" s="52" customFormat="1" ht="15" customHeight="1" x14ac:dyDescent="0.3"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</row>
    <row r="1312" spans="10:45" s="52" customFormat="1" ht="15" customHeight="1" x14ac:dyDescent="0.3"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</row>
    <row r="1313" spans="10:45" s="52" customFormat="1" ht="15" customHeight="1" x14ac:dyDescent="0.3"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</row>
    <row r="1314" spans="10:45" s="52" customFormat="1" ht="15" customHeight="1" x14ac:dyDescent="0.3"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</row>
    <row r="1315" spans="10:45" s="52" customFormat="1" ht="15" customHeight="1" x14ac:dyDescent="0.3"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</row>
    <row r="1316" spans="10:45" s="52" customFormat="1" ht="15" customHeight="1" x14ac:dyDescent="0.3"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</row>
    <row r="1317" spans="10:45" s="52" customFormat="1" ht="15" customHeight="1" x14ac:dyDescent="0.3"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</row>
    <row r="1318" spans="10:45" s="52" customFormat="1" ht="15" customHeight="1" x14ac:dyDescent="0.3"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</row>
    <row r="1319" spans="10:45" s="52" customFormat="1" ht="15" customHeight="1" x14ac:dyDescent="0.3"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</row>
    <row r="1320" spans="10:45" s="52" customFormat="1" ht="15" customHeight="1" x14ac:dyDescent="0.3"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</row>
    <row r="1321" spans="10:45" s="52" customFormat="1" ht="15" customHeight="1" x14ac:dyDescent="0.3"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</row>
    <row r="1322" spans="10:45" s="52" customFormat="1" ht="15" customHeight="1" x14ac:dyDescent="0.3"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</row>
    <row r="1323" spans="10:45" s="52" customFormat="1" ht="15" customHeight="1" x14ac:dyDescent="0.3"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</row>
    <row r="1324" spans="10:45" s="52" customFormat="1" ht="15" customHeight="1" x14ac:dyDescent="0.3"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</row>
    <row r="1325" spans="10:45" s="52" customFormat="1" ht="15" customHeight="1" x14ac:dyDescent="0.3"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</row>
    <row r="1326" spans="10:45" s="52" customFormat="1" ht="15" customHeight="1" x14ac:dyDescent="0.3"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</row>
    <row r="1327" spans="10:45" s="52" customFormat="1" ht="15" customHeight="1" x14ac:dyDescent="0.3"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</row>
    <row r="1328" spans="10:45" s="52" customFormat="1" ht="15" customHeight="1" x14ac:dyDescent="0.3"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</row>
    <row r="1329" spans="10:45" s="52" customFormat="1" ht="15" customHeight="1" x14ac:dyDescent="0.3"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</row>
    <row r="1330" spans="10:45" s="52" customFormat="1" ht="15" customHeight="1" x14ac:dyDescent="0.3"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</row>
    <row r="1331" spans="10:45" s="52" customFormat="1" ht="15" customHeight="1" x14ac:dyDescent="0.3"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</row>
    <row r="1332" spans="10:45" s="52" customFormat="1" ht="15" customHeight="1" x14ac:dyDescent="0.3"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</row>
    <row r="1333" spans="10:45" s="52" customFormat="1" ht="15" customHeight="1" x14ac:dyDescent="0.3"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</row>
    <row r="1334" spans="10:45" s="52" customFormat="1" ht="15" customHeight="1" x14ac:dyDescent="0.3"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</row>
    <row r="1335" spans="10:45" s="52" customFormat="1" ht="15" customHeight="1" x14ac:dyDescent="0.3"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</row>
    <row r="1336" spans="10:45" s="52" customFormat="1" ht="15" customHeight="1" x14ac:dyDescent="0.3"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</row>
    <row r="1337" spans="10:45" s="52" customFormat="1" ht="15" customHeight="1" x14ac:dyDescent="0.3"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</row>
    <row r="1338" spans="10:45" s="52" customFormat="1" ht="15" customHeight="1" x14ac:dyDescent="0.3"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</row>
    <row r="1339" spans="10:45" s="52" customFormat="1" ht="15" customHeight="1" x14ac:dyDescent="0.3"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</row>
    <row r="1340" spans="10:45" s="52" customFormat="1" ht="15" customHeight="1" x14ac:dyDescent="0.3"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</row>
    <row r="1341" spans="10:45" s="52" customFormat="1" ht="15" customHeight="1" x14ac:dyDescent="0.3"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</row>
    <row r="1342" spans="10:45" s="52" customFormat="1" ht="15" customHeight="1" x14ac:dyDescent="0.3"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</row>
    <row r="1343" spans="10:45" s="52" customFormat="1" ht="15" customHeight="1" x14ac:dyDescent="0.3"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</row>
    <row r="1344" spans="10:45" s="52" customFormat="1" ht="15" customHeight="1" x14ac:dyDescent="0.3"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</row>
    <row r="1345" spans="10:45" s="52" customFormat="1" ht="15" customHeight="1" x14ac:dyDescent="0.3"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</row>
    <row r="1346" spans="10:45" s="52" customFormat="1" ht="15" customHeight="1" x14ac:dyDescent="0.3"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</row>
    <row r="1347" spans="10:45" s="52" customFormat="1" ht="15" customHeight="1" x14ac:dyDescent="0.3"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</row>
    <row r="1348" spans="10:45" s="52" customFormat="1" ht="15" customHeight="1" x14ac:dyDescent="0.3"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</row>
    <row r="1349" spans="10:45" s="52" customFormat="1" ht="15" customHeight="1" x14ac:dyDescent="0.3"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</row>
    <row r="1350" spans="10:45" s="52" customFormat="1" ht="15" customHeight="1" x14ac:dyDescent="0.3"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</row>
    <row r="1351" spans="10:45" s="52" customFormat="1" ht="15" customHeight="1" x14ac:dyDescent="0.3"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</row>
    <row r="1352" spans="10:45" s="52" customFormat="1" ht="15" customHeight="1" x14ac:dyDescent="0.3"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</row>
    <row r="1353" spans="10:45" s="52" customFormat="1" ht="15" customHeight="1" x14ac:dyDescent="0.3"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</row>
    <row r="1354" spans="10:45" s="52" customFormat="1" ht="15" customHeight="1" x14ac:dyDescent="0.3"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</row>
    <row r="1355" spans="10:45" s="52" customFormat="1" ht="15" customHeight="1" x14ac:dyDescent="0.3"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</row>
    <row r="1356" spans="10:45" s="52" customFormat="1" ht="15" customHeight="1" x14ac:dyDescent="0.3"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</row>
    <row r="1357" spans="10:45" s="52" customFormat="1" ht="15" customHeight="1" x14ac:dyDescent="0.3"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</row>
    <row r="1358" spans="10:45" s="52" customFormat="1" ht="15" customHeight="1" x14ac:dyDescent="0.3"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</row>
    <row r="1359" spans="10:45" s="52" customFormat="1" ht="15" customHeight="1" x14ac:dyDescent="0.3"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</row>
    <row r="1360" spans="10:45" s="52" customFormat="1" ht="15" customHeight="1" x14ac:dyDescent="0.3"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</row>
    <row r="1361" spans="10:45" s="52" customFormat="1" ht="15" customHeight="1" x14ac:dyDescent="0.3"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</row>
    <row r="1362" spans="10:45" s="52" customFormat="1" ht="15" customHeight="1" x14ac:dyDescent="0.3"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</row>
    <row r="1363" spans="10:45" s="52" customFormat="1" ht="15" customHeight="1" x14ac:dyDescent="0.3"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</row>
    <row r="1364" spans="10:45" s="52" customFormat="1" ht="15" customHeight="1" x14ac:dyDescent="0.3"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</row>
    <row r="1365" spans="10:45" s="52" customFormat="1" ht="15" customHeight="1" x14ac:dyDescent="0.3"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</row>
    <row r="1366" spans="10:45" s="52" customFormat="1" ht="15" customHeight="1" x14ac:dyDescent="0.3"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</row>
    <row r="1367" spans="10:45" s="52" customFormat="1" ht="15" customHeight="1" x14ac:dyDescent="0.3"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</row>
    <row r="1368" spans="10:45" s="52" customFormat="1" ht="15" customHeight="1" x14ac:dyDescent="0.3"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</row>
    <row r="1369" spans="10:45" s="52" customFormat="1" ht="15" customHeight="1" x14ac:dyDescent="0.3"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</row>
    <row r="1370" spans="10:45" s="52" customFormat="1" ht="15" customHeight="1" x14ac:dyDescent="0.3"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</row>
    <row r="1371" spans="10:45" s="52" customFormat="1" ht="15" customHeight="1" x14ac:dyDescent="0.3"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</row>
    <row r="1372" spans="10:45" s="52" customFormat="1" ht="15" customHeight="1" x14ac:dyDescent="0.3"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</row>
    <row r="1373" spans="10:45" s="52" customFormat="1" ht="15" customHeight="1" x14ac:dyDescent="0.3"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</row>
    <row r="1374" spans="10:45" s="52" customFormat="1" ht="15" customHeight="1" x14ac:dyDescent="0.3"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</row>
    <row r="1375" spans="10:45" s="52" customFormat="1" ht="15" customHeight="1" x14ac:dyDescent="0.3"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</row>
    <row r="1376" spans="10:45" s="52" customFormat="1" ht="15" customHeight="1" x14ac:dyDescent="0.3"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</row>
    <row r="1377" spans="10:45" s="52" customFormat="1" ht="15" customHeight="1" x14ac:dyDescent="0.3"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</row>
    <row r="1378" spans="10:45" s="52" customFormat="1" ht="15" customHeight="1" x14ac:dyDescent="0.3"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</row>
    <row r="1379" spans="10:45" s="52" customFormat="1" ht="15" customHeight="1" x14ac:dyDescent="0.3"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</row>
    <row r="1380" spans="10:45" s="52" customFormat="1" ht="15" customHeight="1" x14ac:dyDescent="0.3"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</row>
    <row r="1381" spans="10:45" s="52" customFormat="1" ht="15" customHeight="1" x14ac:dyDescent="0.3"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</row>
    <row r="1382" spans="10:45" s="52" customFormat="1" ht="15" customHeight="1" x14ac:dyDescent="0.3"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</row>
    <row r="1383" spans="10:45" s="52" customFormat="1" ht="15" customHeight="1" x14ac:dyDescent="0.3"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</row>
    <row r="1384" spans="10:45" s="52" customFormat="1" ht="15" customHeight="1" x14ac:dyDescent="0.3"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</row>
    <row r="1385" spans="10:45" s="52" customFormat="1" ht="15" customHeight="1" x14ac:dyDescent="0.3"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</row>
    <row r="1386" spans="10:45" s="52" customFormat="1" ht="15" customHeight="1" x14ac:dyDescent="0.3"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</row>
    <row r="1387" spans="10:45" s="52" customFormat="1" ht="15" customHeight="1" x14ac:dyDescent="0.3"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</row>
    <row r="1388" spans="10:45" s="52" customFormat="1" ht="15" customHeight="1" x14ac:dyDescent="0.3"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</row>
    <row r="1389" spans="10:45" s="52" customFormat="1" ht="15" customHeight="1" x14ac:dyDescent="0.3"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</row>
    <row r="1390" spans="10:45" s="52" customFormat="1" ht="15" customHeight="1" x14ac:dyDescent="0.3"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</row>
    <row r="1391" spans="10:45" s="52" customFormat="1" ht="15" customHeight="1" x14ac:dyDescent="0.3"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</row>
    <row r="1392" spans="10:45" s="52" customFormat="1" ht="15" customHeight="1" x14ac:dyDescent="0.3"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</row>
    <row r="1393" spans="10:45" s="52" customFormat="1" ht="15" customHeight="1" x14ac:dyDescent="0.3"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</row>
    <row r="1394" spans="10:45" s="52" customFormat="1" ht="15" customHeight="1" x14ac:dyDescent="0.3"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</row>
    <row r="1395" spans="10:45" s="52" customFormat="1" ht="15" customHeight="1" x14ac:dyDescent="0.3"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</row>
    <row r="1396" spans="10:45" s="52" customFormat="1" ht="15" customHeight="1" x14ac:dyDescent="0.3"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</row>
    <row r="1397" spans="10:45" s="52" customFormat="1" ht="15" customHeight="1" x14ac:dyDescent="0.3"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</row>
    <row r="1398" spans="10:45" s="52" customFormat="1" ht="15" customHeight="1" x14ac:dyDescent="0.3"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</row>
    <row r="1399" spans="10:45" s="52" customFormat="1" ht="15" customHeight="1" x14ac:dyDescent="0.3"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</row>
    <row r="1400" spans="10:45" s="52" customFormat="1" ht="15" customHeight="1" x14ac:dyDescent="0.3"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</row>
    <row r="1401" spans="10:45" s="52" customFormat="1" ht="15" customHeight="1" x14ac:dyDescent="0.3"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</row>
    <row r="1402" spans="10:45" s="52" customFormat="1" ht="15" customHeight="1" x14ac:dyDescent="0.3"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</row>
    <row r="1403" spans="10:45" s="52" customFormat="1" ht="15" customHeight="1" x14ac:dyDescent="0.3"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</row>
    <row r="1404" spans="10:45" s="52" customFormat="1" ht="15" customHeight="1" x14ac:dyDescent="0.3"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</row>
    <row r="1405" spans="10:45" s="52" customFormat="1" ht="15" customHeight="1" x14ac:dyDescent="0.3"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</row>
    <row r="1406" spans="10:45" s="52" customFormat="1" ht="15" customHeight="1" x14ac:dyDescent="0.3"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</row>
    <row r="1407" spans="10:45" s="52" customFormat="1" ht="15" customHeight="1" x14ac:dyDescent="0.3"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</row>
    <row r="1408" spans="10:45" s="52" customFormat="1" ht="15" customHeight="1" x14ac:dyDescent="0.3"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</row>
    <row r="1409" spans="10:45" s="52" customFormat="1" ht="15" customHeight="1" x14ac:dyDescent="0.3"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</row>
    <row r="1410" spans="10:45" s="52" customFormat="1" ht="15" customHeight="1" x14ac:dyDescent="0.3"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</row>
    <row r="1411" spans="10:45" s="52" customFormat="1" ht="15" customHeight="1" x14ac:dyDescent="0.3"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</row>
    <row r="1412" spans="10:45" s="52" customFormat="1" ht="15" customHeight="1" x14ac:dyDescent="0.3"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</row>
    <row r="1413" spans="10:45" s="52" customFormat="1" ht="15" customHeight="1" x14ac:dyDescent="0.3"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</row>
    <row r="1414" spans="10:45" s="52" customFormat="1" ht="15" customHeight="1" x14ac:dyDescent="0.3"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</row>
    <row r="1415" spans="10:45" s="52" customFormat="1" ht="15" customHeight="1" x14ac:dyDescent="0.3"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</row>
    <row r="1416" spans="10:45" s="52" customFormat="1" ht="15" customHeight="1" x14ac:dyDescent="0.3"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</row>
    <row r="1417" spans="10:45" s="52" customFormat="1" ht="15" customHeight="1" x14ac:dyDescent="0.3"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</row>
    <row r="1418" spans="10:45" s="52" customFormat="1" ht="15" customHeight="1" x14ac:dyDescent="0.3"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</row>
    <row r="1419" spans="10:45" s="52" customFormat="1" ht="15" customHeight="1" x14ac:dyDescent="0.3"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</row>
    <row r="1420" spans="10:45" s="52" customFormat="1" ht="15" customHeight="1" x14ac:dyDescent="0.3"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</row>
    <row r="1421" spans="10:45" s="52" customFormat="1" ht="15" customHeight="1" x14ac:dyDescent="0.3"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</row>
    <row r="1422" spans="10:45" s="52" customFormat="1" ht="15" customHeight="1" x14ac:dyDescent="0.3"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</row>
    <row r="1423" spans="10:45" s="52" customFormat="1" ht="15" customHeight="1" x14ac:dyDescent="0.3"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</row>
    <row r="1424" spans="10:45" s="52" customFormat="1" ht="15" customHeight="1" x14ac:dyDescent="0.3"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</row>
    <row r="1425" spans="10:45" s="52" customFormat="1" ht="15" customHeight="1" x14ac:dyDescent="0.3"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</row>
    <row r="1426" spans="10:45" s="52" customFormat="1" ht="15" customHeight="1" x14ac:dyDescent="0.3"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</row>
    <row r="1427" spans="10:45" s="52" customFormat="1" ht="15" customHeight="1" x14ac:dyDescent="0.3"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</row>
    <row r="1428" spans="10:45" s="52" customFormat="1" ht="15" customHeight="1" x14ac:dyDescent="0.3"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</row>
    <row r="1429" spans="10:45" s="52" customFormat="1" ht="15" customHeight="1" x14ac:dyDescent="0.3"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</row>
    <row r="1430" spans="10:45" s="52" customFormat="1" ht="15" customHeight="1" x14ac:dyDescent="0.3"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</row>
    <row r="1431" spans="10:45" s="52" customFormat="1" ht="15" customHeight="1" x14ac:dyDescent="0.3"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</row>
    <row r="1432" spans="10:45" s="52" customFormat="1" ht="15" customHeight="1" x14ac:dyDescent="0.3"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</row>
    <row r="1433" spans="10:45" s="52" customFormat="1" ht="15" customHeight="1" x14ac:dyDescent="0.3"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</row>
    <row r="1434" spans="10:45" s="52" customFormat="1" ht="15" customHeight="1" x14ac:dyDescent="0.3"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</row>
    <row r="1435" spans="10:45" s="52" customFormat="1" ht="15" customHeight="1" x14ac:dyDescent="0.3"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</row>
    <row r="1436" spans="10:45" s="52" customFormat="1" ht="15" customHeight="1" x14ac:dyDescent="0.3"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</row>
    <row r="1437" spans="10:45" s="52" customFormat="1" ht="15" customHeight="1" x14ac:dyDescent="0.3"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</row>
    <row r="1438" spans="10:45" s="52" customFormat="1" ht="15" customHeight="1" x14ac:dyDescent="0.3"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</row>
    <row r="1439" spans="10:45" s="52" customFormat="1" ht="15" customHeight="1" x14ac:dyDescent="0.3"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</row>
    <row r="1440" spans="10:45" s="52" customFormat="1" ht="15" customHeight="1" x14ac:dyDescent="0.3"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</row>
    <row r="1441" spans="10:45" s="52" customFormat="1" ht="15" customHeight="1" x14ac:dyDescent="0.3"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</row>
    <row r="1442" spans="10:45" s="52" customFormat="1" ht="15" customHeight="1" x14ac:dyDescent="0.3"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</row>
    <row r="1443" spans="10:45" s="52" customFormat="1" ht="15" customHeight="1" x14ac:dyDescent="0.3"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</row>
    <row r="1444" spans="10:45" s="52" customFormat="1" ht="15" customHeight="1" x14ac:dyDescent="0.3"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</row>
    <row r="1445" spans="10:45" s="52" customFormat="1" ht="15" customHeight="1" x14ac:dyDescent="0.3"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</row>
    <row r="1446" spans="10:45" s="52" customFormat="1" ht="15" customHeight="1" x14ac:dyDescent="0.3"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</row>
    <row r="1447" spans="10:45" s="52" customFormat="1" ht="15" customHeight="1" x14ac:dyDescent="0.3"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</row>
    <row r="1448" spans="10:45" s="52" customFormat="1" ht="15" customHeight="1" x14ac:dyDescent="0.3"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</row>
    <row r="1449" spans="10:45" s="52" customFormat="1" ht="15" customHeight="1" x14ac:dyDescent="0.3"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</row>
    <row r="1450" spans="10:45" s="52" customFormat="1" ht="15" customHeight="1" x14ac:dyDescent="0.3"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</row>
    <row r="1451" spans="10:45" s="52" customFormat="1" ht="15" customHeight="1" x14ac:dyDescent="0.3"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</row>
    <row r="1452" spans="10:45" s="52" customFormat="1" ht="15" customHeight="1" x14ac:dyDescent="0.3"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</row>
    <row r="1453" spans="10:45" s="52" customFormat="1" ht="15" customHeight="1" x14ac:dyDescent="0.3"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</row>
    <row r="1454" spans="10:45" s="52" customFormat="1" ht="15" customHeight="1" x14ac:dyDescent="0.3"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</row>
    <row r="1455" spans="10:45" s="52" customFormat="1" ht="15" customHeight="1" x14ac:dyDescent="0.3"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</row>
    <row r="1456" spans="10:45" s="52" customFormat="1" ht="15" customHeight="1" x14ac:dyDescent="0.3"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</row>
    <row r="1457" spans="10:45" s="52" customFormat="1" ht="15" customHeight="1" x14ac:dyDescent="0.3"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</row>
    <row r="1458" spans="10:45" s="52" customFormat="1" ht="15" customHeight="1" x14ac:dyDescent="0.3"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</row>
    <row r="1459" spans="10:45" s="52" customFormat="1" ht="15" customHeight="1" x14ac:dyDescent="0.3"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</row>
    <row r="1460" spans="10:45" s="52" customFormat="1" ht="15" customHeight="1" x14ac:dyDescent="0.3"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</row>
    <row r="1461" spans="10:45" s="52" customFormat="1" ht="15" customHeight="1" x14ac:dyDescent="0.3"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</row>
    <row r="1462" spans="10:45" s="52" customFormat="1" ht="15" customHeight="1" x14ac:dyDescent="0.3"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</row>
    <row r="1463" spans="10:45" s="52" customFormat="1" ht="15" customHeight="1" x14ac:dyDescent="0.3"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</row>
    <row r="1464" spans="10:45" s="52" customFormat="1" ht="15" customHeight="1" x14ac:dyDescent="0.3"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</row>
    <row r="1465" spans="10:45" s="52" customFormat="1" ht="15" customHeight="1" x14ac:dyDescent="0.3"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</row>
    <row r="1466" spans="10:45" s="52" customFormat="1" ht="15" customHeight="1" x14ac:dyDescent="0.3"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</row>
    <row r="1467" spans="10:45" s="52" customFormat="1" ht="15" customHeight="1" x14ac:dyDescent="0.3"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</row>
    <row r="1468" spans="10:45" s="52" customFormat="1" ht="15" customHeight="1" x14ac:dyDescent="0.3"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</row>
    <row r="1469" spans="10:45" s="52" customFormat="1" ht="15" customHeight="1" x14ac:dyDescent="0.3"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</row>
    <row r="1470" spans="10:45" s="52" customFormat="1" ht="15" customHeight="1" x14ac:dyDescent="0.3"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</row>
    <row r="1471" spans="10:45" s="52" customFormat="1" ht="15" customHeight="1" x14ac:dyDescent="0.3"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</row>
    <row r="1472" spans="10:45" s="52" customFormat="1" ht="15" customHeight="1" x14ac:dyDescent="0.3"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</row>
    <row r="1473" spans="10:45" s="52" customFormat="1" ht="15" customHeight="1" x14ac:dyDescent="0.3"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</row>
    <row r="1474" spans="10:45" s="52" customFormat="1" ht="15" customHeight="1" x14ac:dyDescent="0.3"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</row>
    <row r="1475" spans="10:45" s="52" customFormat="1" ht="15" customHeight="1" x14ac:dyDescent="0.3"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</row>
    <row r="1476" spans="10:45" s="52" customFormat="1" ht="15" customHeight="1" x14ac:dyDescent="0.3"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</row>
    <row r="1477" spans="10:45" s="52" customFormat="1" ht="15" customHeight="1" x14ac:dyDescent="0.3"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</row>
    <row r="1478" spans="10:45" s="52" customFormat="1" ht="15" customHeight="1" x14ac:dyDescent="0.3"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</row>
    <row r="1479" spans="10:45" s="52" customFormat="1" ht="15" customHeight="1" x14ac:dyDescent="0.3"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</row>
    <row r="1480" spans="10:45" s="52" customFormat="1" ht="15" customHeight="1" x14ac:dyDescent="0.3"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</row>
    <row r="1481" spans="10:45" s="52" customFormat="1" ht="15" customHeight="1" x14ac:dyDescent="0.3"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</row>
    <row r="1482" spans="10:45" s="52" customFormat="1" ht="15" customHeight="1" x14ac:dyDescent="0.3"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</row>
    <row r="1483" spans="10:45" s="52" customFormat="1" ht="15" customHeight="1" x14ac:dyDescent="0.3"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</row>
    <row r="1484" spans="10:45" s="52" customFormat="1" ht="15" customHeight="1" x14ac:dyDescent="0.3"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</row>
    <row r="1485" spans="10:45" s="52" customFormat="1" ht="15" customHeight="1" x14ac:dyDescent="0.3"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</row>
    <row r="1486" spans="10:45" s="52" customFormat="1" ht="15" customHeight="1" x14ac:dyDescent="0.3"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</row>
    <row r="1487" spans="10:45" s="52" customFormat="1" ht="15" customHeight="1" x14ac:dyDescent="0.3"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</row>
    <row r="1488" spans="10:45" s="52" customFormat="1" ht="15" customHeight="1" x14ac:dyDescent="0.3"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</row>
    <row r="1489" spans="10:45" s="52" customFormat="1" ht="15" customHeight="1" x14ac:dyDescent="0.3"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</row>
    <row r="1490" spans="10:45" s="52" customFormat="1" ht="15" customHeight="1" x14ac:dyDescent="0.3"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</row>
    <row r="1491" spans="10:45" s="52" customFormat="1" ht="15" customHeight="1" x14ac:dyDescent="0.3"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</row>
    <row r="1492" spans="10:45" s="52" customFormat="1" ht="15" customHeight="1" x14ac:dyDescent="0.3"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</row>
    <row r="1493" spans="10:45" s="52" customFormat="1" ht="15" customHeight="1" x14ac:dyDescent="0.3"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</row>
    <row r="1494" spans="10:45" s="52" customFormat="1" ht="15" customHeight="1" x14ac:dyDescent="0.3"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</row>
    <row r="1495" spans="10:45" s="52" customFormat="1" ht="15" customHeight="1" x14ac:dyDescent="0.3"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</row>
    <row r="1496" spans="10:45" s="52" customFormat="1" ht="15" customHeight="1" x14ac:dyDescent="0.3"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</row>
    <row r="1497" spans="10:45" s="52" customFormat="1" ht="15" customHeight="1" x14ac:dyDescent="0.3"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</row>
    <row r="1498" spans="10:45" s="52" customFormat="1" ht="15" customHeight="1" x14ac:dyDescent="0.3"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</row>
    <row r="1499" spans="10:45" s="52" customFormat="1" ht="15" customHeight="1" x14ac:dyDescent="0.3"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</row>
    <row r="1500" spans="10:45" s="52" customFormat="1" ht="15" customHeight="1" x14ac:dyDescent="0.3"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</row>
    <row r="1501" spans="10:45" s="52" customFormat="1" ht="15" customHeight="1" x14ac:dyDescent="0.3"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</row>
    <row r="1502" spans="10:45" s="52" customFormat="1" ht="15" customHeight="1" x14ac:dyDescent="0.3"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</row>
    <row r="1503" spans="10:45" s="52" customFormat="1" ht="15" customHeight="1" x14ac:dyDescent="0.3"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</row>
    <row r="1504" spans="10:45" s="52" customFormat="1" ht="15" customHeight="1" x14ac:dyDescent="0.3"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</row>
    <row r="1505" spans="10:45" s="52" customFormat="1" ht="15" customHeight="1" x14ac:dyDescent="0.3"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</row>
    <row r="1506" spans="10:45" s="52" customFormat="1" ht="15" customHeight="1" x14ac:dyDescent="0.3"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</row>
    <row r="1507" spans="10:45" s="52" customFormat="1" ht="15" customHeight="1" x14ac:dyDescent="0.3"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</row>
    <row r="1508" spans="10:45" s="52" customFormat="1" ht="15" customHeight="1" x14ac:dyDescent="0.3"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</row>
    <row r="1509" spans="10:45" s="52" customFormat="1" ht="15" customHeight="1" x14ac:dyDescent="0.3"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</row>
    <row r="1510" spans="10:45" s="52" customFormat="1" ht="15" customHeight="1" x14ac:dyDescent="0.3"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</row>
    <row r="1511" spans="10:45" s="52" customFormat="1" ht="15" customHeight="1" x14ac:dyDescent="0.3"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</row>
    <row r="1512" spans="10:45" s="52" customFormat="1" ht="15" customHeight="1" x14ac:dyDescent="0.3"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</row>
    <row r="1513" spans="10:45" s="52" customFormat="1" ht="15" customHeight="1" x14ac:dyDescent="0.3"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</row>
    <row r="1514" spans="10:45" s="52" customFormat="1" ht="15" customHeight="1" x14ac:dyDescent="0.3"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</row>
    <row r="1515" spans="10:45" s="52" customFormat="1" ht="15" customHeight="1" x14ac:dyDescent="0.3"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</row>
    <row r="1516" spans="10:45" s="52" customFormat="1" ht="15" customHeight="1" x14ac:dyDescent="0.3"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</row>
    <row r="1517" spans="10:45" s="52" customFormat="1" ht="15" customHeight="1" x14ac:dyDescent="0.3"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</row>
    <row r="1518" spans="10:45" s="52" customFormat="1" ht="15" customHeight="1" x14ac:dyDescent="0.3"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</row>
    <row r="1519" spans="10:45" s="52" customFormat="1" ht="15" customHeight="1" x14ac:dyDescent="0.3"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</row>
    <row r="1520" spans="10:45" s="52" customFormat="1" ht="15" customHeight="1" x14ac:dyDescent="0.3"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</row>
    <row r="1521" spans="10:45" s="52" customFormat="1" ht="15" customHeight="1" x14ac:dyDescent="0.3"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</row>
    <row r="1522" spans="10:45" s="52" customFormat="1" ht="15" customHeight="1" x14ac:dyDescent="0.3"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</row>
    <row r="1523" spans="10:45" s="52" customFormat="1" ht="15" customHeight="1" x14ac:dyDescent="0.3"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</row>
    <row r="1524" spans="10:45" s="52" customFormat="1" ht="15" customHeight="1" x14ac:dyDescent="0.3"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</row>
    <row r="1525" spans="10:45" s="52" customFormat="1" ht="15" customHeight="1" x14ac:dyDescent="0.3"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</row>
    <row r="1526" spans="10:45" s="52" customFormat="1" ht="15" customHeight="1" x14ac:dyDescent="0.3"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</row>
    <row r="1527" spans="10:45" s="52" customFormat="1" ht="15" customHeight="1" x14ac:dyDescent="0.3"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</row>
    <row r="1528" spans="10:45" s="52" customFormat="1" ht="15" customHeight="1" x14ac:dyDescent="0.3"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</row>
    <row r="1529" spans="10:45" s="52" customFormat="1" ht="15" customHeight="1" x14ac:dyDescent="0.3"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</row>
    <row r="1530" spans="10:45" s="52" customFormat="1" ht="15" customHeight="1" x14ac:dyDescent="0.3"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</row>
    <row r="1531" spans="10:45" s="52" customFormat="1" ht="15" customHeight="1" x14ac:dyDescent="0.3"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</row>
    <row r="1532" spans="10:45" s="52" customFormat="1" ht="15" customHeight="1" x14ac:dyDescent="0.3"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</row>
    <row r="1533" spans="10:45" s="52" customFormat="1" ht="15" customHeight="1" x14ac:dyDescent="0.3"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</row>
    <row r="1534" spans="10:45" s="52" customFormat="1" ht="15" customHeight="1" x14ac:dyDescent="0.3"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</row>
    <row r="1535" spans="10:45" s="52" customFormat="1" ht="15" customHeight="1" x14ac:dyDescent="0.3"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</row>
    <row r="1536" spans="10:45" s="52" customFormat="1" ht="15" customHeight="1" x14ac:dyDescent="0.3"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</row>
    <row r="1537" spans="10:45" s="52" customFormat="1" ht="15" customHeight="1" x14ac:dyDescent="0.3"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</row>
    <row r="1538" spans="10:45" s="52" customFormat="1" ht="15" customHeight="1" x14ac:dyDescent="0.3"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</row>
    <row r="1539" spans="10:45" s="52" customFormat="1" ht="15" customHeight="1" x14ac:dyDescent="0.3"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</row>
    <row r="1540" spans="10:45" s="52" customFormat="1" ht="15" customHeight="1" x14ac:dyDescent="0.3"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</row>
    <row r="1541" spans="10:45" s="52" customFormat="1" ht="15" customHeight="1" x14ac:dyDescent="0.3"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</row>
    <row r="1542" spans="10:45" s="52" customFormat="1" ht="15" customHeight="1" x14ac:dyDescent="0.3"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</row>
    <row r="1543" spans="10:45" s="52" customFormat="1" ht="15" customHeight="1" x14ac:dyDescent="0.3"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</row>
    <row r="1544" spans="10:45" s="52" customFormat="1" ht="15" customHeight="1" x14ac:dyDescent="0.3"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</row>
    <row r="1545" spans="10:45" s="52" customFormat="1" ht="15" customHeight="1" x14ac:dyDescent="0.3"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</row>
    <row r="1546" spans="10:45" s="52" customFormat="1" ht="15" customHeight="1" x14ac:dyDescent="0.3"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</row>
    <row r="1547" spans="10:45" s="52" customFormat="1" ht="15" customHeight="1" x14ac:dyDescent="0.3"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</row>
    <row r="1548" spans="10:45" s="52" customFormat="1" ht="15" customHeight="1" x14ac:dyDescent="0.3"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</row>
    <row r="1549" spans="10:45" s="52" customFormat="1" ht="15" customHeight="1" x14ac:dyDescent="0.3"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</row>
    <row r="1550" spans="10:45" s="52" customFormat="1" ht="15" customHeight="1" x14ac:dyDescent="0.3"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</row>
    <row r="1551" spans="10:45" s="52" customFormat="1" ht="15" customHeight="1" x14ac:dyDescent="0.3"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</row>
    <row r="1552" spans="10:45" s="52" customFormat="1" ht="15" customHeight="1" x14ac:dyDescent="0.3"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</row>
    <row r="1553" spans="10:45" s="52" customFormat="1" ht="15" customHeight="1" x14ac:dyDescent="0.3"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</row>
    <row r="1554" spans="10:45" s="52" customFormat="1" ht="15" customHeight="1" x14ac:dyDescent="0.3"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</row>
    <row r="1555" spans="10:45" s="52" customFormat="1" ht="15" customHeight="1" x14ac:dyDescent="0.3"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</row>
    <row r="1556" spans="10:45" s="52" customFormat="1" ht="15" customHeight="1" x14ac:dyDescent="0.3"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</row>
    <row r="1557" spans="10:45" s="52" customFormat="1" ht="15" customHeight="1" x14ac:dyDescent="0.3"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</row>
    <row r="1558" spans="10:45" s="52" customFormat="1" ht="15" customHeight="1" x14ac:dyDescent="0.3"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</row>
    <row r="1559" spans="10:45" s="52" customFormat="1" ht="15" customHeight="1" x14ac:dyDescent="0.3"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</row>
    <row r="1560" spans="10:45" s="52" customFormat="1" ht="15" customHeight="1" x14ac:dyDescent="0.3"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</row>
    <row r="1561" spans="10:45" s="52" customFormat="1" ht="15" customHeight="1" x14ac:dyDescent="0.3"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</row>
    <row r="1562" spans="10:45" s="52" customFormat="1" ht="15" customHeight="1" x14ac:dyDescent="0.3"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</row>
    <row r="1563" spans="10:45" s="52" customFormat="1" ht="15" customHeight="1" x14ac:dyDescent="0.3"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</row>
    <row r="1564" spans="10:45" s="52" customFormat="1" ht="15" customHeight="1" x14ac:dyDescent="0.3"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</row>
    <row r="1565" spans="10:45" s="52" customFormat="1" ht="15" customHeight="1" x14ac:dyDescent="0.3"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</row>
    <row r="1566" spans="10:45" s="52" customFormat="1" ht="15" customHeight="1" x14ac:dyDescent="0.3"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</row>
    <row r="1567" spans="10:45" s="52" customFormat="1" ht="15" customHeight="1" x14ac:dyDescent="0.3"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</row>
    <row r="1568" spans="10:45" s="52" customFormat="1" ht="15" customHeight="1" x14ac:dyDescent="0.3"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</row>
    <row r="1569" spans="10:45" s="52" customFormat="1" ht="15" customHeight="1" x14ac:dyDescent="0.3"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</row>
    <row r="1570" spans="10:45" s="52" customFormat="1" ht="15" customHeight="1" x14ac:dyDescent="0.3"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</row>
    <row r="1571" spans="10:45" s="52" customFormat="1" ht="15" customHeight="1" x14ac:dyDescent="0.3"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</row>
    <row r="1572" spans="10:45" s="52" customFormat="1" ht="15" customHeight="1" x14ac:dyDescent="0.3"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</row>
    <row r="1573" spans="10:45" s="52" customFormat="1" ht="15" customHeight="1" x14ac:dyDescent="0.3"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</row>
    <row r="1574" spans="10:45" s="52" customFormat="1" ht="15" customHeight="1" x14ac:dyDescent="0.3"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</row>
    <row r="1575" spans="10:45" s="52" customFormat="1" ht="15" customHeight="1" x14ac:dyDescent="0.3"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</row>
    <row r="1576" spans="10:45" s="52" customFormat="1" ht="15" customHeight="1" x14ac:dyDescent="0.3"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</row>
    <row r="1577" spans="10:45" s="52" customFormat="1" ht="15" customHeight="1" x14ac:dyDescent="0.3"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</row>
    <row r="1578" spans="10:45" s="52" customFormat="1" ht="15" customHeight="1" x14ac:dyDescent="0.3"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</row>
    <row r="1579" spans="10:45" s="52" customFormat="1" ht="15" customHeight="1" x14ac:dyDescent="0.3"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</row>
    <row r="1580" spans="10:45" s="52" customFormat="1" ht="15" customHeight="1" x14ac:dyDescent="0.3"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</row>
    <row r="1581" spans="10:45" s="52" customFormat="1" ht="15" customHeight="1" x14ac:dyDescent="0.3"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</row>
    <row r="1582" spans="10:45" s="52" customFormat="1" ht="15" customHeight="1" x14ac:dyDescent="0.3"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</row>
    <row r="1583" spans="10:45" s="52" customFormat="1" ht="15" customHeight="1" x14ac:dyDescent="0.3"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</row>
    <row r="1584" spans="10:45" s="52" customFormat="1" ht="15" customHeight="1" x14ac:dyDescent="0.3"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</row>
    <row r="1585" spans="10:45" s="52" customFormat="1" ht="15" customHeight="1" x14ac:dyDescent="0.3"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</row>
    <row r="1586" spans="10:45" s="52" customFormat="1" ht="15" customHeight="1" x14ac:dyDescent="0.3"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</row>
    <row r="1587" spans="10:45" s="52" customFormat="1" ht="15" customHeight="1" x14ac:dyDescent="0.3"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</row>
    <row r="1588" spans="10:45" s="52" customFormat="1" ht="15" customHeight="1" x14ac:dyDescent="0.3"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</row>
    <row r="1589" spans="10:45" s="52" customFormat="1" ht="15" customHeight="1" x14ac:dyDescent="0.3"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</row>
    <row r="1590" spans="10:45" s="52" customFormat="1" ht="15" customHeight="1" x14ac:dyDescent="0.3"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</row>
    <row r="1591" spans="10:45" s="52" customFormat="1" ht="15" customHeight="1" x14ac:dyDescent="0.3"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</row>
    <row r="1592" spans="10:45" s="52" customFormat="1" ht="15" customHeight="1" x14ac:dyDescent="0.3"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</row>
    <row r="1593" spans="10:45" s="52" customFormat="1" ht="15" customHeight="1" x14ac:dyDescent="0.3"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</row>
    <row r="1594" spans="10:45" s="52" customFormat="1" ht="15" customHeight="1" x14ac:dyDescent="0.3"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</row>
    <row r="1595" spans="10:45" s="52" customFormat="1" ht="15" customHeight="1" x14ac:dyDescent="0.3"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</row>
    <row r="1596" spans="10:45" s="52" customFormat="1" ht="15" customHeight="1" x14ac:dyDescent="0.3"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</row>
    <row r="1597" spans="10:45" s="52" customFormat="1" ht="15" customHeight="1" x14ac:dyDescent="0.3"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</row>
    <row r="1598" spans="10:45" s="52" customFormat="1" ht="15" customHeight="1" x14ac:dyDescent="0.3"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</row>
    <row r="1599" spans="10:45" s="52" customFormat="1" ht="15" customHeight="1" x14ac:dyDescent="0.3"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</row>
    <row r="1600" spans="10:45" s="52" customFormat="1" ht="15" customHeight="1" x14ac:dyDescent="0.3"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</row>
    <row r="1601" spans="10:45" s="52" customFormat="1" ht="15" customHeight="1" x14ac:dyDescent="0.3"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</row>
    <row r="1602" spans="10:45" s="52" customFormat="1" ht="15" customHeight="1" x14ac:dyDescent="0.3"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</row>
    <row r="1603" spans="10:45" s="52" customFormat="1" ht="15" customHeight="1" x14ac:dyDescent="0.3"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</row>
    <row r="1604" spans="10:45" s="52" customFormat="1" ht="15" customHeight="1" x14ac:dyDescent="0.3"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</row>
    <row r="1605" spans="10:45" s="52" customFormat="1" ht="15" customHeight="1" x14ac:dyDescent="0.3"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</row>
    <row r="1606" spans="10:45" s="52" customFormat="1" ht="15" customHeight="1" x14ac:dyDescent="0.3"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</row>
    <row r="1607" spans="10:45" s="52" customFormat="1" ht="15" customHeight="1" x14ac:dyDescent="0.3"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</row>
    <row r="1608" spans="10:45" s="52" customFormat="1" ht="15" customHeight="1" x14ac:dyDescent="0.3"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</row>
    <row r="1609" spans="10:45" s="52" customFormat="1" ht="15" customHeight="1" x14ac:dyDescent="0.3"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</row>
    <row r="1610" spans="10:45" s="52" customFormat="1" ht="15" customHeight="1" x14ac:dyDescent="0.3"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</row>
    <row r="1611" spans="10:45" s="52" customFormat="1" ht="15" customHeight="1" x14ac:dyDescent="0.3"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</row>
    <row r="1612" spans="10:45" s="52" customFormat="1" ht="15" customHeight="1" x14ac:dyDescent="0.3"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</row>
    <row r="1613" spans="10:45" s="52" customFormat="1" ht="15" customHeight="1" x14ac:dyDescent="0.3"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</row>
    <row r="1614" spans="10:45" s="52" customFormat="1" ht="15" customHeight="1" x14ac:dyDescent="0.3"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</row>
    <row r="1615" spans="10:45" s="52" customFormat="1" ht="15" customHeight="1" x14ac:dyDescent="0.3"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</row>
    <row r="1616" spans="10:45" s="52" customFormat="1" ht="15" customHeight="1" x14ac:dyDescent="0.3"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</row>
    <row r="1617" spans="10:45" s="52" customFormat="1" ht="15" customHeight="1" x14ac:dyDescent="0.3"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</row>
    <row r="1618" spans="10:45" s="52" customFormat="1" ht="15" customHeight="1" x14ac:dyDescent="0.3"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</row>
    <row r="1619" spans="10:45" s="52" customFormat="1" ht="15" customHeight="1" x14ac:dyDescent="0.3"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</row>
    <row r="1620" spans="10:45" s="52" customFormat="1" ht="15" customHeight="1" x14ac:dyDescent="0.3"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</row>
    <row r="1621" spans="10:45" s="52" customFormat="1" ht="15" customHeight="1" x14ac:dyDescent="0.3"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</row>
    <row r="1622" spans="10:45" s="52" customFormat="1" ht="15" customHeight="1" x14ac:dyDescent="0.3"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</row>
    <row r="1623" spans="10:45" s="52" customFormat="1" ht="15" customHeight="1" x14ac:dyDescent="0.3"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</row>
    <row r="1624" spans="10:45" s="52" customFormat="1" ht="15" customHeight="1" x14ac:dyDescent="0.3"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</row>
    <row r="1625" spans="10:45" s="52" customFormat="1" ht="15" customHeight="1" x14ac:dyDescent="0.3"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</row>
    <row r="1626" spans="10:45" s="52" customFormat="1" ht="15" customHeight="1" x14ac:dyDescent="0.3"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</row>
    <row r="1627" spans="10:45" s="52" customFormat="1" ht="15" customHeight="1" x14ac:dyDescent="0.3"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</row>
    <row r="1628" spans="10:45" s="52" customFormat="1" ht="15" customHeight="1" x14ac:dyDescent="0.3"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</row>
    <row r="1629" spans="10:45" s="52" customFormat="1" ht="15" customHeight="1" x14ac:dyDescent="0.3"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</row>
    <row r="1630" spans="10:45" s="52" customFormat="1" ht="15" customHeight="1" x14ac:dyDescent="0.3"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</row>
    <row r="1631" spans="10:45" s="52" customFormat="1" ht="15" customHeight="1" x14ac:dyDescent="0.3"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</row>
    <row r="1632" spans="10:45" s="52" customFormat="1" ht="15" customHeight="1" x14ac:dyDescent="0.3"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</row>
    <row r="1633" spans="10:45" s="52" customFormat="1" ht="15" customHeight="1" x14ac:dyDescent="0.3"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</row>
    <row r="1634" spans="10:45" s="52" customFormat="1" ht="15" customHeight="1" x14ac:dyDescent="0.3"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</row>
    <row r="1635" spans="10:45" s="52" customFormat="1" ht="15" customHeight="1" x14ac:dyDescent="0.3"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</row>
    <row r="1636" spans="10:45" s="52" customFormat="1" ht="15" customHeight="1" x14ac:dyDescent="0.3"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</row>
    <row r="1637" spans="10:45" s="52" customFormat="1" ht="15" customHeight="1" x14ac:dyDescent="0.3"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</row>
    <row r="1638" spans="10:45" s="52" customFormat="1" ht="15" customHeight="1" x14ac:dyDescent="0.3"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</row>
    <row r="1639" spans="10:45" s="52" customFormat="1" ht="15" customHeight="1" x14ac:dyDescent="0.3"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</row>
    <row r="1640" spans="10:45" s="52" customFormat="1" ht="15" customHeight="1" x14ac:dyDescent="0.3"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</row>
    <row r="1641" spans="10:45" s="52" customFormat="1" ht="15" customHeight="1" x14ac:dyDescent="0.3"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</row>
    <row r="1642" spans="10:45" s="52" customFormat="1" ht="15" customHeight="1" x14ac:dyDescent="0.3"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</row>
    <row r="1643" spans="10:45" s="52" customFormat="1" ht="15" customHeight="1" x14ac:dyDescent="0.3"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</row>
    <row r="1644" spans="10:45" s="52" customFormat="1" ht="15" customHeight="1" x14ac:dyDescent="0.3"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</row>
    <row r="1645" spans="10:45" s="52" customFormat="1" ht="15" customHeight="1" x14ac:dyDescent="0.3"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</row>
    <row r="1646" spans="10:45" s="52" customFormat="1" ht="15" customHeight="1" x14ac:dyDescent="0.3"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</row>
    <row r="1647" spans="10:45" s="52" customFormat="1" ht="15" customHeight="1" x14ac:dyDescent="0.3"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</row>
    <row r="1648" spans="10:45" s="52" customFormat="1" ht="15" customHeight="1" x14ac:dyDescent="0.3"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</row>
    <row r="1649" spans="10:45" s="52" customFormat="1" ht="15" customHeight="1" x14ac:dyDescent="0.3"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</row>
    <row r="1650" spans="10:45" s="52" customFormat="1" ht="15" customHeight="1" x14ac:dyDescent="0.3"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</row>
    <row r="1651" spans="10:45" s="52" customFormat="1" ht="15" customHeight="1" x14ac:dyDescent="0.3">
      <c r="J1651" s="53"/>
      <c r="K1651" s="53"/>
      <c r="L1651" s="53"/>
      <c r="M1651" s="53"/>
      <c r="N1651" s="53"/>
      <c r="O1651" s="53"/>
      <c r="P1651" s="53"/>
      <c r="Q1651" s="53"/>
      <c r="R1651" s="53"/>
      <c r="S1651" s="53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</row>
    <row r="1652" spans="10:45" s="52" customFormat="1" ht="15" customHeight="1" x14ac:dyDescent="0.3"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</row>
    <row r="1653" spans="10:45" s="52" customFormat="1" ht="15" customHeight="1" x14ac:dyDescent="0.3"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</row>
    <row r="1654" spans="10:45" s="52" customFormat="1" ht="15" customHeight="1" x14ac:dyDescent="0.3"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</row>
    <row r="1655" spans="10:45" s="52" customFormat="1" ht="15" customHeight="1" x14ac:dyDescent="0.3"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</row>
    <row r="1656" spans="10:45" s="52" customFormat="1" ht="15" customHeight="1" x14ac:dyDescent="0.3">
      <c r="J1656" s="53"/>
      <c r="K1656" s="53"/>
      <c r="L1656" s="53"/>
      <c r="M1656" s="53"/>
      <c r="N1656" s="53"/>
      <c r="O1656" s="53"/>
      <c r="P1656" s="53"/>
      <c r="Q1656" s="53"/>
      <c r="R1656" s="53"/>
      <c r="S1656" s="53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</row>
    <row r="1657" spans="10:45" s="52" customFormat="1" ht="15" customHeight="1" x14ac:dyDescent="0.3">
      <c r="J1657" s="53"/>
      <c r="K1657" s="53"/>
      <c r="L1657" s="53"/>
      <c r="M1657" s="53"/>
      <c r="N1657" s="53"/>
      <c r="O1657" s="53"/>
      <c r="P1657" s="53"/>
      <c r="Q1657" s="53"/>
      <c r="R1657" s="53"/>
      <c r="S1657" s="53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</row>
    <row r="1658" spans="10:45" s="52" customFormat="1" ht="15" customHeight="1" x14ac:dyDescent="0.3">
      <c r="J1658" s="53"/>
      <c r="K1658" s="53"/>
      <c r="L1658" s="53"/>
      <c r="M1658" s="53"/>
      <c r="N1658" s="53"/>
      <c r="O1658" s="53"/>
      <c r="P1658" s="53"/>
      <c r="Q1658" s="53"/>
      <c r="R1658" s="53"/>
      <c r="S1658" s="53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</row>
    <row r="1659" spans="10:45" s="52" customFormat="1" ht="15" customHeight="1" x14ac:dyDescent="0.3">
      <c r="J1659" s="53"/>
      <c r="K1659" s="53"/>
      <c r="L1659" s="53"/>
      <c r="M1659" s="53"/>
      <c r="N1659" s="53"/>
      <c r="O1659" s="53"/>
      <c r="P1659" s="53"/>
      <c r="Q1659" s="53"/>
      <c r="R1659" s="53"/>
      <c r="S1659" s="53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</row>
    <row r="1660" spans="10:45" s="52" customFormat="1" ht="15" customHeight="1" x14ac:dyDescent="0.3"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</row>
    <row r="1661" spans="10:45" s="52" customFormat="1" ht="15" customHeight="1" x14ac:dyDescent="0.3"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</row>
    <row r="1662" spans="10:45" s="52" customFormat="1" ht="15" customHeight="1" x14ac:dyDescent="0.3"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</row>
    <row r="1663" spans="10:45" s="52" customFormat="1" ht="15" customHeight="1" x14ac:dyDescent="0.3">
      <c r="J1663" s="53"/>
      <c r="K1663" s="53"/>
      <c r="L1663" s="53"/>
      <c r="M1663" s="53"/>
      <c r="N1663" s="53"/>
      <c r="O1663" s="53"/>
      <c r="P1663" s="53"/>
      <c r="Q1663" s="53"/>
      <c r="R1663" s="53"/>
      <c r="S1663" s="53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</row>
    <row r="1664" spans="10:45" s="52" customFormat="1" ht="15" customHeight="1" x14ac:dyDescent="0.3"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</row>
    <row r="1665" spans="10:45" s="52" customFormat="1" ht="15" customHeight="1" x14ac:dyDescent="0.3"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</row>
    <row r="1666" spans="10:45" s="52" customFormat="1" ht="15" customHeight="1" x14ac:dyDescent="0.3"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</row>
    <row r="1667" spans="10:45" s="52" customFormat="1" ht="15" customHeight="1" x14ac:dyDescent="0.3"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</row>
    <row r="1668" spans="10:45" s="52" customFormat="1" ht="15" customHeight="1" x14ac:dyDescent="0.3"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</row>
    <row r="1669" spans="10:45" s="52" customFormat="1" ht="15" customHeight="1" x14ac:dyDescent="0.3">
      <c r="J1669" s="53"/>
      <c r="K1669" s="53"/>
      <c r="L1669" s="53"/>
      <c r="M1669" s="53"/>
      <c r="N1669" s="53"/>
      <c r="O1669" s="53"/>
      <c r="P1669" s="53"/>
      <c r="Q1669" s="53"/>
      <c r="R1669" s="53"/>
      <c r="S1669" s="53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</row>
    <row r="1670" spans="10:45" s="52" customFormat="1" ht="15" customHeight="1" x14ac:dyDescent="0.3">
      <c r="J1670" s="53"/>
      <c r="K1670" s="53"/>
      <c r="L1670" s="53"/>
      <c r="M1670" s="53"/>
      <c r="N1670" s="53"/>
      <c r="O1670" s="53"/>
      <c r="P1670" s="53"/>
      <c r="Q1670" s="53"/>
      <c r="R1670" s="53"/>
      <c r="S1670" s="53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</row>
    <row r="1671" spans="10:45" s="52" customFormat="1" ht="15" customHeight="1" x14ac:dyDescent="0.3">
      <c r="J1671" s="53"/>
      <c r="K1671" s="53"/>
      <c r="L1671" s="53"/>
      <c r="M1671" s="53"/>
      <c r="N1671" s="53"/>
      <c r="O1671" s="53"/>
      <c r="P1671" s="53"/>
      <c r="Q1671" s="53"/>
      <c r="R1671" s="53"/>
      <c r="S1671" s="53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</row>
    <row r="1672" spans="10:45" s="52" customFormat="1" ht="15" customHeight="1" x14ac:dyDescent="0.3">
      <c r="J1672" s="53"/>
      <c r="K1672" s="53"/>
      <c r="L1672" s="53"/>
      <c r="M1672" s="53"/>
      <c r="N1672" s="53"/>
      <c r="O1672" s="53"/>
      <c r="P1672" s="53"/>
      <c r="Q1672" s="53"/>
      <c r="R1672" s="53"/>
      <c r="S1672" s="53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</row>
    <row r="1673" spans="10:45" s="52" customFormat="1" ht="15" customHeight="1" x14ac:dyDescent="0.3">
      <c r="J1673" s="53"/>
      <c r="K1673" s="53"/>
      <c r="L1673" s="53"/>
      <c r="M1673" s="53"/>
      <c r="N1673" s="53"/>
      <c r="O1673" s="53"/>
      <c r="P1673" s="53"/>
      <c r="Q1673" s="53"/>
      <c r="R1673" s="53"/>
      <c r="S1673" s="53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</row>
    <row r="1674" spans="10:45" s="52" customFormat="1" ht="15" customHeight="1" x14ac:dyDescent="0.3">
      <c r="J1674" s="53"/>
      <c r="K1674" s="53"/>
      <c r="L1674" s="53"/>
      <c r="M1674" s="53"/>
      <c r="N1674" s="53"/>
      <c r="O1674" s="53"/>
      <c r="P1674" s="53"/>
      <c r="Q1674" s="53"/>
      <c r="R1674" s="53"/>
      <c r="S1674" s="53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</row>
    <row r="1675" spans="10:45" s="52" customFormat="1" ht="15" customHeight="1" x14ac:dyDescent="0.3">
      <c r="J1675" s="53"/>
      <c r="K1675" s="53"/>
      <c r="L1675" s="53"/>
      <c r="M1675" s="53"/>
      <c r="N1675" s="53"/>
      <c r="O1675" s="53"/>
      <c r="P1675" s="53"/>
      <c r="Q1675" s="53"/>
      <c r="R1675" s="53"/>
      <c r="S1675" s="53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</row>
    <row r="1676" spans="10:45" s="52" customFormat="1" ht="15" customHeight="1" x14ac:dyDescent="0.3">
      <c r="J1676" s="53"/>
      <c r="K1676" s="53"/>
      <c r="L1676" s="53"/>
      <c r="M1676" s="53"/>
      <c r="N1676" s="53"/>
      <c r="O1676" s="53"/>
      <c r="P1676" s="53"/>
      <c r="Q1676" s="53"/>
      <c r="R1676" s="53"/>
      <c r="S1676" s="53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</row>
    <row r="1677" spans="10:45" s="52" customFormat="1" ht="15" customHeight="1" x14ac:dyDescent="0.3">
      <c r="J1677" s="53"/>
      <c r="K1677" s="53"/>
      <c r="L1677" s="53"/>
      <c r="M1677" s="53"/>
      <c r="N1677" s="53"/>
      <c r="O1677" s="53"/>
      <c r="P1677" s="53"/>
      <c r="Q1677" s="53"/>
      <c r="R1677" s="53"/>
      <c r="S1677" s="53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</row>
    <row r="1678" spans="10:45" s="52" customFormat="1" ht="15" customHeight="1" x14ac:dyDescent="0.3">
      <c r="J1678" s="53"/>
      <c r="K1678" s="53"/>
      <c r="L1678" s="53"/>
      <c r="M1678" s="53"/>
      <c r="N1678" s="53"/>
      <c r="O1678" s="53"/>
      <c r="P1678" s="53"/>
      <c r="Q1678" s="53"/>
      <c r="R1678" s="53"/>
      <c r="S1678" s="53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</row>
    <row r="1679" spans="10:45" s="52" customFormat="1" ht="15" customHeight="1" x14ac:dyDescent="0.3">
      <c r="J1679" s="53"/>
      <c r="K1679" s="53"/>
      <c r="L1679" s="53"/>
      <c r="M1679" s="53"/>
      <c r="N1679" s="53"/>
      <c r="O1679" s="53"/>
      <c r="P1679" s="53"/>
      <c r="Q1679" s="53"/>
      <c r="R1679" s="53"/>
      <c r="S1679" s="53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</row>
    <row r="1680" spans="10:45" s="52" customFormat="1" ht="15" customHeight="1" x14ac:dyDescent="0.3"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</row>
    <row r="1681" spans="10:45" s="52" customFormat="1" ht="15" customHeight="1" x14ac:dyDescent="0.3">
      <c r="J1681" s="53"/>
      <c r="K1681" s="53"/>
      <c r="L1681" s="53"/>
      <c r="M1681" s="53"/>
      <c r="N1681" s="53"/>
      <c r="O1681" s="53"/>
      <c r="P1681" s="53"/>
      <c r="Q1681" s="53"/>
      <c r="R1681" s="53"/>
      <c r="S1681" s="53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</row>
    <row r="1682" spans="10:45" s="52" customFormat="1" ht="15" customHeight="1" x14ac:dyDescent="0.3">
      <c r="J1682" s="53"/>
      <c r="K1682" s="53"/>
      <c r="L1682" s="53"/>
      <c r="M1682" s="53"/>
      <c r="N1682" s="53"/>
      <c r="O1682" s="53"/>
      <c r="P1682" s="53"/>
      <c r="Q1682" s="53"/>
      <c r="R1682" s="53"/>
      <c r="S1682" s="53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</row>
    <row r="1683" spans="10:45" s="52" customFormat="1" ht="15" customHeight="1" x14ac:dyDescent="0.3">
      <c r="J1683" s="53"/>
      <c r="K1683" s="53"/>
      <c r="L1683" s="53"/>
      <c r="M1683" s="53"/>
      <c r="N1683" s="53"/>
      <c r="O1683" s="53"/>
      <c r="P1683" s="53"/>
      <c r="Q1683" s="53"/>
      <c r="R1683" s="53"/>
      <c r="S1683" s="53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</row>
    <row r="1684" spans="10:45" s="52" customFormat="1" ht="15" customHeight="1" x14ac:dyDescent="0.3"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</row>
    <row r="1685" spans="10:45" s="52" customFormat="1" ht="15" customHeight="1" x14ac:dyDescent="0.3">
      <c r="J1685" s="53"/>
      <c r="K1685" s="53"/>
      <c r="L1685" s="53"/>
      <c r="M1685" s="53"/>
      <c r="N1685" s="53"/>
      <c r="O1685" s="53"/>
      <c r="P1685" s="53"/>
      <c r="Q1685" s="53"/>
      <c r="R1685" s="53"/>
      <c r="S1685" s="53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</row>
    <row r="1686" spans="10:45" s="52" customFormat="1" ht="15" customHeight="1" x14ac:dyDescent="0.3">
      <c r="J1686" s="53"/>
      <c r="K1686" s="53"/>
      <c r="L1686" s="53"/>
      <c r="M1686" s="53"/>
      <c r="N1686" s="53"/>
      <c r="O1686" s="53"/>
      <c r="P1686" s="53"/>
      <c r="Q1686" s="53"/>
      <c r="R1686" s="53"/>
      <c r="S1686" s="53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</row>
    <row r="1687" spans="10:45" s="52" customFormat="1" ht="15" customHeight="1" x14ac:dyDescent="0.3">
      <c r="J1687" s="53"/>
      <c r="K1687" s="53"/>
      <c r="L1687" s="53"/>
      <c r="M1687" s="53"/>
      <c r="N1687" s="53"/>
      <c r="O1687" s="53"/>
      <c r="P1687" s="53"/>
      <c r="Q1687" s="53"/>
      <c r="R1687" s="53"/>
      <c r="S1687" s="53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</row>
    <row r="1688" spans="10:45" s="52" customFormat="1" ht="15" customHeight="1" x14ac:dyDescent="0.3"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</row>
    <row r="1689" spans="10:45" s="52" customFormat="1" ht="15" customHeight="1" x14ac:dyDescent="0.3">
      <c r="J1689" s="53"/>
      <c r="K1689" s="53"/>
      <c r="L1689" s="53"/>
      <c r="M1689" s="53"/>
      <c r="N1689" s="53"/>
      <c r="O1689" s="53"/>
      <c r="P1689" s="53"/>
      <c r="Q1689" s="53"/>
      <c r="R1689" s="53"/>
      <c r="S1689" s="53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</row>
    <row r="1690" spans="10:45" s="52" customFormat="1" ht="15" customHeight="1" x14ac:dyDescent="0.3"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</row>
    <row r="1691" spans="10:45" s="52" customFormat="1" ht="15" customHeight="1" x14ac:dyDescent="0.3">
      <c r="J1691" s="53"/>
      <c r="K1691" s="53"/>
      <c r="L1691" s="53"/>
      <c r="M1691" s="53"/>
      <c r="N1691" s="53"/>
      <c r="O1691" s="53"/>
      <c r="P1691" s="53"/>
      <c r="Q1691" s="53"/>
      <c r="R1691" s="53"/>
      <c r="S1691" s="53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</row>
    <row r="1692" spans="10:45" s="52" customFormat="1" ht="15" customHeight="1" x14ac:dyDescent="0.3">
      <c r="J1692" s="53"/>
      <c r="K1692" s="53"/>
      <c r="L1692" s="53"/>
      <c r="M1692" s="53"/>
      <c r="N1692" s="53"/>
      <c r="O1692" s="53"/>
      <c r="P1692" s="53"/>
      <c r="Q1692" s="53"/>
      <c r="R1692" s="53"/>
      <c r="S1692" s="53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</row>
    <row r="1693" spans="10:45" s="52" customFormat="1" ht="15" customHeight="1" x14ac:dyDescent="0.3">
      <c r="J1693" s="53"/>
      <c r="K1693" s="53"/>
      <c r="L1693" s="53"/>
      <c r="M1693" s="53"/>
      <c r="N1693" s="53"/>
      <c r="O1693" s="53"/>
      <c r="P1693" s="53"/>
      <c r="Q1693" s="53"/>
      <c r="R1693" s="53"/>
      <c r="S1693" s="53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</row>
    <row r="1694" spans="10:45" s="52" customFormat="1" ht="15" customHeight="1" x14ac:dyDescent="0.3">
      <c r="J1694" s="53"/>
      <c r="K1694" s="53"/>
      <c r="L1694" s="53"/>
      <c r="M1694" s="53"/>
      <c r="N1694" s="53"/>
      <c r="O1694" s="53"/>
      <c r="P1694" s="53"/>
      <c r="Q1694" s="53"/>
      <c r="R1694" s="53"/>
      <c r="S1694" s="53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</row>
    <row r="1695" spans="10:45" s="52" customFormat="1" ht="15" customHeight="1" x14ac:dyDescent="0.3"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</row>
    <row r="1696" spans="10:45" s="52" customFormat="1" ht="15" customHeight="1" x14ac:dyDescent="0.3">
      <c r="J1696" s="53"/>
      <c r="K1696" s="53"/>
      <c r="L1696" s="53"/>
      <c r="M1696" s="53"/>
      <c r="N1696" s="53"/>
      <c r="O1696" s="53"/>
      <c r="P1696" s="53"/>
      <c r="Q1696" s="53"/>
      <c r="R1696" s="53"/>
      <c r="S1696" s="53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</row>
    <row r="1697" spans="10:45" s="52" customFormat="1" ht="15" customHeight="1" x14ac:dyDescent="0.3">
      <c r="J1697" s="53"/>
      <c r="K1697" s="53"/>
      <c r="L1697" s="53"/>
      <c r="M1697" s="53"/>
      <c r="N1697" s="53"/>
      <c r="O1697" s="53"/>
      <c r="P1697" s="53"/>
      <c r="Q1697" s="53"/>
      <c r="R1697" s="53"/>
      <c r="S1697" s="53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</row>
    <row r="1698" spans="10:45" s="52" customFormat="1" ht="15" customHeight="1" x14ac:dyDescent="0.3"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</row>
    <row r="1699" spans="10:45" s="52" customFormat="1" ht="15" customHeight="1" x14ac:dyDescent="0.3">
      <c r="J1699" s="53"/>
      <c r="K1699" s="53"/>
      <c r="L1699" s="53"/>
      <c r="M1699" s="53"/>
      <c r="N1699" s="53"/>
      <c r="O1699" s="53"/>
      <c r="P1699" s="53"/>
      <c r="Q1699" s="53"/>
      <c r="R1699" s="53"/>
      <c r="S1699" s="53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</row>
    <row r="1700" spans="10:45" s="52" customFormat="1" ht="15" customHeight="1" x14ac:dyDescent="0.3">
      <c r="J1700" s="53"/>
      <c r="K1700" s="53"/>
      <c r="L1700" s="53"/>
      <c r="M1700" s="53"/>
      <c r="N1700" s="53"/>
      <c r="O1700" s="53"/>
      <c r="P1700" s="53"/>
      <c r="Q1700" s="53"/>
      <c r="R1700" s="53"/>
      <c r="S1700" s="53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</row>
    <row r="1701" spans="10:45" s="52" customFormat="1" ht="15" customHeight="1" x14ac:dyDescent="0.3">
      <c r="J1701" s="53"/>
      <c r="K1701" s="53"/>
      <c r="L1701" s="53"/>
      <c r="M1701" s="53"/>
      <c r="N1701" s="53"/>
      <c r="O1701" s="53"/>
      <c r="P1701" s="53"/>
      <c r="Q1701" s="53"/>
      <c r="R1701" s="53"/>
      <c r="S1701" s="53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</row>
    <row r="1702" spans="10:45" s="52" customFormat="1" ht="15" customHeight="1" x14ac:dyDescent="0.3">
      <c r="J1702" s="53"/>
      <c r="K1702" s="53"/>
      <c r="L1702" s="53"/>
      <c r="M1702" s="53"/>
      <c r="N1702" s="53"/>
      <c r="O1702" s="53"/>
      <c r="P1702" s="53"/>
      <c r="Q1702" s="53"/>
      <c r="R1702" s="53"/>
      <c r="S1702" s="53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</row>
    <row r="1703" spans="10:45" s="52" customFormat="1" ht="15" customHeight="1" x14ac:dyDescent="0.3">
      <c r="J1703" s="53"/>
      <c r="K1703" s="53"/>
      <c r="L1703" s="53"/>
      <c r="M1703" s="53"/>
      <c r="N1703" s="53"/>
      <c r="O1703" s="53"/>
      <c r="P1703" s="53"/>
      <c r="Q1703" s="53"/>
      <c r="R1703" s="53"/>
      <c r="S1703" s="53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</row>
    <row r="1704" spans="10:45" s="52" customFormat="1" ht="15" customHeight="1" x14ac:dyDescent="0.3">
      <c r="J1704" s="53"/>
      <c r="K1704" s="53"/>
      <c r="L1704" s="53"/>
      <c r="M1704" s="53"/>
      <c r="N1704" s="53"/>
      <c r="O1704" s="53"/>
      <c r="P1704" s="53"/>
      <c r="Q1704" s="53"/>
      <c r="R1704" s="53"/>
      <c r="S1704" s="53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</row>
    <row r="1705" spans="10:45" s="52" customFormat="1" ht="15" customHeight="1" x14ac:dyDescent="0.3"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</row>
    <row r="1706" spans="10:45" s="52" customFormat="1" ht="15" customHeight="1" x14ac:dyDescent="0.3">
      <c r="J1706" s="53"/>
      <c r="K1706" s="53"/>
      <c r="L1706" s="53"/>
      <c r="M1706" s="53"/>
      <c r="N1706" s="53"/>
      <c r="O1706" s="53"/>
      <c r="P1706" s="53"/>
      <c r="Q1706" s="53"/>
      <c r="R1706" s="53"/>
      <c r="S1706" s="53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</row>
    <row r="1707" spans="10:45" s="52" customFormat="1" ht="15" customHeight="1" x14ac:dyDescent="0.3">
      <c r="J1707" s="53"/>
      <c r="K1707" s="53"/>
      <c r="L1707" s="53"/>
      <c r="M1707" s="53"/>
      <c r="N1707" s="53"/>
      <c r="O1707" s="53"/>
      <c r="P1707" s="53"/>
      <c r="Q1707" s="53"/>
      <c r="R1707" s="53"/>
      <c r="S1707" s="53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</row>
    <row r="1708" spans="10:45" s="52" customFormat="1" ht="15" customHeight="1" x14ac:dyDescent="0.3">
      <c r="J1708" s="53"/>
      <c r="K1708" s="53"/>
      <c r="L1708" s="53"/>
      <c r="M1708" s="53"/>
      <c r="N1708" s="53"/>
      <c r="O1708" s="53"/>
      <c r="P1708" s="53"/>
      <c r="Q1708" s="53"/>
      <c r="R1708" s="53"/>
      <c r="S1708" s="53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</row>
    <row r="1709" spans="10:45" s="52" customFormat="1" ht="15" customHeight="1" x14ac:dyDescent="0.3">
      <c r="J1709" s="53"/>
      <c r="K1709" s="53"/>
      <c r="L1709" s="53"/>
      <c r="M1709" s="53"/>
      <c r="N1709" s="53"/>
      <c r="O1709" s="53"/>
      <c r="P1709" s="53"/>
      <c r="Q1709" s="53"/>
      <c r="R1709" s="53"/>
      <c r="S1709" s="53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</row>
    <row r="1710" spans="10:45" s="52" customFormat="1" ht="15" customHeight="1" x14ac:dyDescent="0.3">
      <c r="J1710" s="53"/>
      <c r="K1710" s="53"/>
      <c r="L1710" s="53"/>
      <c r="M1710" s="53"/>
      <c r="N1710" s="53"/>
      <c r="O1710" s="53"/>
      <c r="P1710" s="53"/>
      <c r="Q1710" s="53"/>
      <c r="R1710" s="53"/>
      <c r="S1710" s="53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</row>
    <row r="1711" spans="10:45" s="52" customFormat="1" ht="15" customHeight="1" x14ac:dyDescent="0.3">
      <c r="J1711" s="53"/>
      <c r="K1711" s="53"/>
      <c r="L1711" s="53"/>
      <c r="M1711" s="53"/>
      <c r="N1711" s="53"/>
      <c r="O1711" s="53"/>
      <c r="P1711" s="53"/>
      <c r="Q1711" s="53"/>
      <c r="R1711" s="53"/>
      <c r="S1711" s="53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</row>
    <row r="1712" spans="10:45" s="52" customFormat="1" ht="15" customHeight="1" x14ac:dyDescent="0.3">
      <c r="J1712" s="53"/>
      <c r="K1712" s="53"/>
      <c r="L1712" s="53"/>
      <c r="M1712" s="53"/>
      <c r="N1712" s="53"/>
      <c r="O1712" s="53"/>
      <c r="P1712" s="53"/>
      <c r="Q1712" s="53"/>
      <c r="R1712" s="53"/>
      <c r="S1712" s="53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</row>
    <row r="1713" spans="10:45" s="52" customFormat="1" ht="15" customHeight="1" x14ac:dyDescent="0.3">
      <c r="J1713" s="53"/>
      <c r="K1713" s="53"/>
      <c r="L1713" s="53"/>
      <c r="M1713" s="53"/>
      <c r="N1713" s="53"/>
      <c r="O1713" s="53"/>
      <c r="P1713" s="53"/>
      <c r="Q1713" s="53"/>
      <c r="R1713" s="53"/>
      <c r="S1713" s="53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</row>
    <row r="1714" spans="10:45" s="52" customFormat="1" ht="15" customHeight="1" x14ac:dyDescent="0.3">
      <c r="J1714" s="53"/>
      <c r="K1714" s="53"/>
      <c r="L1714" s="53"/>
      <c r="M1714" s="53"/>
      <c r="N1714" s="53"/>
      <c r="O1714" s="53"/>
      <c r="P1714" s="53"/>
      <c r="Q1714" s="53"/>
      <c r="R1714" s="53"/>
      <c r="S1714" s="53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</row>
    <row r="1715" spans="10:45" s="52" customFormat="1" ht="15" customHeight="1" x14ac:dyDescent="0.3">
      <c r="J1715" s="53"/>
      <c r="K1715" s="53"/>
      <c r="L1715" s="53"/>
      <c r="M1715" s="53"/>
      <c r="N1715" s="53"/>
      <c r="O1715" s="53"/>
      <c r="P1715" s="53"/>
      <c r="Q1715" s="53"/>
      <c r="R1715" s="53"/>
      <c r="S1715" s="53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</row>
    <row r="1716" spans="10:45" s="52" customFormat="1" ht="15" customHeight="1" x14ac:dyDescent="0.3">
      <c r="J1716" s="53"/>
      <c r="K1716" s="53"/>
      <c r="L1716" s="53"/>
      <c r="M1716" s="53"/>
      <c r="N1716" s="53"/>
      <c r="O1716" s="53"/>
      <c r="P1716" s="53"/>
      <c r="Q1716" s="53"/>
      <c r="R1716" s="53"/>
      <c r="S1716" s="53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</row>
    <row r="1717" spans="10:45" s="52" customFormat="1" ht="15" customHeight="1" x14ac:dyDescent="0.3"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</row>
    <row r="1718" spans="10:45" s="52" customFormat="1" ht="15" customHeight="1" x14ac:dyDescent="0.3">
      <c r="J1718" s="53"/>
      <c r="K1718" s="53"/>
      <c r="L1718" s="53"/>
      <c r="M1718" s="53"/>
      <c r="N1718" s="53"/>
      <c r="O1718" s="53"/>
      <c r="P1718" s="53"/>
      <c r="Q1718" s="53"/>
      <c r="R1718" s="53"/>
      <c r="S1718" s="53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</row>
    <row r="1719" spans="10:45" s="52" customFormat="1" ht="15" customHeight="1" x14ac:dyDescent="0.3"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</row>
    <row r="1720" spans="10:45" s="52" customFormat="1" ht="15" customHeight="1" x14ac:dyDescent="0.3"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</row>
    <row r="1721" spans="10:45" s="52" customFormat="1" ht="15" customHeight="1" x14ac:dyDescent="0.3"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</row>
    <row r="1722" spans="10:45" s="52" customFormat="1" ht="15" customHeight="1" x14ac:dyDescent="0.3"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</row>
    <row r="1723" spans="10:45" s="52" customFormat="1" ht="15" customHeight="1" x14ac:dyDescent="0.3"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</row>
    <row r="1724" spans="10:45" s="52" customFormat="1" ht="15" customHeight="1" x14ac:dyDescent="0.3">
      <c r="J1724" s="53"/>
      <c r="K1724" s="53"/>
      <c r="L1724" s="53"/>
      <c r="M1724" s="53"/>
      <c r="N1724" s="53"/>
      <c r="O1724" s="53"/>
      <c r="P1724" s="53"/>
      <c r="Q1724" s="53"/>
      <c r="R1724" s="53"/>
      <c r="S1724" s="53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</row>
    <row r="1725" spans="10:45" s="52" customFormat="1" ht="15" customHeight="1" x14ac:dyDescent="0.3"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</row>
    <row r="1726" spans="10:45" s="52" customFormat="1" ht="15" customHeight="1" x14ac:dyDescent="0.3">
      <c r="J1726" s="53"/>
      <c r="K1726" s="53"/>
      <c r="L1726" s="53"/>
      <c r="M1726" s="53"/>
      <c r="N1726" s="53"/>
      <c r="O1726" s="53"/>
      <c r="P1726" s="53"/>
      <c r="Q1726" s="53"/>
      <c r="R1726" s="53"/>
      <c r="S1726" s="53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</row>
    <row r="1727" spans="10:45" s="52" customFormat="1" ht="15" customHeight="1" x14ac:dyDescent="0.3">
      <c r="J1727" s="53"/>
      <c r="K1727" s="53"/>
      <c r="L1727" s="53"/>
      <c r="M1727" s="53"/>
      <c r="N1727" s="53"/>
      <c r="O1727" s="53"/>
      <c r="P1727" s="53"/>
      <c r="Q1727" s="53"/>
      <c r="R1727" s="53"/>
      <c r="S1727" s="53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</row>
    <row r="1728" spans="10:45" s="52" customFormat="1" ht="15" customHeight="1" x14ac:dyDescent="0.3"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</row>
    <row r="1729" spans="10:45" s="52" customFormat="1" ht="15" customHeight="1" x14ac:dyDescent="0.3">
      <c r="J1729" s="53"/>
      <c r="K1729" s="53"/>
      <c r="L1729" s="53"/>
      <c r="M1729" s="53"/>
      <c r="N1729" s="53"/>
      <c r="O1729" s="53"/>
      <c r="P1729" s="53"/>
      <c r="Q1729" s="53"/>
      <c r="R1729" s="53"/>
      <c r="S1729" s="53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</row>
    <row r="1730" spans="10:45" s="52" customFormat="1" ht="15" customHeight="1" x14ac:dyDescent="0.3">
      <c r="J1730" s="53"/>
      <c r="K1730" s="53"/>
      <c r="L1730" s="53"/>
      <c r="M1730" s="53"/>
      <c r="N1730" s="53"/>
      <c r="O1730" s="53"/>
      <c r="P1730" s="53"/>
      <c r="Q1730" s="53"/>
      <c r="R1730" s="53"/>
      <c r="S1730" s="53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</row>
    <row r="1731" spans="10:45" s="52" customFormat="1" ht="15" customHeight="1" x14ac:dyDescent="0.3">
      <c r="J1731" s="53"/>
      <c r="K1731" s="53"/>
      <c r="L1731" s="53"/>
      <c r="M1731" s="53"/>
      <c r="N1731" s="53"/>
      <c r="O1731" s="53"/>
      <c r="P1731" s="53"/>
      <c r="Q1731" s="53"/>
      <c r="R1731" s="53"/>
      <c r="S1731" s="53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</row>
    <row r="1732" spans="10:45" s="52" customFormat="1" ht="15" customHeight="1" x14ac:dyDescent="0.3">
      <c r="J1732" s="53"/>
      <c r="K1732" s="53"/>
      <c r="L1732" s="53"/>
      <c r="M1732" s="53"/>
      <c r="N1732" s="53"/>
      <c r="O1732" s="53"/>
      <c r="P1732" s="53"/>
      <c r="Q1732" s="53"/>
      <c r="R1732" s="53"/>
      <c r="S1732" s="53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</row>
    <row r="1733" spans="10:45" s="52" customFormat="1" ht="15" customHeight="1" x14ac:dyDescent="0.3">
      <c r="J1733" s="53"/>
      <c r="K1733" s="53"/>
      <c r="L1733" s="53"/>
      <c r="M1733" s="53"/>
      <c r="N1733" s="53"/>
      <c r="O1733" s="53"/>
      <c r="P1733" s="53"/>
      <c r="Q1733" s="53"/>
      <c r="R1733" s="53"/>
      <c r="S1733" s="53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</row>
    <row r="1734" spans="10:45" s="52" customFormat="1" ht="15" customHeight="1" x14ac:dyDescent="0.3">
      <c r="J1734" s="53"/>
      <c r="K1734" s="53"/>
      <c r="L1734" s="53"/>
      <c r="M1734" s="53"/>
      <c r="N1734" s="53"/>
      <c r="O1734" s="53"/>
      <c r="P1734" s="53"/>
      <c r="Q1734" s="53"/>
      <c r="R1734" s="53"/>
      <c r="S1734" s="53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</row>
    <row r="1735" spans="10:45" s="52" customFormat="1" ht="15" customHeight="1" x14ac:dyDescent="0.3">
      <c r="J1735" s="53"/>
      <c r="K1735" s="53"/>
      <c r="L1735" s="53"/>
      <c r="M1735" s="53"/>
      <c r="N1735" s="53"/>
      <c r="O1735" s="53"/>
      <c r="P1735" s="53"/>
      <c r="Q1735" s="53"/>
      <c r="R1735" s="53"/>
      <c r="S1735" s="53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</row>
    <row r="1736" spans="10:45" s="52" customFormat="1" ht="15" customHeight="1" x14ac:dyDescent="0.3">
      <c r="J1736" s="53"/>
      <c r="K1736" s="53"/>
      <c r="L1736" s="53"/>
      <c r="M1736" s="53"/>
      <c r="N1736" s="53"/>
      <c r="O1736" s="53"/>
      <c r="P1736" s="53"/>
      <c r="Q1736" s="53"/>
      <c r="R1736" s="53"/>
      <c r="S1736" s="53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</row>
    <row r="1737" spans="10:45" s="52" customFormat="1" ht="15" customHeight="1" x14ac:dyDescent="0.3">
      <c r="J1737" s="53"/>
      <c r="K1737" s="53"/>
      <c r="L1737" s="53"/>
      <c r="M1737" s="53"/>
      <c r="N1737" s="53"/>
      <c r="O1737" s="53"/>
      <c r="P1737" s="53"/>
      <c r="Q1737" s="53"/>
      <c r="R1737" s="53"/>
      <c r="S1737" s="53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</row>
    <row r="1738" spans="10:45" s="52" customFormat="1" ht="15" customHeight="1" x14ac:dyDescent="0.3"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</row>
    <row r="1739" spans="10:45" s="52" customFormat="1" ht="15" customHeight="1" x14ac:dyDescent="0.3">
      <c r="J1739" s="53"/>
      <c r="K1739" s="53"/>
      <c r="L1739" s="53"/>
      <c r="M1739" s="53"/>
      <c r="N1739" s="53"/>
      <c r="O1739" s="53"/>
      <c r="P1739" s="53"/>
      <c r="Q1739" s="53"/>
      <c r="R1739" s="53"/>
      <c r="S1739" s="53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</row>
    <row r="1740" spans="10:45" s="52" customFormat="1" ht="15" customHeight="1" x14ac:dyDescent="0.3"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</row>
  </sheetData>
  <mergeCells count="159">
    <mergeCell ref="J104:K104"/>
    <mergeCell ref="L104:M104"/>
    <mergeCell ref="N104:O104"/>
    <mergeCell ref="P104:Q104"/>
    <mergeCell ref="J67:K67"/>
    <mergeCell ref="L67:M67"/>
    <mergeCell ref="N67:O67"/>
    <mergeCell ref="P67:Q67"/>
    <mergeCell ref="F22:F23"/>
    <mergeCell ref="G22:G23"/>
    <mergeCell ref="I32:Q32"/>
    <mergeCell ref="P33:Q33"/>
    <mergeCell ref="J33:K33"/>
    <mergeCell ref="L33:M33"/>
    <mergeCell ref="N33:O33"/>
    <mergeCell ref="P90:Q90"/>
    <mergeCell ref="J90:K90"/>
    <mergeCell ref="L90:M90"/>
    <mergeCell ref="P75:Q75"/>
    <mergeCell ref="A102:Q102"/>
    <mergeCell ref="A101:Q101"/>
    <mergeCell ref="A100:Q100"/>
    <mergeCell ref="A99:Q99"/>
    <mergeCell ref="A92:A96"/>
    <mergeCell ref="R3:S3"/>
    <mergeCell ref="R11:S11"/>
    <mergeCell ref="R33:S33"/>
    <mergeCell ref="R41:S41"/>
    <mergeCell ref="R67:S67"/>
    <mergeCell ref="R75:S75"/>
    <mergeCell ref="R90:S90"/>
    <mergeCell ref="R104:S104"/>
    <mergeCell ref="R109:S109"/>
    <mergeCell ref="A115:Q115"/>
    <mergeCell ref="A116:Q116"/>
    <mergeCell ref="A117:Q117"/>
    <mergeCell ref="J109:K109"/>
    <mergeCell ref="L109:M109"/>
    <mergeCell ref="N109:O109"/>
    <mergeCell ref="P109:Q109"/>
    <mergeCell ref="A111:A112"/>
    <mergeCell ref="B111:B112"/>
    <mergeCell ref="C111:C112"/>
    <mergeCell ref="D111:D112"/>
    <mergeCell ref="E111:E112"/>
    <mergeCell ref="F111:F112"/>
    <mergeCell ref="G111:G112"/>
    <mergeCell ref="A106:A107"/>
    <mergeCell ref="B106:B107"/>
    <mergeCell ref="C106:C107"/>
    <mergeCell ref="D106:D107"/>
    <mergeCell ref="E106:E107"/>
    <mergeCell ref="F106:F107"/>
    <mergeCell ref="G106:G107"/>
    <mergeCell ref="B22:B23"/>
    <mergeCell ref="C22:C23"/>
    <mergeCell ref="D22:D23"/>
    <mergeCell ref="C43:C47"/>
    <mergeCell ref="B43:B47"/>
    <mergeCell ref="B54:B55"/>
    <mergeCell ref="C54:C55"/>
    <mergeCell ref="D54:D55"/>
    <mergeCell ref="E54:E55"/>
    <mergeCell ref="F54:F55"/>
    <mergeCell ref="G54:G55"/>
    <mergeCell ref="F48:F53"/>
    <mergeCell ref="G48:G53"/>
    <mergeCell ref="A64:Q64"/>
    <mergeCell ref="A65:Q65"/>
    <mergeCell ref="A43:A55"/>
    <mergeCell ref="E22:E23"/>
    <mergeCell ref="G20:G21"/>
    <mergeCell ref="P3:Q3"/>
    <mergeCell ref="N3:O3"/>
    <mergeCell ref="L3:M3"/>
    <mergeCell ref="J3:K3"/>
    <mergeCell ref="J11:K11"/>
    <mergeCell ref="L11:M11"/>
    <mergeCell ref="N11:O11"/>
    <mergeCell ref="P11:Q11"/>
    <mergeCell ref="D35:D39"/>
    <mergeCell ref="C35:C39"/>
    <mergeCell ref="F43:F47"/>
    <mergeCell ref="E43:E47"/>
    <mergeCell ref="D43:D47"/>
    <mergeCell ref="A58:Q58"/>
    <mergeCell ref="A69:A73"/>
    <mergeCell ref="G69:G73"/>
    <mergeCell ref="F69:F73"/>
    <mergeCell ref="E69:E73"/>
    <mergeCell ref="D69:D73"/>
    <mergeCell ref="G43:G47"/>
    <mergeCell ref="C69:C73"/>
    <mergeCell ref="B69:B73"/>
    <mergeCell ref="B13:B17"/>
    <mergeCell ref="F18:F19"/>
    <mergeCell ref="N90:O90"/>
    <mergeCell ref="B32:C32"/>
    <mergeCell ref="B89:C89"/>
    <mergeCell ref="G35:G39"/>
    <mergeCell ref="F35:F39"/>
    <mergeCell ref="B48:B53"/>
    <mergeCell ref="C48:C53"/>
    <mergeCell ref="D48:D53"/>
    <mergeCell ref="E48:E53"/>
    <mergeCell ref="E35:E39"/>
    <mergeCell ref="B35:B39"/>
    <mergeCell ref="I66:Q66"/>
    <mergeCell ref="F77:F81"/>
    <mergeCell ref="E77:E81"/>
    <mergeCell ref="D77:D81"/>
    <mergeCell ref="A31:Q31"/>
    <mergeCell ref="A30:Q30"/>
    <mergeCell ref="J41:K41"/>
    <mergeCell ref="L41:M41"/>
    <mergeCell ref="N41:O41"/>
    <mergeCell ref="P41:Q41"/>
    <mergeCell ref="A35:A39"/>
    <mergeCell ref="A5:A9"/>
    <mergeCell ref="B18:B19"/>
    <mergeCell ref="C18:C19"/>
    <mergeCell ref="D18:D19"/>
    <mergeCell ref="E18:E19"/>
    <mergeCell ref="I10:Q10"/>
    <mergeCell ref="G5:G9"/>
    <mergeCell ref="F5:F9"/>
    <mergeCell ref="E5:E9"/>
    <mergeCell ref="D5:D9"/>
    <mergeCell ref="C5:C9"/>
    <mergeCell ref="B5:B9"/>
    <mergeCell ref="G18:G19"/>
    <mergeCell ref="G13:G17"/>
    <mergeCell ref="F13:F17"/>
    <mergeCell ref="E13:E17"/>
    <mergeCell ref="D13:D17"/>
    <mergeCell ref="C13:C17"/>
    <mergeCell ref="A13:A23"/>
    <mergeCell ref="B20:B21"/>
    <mergeCell ref="C20:C21"/>
    <mergeCell ref="D20:D21"/>
    <mergeCell ref="E20:E21"/>
    <mergeCell ref="F20:F21"/>
    <mergeCell ref="G92:G96"/>
    <mergeCell ref="F92:F96"/>
    <mergeCell ref="E92:E96"/>
    <mergeCell ref="D92:D96"/>
    <mergeCell ref="J75:K75"/>
    <mergeCell ref="L75:M75"/>
    <mergeCell ref="N75:O75"/>
    <mergeCell ref="B77:B81"/>
    <mergeCell ref="C77:C81"/>
    <mergeCell ref="A87:Q87"/>
    <mergeCell ref="A86:Q86"/>
    <mergeCell ref="A85:Q85"/>
    <mergeCell ref="A84:Q84"/>
    <mergeCell ref="C92:C96"/>
    <mergeCell ref="B92:B96"/>
    <mergeCell ref="A77:A81"/>
    <mergeCell ref="G77:G81"/>
  </mergeCells>
  <pageMargins left="0.7" right="0.7" top="0.75" bottom="0.75" header="0" footer="0"/>
  <pageSetup scale="48" orientation="landscape" r:id="rId1"/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F67E-89E2-4061-94AE-5A4DCAD24D58}">
  <dimension ref="A1:AR9"/>
  <sheetViews>
    <sheetView workbookViewId="0">
      <selection activeCell="C26" sqref="C26"/>
    </sheetView>
  </sheetViews>
  <sheetFormatPr defaultColWidth="8.6640625" defaultRowHeight="13.8" x14ac:dyDescent="0.3"/>
  <cols>
    <col min="1" max="1" width="75.5546875" style="55" customWidth="1"/>
    <col min="2" max="2" width="13.33203125" style="55" bestFit="1" customWidth="1"/>
    <col min="3" max="5" width="13.33203125" style="55" customWidth="1"/>
    <col min="6" max="6" width="12.6640625" style="55" bestFit="1" customWidth="1"/>
    <col min="7" max="7" width="12.44140625" style="55" bestFit="1" customWidth="1"/>
    <col min="8" max="8" width="13.33203125" style="55" bestFit="1" customWidth="1"/>
    <col min="9" max="9" width="12.6640625" style="55" bestFit="1" customWidth="1"/>
    <col min="10" max="10" width="12.44140625" style="55" bestFit="1" customWidth="1"/>
    <col min="11" max="11" width="13.33203125" style="55" bestFit="1" customWidth="1"/>
    <col min="12" max="12" width="12.6640625" style="55" bestFit="1" customWidth="1"/>
    <col min="13" max="13" width="12.44140625" style="55" bestFit="1" customWidth="1"/>
    <col min="14" max="14" width="12" style="55" customWidth="1"/>
    <col min="15" max="15" width="12.109375" style="55" customWidth="1"/>
    <col min="16" max="16384" width="8.6640625" style="55"/>
  </cols>
  <sheetData>
    <row r="1" spans="1:44" customFormat="1" ht="12.75" customHeight="1" x14ac:dyDescent="0.3">
      <c r="A1" s="69" t="s">
        <v>127</v>
      </c>
      <c r="B1" s="147"/>
      <c r="C1" s="147"/>
      <c r="D1" s="147"/>
      <c r="E1" s="147"/>
      <c r="F1" s="147"/>
      <c r="G1" s="147"/>
      <c r="H1" s="147"/>
      <c r="I1" s="4"/>
      <c r="J1" s="6"/>
      <c r="K1" s="6"/>
      <c r="L1" s="6"/>
      <c r="M1" s="6"/>
      <c r="N1" s="6"/>
      <c r="O1" s="6"/>
      <c r="P1" s="6"/>
      <c r="Q1" s="6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customFormat="1" ht="12.75" customHeight="1" x14ac:dyDescent="0.3">
      <c r="A2" s="69"/>
      <c r="B2" s="147"/>
      <c r="C2" s="147"/>
      <c r="D2" s="147"/>
      <c r="E2" s="147"/>
      <c r="F2" s="147"/>
      <c r="G2" s="147"/>
      <c r="H2" s="147"/>
      <c r="I2" s="4"/>
      <c r="J2" s="6"/>
      <c r="K2" s="6"/>
      <c r="L2" s="6"/>
      <c r="M2" s="6"/>
      <c r="N2" s="6"/>
      <c r="O2" s="6"/>
      <c r="P2" s="6"/>
      <c r="Q2" s="6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s="54" customFormat="1" ht="28.05" customHeight="1" x14ac:dyDescent="0.3">
      <c r="A3" s="54" t="s">
        <v>128</v>
      </c>
      <c r="B3" s="56" t="s">
        <v>129</v>
      </c>
      <c r="C3" s="56" t="s">
        <v>130</v>
      </c>
      <c r="D3" s="56" t="s">
        <v>131</v>
      </c>
      <c r="E3" s="56" t="s">
        <v>132</v>
      </c>
      <c r="F3" s="56" t="s">
        <v>133</v>
      </c>
      <c r="G3" s="56" t="s">
        <v>134</v>
      </c>
      <c r="H3" s="61" t="s">
        <v>135</v>
      </c>
      <c r="I3" s="61" t="s">
        <v>136</v>
      </c>
      <c r="J3" s="61" t="s">
        <v>137</v>
      </c>
      <c r="K3" s="66" t="s">
        <v>138</v>
      </c>
      <c r="L3" s="66" t="s">
        <v>139</v>
      </c>
      <c r="M3" s="66" t="s">
        <v>140</v>
      </c>
      <c r="N3" s="160" t="s">
        <v>148</v>
      </c>
      <c r="O3" s="160" t="s">
        <v>149</v>
      </c>
      <c r="P3" s="160" t="s">
        <v>150</v>
      </c>
    </row>
    <row r="4" spans="1:44" x14ac:dyDescent="0.3">
      <c r="A4" s="37" t="s">
        <v>53</v>
      </c>
      <c r="B4" s="57">
        <v>39112500</v>
      </c>
      <c r="C4" s="58">
        <v>0.56000000000000005</v>
      </c>
      <c r="D4" s="58">
        <v>0.44</v>
      </c>
      <c r="E4" s="57">
        <v>39112500</v>
      </c>
      <c r="F4" s="58">
        <v>0.56000000000000005</v>
      </c>
      <c r="G4" s="58">
        <v>0.44</v>
      </c>
      <c r="H4" s="62">
        <v>39112500</v>
      </c>
      <c r="I4" s="63">
        <v>0.56000000000000005</v>
      </c>
      <c r="J4" s="63">
        <v>0.44</v>
      </c>
      <c r="K4" s="67">
        <v>39112500</v>
      </c>
      <c r="L4" s="84">
        <v>0.56000000000000005</v>
      </c>
      <c r="M4" s="84">
        <v>0.44</v>
      </c>
      <c r="N4" s="161">
        <v>39112500</v>
      </c>
      <c r="O4" s="162">
        <v>0.56000000000000005</v>
      </c>
      <c r="P4" s="162">
        <v>0.44</v>
      </c>
    </row>
    <row r="5" spans="1:44" x14ac:dyDescent="0.3">
      <c r="A5" s="37" t="s">
        <v>83</v>
      </c>
      <c r="B5" s="57">
        <v>7526250</v>
      </c>
      <c r="C5" s="58">
        <v>0.5</v>
      </c>
      <c r="D5" s="58">
        <v>0.5</v>
      </c>
      <c r="E5" s="57">
        <v>7526250</v>
      </c>
      <c r="F5" s="58">
        <v>0.5</v>
      </c>
      <c r="G5" s="58">
        <v>0.5</v>
      </c>
      <c r="H5" s="62">
        <v>7526250</v>
      </c>
      <c r="I5" s="63">
        <v>0.5</v>
      </c>
      <c r="J5" s="63">
        <v>0.5</v>
      </c>
      <c r="K5" s="68">
        <v>7526250</v>
      </c>
      <c r="L5" s="85">
        <v>0.5</v>
      </c>
      <c r="M5" s="85">
        <v>0.5</v>
      </c>
      <c r="N5" s="163">
        <v>7526250</v>
      </c>
      <c r="O5" s="164">
        <v>0.5</v>
      </c>
      <c r="P5" s="164">
        <v>0.5</v>
      </c>
    </row>
    <row r="6" spans="1:44" x14ac:dyDescent="0.3">
      <c r="A6" s="37" t="s">
        <v>141</v>
      </c>
      <c r="B6" s="59">
        <v>5600000</v>
      </c>
      <c r="C6" s="60">
        <v>0.35</v>
      </c>
      <c r="D6" s="60">
        <v>0.65</v>
      </c>
      <c r="E6" s="59">
        <v>5600000</v>
      </c>
      <c r="F6" s="60">
        <v>0.35</v>
      </c>
      <c r="G6" s="60">
        <v>0.65</v>
      </c>
      <c r="H6" s="64">
        <v>5600000</v>
      </c>
      <c r="I6" s="65">
        <v>0.35</v>
      </c>
      <c r="J6" s="65">
        <v>0.65</v>
      </c>
      <c r="K6" s="68">
        <v>5600000</v>
      </c>
      <c r="L6" s="85">
        <v>0.35</v>
      </c>
      <c r="M6" s="85">
        <v>0.65</v>
      </c>
      <c r="N6" s="163">
        <v>5600000</v>
      </c>
      <c r="O6" s="164">
        <v>0.35</v>
      </c>
      <c r="P6" s="164">
        <v>0.65</v>
      </c>
    </row>
    <row r="7" spans="1:44" x14ac:dyDescent="0.3">
      <c r="A7" s="37" t="s">
        <v>142</v>
      </c>
      <c r="B7" s="59">
        <v>46000000</v>
      </c>
      <c r="C7" s="60">
        <v>0.27</v>
      </c>
      <c r="D7" s="60">
        <v>0.73</v>
      </c>
      <c r="E7" s="59">
        <v>46000000</v>
      </c>
      <c r="F7" s="60">
        <v>0.27</v>
      </c>
      <c r="G7" s="60">
        <v>0.73</v>
      </c>
      <c r="H7" s="64">
        <v>46000000</v>
      </c>
      <c r="I7" s="65">
        <v>0.27</v>
      </c>
      <c r="J7" s="65">
        <v>0.73</v>
      </c>
      <c r="K7" s="68">
        <v>46000000</v>
      </c>
      <c r="L7" s="85">
        <v>0.27</v>
      </c>
      <c r="M7" s="85">
        <v>0.73</v>
      </c>
      <c r="N7" s="163">
        <v>46000000</v>
      </c>
      <c r="O7" s="164">
        <v>0.27</v>
      </c>
      <c r="P7" s="164">
        <v>0.73</v>
      </c>
    </row>
    <row r="8" spans="1:44" x14ac:dyDescent="0.3">
      <c r="A8" s="151" t="s">
        <v>33</v>
      </c>
      <c r="B8" s="57">
        <v>1000000</v>
      </c>
      <c r="C8" s="58">
        <v>0.34</v>
      </c>
      <c r="D8" s="58">
        <v>0.66</v>
      </c>
      <c r="E8" s="57">
        <v>1000000</v>
      </c>
      <c r="F8" s="58">
        <v>0.34</v>
      </c>
      <c r="G8" s="58">
        <v>0.66</v>
      </c>
      <c r="H8" s="62">
        <v>1000000</v>
      </c>
      <c r="I8" s="63">
        <v>0.34</v>
      </c>
      <c r="J8" s="63">
        <v>0.66</v>
      </c>
      <c r="K8" s="68">
        <v>1000000</v>
      </c>
      <c r="L8" s="85">
        <v>0.34</v>
      </c>
      <c r="M8" s="85">
        <v>0.66</v>
      </c>
      <c r="N8" s="163">
        <v>1000000</v>
      </c>
      <c r="O8" s="164">
        <v>0.34</v>
      </c>
      <c r="P8" s="164">
        <v>0.66</v>
      </c>
    </row>
    <row r="9" spans="1:44" x14ac:dyDescent="0.3">
      <c r="B9" s="138"/>
      <c r="C9" s="138"/>
      <c r="D9" s="138"/>
      <c r="E9" s="138"/>
    </row>
  </sheetData>
  <autoFilter ref="A3:M8" xr:uid="{B742771D-3430-48F9-B7C4-0351C42C3493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C98922FF17BE419E04EAAC77120BEB" ma:contentTypeVersion="4" ma:contentTypeDescription="Create a new document." ma:contentTypeScope="" ma:versionID="d7f2936fe8b8d1774c578d0948046c7b">
  <xsd:schema xmlns:xsd="http://www.w3.org/2001/XMLSchema" xmlns:xs="http://www.w3.org/2001/XMLSchema" xmlns:p="http://schemas.microsoft.com/office/2006/metadata/properties" xmlns:ns2="df73ca50-0d00-4ea3-b206-391a92c09060" targetNamespace="http://schemas.microsoft.com/office/2006/metadata/properties" ma:root="true" ma:fieldsID="03394c2aa43202d08ad0a2bbee91b59d" ns2:_="">
    <xsd:import namespace="df73ca50-0d00-4ea3-b206-391a92c09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3ca50-0d00-4ea3-b206-391a92c09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90C77-8D0E-4002-A5C5-7FEBE1BA39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4EE451-0931-4D31-AC39-9E91A1C83ED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df73ca50-0d00-4ea3-b206-391a92c0906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54AE2AF-35E7-4112-9569-B044337BE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73ca50-0d00-4ea3-b206-391a92c09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Logframe</vt:lpstr>
      <vt:lpstr>Funding</vt:lpstr>
      <vt:lpstr>Logframe!Print_Area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Jean-Charles Rouge</dc:creator>
  <cp:keywords/>
  <dc:description/>
  <cp:lastModifiedBy>Sophie Boutin</cp:lastModifiedBy>
  <cp:revision/>
  <dcterms:created xsi:type="dcterms:W3CDTF">2018-10-13T08:56:22Z</dcterms:created>
  <dcterms:modified xsi:type="dcterms:W3CDTF">2021-03-05T10:02:17Z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0x0101008DC98922FF17BE419E04EAAC77120BEB</vt:lpwstr>
  </property>
</Properties>
</file>