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autoCompressPictures="0"/>
  <mc:AlternateContent xmlns:mc="http://schemas.openxmlformats.org/markup-compatibility/2006">
    <mc:Choice Requires="x15">
      <x15ac:absPath xmlns:x15ac="http://schemas.microsoft.com/office/spreadsheetml/2010/11/ac" url="C:\Users\william.barakat\AppData\Local\Microsoft\Windows\INetCache\Content.Outlook\EFRWC12P\"/>
    </mc:Choice>
  </mc:AlternateContent>
  <xr:revisionPtr revIDLastSave="0" documentId="13_ncr:1_{EA207E24-1528-4CC8-A15B-7BC718A68D53}" xr6:coauthVersionLast="47" xr6:coauthVersionMax="47" xr10:uidLastSave="{00000000-0000-0000-0000-000000000000}"/>
  <bookViews>
    <workbookView xWindow="28680" yWindow="-120" windowWidth="29040" windowHeight="15720" tabRatio="593" activeTab="1" xr2:uid="{00000000-000D-0000-FFFF-FFFF00000000}"/>
  </bookViews>
  <sheets>
    <sheet name="Summary" sheetId="22" r:id="rId1"/>
    <sheet name="SoSt LOGFRAME" sheetId="44" r:id="rId2"/>
    <sheet name="Activity Info Indicators" sheetId="45" r:id="rId3"/>
    <sheet name="Gender breakdown as per 2022" sheetId="48" r:id="rId4"/>
  </sheets>
  <externalReferences>
    <externalReference r:id="rId5"/>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 i="48" l="1"/>
  <c r="S40" i="22" l="1"/>
  <c r="S36" i="22"/>
  <c r="R36" i="22"/>
  <c r="T36" i="22" s="1"/>
  <c r="S31" i="22"/>
  <c r="R31" i="22"/>
  <c r="T31" i="22" l="1"/>
  <c r="H9" i="22"/>
  <c r="T40" i="22"/>
  <c r="Q94" i="44" l="1"/>
  <c r="J94" i="44"/>
  <c r="Q93" i="44"/>
  <c r="J93" i="44"/>
  <c r="Q92" i="44"/>
  <c r="J92" i="44"/>
  <c r="Q91" i="44"/>
  <c r="J91" i="44"/>
  <c r="M90" i="44"/>
  <c r="V36" i="44" l="1"/>
  <c r="C8" i="48"/>
  <c r="B8" i="48"/>
  <c r="M7" i="48"/>
  <c r="K7" i="48"/>
  <c r="I7" i="48"/>
  <c r="H7" i="48"/>
  <c r="G7" i="48" s="1"/>
  <c r="E7" i="48"/>
  <c r="M6" i="48"/>
  <c r="H6" i="48"/>
  <c r="D6" i="48"/>
  <c r="I6" i="48" s="1"/>
  <c r="M5" i="48"/>
  <c r="K5" i="48"/>
  <c r="H5" i="48"/>
  <c r="G5" i="48"/>
  <c r="D5" i="48"/>
  <c r="E5" i="48" s="1"/>
  <c r="M4" i="48"/>
  <c r="K4" i="48"/>
  <c r="I4" i="48"/>
  <c r="H4" i="48"/>
  <c r="G4" i="48"/>
  <c r="E4" i="48"/>
  <c r="F41" i="22"/>
  <c r="F40" i="22" s="1"/>
  <c r="O40" i="22"/>
  <c r="P40" i="22" s="1"/>
  <c r="F39" i="22"/>
  <c r="F38" i="22"/>
  <c r="F37" i="22"/>
  <c r="P36" i="22"/>
  <c r="O36" i="22"/>
  <c r="L35" i="22"/>
  <c r="F35" i="22"/>
  <c r="L34" i="22"/>
  <c r="F34" i="22"/>
  <c r="L33" i="22"/>
  <c r="F33" i="22"/>
  <c r="L32" i="22"/>
  <c r="F32" i="22"/>
  <c r="P31" i="22"/>
  <c r="O31" i="22"/>
  <c r="G9" i="22" s="1"/>
  <c r="L31" i="22"/>
  <c r="F14" i="22"/>
  <c r="E14" i="22"/>
  <c r="D14" i="22"/>
  <c r="C14" i="22"/>
  <c r="B14" i="22"/>
  <c r="E11" i="22"/>
  <c r="C11" i="22"/>
  <c r="E10" i="22"/>
  <c r="C10" i="22"/>
  <c r="E9" i="22"/>
  <c r="C9" i="22"/>
  <c r="E8" i="48" l="1"/>
  <c r="K6" i="48"/>
  <c r="K8" i="48" s="1"/>
  <c r="E6" i="48"/>
  <c r="M8" i="48"/>
  <c r="G6" i="48"/>
  <c r="G8" i="48" s="1"/>
  <c r="L36" i="22"/>
  <c r="F9" i="22" s="1"/>
  <c r="I5" i="48"/>
  <c r="I8" i="48" s="1"/>
  <c r="Q36" i="22"/>
  <c r="G36" i="22"/>
  <c r="Q31" i="22"/>
  <c r="Q40" i="22"/>
  <c r="F31" i="22"/>
  <c r="H40" i="22"/>
  <c r="G40" i="22"/>
  <c r="G31" i="22"/>
  <c r="F36" i="22"/>
  <c r="H31" i="22" l="1"/>
  <c r="H36" i="22"/>
  <c r="D9" i="22"/>
</calcChain>
</file>

<file path=xl/sharedStrings.xml><?xml version="1.0" encoding="utf-8"?>
<sst xmlns="http://schemas.openxmlformats.org/spreadsheetml/2006/main" count="1375" uniqueCount="474">
  <si>
    <t>Social Stability</t>
  </si>
  <si>
    <t>Lead Ministry</t>
  </si>
  <si>
    <t>MOSA, MOIM</t>
  </si>
  <si>
    <t>Coordinating Agency</t>
  </si>
  <si>
    <t>UNDP, UNHCR</t>
  </si>
  <si>
    <t>Contact Information: Social Stability sector</t>
  </si>
  <si>
    <t xml:space="preserve">Ministry of Social Affairs: Ola Boutros-olaboutros@gmail.com; Ministry of Interior &amp; Municipalities: Randa Hobeiche - randahobeiche@yahoo.com; UNDP: William Barakat william.barakat@undp.org; UNHCR: Rasha Akil - akil@unhcr.org; </t>
  </si>
  <si>
    <t>Contact Information: Solid Waste Management</t>
  </si>
  <si>
    <t>UNDP/Ministry of Environment: Basma El Arab-basma.el-arab@undp.org</t>
  </si>
  <si>
    <t>Budget</t>
  </si>
  <si>
    <t>Social Stability: Total budget (USD)</t>
  </si>
  <si>
    <t>% Humanitarian</t>
  </si>
  <si>
    <t>% Stabilization</t>
  </si>
  <si>
    <t>In Need (persons)</t>
  </si>
  <si>
    <t>2020</t>
  </si>
  <si>
    <t>All Population</t>
  </si>
  <si>
    <t>Persons Displaced from Syria*</t>
  </si>
  <si>
    <t>Vulnerable Lebanese*</t>
  </si>
  <si>
    <t>PRS*</t>
  </si>
  <si>
    <t>PRL*</t>
  </si>
  <si>
    <t>Cadastres*</t>
  </si>
  <si>
    <t>Institutions*</t>
  </si>
  <si>
    <t>244 municipalities, 46 Unions</t>
  </si>
  <si>
    <t>328 municipalities, 51  Unions</t>
  </si>
  <si>
    <t>66 SDCs</t>
  </si>
  <si>
    <t>6 Ministries</t>
  </si>
  <si>
    <t>7 Governors Offices</t>
  </si>
  <si>
    <t xml:space="preserve">7 Governors Offices </t>
  </si>
  <si>
    <t>26 Districts</t>
  </si>
  <si>
    <t>* to be updated with new vulnerability map and official data update</t>
  </si>
  <si>
    <t>LAF &amp; ISF</t>
  </si>
  <si>
    <t>Outcome</t>
  </si>
  <si>
    <t>Output</t>
  </si>
  <si>
    <t>%Stabilization</t>
  </si>
  <si>
    <t xml:space="preserve">Budget </t>
  </si>
  <si>
    <t xml:space="preserve">Impact:  Social stability is strengthened in Lebanon </t>
  </si>
  <si>
    <t>OUTCOME 1: Outcome 1: Strengthen municipalities, national and local institutions’ ability to alleviate resource pressure, reduce resentment, and build peace</t>
  </si>
  <si>
    <t>OUTPUT 1.1: Increased Services based on participatory processes delivered at municipal level</t>
  </si>
  <si>
    <t>OUTPUT 1.2:  Integrated solid waste management services improved to reduce social tensions</t>
  </si>
  <si>
    <t>Output 1.3 – National institutions have strengthened capacity to provide operational support and guidance to local crisis response</t>
  </si>
  <si>
    <t>Output 1.4: Municipal police capacity to ensure community security strengthened</t>
  </si>
  <si>
    <t>Outcome 2: Strengthen municipal and local community capacity to foster dialogue and address sources of tensions and conflicts</t>
  </si>
  <si>
    <t>Output 2.1: Capacity development support provided to municipalities and local actors for dialogue and conflict prevention</t>
  </si>
  <si>
    <t>Output 2.2 Youth enabled to positively engage and participate in their communities.</t>
  </si>
  <si>
    <t xml:space="preserve">Output 2.3: National, local, and social media engaged in defusing tensions </t>
  </si>
  <si>
    <t>Outcome 3: Enhcance LCRP capacities on early warning and conflict sensitivity</t>
  </si>
  <si>
    <t xml:space="preserve">OUTPUT 3.1: LCRP partners have improved skills and practices for conflict sensitivity supported by tensions monitoring analysis
</t>
  </si>
  <si>
    <t>Target</t>
  </si>
  <si>
    <t xml:space="preserve">OUTPUT 1.2: Integrated solid waste management services improved to reduce social tensions </t>
  </si>
  <si>
    <t>Support MoSA staff to support SDCs and MoIM staff to support municipalities and local government institutions through training/coaching (i.e. on information management, coordination, participatory planning, local governance etc.) specifically on social stability initiatives. 
Specification: all the support provided at national level should be reported in Beirut.</t>
  </si>
  <si>
    <t>NA</t>
  </si>
  <si>
    <t xml:space="preserve">OUTPUT 2.1: Municipalities and local actors have improved capacities for dialogue and conflict prevention </t>
  </si>
  <si>
    <t xml:space="preserve">OUTPUT 2.2.: Youth enabled to positively engage, participate in their communities and build bridges with youth across dividing lines </t>
  </si>
  <si>
    <t>OUTPUT 3.1: LCRP partners have improved skills and practices for conflict sensitivity supported by tensions monitoring analysis</t>
  </si>
  <si>
    <t>Total</t>
  </si>
  <si>
    <t>Social Stability SECTOR LOGFRAME - 2023</t>
  </si>
  <si>
    <t>Result</t>
  </si>
  <si>
    <t>ID</t>
  </si>
  <si>
    <t>Indicators</t>
  </si>
  <si>
    <t>Unit</t>
  </si>
  <si>
    <t>Description/ definition</t>
  </si>
  <si>
    <t>MoV / Responsible</t>
  </si>
  <si>
    <t>Frequency</t>
  </si>
  <si>
    <t>Beneficiary</t>
  </si>
  <si>
    <t>Baseline</t>
  </si>
  <si>
    <t>Achieved</t>
  </si>
  <si>
    <t xml:space="preserve">Achieved </t>
  </si>
  <si>
    <t xml:space="preserve">Target </t>
  </si>
  <si>
    <t xml:space="preserve">Proposed changed rationale </t>
  </si>
  <si>
    <r>
      <t>OUTCOME 1:</t>
    </r>
    <r>
      <rPr>
        <b/>
        <sz val="12"/>
        <color rgb="FFFF0000"/>
        <rFont val="Calibri"/>
        <family val="2"/>
      </rPr>
      <t xml:space="preserve"> </t>
    </r>
    <r>
      <rPr>
        <b/>
        <sz val="12"/>
        <color theme="0" tint="-4.9989318521683403E-2"/>
        <rFont val="Calibri"/>
        <family val="2"/>
      </rPr>
      <t>Outcome 1: Strengthen municipalities, national and local institutions’ ability to alleviate resource pressure, reduce resentment, and build peace</t>
    </r>
  </si>
  <si>
    <t>A</t>
  </si>
  <si>
    <t>% of people reporting positive impact of municipalities on their lives</t>
  </si>
  <si>
    <t>%</t>
  </si>
  <si>
    <t>This indicator measures the legitimacy and effectiveness of municipal institutions through the perceptions of affected communities (Result For Women the Same )</t>
  </si>
  <si>
    <t>Stabilization Survey</t>
  </si>
  <si>
    <t>quarterly</t>
  </si>
  <si>
    <t>TOTAL</t>
  </si>
  <si>
    <t>71% (September 2017 data)</t>
  </si>
  <si>
    <t>n/a</t>
  </si>
  <si>
    <t>Based on the current context and the most recent findings of the survey as of Aug 2022</t>
  </si>
  <si>
    <t>LEB</t>
  </si>
  <si>
    <t>SYR</t>
  </si>
  <si>
    <t>PRL</t>
  </si>
  <si>
    <t>PRS</t>
  </si>
  <si>
    <t>B</t>
  </si>
  <si>
    <t>% of people reporting competition for services and utilities as source of tension</t>
  </si>
  <si>
    <t>This indicator measures how prominently 'competition for municipal and social services and utlities' feature as a source of tensions(Result For Women the Same )</t>
  </si>
  <si>
    <t>34% (September 2017 data)</t>
  </si>
  <si>
    <t>C</t>
  </si>
  <si>
    <t>% of people who feel that they can voice concern with  authorities in case of dissatisfaction</t>
  </si>
  <si>
    <t>the indicator measures accountability of local authorities (Result For Women the Same )</t>
  </si>
  <si>
    <t>58.8% (September 2017 data)</t>
  </si>
  <si>
    <t>Indicator</t>
  </si>
  <si>
    <t># of municipalities receiving Community Support or Basic Service Projects</t>
  </si>
  <si>
    <t>#</t>
  </si>
  <si>
    <t>This indicator measures the number of municipalities receiving projects which enhance the municipality's ability to provide services</t>
  </si>
  <si>
    <t>Activityinfo (Number of municipalities benefitting from projects, including municipalities members of Unions that have been supported)</t>
  </si>
  <si>
    <t>three times a year</t>
  </si>
  <si>
    <t xml:space="preserve">Based on the deteriorating situation and needs of municipalities and the 332 Localities map. </t>
  </si>
  <si>
    <t>List Activities under this output 1.1</t>
  </si>
  <si>
    <t>Activity 1: Support municipalities/local governance institutions in conducting host community led conflict-sensitive participatory processes</t>
  </si>
  <si>
    <t>Activity 2: Provide capacity support (training and staffing support) to municipalities and SDCs to engage local community, manage tensions</t>
  </si>
  <si>
    <t>Activity 3 Provide capacity support (training and staffing support including training for staff and local Youth volunteers) to municipalities to deliver services aiming at alleviating resource pressure and reducing tensions</t>
  </si>
  <si>
    <t>Activity 4: Support the delivery of municipal services (minimum 100k USD projects) identified through participatory processes to reduce tensions</t>
  </si>
  <si>
    <t>Activity 5: Implement Community Support Projects (maximum 100k USD projects) to address short term needs identified through participatory processes to reduce tensions</t>
  </si>
  <si>
    <t># of municipalities implementing/using integrated solid waste management systems &amp; approaches
sub indicators: # tons of solid waste managed/treated # of dumpsites rehabilitated</t>
  </si>
  <si>
    <t>Municipal Solid waste projects and construction and demolition waste management (including support in waste sorting, collection, recycling… construction of solid waste facilities and rehabilitation of dumpsite</t>
  </si>
  <si>
    <t>activityinfo</t>
  </si>
  <si>
    <t>Bi-yearly</t>
  </si>
  <si>
    <t>zero</t>
  </si>
  <si>
    <t># tons treated or diverted to sanitary landfills</t>
  </si>
  <si>
    <t>total tons that partners interventions are diverging  to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t>
  </si>
  <si>
    <t>activity info</t>
  </si>
  <si>
    <t xml:space="preserve">Quarterly </t>
  </si>
  <si>
    <t>25% Decrease due to reduction of generated waste as estimated by the MoE/UNDP (by 20 to 30%). This is an indirect result of the current economic crisis that decreased the purchase power and led to less consumption hence less generation of waste.</t>
  </si>
  <si>
    <t>List Activities under this output 1.2</t>
  </si>
  <si>
    <t>Activity  Provide needed Solid Waste Management systems to municipalities - including solid waste collection, sorting recycling, transportation and storage (truck, bins, bags), construction on new SW facilities and rehabilitation of dump site</t>
  </si>
  <si>
    <t># policy document drafted by national government institution to support local crisis response</t>
  </si>
  <si>
    <t xml:space="preserve">Support in the development of environmental/ SWM guidelines and policies by MoE.                                                                                                                           And support in data and evidence generation by Ministries, for evidence-based policy making advocacy and response.                                                              Support in the production of 2 to 3 reports a year by MoIM from the municipal security surveys, on security and conficts trends.
</t>
  </si>
  <si>
    <t>project monitoring reports</t>
  </si>
  <si>
    <t># of municipalities reporting on security surveys to the Operation Unit at MoIM</t>
  </si>
  <si>
    <t xml:space="preserve">Support to MoIM  Operation Unit in data collection at municipalities, data analysis on security situation and conflict trends. 
</t>
  </si>
  <si>
    <t>project monitoring reports, activity info</t>
  </si>
  <si>
    <t>85%.</t>
  </si>
  <si>
    <t>Since 85% of municipalities respond to the surveys</t>
  </si>
  <si>
    <t>List Activities under this output 1.3</t>
  </si>
  <si>
    <t>Activity 1:  Support MoSA and the MoI work with municipalities, SDCs and local governement institutions on social stability initiatives</t>
  </si>
  <si>
    <t>Activity 2: Support the Disaster and Crisis Management Capacity at Centra, Governorates levels to mitigate the impact of crisis at the local level</t>
  </si>
  <si>
    <t>Activity 3: Support the MOIM Operation Unit in the municipal security surveys process</t>
  </si>
  <si>
    <t>Activity 4: Support governors office in coordination and relations with municipality</t>
  </si>
  <si>
    <t>Activity 5: Support to MoE and other concerned government institutions to strengthen the management and enforcement of measures that mitigate environmental impacts.</t>
  </si>
  <si>
    <t>Output 1.4 : Municipal police support</t>
  </si>
  <si>
    <t xml:space="preserve"># municipalities directly supported to implement the MP strategic reform framework. </t>
  </si>
  <si>
    <t>Strategic reform framework articulated around 5 main components: (1)SOPs, (2)CoC, (3)training, (4)civilian uniform and (5)recruitment of women.  Framework is complemented by the deployment of accountability/management tools; outreach activities to foster community engagement. Strengthened complementarity and synergy with ISF, including through support to pilot ISF gendarmerie.</t>
  </si>
  <si>
    <t>Based on needs of municipalities</t>
  </si>
  <si>
    <t xml:space="preserve"># municipalities adhering to at least one of the 5 components of the MP reform framework.  </t>
  </si>
  <si>
    <t>List Activities under this output 1.4</t>
  </si>
  <si>
    <t>Activity 1: Support the piloting of the municipal police reform framework at municipal and district level</t>
  </si>
  <si>
    <t xml:space="preserve">Activity 2: Support the development and national streamlining of the reform framework through the Committee for the reform of the municipal police. </t>
  </si>
  <si>
    <t>OUTCOME 2: – Strengthen municipal and local community capacity to foster dialogue and address sources of tensions and conflicts</t>
  </si>
  <si>
    <t>% of people able to identify conflict resolution mechanisms/actors in their community they would turn to</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</si>
  <si>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(Result For Women the Same )
</t>
  </si>
  <si>
    <t>Stabilization Survey. Baseline: People identify at least one community institution/actor they would turn to in case of dispute.</t>
  </si>
  <si>
    <t>Baseline (September 2017) : 89%</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</si>
  <si>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t>
  </si>
  <si>
    <t xml:space="preserve">Stabilization Survey. Baseline: People identify at least one community institution/actor they would turn to in case of dispute. Baseline (religious authorities + municipal authorities + municipal police + community elders): </t>
  </si>
  <si>
    <t>% of people identifying factors that could improve inter-community relationships</t>
  </si>
  <si>
    <t>The indicator measures the percentage of people who identify 'factors of peace' that could help to improve relationships between Syrians and Lebanese thereby evincing a mindset geared towards cooperation and dialogue (Result For Women the Same )</t>
  </si>
  <si>
    <t xml:space="preserve">Stabilization Survey. Baseline: 54,2% (i.e. the percentage of people who did not say 'nothing helps to improve relations) </t>
  </si>
  <si>
    <t>Baseline (May 2017): 54%</t>
  </si>
  <si>
    <t>The indicator measures the percentage of people who identify 'factors of peace' that could help to improve relationships between Syrians and Lebanese thereby evincing a mindset geared towards cooperation and dialogue</t>
  </si>
  <si>
    <t>% of people displaying propensity for violence</t>
  </si>
  <si>
    <t>The indicators measure propensity for violence (Result For Women the Same )</t>
  </si>
  <si>
    <t>Baseline (May 2017): 50%</t>
  </si>
  <si>
    <t xml:space="preserve">The indicators measure propensity for violence </t>
  </si>
  <si>
    <t># of municipalities with self-functionning conflict mitigation mechanisms established</t>
  </si>
  <si>
    <t>Conflict mitigation mechanisms are locally customized mechanism tailored to address local conflict dynamics by involving community stakeholders from both the host and the displaced Syrians community / Number of participants disaggregated by gender</t>
  </si>
  <si>
    <t>Activityinfo</t>
  </si>
  <si>
    <t>Based on current situation of municipalities and current context and tension situation</t>
  </si>
  <si>
    <t>List Activities under this output 2.1</t>
  </si>
  <si>
    <t>Activity 1: Establish and maintain conflict mitigation mechansisms (also called mechanisms for social stability)</t>
  </si>
  <si>
    <t>Activity 2: Strengthen local civil society role at community level to foster dialogue and mitigate tensions at local level</t>
  </si>
  <si>
    <t>Activity 3: Strengthen National civil society role to foster dialogue and mitigate tensions at National level</t>
  </si>
  <si>
    <t># of youth empowerment initiatives implemented including trainings (life skills etc.)</t>
  </si>
  <si>
    <t>Youth empowerment initiatives are a variety of activities and trainings (sports clubs, life skills trainings, peace camps etc.) geared towards enabling their positive engagement in their communities and preventing their marginalization. This includes digital activities.</t>
  </si>
  <si>
    <t># youth  participating in empowerment initiatives</t>
  </si>
  <si>
    <t>Indiv</t>
  </si>
  <si>
    <t>This includes youth participants in all activities implemented by the social stability sector / Number of participants disaggregated by gender (50% Female)</t>
  </si>
  <si>
    <t>This includes youth participants in all activities implemented by the social stability sector</t>
  </si>
  <si>
    <t>List Activities under this output 2.2</t>
  </si>
  <si>
    <r>
      <t xml:space="preserve">Activity 1: Implementation of youth initiatives (summer camp, artistic activities, peacebuilding clubs, community campaigns, civil engagement for Lebanese only, trainings on life skills, healthy life styles skills and conflict resolution skills etc.) to promote active and positive involvement of youth in local communities and avoid their marginalizatoin and radicalization) </t>
    </r>
    <r>
      <rPr>
        <b/>
        <sz val="11"/>
        <rFont val="Calibri"/>
        <family val="2"/>
        <scheme val="minor"/>
      </rPr>
      <t>in coordination with local municipalities/institutions.</t>
    </r>
    <r>
      <rPr>
        <sz val="11"/>
        <rFont val="Calibri"/>
        <family val="2"/>
        <scheme val="minor"/>
      </rPr>
      <t xml:space="preserve"> </t>
    </r>
  </si>
  <si>
    <t xml:space="preserve">Output 2.3: National/ local media and social media engaged in defusing tensions </t>
  </si>
  <si>
    <t># media &amp; social media entities, authorities, CSOs trained and/or engaged and sensitized in initiatives to defuse tensions</t>
  </si>
  <si>
    <t>Includes newspapers, TV &amp; radio stations as well as local and national social media and municipalties/authorities, CSOs engaged in and/or trained on positive and/or objective reporting</t>
  </si>
  <si>
    <t># journalists, media students, local authorities and individuals trained and/or engaged and sensitized on defusing tension</t>
  </si>
  <si>
    <t>Trainings will be conducted on conflict sensitivity, objective and balanced reporting / Number of participants disaggregated by gender</t>
  </si>
  <si>
    <t xml:space="preserve">NA </t>
  </si>
  <si>
    <t>List Activities under this output 2.3</t>
  </si>
  <si>
    <t>Activity 1: Training/sensitization of media entities, local authorities, civil society and individuals on how to meaningfully engage with the media to promote objective and positive reporting</t>
  </si>
  <si>
    <t xml:space="preserve">Activity 2: Training of media personnel and individuals on fact-checking and transparent reporting 
</t>
  </si>
  <si>
    <t xml:space="preserve">Outcome 3 – Enhance the LCRP’s capacities on tensions monitoring and conflict sensitivity </t>
  </si>
  <si>
    <t>% of partners reporting that they have their own mechanisms to ensure conflict sensitivity</t>
  </si>
  <si>
    <t>% of partners reporting reading and using conflict analysis material (Result For Women the Same )</t>
  </si>
  <si>
    <t>Survey of Social Stability Partners
https://docs.google.com/forms/d/1xCS5JaSIpJ8WICQw7loYADwdvv-lQxP_rhiLQKTNnx0/edit#responses (Q5 part 3)</t>
  </si>
  <si>
    <t>yearly</t>
  </si>
  <si>
    <t>N/A</t>
  </si>
  <si>
    <t># of LCRP sectors taking steps to ensure conflict sensitivity in their strategy and delivery of work plans</t>
  </si>
  <si>
    <t>LCRP sectors (10 in total) that take steps/initiative to integrate conflict sensitivity consideratin in their work - i.e. by including specific activities related to tensions in their strategy or in the approach (targeting, training, SoPs, M&amp;E framework etc…). (Result For Women the Same )</t>
  </si>
  <si>
    <t>Sectors strategies and documents published on the interagency protal</t>
  </si>
  <si>
    <t>1 (FSS)</t>
  </si>
  <si>
    <t xml:space="preserve"># of LCRP partners staff trained on conflict sensitivity
</t>
  </si>
  <si>
    <t>staff who attend conflict sensitivity trainings/ Number of participants disaggregated by gender</t>
  </si>
  <si>
    <t>Training attendance lists and training feedback surveys</t>
  </si>
  <si>
    <t># published tension reports</t>
  </si>
  <si>
    <t>relevant reports published and shared with sector partners</t>
  </si>
  <si>
    <t>List Activities under this output 3.1</t>
  </si>
  <si>
    <t xml:space="preserve">Activity 1: Data collection, analysis and production of reports on communal relations and tensions </t>
  </si>
  <si>
    <t xml:space="preserve">Activity 2: Strategic engagement with policy and decision makers on tensions analysis </t>
  </si>
  <si>
    <t xml:space="preserve">Activity 3: Carry out conflict sensitivity mainstreaming and do-no harm training, capacity building and advisory for partners across the LCRP </t>
  </si>
  <si>
    <t>Activity</t>
  </si>
  <si>
    <t>geographical reporting level</t>
  </si>
  <si>
    <t>Description</t>
  </si>
  <si>
    <t>OUTCOME 1: Strengthen municipalities, national and local institutions</t>
  </si>
  <si>
    <t>OUTPUT 1.1: Increased Services based on participatory processes delivered at municipal level- Cadastre</t>
  </si>
  <si>
    <t>Activity-1.1.1: Municipal participatory processes</t>
  </si>
  <si>
    <t>--------Activity-1.1.1: Municipal participatory processes--------</t>
  </si>
  <si>
    <t>----</t>
  </si>
  <si>
    <t>cadastre</t>
  </si>
  <si>
    <t>1.1.1.1: # of host community-led participatory committees/processes established with local governance institutions</t>
  </si>
  <si>
    <t>Committees / processes</t>
  </si>
  <si>
    <t>Cadastre</t>
  </si>
  <si>
    <r>
      <rPr>
        <b/>
        <sz val="10"/>
        <color theme="1"/>
        <rFont val="Arial"/>
        <family val="2"/>
      </rPr>
      <t>Participatory process:</t>
    </r>
    <r>
      <rPr>
        <sz val="10"/>
        <color theme="1"/>
        <rFont val="Arial"/>
        <family val="2"/>
      </rPr>
      <t xml:space="preserve"> a structure set up by local institutions (municipality, UoM, SDCs, Palestinian camps &amp; gatherings) to enable the participation of residents, civil society, private sector, and collect their opinions on needs, priorities, and sources of tensions at the local level so as to inform local decision-making. These short-term processes are mainly oriented towards the identification of projects (i.e. MRR, CSP committees).
</t>
    </r>
    <r>
      <rPr>
        <b/>
        <sz val="10"/>
        <color theme="1"/>
        <rFont val="Arial"/>
        <family val="2"/>
      </rPr>
      <t>Local Governance</t>
    </r>
    <r>
      <rPr>
        <sz val="10"/>
        <color theme="1"/>
        <rFont val="Arial"/>
        <family val="2"/>
      </rPr>
      <t xml:space="preserve"> Institutions: refers to non-municipal institutions at local level, mainly Social Development Centres, but can also include water establishment, governors and Qaemaqam offices, etc…
</t>
    </r>
    <r>
      <rPr>
        <u/>
        <sz val="10"/>
        <color theme="1"/>
        <rFont val="Arial"/>
        <family val="2"/>
      </rPr>
      <t>Specification:</t>
    </r>
    <r>
      <rPr>
        <sz val="10"/>
        <color theme="1"/>
        <rFont val="Arial"/>
        <family val="2"/>
      </rPr>
      <t xml:space="preserve"> The participatory structure needs to be accessible to all members of the host community. The procedure to identify / select participants should be publicly advertised and transparent. Regular meetings will need to be organized to give a chance to all participants to express their views and use formal channels of communication with local institutions. This type of participatory process differs from the community structures established under output 1.3 as it is geared towards a shorter term outcome (namely the identification and selection of priority projects). </t>
    </r>
  </si>
  <si>
    <t>1.1.1.2: # of projects/priorities identified through participatory processes</t>
  </si>
  <si>
    <t>Projects / Priorities</t>
  </si>
  <si>
    <t>1.1.1.3_Female: # of municipal officials participating</t>
  </si>
  <si>
    <t>Officials</t>
  </si>
  <si>
    <t>1.1.1.3_Male: # of municipal officials participating</t>
  </si>
  <si>
    <t>1.1.1.4_Female: # of community/civil society members participating</t>
  </si>
  <si>
    <t>Individuals</t>
  </si>
  <si>
    <t>1.1.1.4_Male: # of community/civil society members participating</t>
  </si>
  <si>
    <t>Activity-1.1.2: Municipal capacity to engage commu</t>
  </si>
  <si>
    <t>1.1.2.1: # of municipalities receiving direct support on community engagement &amp; mediation</t>
  </si>
  <si>
    <t xml:space="preserve">Municipalities </t>
  </si>
  <si>
    <t xml:space="preserve">*Support includes training, coaching, secondment of staff, provision of equipment, etc…
*Community engagement and mediation: it refers to host/refugee community outreach, participatory process, conflict prevention, dispute resolution and coordination with international partners.
Specification: trainings should primarily focus on social stability considerations (if the main focus is protection – partners should report under the relevant sector). This includes support to municipalities through Municipal Support Assistants. </t>
  </si>
  <si>
    <t>1.1.2.1: # UoM receiving direct support on community engagement and mediation</t>
  </si>
  <si>
    <t>UoM</t>
  </si>
  <si>
    <t>1.1.2.1: # Other governance structures (SDCs, etc) receiving support on community engagement and mediation</t>
  </si>
  <si>
    <t>Municipalities / Structures</t>
  </si>
  <si>
    <t>1.1.2.1:  # of municipalities / other governance structures (SDCs, etc.)  supported through UoM on community engagement &amp; mediation</t>
  </si>
  <si>
    <t>1.1.2.2: # of staff seconded to municipalities / UoM / other structures to support community engagement &amp; mediation</t>
  </si>
  <si>
    <t>1.1.2.3_Female: # of officials trained on community engagement &amp; mediation</t>
  </si>
  <si>
    <t>1.1.2.3_Male:  # of officials trained on community engagement &amp; mediation</t>
  </si>
  <si>
    <t xml:space="preserve">Activity-1.1.3: Municipal capacity for strategic planning and service delivery supported </t>
  </si>
  <si>
    <t>Activity-1.1.3: Municipal capacity for strategic planning and service delivery supported</t>
  </si>
  <si>
    <t>1.1.3.1:  # of municipalities receiving direct support on strategic planning &amp; service delivery</t>
  </si>
  <si>
    <t xml:space="preserve">Capacity support through training/coaching/secondment of staff (notably involved in SWM and local youth volunteering) as well as the provision of equipment related to strategic planning, including project development and implementation, monitoring and evaluation, maintenance of municipal services, development of local municipal plans, financial management, organizational support, liaising with central ministries with the final aim of contributing to social stability by improving municipal service delivery and reducing resources pressure. 
Specification: it doesn’t cover the technical support related to services reported in other sectors (such as Energy &amp; Water or Shelter).
</t>
  </si>
  <si>
    <t>1.1.3.1: # UOM receiving direct support on strategic planning &amp; service delivery</t>
  </si>
  <si>
    <t>1.1.3.1: # other local governance structure (SDCs, etc...) receiving direct support on strategic planning &amp; service delivery</t>
  </si>
  <si>
    <t>1.1.3.1:  # of municipalities / other local governance structures (SDCs, etc.) supported through UoM on strategic planning &amp; service delivery</t>
  </si>
  <si>
    <t>1.1.3.2:  # of staff seconded to municipalities / UoM / other structures to support on strategic planning &amp; service delivery</t>
  </si>
  <si>
    <t>1.1.3.3_Female: # of officials trained on strategic planning &amp; service delivery</t>
  </si>
  <si>
    <t>1.1.3.3_Male: # of officials trained on strategic planning &amp; service delivery</t>
  </si>
  <si>
    <t>Activity-1.1.4: Basic services projects</t>
  </si>
  <si>
    <t>--------Activity-1.1.4: Basic services projects (budget above 100,000 $)--------</t>
  </si>
  <si>
    <t>1.1.4.1: #water supply BS project completed</t>
  </si>
  <si>
    <t>Projects</t>
  </si>
  <si>
    <t>The following requirements apply to basic services projects implemented in the SoST sector:
(1) partners need to have appealed under Social Stability. SoST needs to be the primary aim of the project (main objective: to reduce tensions by alleviating resource pressure and supporting the municipality).
(2) targeting primarily host communities.
(3) ‘hard’ tangible projects resulting in investment in service provision/infrastructure implemented directly or in partnership with the municipality.. 
(4) based on a participatory process. 
Specification: Basic services relates to bigger projects with a minimum budget of 100,000 USD. Specific projects results will be also reported in the relevant sector (Water, Energy, Health, Education, LH, etc…). Partners’ core costs (including salary, administrative and office costs) will be excluded from the total budget of the BS project.</t>
  </si>
  <si>
    <t>1.1.4.1: #waste water BS project completed</t>
  </si>
  <si>
    <t>1.1.4.1: # health BS project completed</t>
  </si>
  <si>
    <t>1.1.4.1: # education BS project completed</t>
  </si>
  <si>
    <t>1.1.4.1: # livelihoods BS project completed</t>
  </si>
  <si>
    <t>1.1.4.1: # recreationnal BS project completed</t>
  </si>
  <si>
    <t>1.1.4.1: # other infrastructure BS project completed</t>
  </si>
  <si>
    <t>1.1.4.1: # other BS project completed</t>
  </si>
  <si>
    <t>1.1.4.2: USD amount invested in BS project(s)</t>
  </si>
  <si>
    <t>USD</t>
  </si>
  <si>
    <t>1.1.4.3: # municipalities benefiting from completed BS project(s)</t>
  </si>
  <si>
    <t>Municipalities</t>
  </si>
  <si>
    <t>Activity-1.1.5: Community Support Projects</t>
  </si>
  <si>
    <t>--------Activity-1.1.5: Community Support Projects (budget below 100,000 $)--------</t>
  </si>
  <si>
    <t>1.1.5.1: #water supply CSP project completed</t>
  </si>
  <si>
    <t>The following requirements apply to CSPs implemented in the SoST sector:
(1) partners need to have appealed under Social Stability. SoST needs to be the primary aim of the project (main objective: to reduce tensions by alleviating resource pressure and supporting the municipality).
(2) targeting primarily host communities.
(3) ‘hard’ tangible projects resulting in investment in service provision/infrastructure implemented directly or in partnership with the municipality.. 
(4) based on a participatory process. 
Specification: Community Support Projects relates to bigger projects with a maximum budget of 100,000 USD. Specific projects results will be also reported in the relevant sector (Water, Energy, Health, Education, LH, etc…). Partners’ core costs (including salary, administrative and office costs) will be excluded from the total budget of the BS projects.</t>
  </si>
  <si>
    <t>1.1.5.1: #waste water CSP project completed</t>
  </si>
  <si>
    <t>1.1.5.1: # health CSP project completed</t>
  </si>
  <si>
    <t>1.1.5.1: # education CSP project completed</t>
  </si>
  <si>
    <t>1.1.5.1: # livelihoods CSP project completed</t>
  </si>
  <si>
    <t>1.1.5.1: # recreational CSP project completed</t>
  </si>
  <si>
    <t>1.1.5.1: # other infrastructure CSP project completed</t>
  </si>
  <si>
    <t>1.1.5.1: # other CSP project completed</t>
  </si>
  <si>
    <t>1.1.5.2: USD amount invested in CSP project(s)</t>
  </si>
  <si>
    <t>1.1.5.3: # municipalities benefiting from completed CSP project(s)</t>
  </si>
  <si>
    <t>Activity-1.2.1: Municipalities provided with Solid Waste Management systems</t>
  </si>
  <si>
    <t>--------Activity-1.2.1: Municipalities provided with Solid Waste Management systems--------</t>
  </si>
  <si>
    <t>SW Output Indicator: #kg recyclable material collected for further processing and sale</t>
  </si>
  <si>
    <t xml:space="preserve">Sorting facility: specialized facility in charge of sorting waste by type in order to facilitate its treatment (recycling, composting, energy production or landfill).
Solid waste management: Systematic control of generation, collection, storage, transport, source separation, processing, treatment, recovery, and disposal of solid waste, including construction and demolition waste.
Composting: defined as a mixture of various decaying organic substances (such as dead leaves or manure), used for fertilizing soil.
</t>
  </si>
  <si>
    <t>SW Output Indicator: #kg organic material sent for composting, or biogas production, or waste to energy, or RDF</t>
  </si>
  <si>
    <t>Kg</t>
  </si>
  <si>
    <t>SW Output Indicator: #kg material sent for final disposal to sanitary landfills and/or for incineration</t>
  </si>
  <si>
    <t>SW Output Indicator: # of municipalities benefitting from improved integrated solid waste management systems</t>
  </si>
  <si>
    <t>1.2.1.1: # of solid waste management projects completed</t>
  </si>
  <si>
    <t>1.2.1.2: USD value of solid waste management projects</t>
  </si>
  <si>
    <t>1.2.1.3: # of kg of solid waste collected &amp; sorted</t>
  </si>
  <si>
    <t>1.2.1.5:  # of kg of solid waste recycled</t>
  </si>
  <si>
    <t>1.2.1.6:  # of kg of solid waste transported to sanitary landfill</t>
  </si>
  <si>
    <t>1.2.1.7:  # of solid waste facilities constructed</t>
  </si>
  <si>
    <t>Facilities</t>
  </si>
  <si>
    <t>1.2.1.8: # of dumpsites rehabilitated</t>
  </si>
  <si>
    <t>Dumpsites</t>
  </si>
  <si>
    <t>1.2.1.9 # of awareness campaigns conducted</t>
  </si>
  <si>
    <t>Campaigns</t>
  </si>
  <si>
    <t>1.2.1.10 # of bins distributed</t>
  </si>
  <si>
    <t>Bins</t>
  </si>
  <si>
    <t>1.2.1.11 # of equipment &amp; machineries provided</t>
  </si>
  <si>
    <t>Pieces of equipment / machineries</t>
  </si>
  <si>
    <t>1.2.1.12 # of projects approved by the Ministry of Environment</t>
  </si>
  <si>
    <t>1.2.1.13 # of projects implemented in 'Hotspot' and 'Places of Concern' (as reported by Social Stability sector Coordinator)</t>
  </si>
  <si>
    <t xml:space="preserve">1.2.1.14 # of trainings conducted for local authorities </t>
  </si>
  <si>
    <t>1.2.1.15 # construction and demolition waste collected</t>
  </si>
  <si>
    <t>m3</t>
  </si>
  <si>
    <t>This indicator should be completed to reflect the volume (in m3) of construction and demolition waste that is collected from a specific site</t>
  </si>
  <si>
    <t>Output-1.3 : government local crisis response - District</t>
  </si>
  <si>
    <t>Activity-1.3.1: Capacity support to MOSA&amp;MOIM work with municipalities</t>
  </si>
  <si>
    <t>--------Activity-1.3.1: Capacity support to MOSA&amp;MOIM work with municipalities--------</t>
  </si>
  <si>
    <t>District</t>
  </si>
  <si>
    <t>1.3.1.1: # of female MOSA/MOIM officials trained</t>
  </si>
  <si>
    <t>1.3.1.1: # of male MOSA/MOIM officials trained</t>
  </si>
  <si>
    <t>Activity-1.3.2: Support DRM</t>
  </si>
  <si>
    <t>--------Activity-1.3.2: Support DRM--------</t>
  </si>
  <si>
    <t>1.3.2.1: # DRM support to Governorate Offices</t>
  </si>
  <si>
    <t>DRM</t>
  </si>
  <si>
    <t>Governorate</t>
  </si>
  <si>
    <t>Support DRM at Central, Governorates and municipalities/UoMs levels.
DRM response: can start with a local intervention to mobilize national resources depending on the type of incident, impact, severity, and number of agencies involved to lessen the impacts of natural hazards and related environmental and technological disasters. As such, disasters response cells were established at the regional level within Governorates in some of the regions (Mount Lebanon, South, and North). Key elements of the response will be to support Governorates to establish and support such regional response cells.  
Specification: DRM cells can be set up either in Ministries (reported in Beirut) or in Governors’ offices to be reported in the respective Governorate, and at UoM and Municipalities level.</t>
  </si>
  <si>
    <t>1.3.2.2: # Establishing &amp; supporting DRM atmunicipalities and UoMs</t>
  </si>
  <si>
    <t>Activity-1.3.3:MOIM Security Surveys</t>
  </si>
  <si>
    <t>Activity-1.3.3: MOIM  Operation Unit</t>
  </si>
  <si>
    <t>1.3.3.1: # municipalities reporting according to the questionnaire to the MoIM's Operation Unit</t>
  </si>
  <si>
    <t>In the Lebanese context, the Operation Unit is mandated by MOIM to follow up on security related matters and conflict trends.</t>
  </si>
  <si>
    <t>Activity-1.3.4: Support to Governors offices</t>
  </si>
  <si>
    <t>--------Activity-1.3.4: Support to Governors office--------</t>
  </si>
  <si>
    <t>1.3.4.1: # of governor offices supported</t>
  </si>
  <si>
    <t>Governor offices</t>
  </si>
  <si>
    <t xml:space="preserve">Governors’ offices supported on coordination, strategic planning, situation analysis, so as to play a key role in enhancing social stability at the local level. The assistance provided includes staffing, training/coaching as well as the provision of equipment. </t>
  </si>
  <si>
    <t>1.3.4.2: # of staff seconded to governors’ offices</t>
  </si>
  <si>
    <t>Activity-1.3.5: Support to MoE to mitigate environmental impacts</t>
  </si>
  <si>
    <t>--------Activity-1.3.5: Support to MoE to mitigate environmental impacts--------</t>
  </si>
  <si>
    <t>1.3.5.1: # of environmental/SWM guidelines &amp; policies developed</t>
  </si>
  <si>
    <t>Guidelines/policies</t>
  </si>
  <si>
    <t xml:space="preserve">Support to MoE and other concerned government institutions to strengthen the management and enforcement of measures that mitigate environmental impacts, through development of guides and training material on environmental mitigation at local level, to be used to train municipalities. </t>
  </si>
  <si>
    <t>1.3.5.2: # of municipalities trained on environmental mitigation</t>
  </si>
  <si>
    <t>Activity 1.4.1 support to municipal police</t>
  </si>
  <si>
    <t>Police units</t>
  </si>
  <si>
    <t>Cadastre/ District</t>
  </si>
  <si>
    <t>Municipal Police's Strategic reform framework articulated around 5 main components: (1)SOPs, (2)CoC, (3)training, (4)civilian uniform and (5)recruitment of women.  Framework is complemented by the deployment of accountability/management tools; outreach activities to foster community engagement. Strengthened complementarity and synergy with ISF, including through support to pilot ISF gendarmerie.                                                       Municipal police:  defined as a body of municipal employees trained in methods of law enforcement and crime prevention and detection and authorized to maintain the peace, safety, and order within local communities.</t>
  </si>
  <si>
    <t>1.4.1.3: # municipalities adhering to at least one of the 5 components of the MP (municipal police) reform framework.</t>
  </si>
  <si>
    <t>Municipal police units</t>
  </si>
  <si>
    <t>Outcome 2 : Dialogue and Conflict Prevention</t>
  </si>
  <si>
    <t>Activity-2.1.1: Conflict Mitigation Mechanisms initiatives</t>
  </si>
  <si>
    <t>--------Activity-2.1.1: Dispute resolution and conflict prevention initiatives--------</t>
  </si>
  <si>
    <t>Cadastre / Governorate</t>
  </si>
  <si>
    <r>
      <t xml:space="preserve">2.1.1.1: # of newly established </t>
    </r>
    <r>
      <rPr>
        <b/>
        <sz val="11"/>
        <color theme="1"/>
        <rFont val="Calibri"/>
        <family val="2"/>
        <scheme val="minor"/>
      </rPr>
      <t>Conflict Mitigation Mechanism</t>
    </r>
    <r>
      <rPr>
        <sz val="11"/>
        <color theme="1"/>
        <rFont val="Calibri"/>
        <family val="2"/>
        <scheme val="minor"/>
      </rPr>
      <t>s (also called mechanisms for social stability)</t>
    </r>
  </si>
  <si>
    <t>mechanisms</t>
  </si>
  <si>
    <r>
      <rPr>
        <b/>
        <sz val="11"/>
        <color theme="1"/>
        <rFont val="Calibri"/>
        <family val="2"/>
        <scheme val="minor"/>
      </rPr>
      <t>Conflict mitigation mechanisms (also called mechanisms for social stability)</t>
    </r>
    <r>
      <rPr>
        <sz val="11"/>
        <color theme="1"/>
        <rFont val="Calibri"/>
        <family val="2"/>
        <scheme val="minor"/>
      </rPr>
      <t xml:space="preserve">: participatory mechanisms (typically a committee) whose members meet on a regular basis to specifically address causes of conflicts and tensions at the local level. These mechanisms are aimed at supporting local authorities and municipalities in fostering inter and intra-community dialogue so as to analyze key drivers of local conflicts, discuss shared concerns and priorities, prepare an action plan and propose solutions including community events to improve social stability, and alert local authorities when needed. 
</t>
    </r>
    <r>
      <rPr>
        <b/>
        <sz val="11"/>
        <color theme="1"/>
        <rFont val="Calibri"/>
        <family val="2"/>
        <scheme val="minor"/>
      </rPr>
      <t>Specification:</t>
    </r>
    <r>
      <rPr>
        <sz val="11"/>
        <color theme="1"/>
        <rFont val="Calibri"/>
        <family val="2"/>
        <scheme val="minor"/>
      </rPr>
      <t xml:space="preserve"> These initiatives can either target the entire community or specific groups (women-led mechanisms), are self-functioning and managed by local authorities and/or civil society members. 
Participants to these initiatives are individuals exercising influence in their respective communities who are willing to take an active role to enhance social stability by mediating tensions, addressing misperceptions and mitigating conflict, and who may receive trainings to do so. These individuals participate in dialogue mechanisms which are coordinated with the municipalities/local institutions. 
</t>
    </r>
    <r>
      <rPr>
        <b/>
        <sz val="11"/>
        <color theme="1"/>
        <rFont val="Calibri"/>
        <family val="2"/>
        <scheme val="minor"/>
      </rPr>
      <t>Civil servants</t>
    </r>
    <r>
      <rPr>
        <sz val="11"/>
        <color theme="1"/>
        <rFont val="Calibri"/>
        <family val="2"/>
        <scheme val="minor"/>
      </rPr>
      <t xml:space="preserve">: are officials or employees from local government structures (such as municipalities, schools, health centers, SDCs…).
</t>
    </r>
    <r>
      <rPr>
        <b/>
        <sz val="11"/>
        <color theme="1"/>
        <rFont val="Calibri"/>
        <family val="2"/>
        <scheme val="minor"/>
      </rPr>
      <t>Community representatives</t>
    </r>
    <r>
      <rPr>
        <sz val="11"/>
        <color theme="1"/>
        <rFont val="Calibri"/>
        <family val="2"/>
        <scheme val="minor"/>
      </rPr>
      <t>: include civil society members, community/ traditional leaders (Mukhtars) and other community representatives and focal points.</t>
    </r>
    <r>
      <rPr>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Community event</t>
    </r>
    <r>
      <rPr>
        <sz val="11"/>
        <color theme="1"/>
        <rFont val="Calibri"/>
        <family val="2"/>
        <scheme val="minor"/>
      </rPr>
      <t xml:space="preserve">: one-off event/ initiative (festival, sport competition, commemoration, celebration, etc…), organized/ facilitated by the conflict mitigation mechanism to improve social stability, defuse tensions and engage the wider community.
</t>
    </r>
  </si>
  <si>
    <r>
      <t xml:space="preserve">2.1.1.2_LEB_Female: # of </t>
    </r>
    <r>
      <rPr>
        <b/>
        <sz val="11"/>
        <color theme="1"/>
        <rFont val="Calibri"/>
        <family val="2"/>
        <scheme val="minor"/>
      </rPr>
      <t>civil servants</t>
    </r>
    <r>
      <rPr>
        <sz val="11"/>
        <color theme="1"/>
        <rFont val="Calibri"/>
        <family val="2"/>
        <scheme val="minor"/>
      </rPr>
      <t xml:space="preserve"> (officials/employees at local public institutions) engaged in Conflict Mitigation mechanisms</t>
    </r>
  </si>
  <si>
    <r>
      <t xml:space="preserve">2.1.1.2_LEB_Male: # of </t>
    </r>
    <r>
      <rPr>
        <b/>
        <sz val="11"/>
        <color theme="1"/>
        <rFont val="Calibri"/>
        <family val="2"/>
        <scheme val="minor"/>
      </rPr>
      <t>civil servants</t>
    </r>
    <r>
      <rPr>
        <sz val="11"/>
        <color theme="1"/>
        <rFont val="Calibri"/>
        <family val="2"/>
        <scheme val="minor"/>
      </rPr>
      <t xml:space="preserve"> (officials/employees at local public institutions) engaged in Conflict Mitigation mechanisms</t>
    </r>
  </si>
  <si>
    <r>
      <t xml:space="preserve">2.1.1.2_LEB_Female: # of </t>
    </r>
    <r>
      <rPr>
        <b/>
        <sz val="11"/>
        <color theme="1"/>
        <rFont val="Calibri"/>
        <family val="2"/>
        <scheme val="minor"/>
      </rPr>
      <t>community representatives</t>
    </r>
    <r>
      <rPr>
        <sz val="11"/>
        <color theme="1"/>
        <rFont val="Calibri"/>
        <family val="2"/>
        <scheme val="minor"/>
      </rPr>
      <t xml:space="preserve"> engaged in Conflict Mitigation mechanisms</t>
    </r>
  </si>
  <si>
    <r>
      <t xml:space="preserve">2.1.1.2_LEB_Male: # of </t>
    </r>
    <r>
      <rPr>
        <b/>
        <sz val="11"/>
        <color theme="1"/>
        <rFont val="Calibri"/>
        <family val="2"/>
        <scheme val="minor"/>
      </rPr>
      <t>community representatives</t>
    </r>
    <r>
      <rPr>
        <sz val="11"/>
        <color theme="1"/>
        <rFont val="Calibri"/>
        <family val="2"/>
        <scheme val="minor"/>
      </rPr>
      <t xml:space="preserve"> engaged in Conflict Mitigation mechanisms</t>
    </r>
  </si>
  <si>
    <r>
      <t xml:space="preserve">2.1.1.2_SYR_Female: # of </t>
    </r>
    <r>
      <rPr>
        <b/>
        <sz val="11"/>
        <color theme="1"/>
        <rFont val="Calibri"/>
        <family val="2"/>
        <scheme val="minor"/>
      </rPr>
      <t xml:space="preserve">community representatives </t>
    </r>
    <r>
      <rPr>
        <sz val="11"/>
        <color theme="1"/>
        <rFont val="Calibri"/>
        <family val="2"/>
        <scheme val="minor"/>
      </rPr>
      <t>engaged in Conflict Mitigation mechanisms</t>
    </r>
  </si>
  <si>
    <r>
      <t xml:space="preserve">2.1.1.2_SYR_Male: # of </t>
    </r>
    <r>
      <rPr>
        <b/>
        <sz val="11"/>
        <color theme="1"/>
        <rFont val="Calibri"/>
        <family val="2"/>
        <scheme val="minor"/>
      </rPr>
      <t>community representatives</t>
    </r>
    <r>
      <rPr>
        <sz val="11"/>
        <color theme="1"/>
        <rFont val="Calibri"/>
        <family val="2"/>
        <scheme val="minor"/>
      </rPr>
      <t xml:space="preserve"> engaged in Conflict Mitigation mechanisms</t>
    </r>
  </si>
  <si>
    <r>
      <t xml:space="preserve">2.1.1.2_PRL_Female: # of </t>
    </r>
    <r>
      <rPr>
        <b/>
        <sz val="11"/>
        <color theme="1"/>
        <rFont val="Calibri"/>
        <family val="2"/>
        <scheme val="minor"/>
      </rPr>
      <t>community representative</t>
    </r>
    <r>
      <rPr>
        <sz val="11"/>
        <color theme="1"/>
        <rFont val="Calibri"/>
        <family val="2"/>
        <scheme val="minor"/>
      </rPr>
      <t>s engaged in Conflict Mitigation mechanisms</t>
    </r>
  </si>
  <si>
    <r>
      <t xml:space="preserve">2.1.1.2_PRL_Male: # of </t>
    </r>
    <r>
      <rPr>
        <b/>
        <sz val="11"/>
        <color theme="1"/>
        <rFont val="Calibri"/>
        <family val="2"/>
        <scheme val="minor"/>
      </rPr>
      <t>community representatives</t>
    </r>
    <r>
      <rPr>
        <sz val="11"/>
        <color theme="1"/>
        <rFont val="Calibri"/>
        <family val="2"/>
        <scheme val="minor"/>
      </rPr>
      <t xml:space="preserve"> engaged in Conflict Mitigation mechanisms</t>
    </r>
  </si>
  <si>
    <r>
      <t xml:space="preserve">2.1.1.2_PRS_Female: # of </t>
    </r>
    <r>
      <rPr>
        <b/>
        <sz val="11"/>
        <color theme="1"/>
        <rFont val="Calibri"/>
        <family val="2"/>
        <scheme val="minor"/>
      </rPr>
      <t>community representatives</t>
    </r>
    <r>
      <rPr>
        <sz val="11"/>
        <color theme="1"/>
        <rFont val="Calibri"/>
        <family val="2"/>
        <scheme val="minor"/>
      </rPr>
      <t xml:space="preserve"> engaged in Conflict Mitigation mechanisms</t>
    </r>
  </si>
  <si>
    <r>
      <t xml:space="preserve">2.1.1.2_PRS_Male: # of </t>
    </r>
    <r>
      <rPr>
        <b/>
        <sz val="11"/>
        <color theme="1"/>
        <rFont val="Calibri"/>
        <family val="2"/>
        <scheme val="minor"/>
      </rPr>
      <t>community representatives</t>
    </r>
    <r>
      <rPr>
        <sz val="11"/>
        <color theme="1"/>
        <rFont val="Calibri"/>
        <family val="2"/>
        <scheme val="minor"/>
      </rPr>
      <t xml:space="preserve"> engaged in Conflict Mitigation mechanisms</t>
    </r>
  </si>
  <si>
    <r>
      <t xml:space="preserve">2.1.1.2_LEB_Female_15-24: # of </t>
    </r>
    <r>
      <rPr>
        <b/>
        <sz val="11"/>
        <rFont val="Calibri"/>
        <family val="2"/>
        <scheme val="minor"/>
      </rPr>
      <t>youth</t>
    </r>
    <r>
      <rPr>
        <sz val="11"/>
        <rFont val="Calibri"/>
        <family val="2"/>
        <scheme val="minor"/>
      </rPr>
      <t xml:space="preserve"> engaged in Conflict Mitigation mechanisms</t>
    </r>
  </si>
  <si>
    <r>
      <t xml:space="preserve">2.1.1.2_LEB_Male_15-24: # of </t>
    </r>
    <r>
      <rPr>
        <b/>
        <sz val="11"/>
        <rFont val="Calibri"/>
        <family val="2"/>
        <scheme val="minor"/>
      </rPr>
      <t>youth</t>
    </r>
    <r>
      <rPr>
        <sz val="11"/>
        <rFont val="Calibri"/>
        <family val="2"/>
        <scheme val="minor"/>
      </rPr>
      <t xml:space="preserve"> engaged in Conflict Mitigation mechanisms</t>
    </r>
  </si>
  <si>
    <r>
      <t xml:space="preserve">2.1.1.2_SYR_Female_15-24: # of </t>
    </r>
    <r>
      <rPr>
        <b/>
        <sz val="11"/>
        <rFont val="Calibri"/>
        <family val="2"/>
        <scheme val="minor"/>
      </rPr>
      <t>youth</t>
    </r>
    <r>
      <rPr>
        <sz val="11"/>
        <rFont val="Calibri"/>
        <family val="2"/>
        <scheme val="minor"/>
      </rPr>
      <t xml:space="preserve"> engaged in Conflict Mitigation mechanisms</t>
    </r>
  </si>
  <si>
    <r>
      <t xml:space="preserve">2.1.1.2_SYR_Male_15-24: # of </t>
    </r>
    <r>
      <rPr>
        <b/>
        <sz val="11"/>
        <rFont val="Calibri"/>
        <family val="2"/>
        <scheme val="minor"/>
      </rPr>
      <t>youth</t>
    </r>
    <r>
      <rPr>
        <sz val="11"/>
        <rFont val="Calibri"/>
        <family val="2"/>
        <scheme val="minor"/>
      </rPr>
      <t xml:space="preserve"> engaged in Conflict Mitigation mechanisms</t>
    </r>
  </si>
  <si>
    <r>
      <t xml:space="preserve">2.1.1.2_PRL_Female_15-24: # of </t>
    </r>
    <r>
      <rPr>
        <b/>
        <sz val="11"/>
        <rFont val="Calibri"/>
        <family val="2"/>
        <scheme val="minor"/>
      </rPr>
      <t>youth</t>
    </r>
    <r>
      <rPr>
        <sz val="11"/>
        <rFont val="Calibri"/>
        <family val="2"/>
        <scheme val="minor"/>
      </rPr>
      <t xml:space="preserve"> engaged in Conflict Mitigation mechanisms</t>
    </r>
  </si>
  <si>
    <r>
      <t xml:space="preserve">2.1.1.2_PRL_Male_15-24: # of </t>
    </r>
    <r>
      <rPr>
        <b/>
        <sz val="11"/>
        <rFont val="Calibri"/>
        <family val="2"/>
        <scheme val="minor"/>
      </rPr>
      <t>youth</t>
    </r>
    <r>
      <rPr>
        <sz val="11"/>
        <rFont val="Calibri"/>
        <family val="2"/>
        <scheme val="minor"/>
      </rPr>
      <t xml:space="preserve"> engaged in Conflict Mitigation mechanisms</t>
    </r>
  </si>
  <si>
    <r>
      <t xml:space="preserve">2.1.1.2_PRS_Female_15-24: # of </t>
    </r>
    <r>
      <rPr>
        <b/>
        <sz val="11"/>
        <rFont val="Calibri"/>
        <family val="2"/>
        <scheme val="minor"/>
      </rPr>
      <t>youth</t>
    </r>
    <r>
      <rPr>
        <sz val="11"/>
        <rFont val="Calibri"/>
        <family val="2"/>
        <scheme val="minor"/>
      </rPr>
      <t xml:space="preserve"> engaged in Conflict Mitigation mechanisms</t>
    </r>
  </si>
  <si>
    <r>
      <t xml:space="preserve">2.1.1.2_PRS_Male_15-24: # of </t>
    </r>
    <r>
      <rPr>
        <b/>
        <sz val="11"/>
        <rFont val="Calibri"/>
        <family val="2"/>
        <scheme val="minor"/>
      </rPr>
      <t>youth</t>
    </r>
    <r>
      <rPr>
        <sz val="11"/>
        <rFont val="Calibri"/>
        <family val="2"/>
        <scheme val="minor"/>
      </rPr>
      <t xml:space="preserve"> engaged in Conflict Mitigation mechanisms</t>
    </r>
  </si>
  <si>
    <r>
      <t xml:space="preserve">2.1.1.3: # of </t>
    </r>
    <r>
      <rPr>
        <b/>
        <sz val="11"/>
        <color theme="1"/>
        <rFont val="Calibri"/>
        <family val="2"/>
        <scheme val="minor"/>
      </rPr>
      <t>community events</t>
    </r>
    <r>
      <rPr>
        <sz val="11"/>
        <color theme="1"/>
        <rFont val="Calibri"/>
        <family val="2"/>
        <scheme val="minor"/>
      </rPr>
      <t xml:space="preserve"> organized by Conflict Mitigation mechanisms</t>
    </r>
  </si>
  <si>
    <t>Events</t>
  </si>
  <si>
    <r>
      <t xml:space="preserve">2.1.1.4_LEB: # of </t>
    </r>
    <r>
      <rPr>
        <b/>
        <sz val="11"/>
        <color theme="1"/>
        <rFont val="Calibri"/>
        <family val="2"/>
        <scheme val="minor"/>
      </rPr>
      <t>participants to community events</t>
    </r>
    <r>
      <rPr>
        <sz val="11"/>
        <color theme="1"/>
        <rFont val="Calibri"/>
        <family val="2"/>
        <scheme val="minor"/>
      </rPr>
      <t xml:space="preserve"> organized by Conflict Mitigation mechanisms</t>
    </r>
  </si>
  <si>
    <r>
      <t xml:space="preserve">2.1.1.4_SYR: # of </t>
    </r>
    <r>
      <rPr>
        <b/>
        <sz val="11"/>
        <color theme="1"/>
        <rFont val="Calibri"/>
        <family val="2"/>
        <scheme val="minor"/>
      </rPr>
      <t>participants to community events</t>
    </r>
    <r>
      <rPr>
        <sz val="11"/>
        <color theme="1"/>
        <rFont val="Calibri"/>
        <family val="2"/>
        <scheme val="minor"/>
      </rPr>
      <t xml:space="preserve"> organized by Conflict Mitigation mechanisms</t>
    </r>
  </si>
  <si>
    <r>
      <t xml:space="preserve">2.1.1.4_PR: # of </t>
    </r>
    <r>
      <rPr>
        <b/>
        <sz val="11"/>
        <color theme="1"/>
        <rFont val="Calibri"/>
        <family val="2"/>
        <scheme val="minor"/>
      </rPr>
      <t>participants to community events</t>
    </r>
    <r>
      <rPr>
        <sz val="11"/>
        <color theme="1"/>
        <rFont val="Calibri"/>
        <family val="2"/>
        <scheme val="minor"/>
      </rPr>
      <t xml:space="preserve"> organized by Conflict Mitigation mechanisms</t>
    </r>
  </si>
  <si>
    <t>Activity-2.1.2: Local civil society support</t>
  </si>
  <si>
    <t>--------Activity-2.1.2: Local civil society support--------</t>
  </si>
  <si>
    <r>
      <t xml:space="preserve">2.1.2.1: # of </t>
    </r>
    <r>
      <rPr>
        <b/>
        <sz val="11"/>
        <color theme="1"/>
        <rFont val="Calibri"/>
        <family val="2"/>
        <scheme val="minor"/>
      </rPr>
      <t>local CSOs</t>
    </r>
    <r>
      <rPr>
        <sz val="11"/>
        <color theme="1"/>
        <rFont val="Calibri"/>
        <family val="2"/>
        <scheme val="minor"/>
      </rPr>
      <t xml:space="preserve"> receiving organizational/capacity support</t>
    </r>
  </si>
  <si>
    <t>CSOs</t>
  </si>
  <si>
    <r>
      <rPr>
        <b/>
        <sz val="11"/>
        <color theme="1"/>
        <rFont val="Calibri"/>
        <family val="2"/>
        <scheme val="minor"/>
      </rPr>
      <t>CSOs</t>
    </r>
    <r>
      <rPr>
        <sz val="11"/>
        <color theme="1"/>
        <rFont val="Calibri"/>
        <family val="2"/>
        <scheme val="minor"/>
      </rPr>
      <t xml:space="preserve">: refers to civil society organization (they range from local associations to national NGOs).
</t>
    </r>
    <r>
      <rPr>
        <b/>
        <sz val="11"/>
        <color theme="1"/>
        <rFont val="Calibri"/>
        <family val="2"/>
        <scheme val="minor"/>
      </rPr>
      <t>Support to CSOs</t>
    </r>
    <r>
      <rPr>
        <sz val="11"/>
        <color theme="1"/>
        <rFont val="Calibri"/>
        <family val="2"/>
        <scheme val="minor"/>
      </rPr>
      <t xml:space="preserve">: can include both organizational and capacity support (i.e. on self-structuring and management, proposal development, project management, financial management) as well substantive support related to social stability (conflict analysis, prevention and resolution, community outreach, participatory processes, communication and advocacy, etc...). It can also refer to initiatives defined as public campaign, petition, public pact or commitment aiming at mitigating tensions - through positive messages or fighting misperceptions. This is important viewing the knowledge of CSOs and their experience with the communities in preparing for and implementing the response.
</t>
    </r>
  </si>
  <si>
    <t>--------Activity-2.1.3: National civil society support</t>
  </si>
  <si>
    <t>Activity-2.1.3: National civil society support</t>
  </si>
  <si>
    <r>
      <t xml:space="preserve">2.1.3.1: # </t>
    </r>
    <r>
      <rPr>
        <b/>
        <sz val="11"/>
        <color theme="1"/>
        <rFont val="Calibri"/>
        <family val="2"/>
        <scheme val="minor"/>
      </rPr>
      <t>national CSO</t>
    </r>
    <r>
      <rPr>
        <sz val="11"/>
        <color theme="1"/>
        <rFont val="Calibri"/>
        <family val="2"/>
        <scheme val="minor"/>
      </rPr>
      <t xml:space="preserve"> supported</t>
    </r>
  </si>
  <si>
    <t>2.1.3.1: # national CSO supported</t>
  </si>
  <si>
    <t>Activity-2.2.1: Youth initiatives</t>
  </si>
  <si>
    <t>--------Activity-2.2.1: Youth initiatives--------</t>
  </si>
  <si>
    <t>2.2.1.1: # youth initiatives established - peacebuilding clubs</t>
  </si>
  <si>
    <t>Initiatives</t>
  </si>
  <si>
    <r>
      <rPr>
        <b/>
        <sz val="11"/>
        <rFont val="Calibri"/>
        <family val="2"/>
        <scheme val="minor"/>
      </rPr>
      <t>Peacebuilding committees</t>
    </r>
    <r>
      <rPr>
        <sz val="11"/>
        <rFont val="Calibri"/>
        <family val="2"/>
        <scheme val="minor"/>
      </rPr>
      <t xml:space="preserve">: structures gathering youth that meet on a regular basis including social dialogues and online platforms, to specifically address causes of conflict/ tensions.
</t>
    </r>
    <r>
      <rPr>
        <b/>
        <sz val="11"/>
        <rFont val="Calibri"/>
        <family val="2"/>
        <scheme val="minor"/>
      </rPr>
      <t>Summer camps</t>
    </r>
    <r>
      <rPr>
        <sz val="11"/>
        <rFont val="Calibri"/>
        <family val="2"/>
        <scheme val="minor"/>
      </rPr>
      <t xml:space="preserve">: supervised programs implemented during the summer which enable children and/ or adolescents to engage in various activities and promote social stability.
</t>
    </r>
    <r>
      <rPr>
        <b/>
        <sz val="11"/>
        <rFont val="Calibri"/>
        <family val="2"/>
        <scheme val="minor"/>
      </rPr>
      <t>Sport clubs/ artistic activities</t>
    </r>
    <r>
      <rPr>
        <sz val="11"/>
        <rFont val="Calibri"/>
        <family val="2"/>
        <scheme val="minor"/>
      </rPr>
      <t xml:space="preserve">: peacebuilding initiatives aimed at mitigating tensions through sports/art.
</t>
    </r>
    <r>
      <rPr>
        <b/>
        <sz val="11"/>
        <rFont val="Calibri"/>
        <family val="2"/>
        <scheme val="minor"/>
      </rPr>
      <t>Active citizenship and community services</t>
    </r>
    <r>
      <rPr>
        <sz val="11"/>
        <rFont val="Calibri"/>
        <family val="2"/>
        <scheme val="minor"/>
      </rPr>
      <t xml:space="preserve">: initiatives promoting active engagement and volunteerism among youth in order to reduce tensions. Active citizenship should only target Lebanese, community services can target non-Lebanese. 
</t>
    </r>
    <r>
      <rPr>
        <b/>
        <sz val="11"/>
        <rFont val="Calibri"/>
        <family val="2"/>
        <scheme val="minor"/>
      </rPr>
      <t>Other recreational/ cultural activities</t>
    </r>
    <r>
      <rPr>
        <sz val="11"/>
        <rFont val="Calibri"/>
        <family val="2"/>
        <scheme val="minor"/>
      </rPr>
      <t xml:space="preserve">: youth initiatives promoting peacebuilding through other recreational/cultural activities.
</t>
    </r>
  </si>
  <si>
    <t>2.2.1.1: # youth initiatives established - summer camps</t>
  </si>
  <si>
    <t>2.2.1.1: # youth initiatives established - sports clubs/ artistic activities</t>
  </si>
  <si>
    <t>2.2.1.1: # youth initiatives established - active citizenship &amp; community service initiatives</t>
  </si>
  <si>
    <t>2.2.1.1: #youth initiatives established - violence free school</t>
  </si>
  <si>
    <t>2.2.1.1: # youth initiatives established - other recreational / cultural activities</t>
  </si>
  <si>
    <t>2.2.1.1: # of projects, campaigns, QIPs, actions implemented under the scope of youth initiatives</t>
  </si>
  <si>
    <r>
      <rPr>
        <b/>
        <sz val="11"/>
        <rFont val="Arial"/>
        <family val="2"/>
      </rPr>
      <t>Projects</t>
    </r>
    <r>
      <rPr>
        <sz val="11"/>
        <rFont val="Arial"/>
        <family val="2"/>
      </rPr>
      <t>: Short term and one off actions (non-tangible), campaigns, QIPs (quick impact projects) and activities (if tangible, need to be reported as CSPs under output 1.1).</t>
    </r>
  </si>
  <si>
    <t>2.2.1.2_LEB_Female_15-24: # of youth participating in the above mentioned initiatives</t>
  </si>
  <si>
    <t>Total number of participants to the above mentioned initiatives</t>
  </si>
  <si>
    <t>2.2.1.2_LEB_Male_15-24: # of youth participating in the above mentioned initiatives</t>
  </si>
  <si>
    <t>2.2.1.2_SYR_Female_15-24: # of youth participating in the above mentioned initiatives</t>
  </si>
  <si>
    <t>2.2.1.2_SYR_Male_15-24: # of youth participating in the above mentioned initiatives</t>
  </si>
  <si>
    <t>2.2.1.2_PRL_Female_15-24: # of youth participating in the above mentioned initiatives</t>
  </si>
  <si>
    <t>2.2.1.2_PRL_Male_15-24: # of youth participating in the above mentioned initiatives</t>
  </si>
  <si>
    <t>2.2.1.2_PRS_Female_15-24: # of youth participating in the above mentioned initiatives</t>
  </si>
  <si>
    <t>2.2.1.2_PRS_Male_15-24: # of youth participating in the above mentioned initiatives</t>
  </si>
  <si>
    <t>2.2.1.2: # of children participating in the above mentioned initiatives</t>
  </si>
  <si>
    <t>2.2.1.3: # of trainings initiatives to youth on Life Skills, Conflict Resolution and Healthy Life styles</t>
  </si>
  <si>
    <t>2.2.1.3_LEB_Female_15-24: # of youth trained on Life Skills, Conflict Resolution and Healthy Life styles</t>
  </si>
  <si>
    <t>Participants to initiatives who received trainings (life skills, healthy lifestyle skills, conflict resolution skills).</t>
  </si>
  <si>
    <t>2.2.1.3_LEB_Male_15-24: # of youth trained on Life Skills, Conflict Resolution and Healthy Life styles</t>
  </si>
  <si>
    <t>2.2.1.3_SYR_Female_15-24: # of youth trained on Life Skills, Conflict Resolution and Healthy Life styles</t>
  </si>
  <si>
    <t>2.2.1.3_SYR_Male_15-24: # of youth trained on Life Skills, Conflict Resolution and Healthy Life styles</t>
  </si>
  <si>
    <t>2.2.1.3_PRL_Female_15-24: # of youth trained on Life Skills, Conflict Resolution and Healthy Life styles</t>
  </si>
  <si>
    <t>2.2.1.3_PRL_Male_15-24: # of youth trained on Life Skills, Conflict Resolution and Healthy Life styles</t>
  </si>
  <si>
    <t>2.2.1.3_PRS_Female_15-24: # of youth trained on Life Skills, Conflict Resolution and Healthy Life styles</t>
  </si>
  <si>
    <t>2.2.1.3_PRS_Male_15-24: # of youth trained on Life Skills, Conflict Resolution and Healthy Life styles</t>
  </si>
  <si>
    <t>Activity-2.3.1: Support Media for social stability</t>
  </si>
  <si>
    <t>--------Activity-2.3.1: Support Media for social stability--------</t>
  </si>
  <si>
    <t>2.3.1.1: # of media institutions, authorities and CSOs engaged in social stability initiatives</t>
  </si>
  <si>
    <t>institutions</t>
  </si>
  <si>
    <t>Media institutions: they include newspapers, social media, online platforms, information websites, radio, TV stations which are engaged in initiatives (i.e. campaigns, specific series of news piece/analysis/commentary, pact or commitment) aiming at mitigating tensions through positive messages, commitment to objective reporting, or countering misperceptions and fake news.</t>
  </si>
  <si>
    <t>2.3.1.2_Female: # of journalists trained and/or engaged and sensitized on objective/positive reporting</t>
  </si>
  <si>
    <t>2.3.1.2_Male: # of journalists trained and/or engaged and sensitized on objective/positive reporting</t>
  </si>
  <si>
    <t>2.3.1.3_Female: # of local authorities' members and individuals trained and/or engaged and sensitized on objective/positive reporting</t>
  </si>
  <si>
    <t>2.3.1.3_Male: # of local authorities' members and individuals trained and/or engaged and sensitized on objective/positive reporting</t>
  </si>
  <si>
    <t xml:space="preserve">Outcome 3: Enhance the LCRP’s capacities on tensions monitoring and conflict sensitivity </t>
  </si>
  <si>
    <t>Activity-3.1.1: Produce tension Reports</t>
  </si>
  <si>
    <t>--------Activity-3.1.1: Produce Conflict Analysis/Early Warning Reports--------</t>
  </si>
  <si>
    <t>National</t>
  </si>
  <si>
    <t xml:space="preserve">3.1.1.1: # of reports on communal relations and tensions produced </t>
  </si>
  <si>
    <t>Reports</t>
  </si>
  <si>
    <t xml:space="preserve">Data collection, analysis and production of reports on communal relations and tensions  to predict and mitigate the tensions between communities. 
</t>
  </si>
  <si>
    <t>Activity-3.1.2: Operationalization of tension monitoring systems</t>
  </si>
  <si>
    <t>--------Activity-3.1.2: Set up Early Warning &amp; Stabilization Monitoring System--------</t>
  </si>
  <si>
    <t>Activity-3.1.2: Set up Early Warning &amp; Stabilizati</t>
  </si>
  <si>
    <t>3.1.2.1: # of tension monitoring systems operationalized</t>
  </si>
  <si>
    <t>Systems</t>
  </si>
  <si>
    <t>Support in the operationalization of tension monitoring systems.</t>
  </si>
  <si>
    <t>Activity-3.1.3: Deliver Conflict Sensitivity Trainings</t>
  </si>
  <si>
    <t>--------Activity-3.1.3: Deliver Conflict Sensitivity Training to LCRP Partners--------</t>
  </si>
  <si>
    <t>3.1.3.1: # of LCRP partners whose staff have been trained on conflict sensitivity mainsreaming</t>
  </si>
  <si>
    <t>Partners</t>
  </si>
  <si>
    <r>
      <rPr>
        <b/>
        <sz val="9"/>
        <color theme="1"/>
        <rFont val="Arial"/>
        <family val="2"/>
      </rPr>
      <t>Carry out conflict sensitivity mainstreaming and do-no harm training, capacity building and advisory for partners across the LCRP</t>
    </r>
    <r>
      <rPr>
        <sz val="9"/>
        <color theme="1"/>
        <rFont val="Arial"/>
        <family val="2"/>
      </rPr>
      <t xml:space="preserve">.                                                                                                                                                                                                                   Conflict sensitivity: defined as the ability to: 1) Understand the context in which an individual/group operate(s); 2) Understand the interaction between these interventions and the context, and; 3) Act upon the understanding of this interaction, in order to maximize positive impacts and minimize negative impacts. It basically relates to the mainstreaming of the “do no harm approach” in conflict settings.                                                                                                                                                                                 Capacity building initiatives aimed at enabling partners to satisfactorily mainstream and integrate conflict sensitivity considerations in their programming and to be informed on main conflict/ tension trends.
LCRP partner refers to appealing/ implementing partners, donors and line ministries.
</t>
    </r>
    <r>
      <rPr>
        <u/>
        <sz val="9"/>
        <color theme="1"/>
        <rFont val="Arial"/>
        <family val="2"/>
      </rPr>
      <t>Specification:</t>
    </r>
    <r>
      <rPr>
        <sz val="9"/>
        <color theme="1"/>
        <rFont val="Arial"/>
        <family val="2"/>
      </rPr>
      <t xml:space="preserve"> Training/coaching and provision of guidance to partners on conflict sensitive integration in programming.</t>
    </r>
  </si>
  <si>
    <t>3.1.3.2: # of female LCRP partners staff trained on conflict sensitivity mainsreaming</t>
  </si>
  <si>
    <t>3.1.3.2: # of male LCRP partners staff trained on conflict sensitivity mainsreaming</t>
  </si>
  <si>
    <t>3.1.3.3: # of LCRP partners who adapt project/programmes based on conflict sensitivity and Do No Harm integration and improved context understanding</t>
  </si>
  <si>
    <t>Population Cohorts in 2023</t>
  </si>
  <si>
    <t>Total Population in 2023</t>
  </si>
  <si>
    <t>Total Population in Need in 2023</t>
  </si>
  <si>
    <t>Total Population Targeted in 2023</t>
  </si>
  <si>
    <t>Total Population Targeted</t>
  </si>
  <si>
    <t># Female</t>
  </si>
  <si>
    <t>% Female*</t>
  </si>
  <si>
    <t># Male</t>
  </si>
  <si>
    <t>% Male*</t>
  </si>
  <si>
    <t># Children
 (0-17)</t>
  </si>
  <si>
    <t>% Children</t>
  </si>
  <si>
    <t># Adolescent
 (10-17)</t>
  </si>
  <si>
    <t>% Adolescent*
 (10-17)</t>
  </si>
  <si>
    <t>Add additional disaggregation (ex. With Sp Needs)</t>
  </si>
  <si>
    <t>% additional disaggregation</t>
  </si>
  <si>
    <t xml:space="preserve">Lebanese </t>
  </si>
  <si>
    <t>Displaced Syrian</t>
  </si>
  <si>
    <t>Palestine Refugee from Syria (PRS)</t>
  </si>
  <si>
    <t>Palestine Refugee in Lebanon  (PRL)</t>
  </si>
  <si>
    <t>GRAND TOTAL</t>
  </si>
  <si>
    <t xml:space="preserve">Type of institution </t>
  </si>
  <si>
    <t>Total in 2023</t>
  </si>
  <si>
    <t># Targeted in 2023</t>
  </si>
  <si>
    <t>Hospitals</t>
  </si>
  <si>
    <t>Schools</t>
  </si>
  <si>
    <t>Water establishments</t>
  </si>
  <si>
    <t>Social Development Centers</t>
  </si>
  <si>
    <t>Central Ministries</t>
  </si>
  <si>
    <t>Primary Health Care</t>
  </si>
  <si>
    <t>Governors Offices</t>
  </si>
  <si>
    <t>Districts</t>
  </si>
  <si>
    <t>118 SDCs</t>
  </si>
  <si>
    <t xml:space="preserve">Achieved as of March </t>
  </si>
  <si>
    <t>Discontinued indicator</t>
  </si>
  <si>
    <t>TBC in Q2</t>
  </si>
  <si>
    <t>TBC</t>
  </si>
  <si>
    <t>Zero</t>
  </si>
  <si>
    <t>Yearly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</si>
</sst>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 #,##0.00_)\ _€_ ;_ * \(#,##0.00\)\ _€_ ;_ * &quot;-&quot;??_)\ _€_ ;_ @_ "/>
    <numFmt numFmtId="166" formatCode="0.0%"/>
  </numFmts>
  <fonts count="61"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b/>
      <sz val="11"/>
      <name val="Calibri Light"/>
      <family val="2"/>
      <scheme val="major"/>
    </font>
    <font>
      <sz val="12"/>
      <color theme="1"/>
      <name val="Times New Roman"/>
      <family val="2"/>
    </font>
    <font>
      <b/>
      <sz val="16"/>
      <name val="Calibri Light"/>
      <family val="2"/>
      <scheme val="major"/>
    </font>
    <font>
      <sz val="10"/>
      <name val="Calibri Light"/>
      <family val="2"/>
      <scheme val="major"/>
    </font>
    <font>
      <sz val="11"/>
      <color theme="1"/>
      <name val="Calibri"/>
      <family val="2"/>
      <scheme val="minor"/>
    </font>
    <font>
      <b/>
      <sz val="12"/>
      <name val="Calibri Light"/>
      <family val="2"/>
      <scheme val="major"/>
    </font>
    <font>
      <sz val="14"/>
      <name val="Calibri Light"/>
      <family val="2"/>
      <scheme val="major"/>
    </font>
    <font>
      <sz val="12"/>
      <name val="Calibri Light"/>
      <family val="2"/>
      <scheme val="major"/>
    </font>
    <font>
      <sz val="14"/>
      <color theme="0"/>
      <name val="Calibri Light"/>
      <family val="2"/>
      <scheme val="major"/>
    </font>
    <font>
      <b/>
      <sz val="10"/>
      <name val="Calibri Light"/>
      <family val="2"/>
      <scheme val="major"/>
    </font>
    <font>
      <b/>
      <sz val="10"/>
      <color theme="1"/>
      <name val="Arial"/>
      <family val="2"/>
    </font>
    <font>
      <sz val="10"/>
      <color theme="1"/>
      <name val="Arial"/>
      <family val="2"/>
    </font>
    <font>
      <b/>
      <sz val="12"/>
      <color rgb="FF000000"/>
      <name val="Calibri"/>
      <family val="2"/>
    </font>
    <font>
      <sz val="10"/>
      <color rgb="FF000000"/>
      <name val="Calibri"/>
      <family val="2"/>
    </font>
    <font>
      <b/>
      <sz val="10"/>
      <color rgb="FF5B9BD5"/>
      <name val="Calibri"/>
      <family val="2"/>
    </font>
    <font>
      <b/>
      <sz val="10"/>
      <name val="Calibri"/>
      <family val="2"/>
    </font>
    <font>
      <b/>
      <sz val="10"/>
      <color rgb="FF000000"/>
      <name val="Calibri"/>
      <family val="2"/>
    </font>
    <font>
      <b/>
      <sz val="10"/>
      <color rgb="FFFFFFFF"/>
      <name val="Calibri"/>
      <family val="2"/>
    </font>
    <font>
      <b/>
      <sz val="12"/>
      <color rgb="FFFFFFFF"/>
      <name val="Calibri"/>
      <family val="2"/>
    </font>
    <font>
      <sz val="10"/>
      <name val="Calibri"/>
      <family val="2"/>
    </font>
    <font>
      <sz val="10"/>
      <color rgb="FFFF0000"/>
      <name val="Calibri"/>
      <family val="2"/>
    </font>
    <font>
      <sz val="10"/>
      <color theme="1"/>
      <name val="Calibri"/>
      <family val="2"/>
    </font>
    <font>
      <sz val="10"/>
      <color theme="1"/>
      <name val="Calibri"/>
      <family val="2"/>
      <scheme val="minor"/>
    </font>
    <font>
      <b/>
      <sz val="10"/>
      <color theme="1"/>
      <name val="Calibri"/>
      <family val="2"/>
      <scheme val="minor"/>
    </font>
    <font>
      <b/>
      <sz val="16"/>
      <color theme="1"/>
      <name val="Calibri"/>
      <family val="2"/>
      <scheme val="minor"/>
    </font>
    <font>
      <b/>
      <sz val="22"/>
      <color theme="1"/>
      <name val="Calibri"/>
      <family val="2"/>
      <scheme val="minor"/>
    </font>
    <font>
      <u/>
      <sz val="10"/>
      <color theme="1"/>
      <name val="Arial"/>
      <family val="2"/>
    </font>
    <font>
      <b/>
      <sz val="10"/>
      <color rgb="FFFF0000"/>
      <name val="Calibri"/>
      <family val="2"/>
    </font>
    <font>
      <b/>
      <sz val="11"/>
      <color theme="0"/>
      <name val="Calibri"/>
      <family val="2"/>
    </font>
    <font>
      <sz val="11"/>
      <color theme="1"/>
      <name val="Calibri"/>
      <family val="2"/>
    </font>
    <font>
      <sz val="11"/>
      <name val="Calibri"/>
      <family val="2"/>
    </font>
    <font>
      <b/>
      <sz val="11"/>
      <name val="Calibri"/>
      <family val="2"/>
    </font>
    <font>
      <b/>
      <sz val="11"/>
      <color theme="1"/>
      <name val="Calibri"/>
      <family val="2"/>
    </font>
    <font>
      <b/>
      <sz val="12"/>
      <color rgb="FFFF0000"/>
      <name val="Calibri"/>
      <family val="2"/>
    </font>
    <font>
      <b/>
      <sz val="12"/>
      <color theme="0" tint="-4.9989318521683403E-2"/>
      <name val="Calibri"/>
      <family val="2"/>
    </font>
    <font>
      <b/>
      <sz val="16"/>
      <color theme="4"/>
      <name val="Calibri"/>
      <family val="2"/>
      <scheme val="minor"/>
    </font>
    <font>
      <b/>
      <sz val="18"/>
      <color theme="4"/>
      <name val="Calibri"/>
      <family val="2"/>
      <scheme val="minor"/>
    </font>
    <font>
      <sz val="11"/>
      <color theme="4"/>
      <name val="Calibri"/>
      <family val="2"/>
      <scheme val="minor"/>
    </font>
    <font>
      <b/>
      <sz val="10"/>
      <color rgb="FFC00000"/>
      <name val="Calibri"/>
      <family val="2"/>
    </font>
    <font>
      <sz val="10"/>
      <color rgb="FFC00000"/>
      <name val="Calibri"/>
      <family val="2"/>
    </font>
    <font>
      <sz val="12"/>
      <name val="Calibri"/>
      <family val="2"/>
    </font>
    <font>
      <sz val="11"/>
      <color rgb="FFFF0000"/>
      <name val="Calibri"/>
      <family val="2"/>
      <scheme val="minor"/>
    </font>
    <font>
      <b/>
      <sz val="11"/>
      <color rgb="FFC00000"/>
      <name val="Calibri"/>
      <family val="2"/>
      <scheme val="minor"/>
    </font>
    <font>
      <b/>
      <sz val="16"/>
      <color rgb="FF0070C0"/>
      <name val="Calibri"/>
      <family val="2"/>
      <scheme val="minor"/>
    </font>
    <font>
      <sz val="11"/>
      <name val="Arial"/>
      <family val="2"/>
    </font>
    <font>
      <b/>
      <sz val="11"/>
      <name val="Arial"/>
      <family val="2"/>
    </font>
    <font>
      <sz val="9"/>
      <color theme="1"/>
      <name val="Arial"/>
      <family val="2"/>
    </font>
    <font>
      <u/>
      <sz val="9"/>
      <color theme="1"/>
      <name val="Arial"/>
      <family val="2"/>
    </font>
    <font>
      <sz val="12"/>
      <color theme="1"/>
      <name val="Calibri"/>
      <family val="2"/>
      <scheme val="minor"/>
    </font>
    <font>
      <b/>
      <sz val="9"/>
      <color theme="1"/>
      <name val="Arial"/>
      <family val="2"/>
    </font>
    <font>
      <b/>
      <sz val="14"/>
      <color rgb="FFC00000"/>
      <name val="Calibri"/>
      <family val="2"/>
      <scheme val="minor"/>
    </font>
    <font>
      <sz val="11"/>
      <color rgb="FFC00000"/>
      <name val="Calibri"/>
      <family val="2"/>
      <scheme val="minor"/>
    </font>
    <font>
      <b/>
      <sz val="11"/>
      <color rgb="FFC00000"/>
      <name val="Calibri Light"/>
      <family val="2"/>
      <scheme val="major"/>
    </font>
    <font>
      <b/>
      <sz val="10"/>
      <color rgb="FFC00000"/>
      <name val="Calibri Light"/>
      <family val="2"/>
      <scheme val="major"/>
    </font>
    <font>
      <b/>
      <sz val="12"/>
      <color rgb="FFC00000"/>
      <name val="Calibri Light"/>
      <family val="2"/>
      <scheme val="major"/>
    </font>
  </fonts>
  <fills count="2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rgb="FFFFFFFF"/>
      </patternFill>
    </fill>
    <fill>
      <patternFill patternType="solid">
        <fgColor theme="6" tint="0.79998168889431442"/>
        <bgColor rgb="FFFBE4D5"/>
      </patternFill>
    </fill>
    <fill>
      <patternFill patternType="solid">
        <fgColor theme="6" tint="0.79998168889431442"/>
        <bgColor rgb="FFFFFFFF"/>
      </patternFill>
    </fill>
    <fill>
      <patternFill patternType="solid">
        <fgColor rgb="FF525252"/>
        <bgColor rgb="FF525252"/>
      </patternFill>
    </fill>
    <fill>
      <patternFill patternType="solid">
        <fgColor theme="0"/>
        <bgColor rgb="FFFFFF00"/>
      </patternFill>
    </fill>
    <fill>
      <patternFill patternType="solid">
        <fgColor theme="0"/>
        <bgColor rgb="FFFBE4D5"/>
      </patternFill>
    </fill>
    <fill>
      <patternFill patternType="solid">
        <fgColor rgb="FFD0CECE"/>
        <bgColor rgb="FFD0CECE"/>
      </patternFill>
    </fill>
    <fill>
      <patternFill patternType="solid">
        <fgColor theme="2"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0"/>
        <bgColor rgb="FFFFFFFF"/>
      </patternFill>
    </fill>
    <fill>
      <patternFill patternType="solid">
        <fgColor theme="7" tint="0.59999389629810485"/>
        <bgColor indexed="64"/>
      </patternFill>
    </fill>
    <fill>
      <patternFill patternType="solid">
        <fgColor rgb="FFC00000"/>
        <bgColor indexed="64"/>
      </patternFill>
    </fill>
    <fill>
      <patternFill patternType="solid">
        <fgColor rgb="FFF6D2D2"/>
        <bgColor indexed="64"/>
      </patternFill>
    </fill>
    <fill>
      <patternFill patternType="solid">
        <fgColor rgb="FFFFFF00"/>
        <bgColor indexed="64"/>
      </patternFill>
    </fill>
    <fill>
      <patternFill patternType="solid">
        <fgColor theme="0"/>
        <bgColor rgb="FFD0CECE"/>
      </patternFill>
    </fill>
    <fill>
      <patternFill patternType="solid">
        <fgColor theme="9" tint="0.39997558519241921"/>
        <bgColor indexed="64"/>
      </patternFill>
    </fill>
    <fill>
      <patternFill patternType="solid">
        <fgColor rgb="FFFFFF00"/>
        <bgColor rgb="FFFFFF00"/>
      </patternFill>
    </fill>
  </fills>
  <borders count="4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right/>
      <top style="thin">
        <color rgb="FF000000"/>
      </top>
      <bottom style="thin">
        <color rgb="FF000000"/>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auto="1"/>
      </left>
      <right/>
      <top/>
      <bottom/>
      <diagonal/>
    </border>
    <border>
      <left/>
      <right/>
      <top style="hair">
        <color auto="1"/>
      </top>
      <bottom/>
      <diagonal/>
    </border>
    <border>
      <left style="thin">
        <color rgb="FF000000"/>
      </left>
      <right/>
      <top/>
      <bottom style="thin">
        <color rgb="FF000000"/>
      </bottom>
      <diagonal/>
    </border>
  </borders>
  <cellStyleXfs count="14">
    <xf numFmtId="0" fontId="0" fillId="0" borderId="0"/>
    <xf numFmtId="9" fontId="2"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7" fillId="0" borderId="0"/>
    <xf numFmtId="44" fontId="7" fillId="0" borderId="0" applyFont="0" applyFill="0" applyBorder="0" applyAlignment="0" applyProtection="0"/>
    <xf numFmtId="44" fontId="2"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cellStyleXfs>
  <cellXfs count="493">
    <xf numFmtId="0" fontId="0" fillId="0" borderId="0" xfId="0"/>
    <xf numFmtId="0" fontId="0" fillId="0" borderId="0" xfId="0" applyAlignment="1">
      <alignment wrapText="1"/>
    </xf>
    <xf numFmtId="0" fontId="8" fillId="2" borderId="0" xfId="2" applyFont="1" applyFill="1" applyAlignment="1">
      <alignment vertical="center"/>
    </xf>
    <xf numFmtId="0" fontId="9" fillId="3" borderId="0" xfId="2" applyFont="1" applyFill="1" applyAlignment="1">
      <alignment horizontal="right" vertical="center"/>
    </xf>
    <xf numFmtId="0" fontId="9" fillId="0" borderId="2" xfId="2" applyFont="1" applyBorder="1" applyAlignment="1">
      <alignment horizontal="left" vertical="center"/>
    </xf>
    <xf numFmtId="0" fontId="10" fillId="0" borderId="0" xfId="0" applyFont="1"/>
    <xf numFmtId="0" fontId="9" fillId="0" borderId="0" xfId="2" applyFont="1" applyAlignment="1">
      <alignment horizontal="left" vertical="center"/>
    </xf>
    <xf numFmtId="0" fontId="9" fillId="3" borderId="5" xfId="2" applyFont="1" applyFill="1" applyBorder="1" applyAlignment="1">
      <alignment vertical="center"/>
    </xf>
    <xf numFmtId="0" fontId="9" fillId="3" borderId="9" xfId="2" applyFont="1" applyFill="1" applyBorder="1" applyAlignment="1">
      <alignment vertical="center"/>
    </xf>
    <xf numFmtId="0" fontId="11" fillId="0" borderId="0" xfId="2" applyFont="1" applyAlignment="1">
      <alignment vertical="center"/>
    </xf>
    <xf numFmtId="0" fontId="9" fillId="0" borderId="0" xfId="2" applyFont="1" applyAlignment="1">
      <alignment vertical="center"/>
    </xf>
    <xf numFmtId="0" fontId="22" fillId="10" borderId="21" xfId="0" applyFont="1" applyFill="1" applyBorder="1" applyAlignment="1">
      <alignment horizontal="left" vertical="center"/>
    </xf>
    <xf numFmtId="0" fontId="21" fillId="10" borderId="21" xfId="0" applyFont="1" applyFill="1" applyBorder="1" applyAlignment="1">
      <alignment horizontal="left" vertical="center" wrapText="1"/>
    </xf>
    <xf numFmtId="0" fontId="21" fillId="10" borderId="21" xfId="0" applyFont="1" applyFill="1" applyBorder="1" applyAlignment="1">
      <alignment horizontal="left" vertical="center"/>
    </xf>
    <xf numFmtId="0" fontId="21" fillId="9" borderId="21" xfId="0" applyFont="1" applyFill="1" applyBorder="1" applyAlignment="1">
      <alignment horizontal="left" vertical="center" wrapText="1"/>
    </xf>
    <xf numFmtId="0" fontId="21" fillId="8" borderId="1" xfId="0" applyFont="1" applyFill="1" applyBorder="1" applyAlignment="1">
      <alignment horizontal="left" vertical="top" wrapText="1"/>
    </xf>
    <xf numFmtId="0" fontId="22" fillId="10" borderId="21" xfId="0" applyFont="1" applyFill="1" applyBorder="1" applyAlignment="1">
      <alignment vertical="center"/>
    </xf>
    <xf numFmtId="0" fontId="21" fillId="10" borderId="21" xfId="0" applyFont="1" applyFill="1" applyBorder="1" applyAlignment="1">
      <alignment horizontal="center" vertical="center" wrapText="1"/>
    </xf>
    <xf numFmtId="164" fontId="21" fillId="8" borderId="1" xfId="5" applyNumberFormat="1" applyFont="1" applyFill="1" applyBorder="1" applyAlignment="1">
      <alignment horizontal="right" vertical="top" wrapText="1"/>
    </xf>
    <xf numFmtId="164" fontId="21" fillId="13" borderId="1" xfId="5" applyNumberFormat="1" applyFont="1" applyFill="1" applyBorder="1" applyAlignment="1">
      <alignment horizontal="right" vertical="top" wrapText="1"/>
    </xf>
    <xf numFmtId="164" fontId="25" fillId="8" borderId="1" xfId="5" applyNumberFormat="1" applyFont="1" applyFill="1" applyBorder="1" applyAlignment="1">
      <alignment horizontal="right" vertical="top" wrapText="1"/>
    </xf>
    <xf numFmtId="164" fontId="25" fillId="13" borderId="1" xfId="5" applyNumberFormat="1" applyFont="1" applyFill="1" applyBorder="1" applyAlignment="1">
      <alignment horizontal="right" vertical="top" wrapText="1"/>
    </xf>
    <xf numFmtId="164" fontId="25" fillId="8" borderId="24" xfId="5" applyNumberFormat="1" applyFont="1" applyFill="1" applyBorder="1" applyAlignment="1">
      <alignment horizontal="right" vertical="top" wrapText="1"/>
    </xf>
    <xf numFmtId="164" fontId="25" fillId="13" borderId="24" xfId="5" applyNumberFormat="1" applyFont="1" applyFill="1" applyBorder="1" applyAlignment="1">
      <alignment horizontal="right" vertical="top" wrapText="1"/>
    </xf>
    <xf numFmtId="9" fontId="21" fillId="12" borderId="22" xfId="1" applyFont="1" applyFill="1" applyBorder="1" applyAlignment="1">
      <alignment horizontal="right" vertical="top" wrapText="1"/>
    </xf>
    <xf numFmtId="9" fontId="25" fillId="12" borderId="1" xfId="1" applyFont="1" applyFill="1" applyBorder="1" applyAlignment="1">
      <alignment horizontal="right" vertical="top" wrapText="1"/>
    </xf>
    <xf numFmtId="0" fontId="21" fillId="10" borderId="14" xfId="0" applyFont="1" applyFill="1" applyBorder="1" applyAlignment="1">
      <alignment horizontal="left" vertical="center"/>
    </xf>
    <xf numFmtId="0" fontId="21" fillId="10" borderId="15" xfId="0" applyFont="1" applyFill="1" applyBorder="1" applyAlignment="1">
      <alignment horizontal="left" vertical="center" wrapText="1"/>
    </xf>
    <xf numFmtId="0" fontId="21" fillId="9" borderId="14" xfId="0" applyFont="1" applyFill="1" applyBorder="1" applyAlignment="1">
      <alignment horizontal="left" vertical="center" wrapText="1"/>
    </xf>
    <xf numFmtId="0" fontId="25" fillId="8" borderId="25" xfId="0" applyFont="1" applyFill="1" applyBorder="1" applyAlignment="1">
      <alignment vertical="top" wrapText="1"/>
    </xf>
    <xf numFmtId="0" fontId="21" fillId="8" borderId="25" xfId="0" applyFont="1" applyFill="1" applyBorder="1" applyAlignment="1">
      <alignment horizontal="left" vertical="top" wrapText="1"/>
    </xf>
    <xf numFmtId="164" fontId="21" fillId="8" borderId="25" xfId="5" applyNumberFormat="1" applyFont="1" applyFill="1" applyBorder="1" applyAlignment="1">
      <alignment horizontal="right" vertical="top" wrapText="1"/>
    </xf>
    <xf numFmtId="164" fontId="21" fillId="13" borderId="25" xfId="5" applyNumberFormat="1" applyFont="1" applyFill="1" applyBorder="1" applyAlignment="1">
      <alignment horizontal="right" vertical="top" wrapText="1"/>
    </xf>
    <xf numFmtId="0" fontId="25" fillId="8" borderId="3" xfId="0" applyFont="1" applyFill="1" applyBorder="1" applyAlignment="1">
      <alignment horizontal="left" vertical="top" wrapText="1"/>
    </xf>
    <xf numFmtId="164" fontId="21" fillId="12" borderId="25" xfId="5" applyNumberFormat="1" applyFont="1" applyFill="1" applyBorder="1" applyAlignment="1">
      <alignment horizontal="right" vertical="top" wrapText="1"/>
    </xf>
    <xf numFmtId="3" fontId="21" fillId="8" borderId="25" xfId="0" applyNumberFormat="1" applyFont="1" applyFill="1" applyBorder="1" applyAlignment="1">
      <alignment horizontal="right" vertical="top" wrapText="1"/>
    </xf>
    <xf numFmtId="164" fontId="21" fillId="8" borderId="25" xfId="5" applyNumberFormat="1" applyFont="1" applyFill="1" applyBorder="1" applyAlignment="1">
      <alignment horizontal="left" vertical="top" wrapText="1"/>
    </xf>
    <xf numFmtId="3" fontId="25" fillId="8" borderId="1" xfId="0" applyNumberFormat="1" applyFont="1" applyFill="1" applyBorder="1" applyAlignment="1">
      <alignment horizontal="left" vertical="top"/>
    </xf>
    <xf numFmtId="3" fontId="25" fillId="8" borderId="14" xfId="0" applyNumberFormat="1" applyFont="1" applyFill="1" applyBorder="1" applyAlignment="1">
      <alignment horizontal="left" vertical="top"/>
    </xf>
    <xf numFmtId="3" fontId="21" fillId="8" borderId="25" xfId="0" applyNumberFormat="1" applyFont="1" applyFill="1" applyBorder="1" applyAlignment="1">
      <alignment horizontal="left" vertical="top"/>
    </xf>
    <xf numFmtId="0" fontId="21" fillId="10" borderId="23" xfId="0" applyFont="1" applyFill="1" applyBorder="1" applyAlignment="1">
      <alignment horizontal="left" vertical="center" wrapText="1"/>
    </xf>
    <xf numFmtId="164" fontId="25" fillId="13" borderId="25" xfId="5" applyNumberFormat="1" applyFont="1" applyFill="1" applyBorder="1" applyAlignment="1">
      <alignment horizontal="left" vertical="top" wrapText="1"/>
    </xf>
    <xf numFmtId="9" fontId="25" fillId="12" borderId="25" xfId="1" applyFont="1" applyFill="1" applyBorder="1" applyAlignment="1">
      <alignment horizontal="right" vertical="top" wrapText="1"/>
    </xf>
    <xf numFmtId="9" fontId="21" fillId="12" borderId="25" xfId="1" applyFont="1" applyFill="1" applyBorder="1" applyAlignment="1">
      <alignment horizontal="right" vertical="top" wrapText="1"/>
    </xf>
    <xf numFmtId="9" fontId="21" fillId="12" borderId="25" xfId="1" applyFont="1" applyFill="1" applyBorder="1" applyAlignment="1">
      <alignment horizontal="left" vertical="top" wrapText="1"/>
    </xf>
    <xf numFmtId="9" fontId="25" fillId="12" borderId="25" xfId="1" applyFont="1" applyFill="1" applyBorder="1" applyAlignment="1">
      <alignment horizontal="left" vertical="top" wrapText="1"/>
    </xf>
    <xf numFmtId="164" fontId="21" fillId="13" borderId="25" xfId="5" applyNumberFormat="1" applyFont="1" applyFill="1" applyBorder="1" applyAlignment="1">
      <alignment horizontal="left" vertical="top" wrapText="1"/>
    </xf>
    <xf numFmtId="164" fontId="21" fillId="13" borderId="1" xfId="5" applyNumberFormat="1" applyFont="1" applyFill="1" applyBorder="1" applyAlignment="1">
      <alignment horizontal="left" vertical="top" wrapText="1"/>
    </xf>
    <xf numFmtId="164" fontId="25" fillId="12" borderId="1" xfId="5" applyNumberFormat="1" applyFont="1" applyFill="1" applyBorder="1" applyAlignment="1">
      <alignment horizontal="left" vertical="top" wrapText="1"/>
    </xf>
    <xf numFmtId="164" fontId="25" fillId="12" borderId="24" xfId="5" applyNumberFormat="1" applyFont="1" applyFill="1" applyBorder="1" applyAlignment="1">
      <alignment horizontal="left" vertical="top" wrapText="1"/>
    </xf>
    <xf numFmtId="9" fontId="21" fillId="8" borderId="25" xfId="1" applyFont="1" applyFill="1" applyBorder="1" applyAlignment="1">
      <alignment horizontal="left" vertical="top"/>
    </xf>
    <xf numFmtId="9" fontId="21" fillId="8" borderId="25" xfId="1" applyFont="1" applyFill="1" applyBorder="1" applyAlignment="1">
      <alignment horizontal="right" vertical="top" wrapText="1"/>
    </xf>
    <xf numFmtId="9" fontId="25" fillId="12" borderId="29" xfId="1" applyFont="1" applyFill="1" applyBorder="1" applyAlignment="1">
      <alignment horizontal="left" vertical="top" wrapText="1"/>
    </xf>
    <xf numFmtId="9" fontId="25" fillId="12" borderId="30" xfId="1" applyFont="1" applyFill="1" applyBorder="1" applyAlignment="1">
      <alignment horizontal="left" vertical="top" wrapText="1"/>
    </xf>
    <xf numFmtId="9" fontId="21" fillId="12" borderId="27" xfId="1" applyFont="1" applyFill="1" applyBorder="1" applyAlignment="1">
      <alignment horizontal="left" vertical="top" wrapText="1"/>
    </xf>
    <xf numFmtId="9" fontId="25" fillId="12" borderId="28" xfId="1" applyFont="1" applyFill="1" applyBorder="1" applyAlignment="1">
      <alignment horizontal="left" vertical="top" wrapText="1"/>
    </xf>
    <xf numFmtId="0" fontId="0" fillId="0" borderId="1" xfId="0" applyBorder="1"/>
    <xf numFmtId="0" fontId="28" fillId="0" borderId="0" xfId="0" applyFont="1"/>
    <xf numFmtId="0" fontId="29" fillId="0" borderId="0" xfId="0" applyFont="1" applyAlignment="1">
      <alignment horizontal="left"/>
    </xf>
    <xf numFmtId="0" fontId="29" fillId="0" borderId="25" xfId="0" applyFont="1" applyBorder="1" applyAlignment="1">
      <alignment horizontal="left" wrapText="1"/>
    </xf>
    <xf numFmtId="0" fontId="21" fillId="10" borderId="31" xfId="0" applyFont="1" applyFill="1" applyBorder="1" applyAlignment="1">
      <alignment horizontal="left" vertical="center" wrapText="1"/>
    </xf>
    <xf numFmtId="0" fontId="0" fillId="6" borderId="0" xfId="0" applyFill="1"/>
    <xf numFmtId="0" fontId="0" fillId="6" borderId="0" xfId="0" applyFill="1" applyAlignment="1">
      <alignment wrapText="1"/>
    </xf>
    <xf numFmtId="0" fontId="28" fillId="6" borderId="0" xfId="0" applyFont="1" applyFill="1"/>
    <xf numFmtId="0" fontId="19" fillId="14" borderId="25" xfId="0" applyFont="1" applyFill="1" applyBorder="1" applyAlignment="1">
      <alignment vertical="top" wrapText="1"/>
    </xf>
    <xf numFmtId="0" fontId="25" fillId="8" borderId="30" xfId="0" applyFont="1" applyFill="1" applyBorder="1" applyAlignment="1">
      <alignment vertical="top" wrapText="1"/>
    </xf>
    <xf numFmtId="0" fontId="0" fillId="7" borderId="33" xfId="0" applyFill="1" applyBorder="1"/>
    <xf numFmtId="0" fontId="0" fillId="7" borderId="1" xfId="0" quotePrefix="1" applyFill="1" applyBorder="1" applyAlignment="1">
      <alignment horizontal="center"/>
    </xf>
    <xf numFmtId="0" fontId="0" fillId="0" borderId="35" xfId="0" applyBorder="1"/>
    <xf numFmtId="0" fontId="0" fillId="0" borderId="1" xfId="0" applyBorder="1" applyAlignment="1">
      <alignment horizontal="left"/>
    </xf>
    <xf numFmtId="0" fontId="0" fillId="7" borderId="1" xfId="0" applyFill="1" applyBorder="1" applyAlignment="1">
      <alignment horizontal="left"/>
    </xf>
    <xf numFmtId="0" fontId="0" fillId="7" borderId="1" xfId="0" applyFill="1" applyBorder="1"/>
    <xf numFmtId="0" fontId="0" fillId="7" borderId="1" xfId="0" applyFill="1" applyBorder="1" applyAlignment="1">
      <alignment horizontal="left" vertical="center"/>
    </xf>
    <xf numFmtId="0" fontId="0" fillId="0" borderId="1" xfId="0" applyBorder="1" applyAlignment="1">
      <alignment horizontal="left" vertical="center"/>
    </xf>
    <xf numFmtId="0" fontId="17"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7" fillId="6" borderId="1" xfId="0" applyFont="1" applyFill="1" applyBorder="1" applyAlignment="1">
      <alignment vertical="center"/>
    </xf>
    <xf numFmtId="0" fontId="0" fillId="7" borderId="1" xfId="0" applyFill="1" applyBorder="1" applyAlignment="1">
      <alignment vertical="top" wrapText="1"/>
    </xf>
    <xf numFmtId="0" fontId="0" fillId="7" borderId="1" xfId="0" applyFill="1" applyBorder="1" applyAlignment="1">
      <alignment wrapText="1"/>
    </xf>
    <xf numFmtId="0" fontId="0" fillId="0" borderId="1" xfId="0" applyBorder="1" applyAlignment="1">
      <alignment wrapText="1"/>
    </xf>
    <xf numFmtId="0" fontId="0" fillId="7" borderId="41" xfId="0" applyFill="1" applyBorder="1"/>
    <xf numFmtId="0" fontId="0" fillId="7" borderId="6" xfId="0" quotePrefix="1" applyFill="1" applyBorder="1" applyAlignment="1">
      <alignment horizontal="center"/>
    </xf>
    <xf numFmtId="0" fontId="0" fillId="7" borderId="6" xfId="0" quotePrefix="1" applyFill="1" applyBorder="1" applyAlignment="1">
      <alignment horizontal="left"/>
    </xf>
    <xf numFmtId="0" fontId="0" fillId="6" borderId="1" xfId="0" applyFill="1" applyBorder="1"/>
    <xf numFmtId="0" fontId="0" fillId="6" borderId="1" xfId="0" applyFill="1" applyBorder="1" applyAlignment="1">
      <alignment horizontal="left"/>
    </xf>
    <xf numFmtId="0" fontId="6" fillId="2" borderId="9" xfId="2" applyFont="1" applyFill="1" applyBorder="1" applyAlignment="1">
      <alignment vertical="center" wrapText="1"/>
    </xf>
    <xf numFmtId="0" fontId="9" fillId="6" borderId="0" xfId="2" applyFont="1" applyFill="1" applyAlignment="1">
      <alignment horizontal="left" vertical="center"/>
    </xf>
    <xf numFmtId="0" fontId="10" fillId="6" borderId="0" xfId="0" applyFont="1" applyFill="1"/>
    <xf numFmtId="0" fontId="27" fillId="8" borderId="25" xfId="0" applyFont="1" applyFill="1" applyBorder="1" applyAlignment="1">
      <alignment horizontal="left" vertical="top" wrapText="1"/>
    </xf>
    <xf numFmtId="0" fontId="18" fillId="8" borderId="0" xfId="0" applyFont="1" applyFill="1"/>
    <xf numFmtId="0" fontId="20" fillId="8" borderId="0" xfId="0" applyFont="1" applyFill="1" applyAlignment="1">
      <alignment horizontal="left" vertical="center" wrapText="1"/>
    </xf>
    <xf numFmtId="0" fontId="19" fillId="8" borderId="0" xfId="0" applyFont="1" applyFill="1"/>
    <xf numFmtId="0" fontId="21" fillId="6" borderId="0" xfId="0" applyFont="1" applyFill="1" applyAlignment="1">
      <alignment horizontal="left"/>
    </xf>
    <xf numFmtId="0" fontId="25" fillId="8" borderId="0" xfId="0" applyFont="1" applyFill="1" applyAlignment="1">
      <alignment horizontal="right" vertical="top" wrapText="1"/>
    </xf>
    <xf numFmtId="9" fontId="25" fillId="8" borderId="0" xfId="0" applyNumberFormat="1" applyFont="1" applyFill="1" applyAlignment="1">
      <alignment horizontal="right" vertical="top" wrapText="1"/>
    </xf>
    <xf numFmtId="0" fontId="5" fillId="0" borderId="6" xfId="0" applyFont="1" applyBorder="1" applyAlignment="1">
      <alignment vertical="top" wrapText="1"/>
    </xf>
    <xf numFmtId="9" fontId="25" fillId="8" borderId="1" xfId="1" applyFont="1" applyFill="1" applyBorder="1" applyAlignment="1">
      <alignment horizontal="left" vertical="top"/>
    </xf>
    <xf numFmtId="9" fontId="0" fillId="0" borderId="1" xfId="1" applyFont="1" applyBorder="1"/>
    <xf numFmtId="0" fontId="25" fillId="20" borderId="25" xfId="0" applyFont="1" applyFill="1" applyBorder="1" applyAlignment="1">
      <alignment vertical="top" wrapText="1"/>
    </xf>
    <xf numFmtId="0" fontId="0" fillId="6" borderId="35" xfId="0" applyFill="1" applyBorder="1"/>
    <xf numFmtId="0" fontId="0" fillId="6" borderId="36" xfId="0" applyFill="1" applyBorder="1"/>
    <xf numFmtId="0" fontId="33" fillId="9" borderId="21" xfId="0" applyFont="1" applyFill="1" applyBorder="1" applyAlignment="1">
      <alignment horizontal="left" vertical="center" wrapText="1"/>
    </xf>
    <xf numFmtId="0" fontId="35" fillId="0" borderId="0" xfId="10" applyFont="1" applyAlignment="1">
      <alignment horizontal="center" vertical="center" wrapText="1"/>
    </xf>
    <xf numFmtId="164" fontId="34" fillId="22" borderId="1" xfId="11" applyNumberFormat="1" applyFont="1" applyFill="1" applyBorder="1" applyAlignment="1" applyProtection="1">
      <alignment horizontal="center" vertical="center" wrapText="1"/>
    </xf>
    <xf numFmtId="0" fontId="34" fillId="22" borderId="1" xfId="9" applyFont="1" applyFill="1" applyBorder="1" applyAlignment="1">
      <alignment horizontal="center" vertical="center" wrapText="1"/>
    </xf>
    <xf numFmtId="17" fontId="34" fillId="22" borderId="1" xfId="9" applyNumberFormat="1" applyFont="1" applyFill="1" applyBorder="1" applyAlignment="1">
      <alignment horizontal="center" vertical="center" wrapText="1"/>
    </xf>
    <xf numFmtId="166" fontId="34" fillId="22" borderId="1" xfId="12" applyNumberFormat="1" applyFont="1" applyFill="1" applyBorder="1" applyAlignment="1" applyProtection="1">
      <alignment horizontal="center" vertical="center" wrapText="1"/>
    </xf>
    <xf numFmtId="0" fontId="36" fillId="0" borderId="3" xfId="9" applyFont="1" applyBorder="1" applyAlignment="1">
      <alignment vertical="center" wrapText="1"/>
    </xf>
    <xf numFmtId="3" fontId="37" fillId="6" borderId="1" xfId="10" applyNumberFormat="1" applyFont="1" applyFill="1" applyBorder="1" applyAlignment="1">
      <alignment horizontal="right" vertical="center"/>
    </xf>
    <xf numFmtId="3" fontId="36" fillId="6" borderId="1" xfId="10" applyNumberFormat="1" applyFont="1" applyFill="1" applyBorder="1" applyAlignment="1">
      <alignment horizontal="right" vertical="center"/>
    </xf>
    <xf numFmtId="164" fontId="36" fillId="0" borderId="1" xfId="11" applyNumberFormat="1" applyFont="1" applyFill="1" applyBorder="1" applyAlignment="1" applyProtection="1">
      <alignment vertical="center" wrapText="1"/>
      <protection locked="0"/>
    </xf>
    <xf numFmtId="9" fontId="36" fillId="23" borderId="1" xfId="12" applyFont="1" applyFill="1" applyBorder="1" applyAlignment="1" applyProtection="1">
      <alignment vertical="center" wrapText="1"/>
    </xf>
    <xf numFmtId="9" fontId="36" fillId="23" borderId="1" xfId="11" applyNumberFormat="1" applyFont="1" applyFill="1" applyBorder="1" applyAlignment="1" applyProtection="1">
      <alignment vertical="center" wrapText="1"/>
    </xf>
    <xf numFmtId="164" fontId="36" fillId="0" borderId="1" xfId="13" applyNumberFormat="1" applyFont="1" applyFill="1" applyBorder="1" applyAlignment="1" applyProtection="1">
      <alignment vertical="center" wrapText="1"/>
      <protection locked="0"/>
    </xf>
    <xf numFmtId="166" fontId="36" fillId="6" borderId="1" xfId="12" applyNumberFormat="1" applyFont="1" applyFill="1" applyBorder="1" applyAlignment="1" applyProtection="1">
      <alignment vertical="center" wrapText="1"/>
    </xf>
    <xf numFmtId="0" fontId="35" fillId="0" borderId="0" xfId="10" applyFont="1"/>
    <xf numFmtId="0" fontId="38" fillId="16" borderId="3" xfId="10" applyFont="1" applyFill="1" applyBorder="1" applyAlignment="1">
      <alignment vertical="center"/>
    </xf>
    <xf numFmtId="3" fontId="37" fillId="7" borderId="1" xfId="10" applyNumberFormat="1" applyFont="1" applyFill="1" applyBorder="1" applyAlignment="1">
      <alignment horizontal="right" vertical="center"/>
    </xf>
    <xf numFmtId="164" fontId="35" fillId="7" borderId="1" xfId="10" applyNumberFormat="1" applyFont="1" applyFill="1" applyBorder="1" applyAlignment="1" applyProtection="1">
      <alignment vertical="center"/>
      <protection locked="0"/>
    </xf>
    <xf numFmtId="0" fontId="35" fillId="7" borderId="1" xfId="10" applyFont="1" applyFill="1" applyBorder="1" applyAlignment="1">
      <alignment vertical="center"/>
    </xf>
    <xf numFmtId="166" fontId="36" fillId="7" borderId="1" xfId="11" applyNumberFormat="1" applyFont="1" applyFill="1" applyBorder="1" applyAlignment="1" applyProtection="1">
      <alignment vertical="center" wrapText="1"/>
    </xf>
    <xf numFmtId="0" fontId="35" fillId="0" borderId="0" xfId="10" applyFont="1" applyProtection="1">
      <protection locked="0"/>
    </xf>
    <xf numFmtId="0" fontId="34" fillId="22" borderId="1" xfId="10" applyFont="1" applyFill="1" applyBorder="1" applyAlignment="1">
      <alignment horizontal="center" vertical="center" wrapText="1"/>
    </xf>
    <xf numFmtId="0" fontId="35" fillId="0" borderId="0" xfId="10" applyFont="1" applyAlignment="1" applyProtection="1">
      <alignment vertical="center" wrapText="1"/>
      <protection locked="0"/>
    </xf>
    <xf numFmtId="0" fontId="35" fillId="0" borderId="1" xfId="10" applyFont="1" applyBorder="1"/>
    <xf numFmtId="0" fontId="35" fillId="6" borderId="1" xfId="10" applyFont="1" applyFill="1" applyBorder="1"/>
    <xf numFmtId="0" fontId="35" fillId="0" borderId="42" xfId="10" applyFont="1" applyBorder="1" applyAlignment="1">
      <alignment wrapText="1"/>
    </xf>
    <xf numFmtId="0" fontId="35" fillId="0" borderId="0" xfId="10" applyFont="1" applyAlignment="1">
      <alignment wrapText="1"/>
    </xf>
    <xf numFmtId="0" fontId="35" fillId="0" borderId="1" xfId="10" applyFont="1" applyBorder="1" applyAlignment="1">
      <alignment wrapText="1"/>
    </xf>
    <xf numFmtId="0" fontId="35" fillId="0" borderId="1" xfId="10" applyFont="1" applyBorder="1" applyAlignment="1">
      <alignment horizontal="right" wrapText="1"/>
    </xf>
    <xf numFmtId="0" fontId="0" fillId="7" borderId="6" xfId="0" applyFill="1" applyBorder="1"/>
    <xf numFmtId="0" fontId="25" fillId="8" borderId="1" xfId="0" applyFont="1" applyFill="1" applyBorder="1" applyAlignment="1">
      <alignment vertical="top" wrapText="1"/>
    </xf>
    <xf numFmtId="164" fontId="21" fillId="8" borderId="1" xfId="5" applyNumberFormat="1" applyFont="1" applyFill="1" applyBorder="1" applyAlignment="1">
      <alignment horizontal="left" vertical="top" wrapText="1"/>
    </xf>
    <xf numFmtId="164" fontId="33" fillId="13" borderId="1" xfId="5" applyNumberFormat="1" applyFont="1" applyFill="1" applyBorder="1" applyAlignment="1">
      <alignment horizontal="right" vertical="top" wrapText="1"/>
    </xf>
    <xf numFmtId="164" fontId="21" fillId="13" borderId="29" xfId="5" applyNumberFormat="1" applyFont="1" applyFill="1" applyBorder="1" applyAlignment="1">
      <alignment horizontal="right" vertical="top" wrapText="1"/>
    </xf>
    <xf numFmtId="0" fontId="0" fillId="6" borderId="1" xfId="0" applyFill="1" applyBorder="1" applyAlignment="1">
      <alignment vertical="center" wrapText="1"/>
    </xf>
    <xf numFmtId="0" fontId="21" fillId="9" borderId="26" xfId="0" applyFont="1" applyFill="1" applyBorder="1" applyAlignment="1">
      <alignment horizontal="center" vertical="center" wrapText="1"/>
    </xf>
    <xf numFmtId="0" fontId="43" fillId="0" borderId="0" xfId="0" applyFont="1"/>
    <xf numFmtId="0" fontId="21" fillId="9" borderId="19" xfId="0" applyFont="1" applyFill="1" applyBorder="1" applyAlignment="1">
      <alignment horizontal="center" vertical="center" wrapText="1"/>
    </xf>
    <xf numFmtId="0" fontId="25" fillId="6" borderId="0" xfId="0" applyFont="1" applyFill="1" applyAlignment="1">
      <alignment horizontal="left"/>
    </xf>
    <xf numFmtId="0" fontId="25" fillId="8" borderId="1" xfId="0" applyFont="1" applyFill="1" applyBorder="1" applyAlignment="1">
      <alignment horizontal="left" vertical="top" wrapText="1"/>
    </xf>
    <xf numFmtId="0" fontId="25" fillId="8" borderId="25" xfId="0" applyFont="1" applyFill="1" applyBorder="1" applyAlignment="1">
      <alignment horizontal="left" vertical="top" wrapText="1"/>
    </xf>
    <xf numFmtId="0" fontId="25" fillId="8" borderId="4" xfId="0" applyFont="1" applyFill="1" applyBorder="1" applyAlignment="1">
      <alignment horizontal="left" vertical="top" wrapText="1"/>
    </xf>
    <xf numFmtId="0" fontId="21" fillId="13" borderId="21" xfId="0" applyFont="1" applyFill="1" applyBorder="1" applyAlignment="1">
      <alignment horizontal="left" vertical="center" wrapText="1"/>
    </xf>
    <xf numFmtId="0" fontId="44" fillId="13" borderId="21" xfId="0" applyFont="1" applyFill="1" applyBorder="1" applyAlignment="1">
      <alignment horizontal="left" vertical="center" wrapText="1"/>
    </xf>
    <xf numFmtId="0" fontId="44" fillId="9" borderId="21" xfId="0" applyFont="1" applyFill="1" applyBorder="1" applyAlignment="1">
      <alignment horizontal="left" vertical="center" wrapText="1"/>
    </xf>
    <xf numFmtId="9" fontId="44" fillId="12" borderId="19" xfId="1" applyFont="1" applyFill="1" applyBorder="1" applyAlignment="1">
      <alignment horizontal="right" vertical="top" wrapText="1"/>
    </xf>
    <xf numFmtId="0" fontId="0" fillId="6" borderId="1" xfId="0" applyFill="1" applyBorder="1" applyAlignment="1">
      <alignment wrapText="1"/>
    </xf>
    <xf numFmtId="9" fontId="45" fillId="12" borderId="1" xfId="1" applyFont="1" applyFill="1" applyBorder="1" applyAlignment="1">
      <alignment horizontal="right" vertical="top" wrapText="1"/>
    </xf>
    <xf numFmtId="9" fontId="45" fillId="12" borderId="3" xfId="1" applyFont="1" applyFill="1" applyBorder="1" applyAlignment="1">
      <alignment horizontal="right" vertical="top" wrapText="1"/>
    </xf>
    <xf numFmtId="3" fontId="25" fillId="20" borderId="1" xfId="0" applyNumberFormat="1" applyFont="1" applyFill="1" applyBorder="1" applyAlignment="1">
      <alignment horizontal="left" vertical="top"/>
    </xf>
    <xf numFmtId="3" fontId="45" fillId="20" borderId="1" xfId="0" applyNumberFormat="1" applyFont="1" applyFill="1" applyBorder="1" applyAlignment="1">
      <alignment horizontal="left" vertical="top"/>
    </xf>
    <xf numFmtId="0" fontId="21" fillId="8" borderId="0" xfId="0" applyFont="1" applyFill="1" applyAlignment="1">
      <alignment horizontal="left" vertical="center" wrapText="1"/>
    </xf>
    <xf numFmtId="0" fontId="21" fillId="20" borderId="0" xfId="0" applyFont="1" applyFill="1" applyAlignment="1">
      <alignment horizontal="left" vertical="center" wrapText="1"/>
    </xf>
    <xf numFmtId="0" fontId="44" fillId="20" borderId="0" xfId="0" applyFont="1" applyFill="1" applyAlignment="1">
      <alignment horizontal="left" vertical="center" wrapText="1"/>
    </xf>
    <xf numFmtId="0" fontId="44" fillId="8" borderId="0" xfId="0" applyFont="1" applyFill="1" applyAlignment="1">
      <alignment horizontal="left" vertical="center" wrapText="1"/>
    </xf>
    <xf numFmtId="0" fontId="21" fillId="13" borderId="14" xfId="0" applyFont="1" applyFill="1" applyBorder="1" applyAlignment="1">
      <alignment horizontal="left" vertical="center" wrapText="1"/>
    </xf>
    <xf numFmtId="0" fontId="44" fillId="13" borderId="14" xfId="0" applyFont="1" applyFill="1" applyBorder="1" applyAlignment="1">
      <alignment horizontal="left" vertical="center" wrapText="1"/>
    </xf>
    <xf numFmtId="0" fontId="19" fillId="25" borderId="25" xfId="0" applyFont="1" applyFill="1" applyBorder="1" applyAlignment="1">
      <alignment vertical="top" wrapText="1"/>
    </xf>
    <xf numFmtId="0" fontId="21" fillId="20" borderId="25" xfId="0" applyFont="1" applyFill="1" applyBorder="1" applyAlignment="1">
      <alignment horizontal="left" vertical="top" wrapText="1"/>
    </xf>
    <xf numFmtId="164" fontId="21" fillId="20" borderId="25" xfId="5" applyNumberFormat="1" applyFont="1" applyFill="1" applyBorder="1" applyAlignment="1">
      <alignment horizontal="right" vertical="top" wrapText="1"/>
    </xf>
    <xf numFmtId="164" fontId="44" fillId="13" borderId="29" xfId="5" applyNumberFormat="1" applyFont="1" applyFill="1" applyBorder="1" applyAlignment="1">
      <alignment horizontal="right" vertical="top" wrapText="1"/>
    </xf>
    <xf numFmtId="0" fontId="46" fillId="20" borderId="25" xfId="0" applyFont="1" applyFill="1" applyBorder="1" applyAlignment="1">
      <alignment vertical="top" wrapText="1"/>
    </xf>
    <xf numFmtId="0" fontId="21" fillId="8" borderId="14" xfId="0" applyFont="1" applyFill="1" applyBorder="1" applyAlignment="1">
      <alignment horizontal="left" vertical="top" wrapText="1"/>
    </xf>
    <xf numFmtId="9" fontId="21" fillId="12" borderId="21" xfId="1" applyFont="1" applyFill="1" applyBorder="1" applyAlignment="1">
      <alignment horizontal="right" vertical="top" wrapText="1"/>
    </xf>
    <xf numFmtId="164" fontId="21" fillId="6" borderId="25" xfId="5" applyNumberFormat="1" applyFont="1" applyFill="1" applyBorder="1" applyAlignment="1">
      <alignment horizontal="right" vertical="top" wrapText="1"/>
    </xf>
    <xf numFmtId="0" fontId="0" fillId="6" borderId="36" xfId="0" applyFill="1" applyBorder="1" applyAlignment="1">
      <alignment vertical="center"/>
    </xf>
    <xf numFmtId="0" fontId="0" fillId="6" borderId="1" xfId="0" applyFill="1" applyBorder="1" applyAlignment="1">
      <alignment vertical="center"/>
    </xf>
    <xf numFmtId="0" fontId="0" fillId="6" borderId="1" xfId="0" applyFill="1" applyBorder="1" applyAlignment="1">
      <alignment horizontal="left" vertical="center"/>
    </xf>
    <xf numFmtId="0" fontId="5" fillId="6" borderId="33" xfId="0" applyFont="1" applyFill="1" applyBorder="1"/>
    <xf numFmtId="0" fontId="5" fillId="6" borderId="1" xfId="0" quotePrefix="1" applyFont="1" applyFill="1" applyBorder="1" applyAlignment="1">
      <alignment horizontal="center"/>
    </xf>
    <xf numFmtId="0" fontId="5" fillId="6" borderId="1" xfId="0" applyFont="1" applyFill="1" applyBorder="1" applyAlignment="1">
      <alignment horizontal="left"/>
    </xf>
    <xf numFmtId="0" fontId="5" fillId="6" borderId="1" xfId="0" applyFont="1" applyFill="1" applyBorder="1" applyAlignment="1">
      <alignment vertical="top" wrapText="1"/>
    </xf>
    <xf numFmtId="0" fontId="5" fillId="6" borderId="1" xfId="0" applyFont="1" applyFill="1" applyBorder="1" applyAlignment="1">
      <alignment vertical="center"/>
    </xf>
    <xf numFmtId="0" fontId="5" fillId="6" borderId="1" xfId="0" applyFont="1" applyFill="1" applyBorder="1" applyAlignment="1">
      <alignment horizontal="left" vertical="center"/>
    </xf>
    <xf numFmtId="0" fontId="44" fillId="9" borderId="14" xfId="0" applyFont="1" applyFill="1" applyBorder="1" applyAlignment="1">
      <alignment horizontal="left" vertical="center" wrapText="1"/>
    </xf>
    <xf numFmtId="164" fontId="44" fillId="13" borderId="25" xfId="5" applyNumberFormat="1" applyFont="1" applyFill="1" applyBorder="1" applyAlignment="1">
      <alignment horizontal="right" vertical="top" wrapText="1"/>
    </xf>
    <xf numFmtId="164" fontId="44" fillId="6" borderId="25" xfId="5" applyNumberFormat="1" applyFont="1" applyFill="1" applyBorder="1" applyAlignment="1">
      <alignment horizontal="right" vertical="top" wrapText="1"/>
    </xf>
    <xf numFmtId="164" fontId="21" fillId="20" borderId="25" xfId="5" applyNumberFormat="1" applyFont="1" applyFill="1" applyBorder="1" applyAlignment="1">
      <alignment horizontal="left" vertical="top" wrapText="1"/>
    </xf>
    <xf numFmtId="0" fontId="5" fillId="0" borderId="0" xfId="0" applyFont="1"/>
    <xf numFmtId="0" fontId="25" fillId="20" borderId="0" xfId="0" applyFont="1" applyFill="1" applyAlignment="1">
      <alignment horizontal="right" vertical="top" wrapText="1"/>
    </xf>
    <xf numFmtId="9" fontId="25" fillId="20" borderId="0" xfId="0" applyNumberFormat="1" applyFont="1" applyFill="1" applyAlignment="1">
      <alignment horizontal="right" vertical="top" wrapText="1"/>
    </xf>
    <xf numFmtId="0" fontId="5" fillId="6" borderId="1" xfId="0" applyFont="1" applyFill="1" applyBorder="1"/>
    <xf numFmtId="0" fontId="0" fillId="0" borderId="1" xfId="0" applyBorder="1" applyAlignment="1">
      <alignment vertical="center"/>
    </xf>
    <xf numFmtId="0" fontId="0" fillId="7" borderId="1" xfId="0" applyFill="1" applyBorder="1" applyAlignment="1">
      <alignment vertical="center"/>
    </xf>
    <xf numFmtId="0" fontId="0" fillId="7" borderId="1" xfId="0" quotePrefix="1" applyFill="1" applyBorder="1" applyAlignment="1">
      <alignment horizontal="center" vertical="center"/>
    </xf>
    <xf numFmtId="0" fontId="0" fillId="7" borderId="1" xfId="0" applyFill="1" applyBorder="1" applyAlignment="1">
      <alignment vertical="center" wrapText="1"/>
    </xf>
    <xf numFmtId="0" fontId="0" fillId="0" borderId="0" xfId="0" applyAlignment="1">
      <alignment vertical="center"/>
    </xf>
    <xf numFmtId="9" fontId="44" fillId="12" borderId="25" xfId="1" applyFont="1" applyFill="1" applyBorder="1" applyAlignment="1">
      <alignment horizontal="right" vertical="top" wrapText="1"/>
    </xf>
    <xf numFmtId="9" fontId="45" fillId="12" borderId="25" xfId="1" applyFont="1" applyFill="1" applyBorder="1" applyAlignment="1">
      <alignment horizontal="right" vertical="top" wrapText="1"/>
    </xf>
    <xf numFmtId="9" fontId="45" fillId="12" borderId="25" xfId="1" applyFont="1" applyFill="1" applyBorder="1" applyAlignment="1">
      <alignment horizontal="left" vertical="top" wrapText="1"/>
    </xf>
    <xf numFmtId="0" fontId="4" fillId="0" borderId="1" xfId="0" applyFont="1" applyBorder="1"/>
    <xf numFmtId="0" fontId="3" fillId="6" borderId="1" xfId="0" applyFont="1" applyFill="1" applyBorder="1" applyAlignment="1">
      <alignment vertical="center" wrapText="1"/>
    </xf>
    <xf numFmtId="0" fontId="5" fillId="0" borderId="1" xfId="0" applyFont="1" applyBorder="1" applyAlignment="1">
      <alignment horizontal="left" vertical="center"/>
    </xf>
    <xf numFmtId="0" fontId="4" fillId="0" borderId="1" xfId="0" applyFont="1" applyBorder="1" applyAlignment="1">
      <alignment vertical="center"/>
    </xf>
    <xf numFmtId="0" fontId="4" fillId="6" borderId="1" xfId="0" applyFont="1" applyFill="1" applyBorder="1"/>
    <xf numFmtId="0" fontId="50" fillId="6" borderId="1" xfId="0" applyFont="1" applyFill="1" applyBorder="1" applyAlignment="1">
      <alignment vertical="center" wrapText="1"/>
    </xf>
    <xf numFmtId="0" fontId="50" fillId="6" borderId="1" xfId="0" applyFont="1" applyFill="1" applyBorder="1" applyAlignment="1">
      <alignment horizontal="left" vertical="center" wrapText="1"/>
    </xf>
    <xf numFmtId="164" fontId="44" fillId="13" borderId="25" xfId="5" applyNumberFormat="1" applyFont="1" applyFill="1" applyBorder="1" applyAlignment="1">
      <alignment horizontal="left" vertical="top" wrapText="1"/>
    </xf>
    <xf numFmtId="164" fontId="44" fillId="13" borderId="1" xfId="5" applyNumberFormat="1" applyFont="1" applyFill="1" applyBorder="1" applyAlignment="1">
      <alignment horizontal="left" vertical="top" wrapText="1"/>
    </xf>
    <xf numFmtId="164" fontId="45" fillId="13" borderId="1" xfId="5" applyNumberFormat="1" applyFont="1" applyFill="1" applyBorder="1" applyAlignment="1">
      <alignment horizontal="right" vertical="top" wrapText="1"/>
    </xf>
    <xf numFmtId="164" fontId="45" fillId="13" borderId="24" xfId="5" applyNumberFormat="1" applyFont="1" applyFill="1" applyBorder="1" applyAlignment="1">
      <alignment horizontal="right" vertical="top" wrapText="1"/>
    </xf>
    <xf numFmtId="0" fontId="25" fillId="8" borderId="29" xfId="0" applyFont="1" applyFill="1" applyBorder="1" applyAlignment="1">
      <alignment vertical="top" wrapText="1"/>
    </xf>
    <xf numFmtId="0" fontId="25" fillId="6" borderId="0" xfId="0" applyFont="1" applyFill="1" applyAlignment="1">
      <alignment horizontal="left" wrapText="1"/>
    </xf>
    <xf numFmtId="0" fontId="1" fillId="0" borderId="1" xfId="0" applyFont="1" applyBorder="1"/>
    <xf numFmtId="0" fontId="27" fillId="20" borderId="25" xfId="0" applyFont="1" applyFill="1" applyBorder="1" applyAlignment="1">
      <alignment horizontal="left" vertical="top" wrapText="1"/>
    </xf>
    <xf numFmtId="164" fontId="21" fillId="13" borderId="27" xfId="5" applyNumberFormat="1" applyFont="1" applyFill="1" applyBorder="1" applyAlignment="1">
      <alignment horizontal="left" vertical="top" wrapText="1"/>
    </xf>
    <xf numFmtId="0" fontId="25" fillId="20" borderId="1" xfId="0" applyFont="1" applyFill="1" applyBorder="1" applyAlignment="1">
      <alignment horizontal="left" vertical="top" wrapText="1"/>
    </xf>
    <xf numFmtId="0" fontId="0" fillId="7" borderId="4" xfId="0" applyFill="1" applyBorder="1" applyAlignment="1">
      <alignment vertical="center" wrapText="1"/>
    </xf>
    <xf numFmtId="164" fontId="44" fillId="13" borderId="1" xfId="5" applyNumberFormat="1" applyFont="1" applyFill="1" applyBorder="1" applyAlignment="1">
      <alignment horizontal="right" vertical="top" wrapText="1"/>
    </xf>
    <xf numFmtId="0" fontId="0" fillId="6" borderId="7" xfId="0" applyFill="1" applyBorder="1" applyAlignment="1">
      <alignment horizontal="left" vertical="top" wrapText="1"/>
    </xf>
    <xf numFmtId="0" fontId="4" fillId="7" borderId="33" xfId="0" applyFont="1" applyFill="1" applyBorder="1"/>
    <xf numFmtId="0" fontId="4" fillId="7" borderId="1" xfId="0" quotePrefix="1" applyFont="1" applyFill="1" applyBorder="1" applyAlignment="1">
      <alignment horizontal="center"/>
    </xf>
    <xf numFmtId="0" fontId="4" fillId="7" borderId="1" xfId="0" applyFont="1" applyFill="1" applyBorder="1" applyAlignment="1">
      <alignment horizontal="left"/>
    </xf>
    <xf numFmtId="0" fontId="4" fillId="7" borderId="1" xfId="0" applyFont="1" applyFill="1" applyBorder="1" applyAlignment="1">
      <alignment vertical="top" wrapText="1"/>
    </xf>
    <xf numFmtId="0" fontId="4" fillId="0" borderId="1" xfId="0" applyFont="1" applyBorder="1" applyAlignment="1">
      <alignment horizontal="left" vertical="center"/>
    </xf>
    <xf numFmtId="0" fontId="4" fillId="6" borderId="1" xfId="0" applyFont="1" applyFill="1" applyBorder="1" applyAlignment="1">
      <alignment vertical="center"/>
    </xf>
    <xf numFmtId="0" fontId="4" fillId="6" borderId="35" xfId="0" applyFont="1" applyFill="1" applyBorder="1" applyAlignment="1">
      <alignment vertical="center"/>
    </xf>
    <xf numFmtId="0" fontId="4" fillId="6" borderId="36" xfId="0" applyFont="1" applyFill="1" applyBorder="1" applyAlignment="1">
      <alignment vertical="center"/>
    </xf>
    <xf numFmtId="0" fontId="5" fillId="0" borderId="1" xfId="0" applyFont="1" applyBorder="1"/>
    <xf numFmtId="0" fontId="20" fillId="8" borderId="1" xfId="0" applyFont="1" applyFill="1" applyBorder="1" applyAlignment="1">
      <alignment horizontal="left" vertical="center" wrapText="1"/>
    </xf>
    <xf numFmtId="0" fontId="22" fillId="14" borderId="1" xfId="0" applyFont="1" applyFill="1" applyBorder="1" applyAlignment="1">
      <alignment horizontal="center" vertical="top" wrapText="1"/>
    </xf>
    <xf numFmtId="0" fontId="35" fillId="0" borderId="1" xfId="10" applyFont="1" applyBorder="1" applyAlignment="1">
      <alignment horizontal="right"/>
    </xf>
    <xf numFmtId="0" fontId="5" fillId="6" borderId="1" xfId="0" applyFont="1" applyFill="1" applyBorder="1" applyAlignment="1">
      <alignment vertical="center" wrapText="1"/>
    </xf>
    <xf numFmtId="0" fontId="5" fillId="6" borderId="36" xfId="0" applyFont="1" applyFill="1" applyBorder="1" applyAlignment="1">
      <alignment vertical="center" wrapText="1"/>
    </xf>
    <xf numFmtId="0" fontId="20" fillId="20" borderId="0" xfId="0" applyFont="1" applyFill="1" applyAlignment="1">
      <alignment horizontal="left" vertical="center" wrapText="1"/>
    </xf>
    <xf numFmtId="0" fontId="25" fillId="20" borderId="1" xfId="0" applyFont="1" applyFill="1" applyBorder="1" applyAlignment="1">
      <alignment vertical="top" wrapText="1"/>
    </xf>
    <xf numFmtId="0" fontId="27" fillId="20" borderId="1" xfId="0" applyFont="1" applyFill="1" applyBorder="1" applyAlignment="1">
      <alignment horizontal="left" vertical="center" wrapText="1"/>
    </xf>
    <xf numFmtId="0" fontId="0" fillId="6" borderId="6" xfId="0" applyFill="1" applyBorder="1" applyAlignment="1">
      <alignment vertical="center"/>
    </xf>
    <xf numFmtId="0" fontId="0" fillId="6" borderId="6" xfId="0" applyFill="1" applyBorder="1" applyAlignment="1">
      <alignment horizontal="left" vertical="center"/>
    </xf>
    <xf numFmtId="0" fontId="0" fillId="6" borderId="35" xfId="0" applyFill="1" applyBorder="1" applyAlignment="1">
      <alignment vertical="center"/>
    </xf>
    <xf numFmtId="0" fontId="25" fillId="6" borderId="25" xfId="0" applyFont="1" applyFill="1" applyBorder="1" applyAlignment="1">
      <alignment vertical="top" wrapText="1"/>
    </xf>
    <xf numFmtId="164" fontId="21" fillId="6" borderId="25" xfId="5" applyNumberFormat="1" applyFont="1" applyFill="1" applyBorder="1" applyAlignment="1">
      <alignment horizontal="left" vertical="top" wrapText="1"/>
    </xf>
    <xf numFmtId="0" fontId="25" fillId="8" borderId="0" xfId="0" applyFont="1" applyFill="1" applyAlignment="1">
      <alignment horizontal="left" vertical="center" wrapText="1"/>
    </xf>
    <xf numFmtId="0" fontId="54" fillId="6" borderId="4" xfId="0" applyFont="1" applyFill="1" applyBorder="1" applyAlignment="1">
      <alignment vertical="center" wrapText="1"/>
    </xf>
    <xf numFmtId="0" fontId="0" fillId="6" borderId="4" xfId="0" applyFill="1" applyBorder="1" applyAlignment="1">
      <alignment vertical="center" wrapText="1"/>
    </xf>
    <xf numFmtId="0" fontId="30" fillId="0" borderId="10" xfId="0" applyFont="1" applyBorder="1" applyAlignment="1">
      <alignment horizontal="center" vertical="center"/>
    </xf>
    <xf numFmtId="0" fontId="41" fillId="0" borderId="10" xfId="0" applyFont="1" applyBorder="1" applyAlignment="1">
      <alignment horizontal="center" vertical="center"/>
    </xf>
    <xf numFmtId="0" fontId="30" fillId="0" borderId="10" xfId="0" applyFont="1" applyBorder="1" applyAlignment="1">
      <alignment horizontal="center" vertical="center" wrapText="1"/>
    </xf>
    <xf numFmtId="0" fontId="30" fillId="0" borderId="11" xfId="0" applyFont="1" applyBorder="1" applyAlignment="1">
      <alignment vertical="center"/>
    </xf>
    <xf numFmtId="0" fontId="30" fillId="0" borderId="13" xfId="0" applyFont="1" applyBorder="1" applyAlignment="1">
      <alignment vertical="center"/>
    </xf>
    <xf numFmtId="0" fontId="30" fillId="0" borderId="13" xfId="0" applyFont="1" applyBorder="1" applyAlignment="1">
      <alignment vertical="center" wrapText="1"/>
    </xf>
    <xf numFmtId="0" fontId="0" fillId="0" borderId="1" xfId="0" applyBorder="1" applyAlignment="1">
      <alignment vertical="center" wrapText="1"/>
    </xf>
    <xf numFmtId="0" fontId="2" fillId="0" borderId="0" xfId="0" applyFont="1"/>
    <xf numFmtId="0" fontId="48" fillId="6" borderId="1" xfId="0" applyFont="1" applyFill="1" applyBorder="1" applyAlignment="1">
      <alignment vertical="center"/>
    </xf>
    <xf numFmtId="164" fontId="44" fillId="13" borderId="29" xfId="5" applyNumberFormat="1" applyFont="1" applyFill="1" applyBorder="1" applyAlignment="1">
      <alignment horizontal="left" vertical="top" wrapText="1"/>
    </xf>
    <xf numFmtId="164" fontId="44" fillId="13" borderId="3" xfId="5" applyNumberFormat="1" applyFont="1" applyFill="1" applyBorder="1" applyAlignment="1">
      <alignment horizontal="left" vertical="top" wrapText="1"/>
    </xf>
    <xf numFmtId="164" fontId="45" fillId="12" borderId="3" xfId="5" applyNumberFormat="1" applyFont="1" applyFill="1" applyBorder="1" applyAlignment="1">
      <alignment horizontal="left" vertical="top" wrapText="1"/>
    </xf>
    <xf numFmtId="164" fontId="45" fillId="12" borderId="44" xfId="5" applyNumberFormat="1" applyFont="1" applyFill="1" applyBorder="1" applyAlignment="1">
      <alignment horizontal="left" vertical="top" wrapText="1"/>
    </xf>
    <xf numFmtId="0" fontId="21" fillId="8" borderId="1" xfId="0" applyFont="1" applyFill="1" applyBorder="1" applyAlignment="1">
      <alignment horizontal="left" vertical="center" wrapText="1"/>
    </xf>
    <xf numFmtId="0" fontId="2" fillId="6" borderId="0" xfId="0" applyFont="1" applyFill="1"/>
    <xf numFmtId="0" fontId="2" fillId="6" borderId="1" xfId="0" applyFont="1" applyFill="1" applyBorder="1"/>
    <xf numFmtId="0" fontId="44" fillId="9" borderId="23" xfId="0" applyFont="1" applyFill="1" applyBorder="1" applyAlignment="1">
      <alignment horizontal="left" vertical="center" wrapText="1"/>
    </xf>
    <xf numFmtId="0" fontId="21" fillId="9" borderId="1" xfId="0" applyFont="1" applyFill="1" applyBorder="1" applyAlignment="1">
      <alignment horizontal="left" vertical="center" wrapText="1"/>
    </xf>
    <xf numFmtId="164" fontId="44" fillId="12" borderId="29" xfId="5" applyNumberFormat="1" applyFont="1" applyFill="1" applyBorder="1" applyAlignment="1">
      <alignment horizontal="right" vertical="top" wrapText="1"/>
    </xf>
    <xf numFmtId="9" fontId="44" fillId="12" borderId="29" xfId="1" applyFont="1" applyFill="1" applyBorder="1" applyAlignment="1">
      <alignment horizontal="right" vertical="top" wrapText="1"/>
    </xf>
    <xf numFmtId="9" fontId="45" fillId="12" borderId="29" xfId="1" applyFont="1" applyFill="1" applyBorder="1" applyAlignment="1">
      <alignment horizontal="right" vertical="top" wrapText="1"/>
    </xf>
    <xf numFmtId="9" fontId="44" fillId="12" borderId="29" xfId="1" applyFont="1" applyFill="1" applyBorder="1" applyAlignment="1">
      <alignment horizontal="left" vertical="top" wrapText="1"/>
    </xf>
    <xf numFmtId="9" fontId="45" fillId="12" borderId="29" xfId="1" applyFont="1" applyFill="1" applyBorder="1" applyAlignment="1">
      <alignment horizontal="left" vertical="top" wrapText="1"/>
    </xf>
    <xf numFmtId="0" fontId="21" fillId="8" borderId="1" xfId="0" applyFont="1" applyFill="1" applyBorder="1" applyAlignment="1">
      <alignment horizontal="right" vertical="center" wrapText="1"/>
    </xf>
    <xf numFmtId="0" fontId="25" fillId="13" borderId="1" xfId="0" applyFont="1" applyFill="1" applyBorder="1" applyAlignment="1">
      <alignment horizontal="left" vertical="center" wrapText="1"/>
    </xf>
    <xf numFmtId="0" fontId="0" fillId="6" borderId="0" xfId="0" applyFill="1" applyAlignment="1">
      <alignment horizontal="center"/>
    </xf>
    <xf numFmtId="0" fontId="57" fillId="0" borderId="0" xfId="0" applyFont="1"/>
    <xf numFmtId="0" fontId="57" fillId="6" borderId="0" xfId="0" applyFont="1" applyFill="1"/>
    <xf numFmtId="0" fontId="1" fillId="2" borderId="1" xfId="0" applyFont="1" applyFill="1" applyBorder="1" applyAlignment="1">
      <alignment horizontal="right"/>
    </xf>
    <xf numFmtId="0" fontId="48" fillId="2" borderId="1" xfId="0" applyFont="1" applyFill="1" applyBorder="1" applyAlignment="1">
      <alignment horizontal="right"/>
    </xf>
    <xf numFmtId="0" fontId="15" fillId="2" borderId="1" xfId="2" applyFont="1" applyFill="1" applyBorder="1" applyAlignment="1">
      <alignment horizontal="right" vertical="center" wrapText="1"/>
    </xf>
    <xf numFmtId="0" fontId="57" fillId="0" borderId="1" xfId="0" applyFont="1" applyBorder="1"/>
    <xf numFmtId="44" fontId="15" fillId="2" borderId="1" xfId="8" applyFont="1" applyFill="1" applyBorder="1" applyAlignment="1">
      <alignment horizontal="right" vertical="center" wrapText="1"/>
    </xf>
    <xf numFmtId="44" fontId="58" fillId="2" borderId="1" xfId="8" applyFont="1" applyFill="1" applyBorder="1" applyAlignment="1">
      <alignment horizontal="right" vertical="center" wrapText="1"/>
    </xf>
    <xf numFmtId="44" fontId="59" fillId="2" borderId="1" xfId="8" applyFont="1" applyFill="1" applyBorder="1" applyAlignment="1">
      <alignment horizontal="right" vertical="center" wrapText="1"/>
    </xf>
    <xf numFmtId="44" fontId="1" fillId="2" borderId="1" xfId="8" applyFont="1" applyFill="1" applyBorder="1" applyAlignment="1">
      <alignment horizontal="right" vertical="center"/>
    </xf>
    <xf numFmtId="44" fontId="48" fillId="2" borderId="1" xfId="8" applyFont="1" applyFill="1" applyBorder="1" applyAlignment="1">
      <alignment horizontal="right" vertical="center"/>
    </xf>
    <xf numFmtId="0" fontId="5" fillId="6" borderId="0" xfId="0" applyFont="1" applyFill="1"/>
    <xf numFmtId="0" fontId="4" fillId="2" borderId="1" xfId="0" applyFont="1" applyFill="1" applyBorder="1" applyAlignment="1">
      <alignment horizontal="right"/>
    </xf>
    <xf numFmtId="44" fontId="6" fillId="2" borderId="1" xfId="8" applyFont="1" applyFill="1" applyBorder="1" applyAlignment="1">
      <alignment horizontal="right" vertical="center" wrapText="1"/>
    </xf>
    <xf numFmtId="44" fontId="5" fillId="21" borderId="1" xfId="8" applyFont="1" applyFill="1" applyBorder="1" applyAlignment="1">
      <alignment horizontal="right" vertical="center"/>
    </xf>
    <xf numFmtId="9" fontId="5" fillId="21" borderId="1" xfId="0" applyNumberFormat="1" applyFont="1" applyFill="1" applyBorder="1" applyAlignment="1">
      <alignment horizontal="right" vertical="center"/>
    </xf>
    <xf numFmtId="44" fontId="4" fillId="2" borderId="1" xfId="8" applyFont="1" applyFill="1" applyBorder="1" applyAlignment="1">
      <alignment horizontal="right" vertical="center"/>
    </xf>
    <xf numFmtId="44" fontId="57" fillId="26" borderId="1" xfId="8" applyFont="1" applyFill="1" applyBorder="1" applyAlignment="1">
      <alignment horizontal="right" vertical="center"/>
    </xf>
    <xf numFmtId="0" fontId="6" fillId="6" borderId="0" xfId="2" applyFont="1" applyFill="1" applyAlignment="1">
      <alignment vertical="center" wrapText="1"/>
    </xf>
    <xf numFmtId="0" fontId="11" fillId="5" borderId="1" xfId="2" applyFont="1" applyFill="1" applyBorder="1" applyAlignment="1">
      <alignment horizontal="right" vertical="center"/>
    </xf>
    <xf numFmtId="0" fontId="11" fillId="4" borderId="1" xfId="2" applyFont="1" applyFill="1" applyBorder="1" applyAlignment="1">
      <alignment horizontal="right" vertical="center"/>
    </xf>
    <xf numFmtId="0" fontId="11" fillId="17" borderId="1" xfId="2" applyFont="1" applyFill="1" applyBorder="1" applyAlignment="1">
      <alignment horizontal="right" vertical="center"/>
    </xf>
    <xf numFmtId="0" fontId="11" fillId="18" borderId="1" xfId="2" applyFont="1" applyFill="1" applyBorder="1" applyAlignment="1">
      <alignment horizontal="right" vertical="center"/>
    </xf>
    <xf numFmtId="0" fontId="1" fillId="19" borderId="1" xfId="0" applyFont="1" applyFill="1" applyBorder="1"/>
    <xf numFmtId="0" fontId="9" fillId="3" borderId="1" xfId="2" applyFont="1" applyFill="1" applyBorder="1" applyAlignment="1">
      <alignment horizontal="right" vertical="center" wrapText="1"/>
    </xf>
    <xf numFmtId="44" fontId="12" fillId="5" borderId="1" xfId="8" applyFont="1" applyFill="1" applyBorder="1" applyAlignment="1">
      <alignment vertical="center"/>
    </xf>
    <xf numFmtId="44" fontId="13" fillId="4" borderId="1" xfId="8" applyFont="1" applyFill="1" applyBorder="1" applyAlignment="1">
      <alignment vertical="center"/>
    </xf>
    <xf numFmtId="44" fontId="2" fillId="17" borderId="1" xfId="8" applyFont="1" applyFill="1" applyBorder="1" applyAlignment="1">
      <alignment horizontal="right"/>
    </xf>
    <xf numFmtId="44" fontId="2" fillId="18" borderId="1" xfId="8" applyFont="1" applyFill="1" applyBorder="1" applyAlignment="1">
      <alignment horizontal="right"/>
    </xf>
    <xf numFmtId="44" fontId="2" fillId="21" borderId="1" xfId="8" applyFont="1" applyFill="1" applyBorder="1" applyAlignment="1">
      <alignment horizontal="right"/>
    </xf>
    <xf numFmtId="0" fontId="9" fillId="3" borderId="1" xfId="2" applyFont="1" applyFill="1" applyBorder="1" applyAlignment="1">
      <alignment horizontal="right" vertical="center"/>
    </xf>
    <xf numFmtId="9" fontId="12" fillId="5" borderId="1" xfId="1" applyFont="1" applyFill="1" applyBorder="1" applyAlignment="1">
      <alignment vertical="center"/>
    </xf>
    <xf numFmtId="9" fontId="12" fillId="4" borderId="1" xfId="1" applyFont="1" applyFill="1" applyBorder="1" applyAlignment="1">
      <alignment vertical="center"/>
    </xf>
    <xf numFmtId="9" fontId="2" fillId="17" borderId="1" xfId="1" applyFont="1" applyFill="1" applyBorder="1" applyAlignment="1">
      <alignment horizontal="right"/>
    </xf>
    <xf numFmtId="9" fontId="2" fillId="18" borderId="1" xfId="1" applyFont="1" applyFill="1" applyBorder="1" applyAlignment="1">
      <alignment horizontal="right"/>
    </xf>
    <xf numFmtId="9" fontId="2" fillId="21" borderId="1" xfId="1" applyFont="1" applyFill="1" applyBorder="1" applyAlignment="1">
      <alignment horizontal="right"/>
    </xf>
    <xf numFmtId="9" fontId="57" fillId="26" borderId="1" xfId="1" applyFont="1" applyFill="1" applyBorder="1" applyAlignment="1">
      <alignment horizontal="right"/>
    </xf>
    <xf numFmtId="164" fontId="11" fillId="5" borderId="1" xfId="3" applyNumberFormat="1" applyFont="1" applyFill="1" applyBorder="1" applyAlignment="1">
      <alignment horizontal="right" vertical="center"/>
    </xf>
    <xf numFmtId="164" fontId="11" fillId="4" borderId="1" xfId="3" quotePrefix="1" applyNumberFormat="1" applyFont="1" applyFill="1" applyBorder="1" applyAlignment="1">
      <alignment horizontal="right" vertical="center" wrapText="1"/>
    </xf>
    <xf numFmtId="164" fontId="11" fillId="17" borderId="1" xfId="3" applyNumberFormat="1" applyFont="1" applyFill="1" applyBorder="1" applyAlignment="1">
      <alignment horizontal="right" vertical="center"/>
    </xf>
    <xf numFmtId="0" fontId="11" fillId="21" borderId="1" xfId="2" applyFont="1" applyFill="1" applyBorder="1" applyAlignment="1">
      <alignment horizontal="right" vertical="center"/>
    </xf>
    <xf numFmtId="0" fontId="60" fillId="26" borderId="1" xfId="2" applyFont="1" applyFill="1" applyBorder="1" applyAlignment="1">
      <alignment horizontal="right" vertical="center"/>
    </xf>
    <xf numFmtId="0" fontId="11" fillId="3" borderId="1" xfId="2" applyFont="1" applyFill="1" applyBorder="1" applyAlignment="1">
      <alignment vertical="center"/>
    </xf>
    <xf numFmtId="164" fontId="15" fillId="3" borderId="1" xfId="3" applyNumberFormat="1" applyFont="1" applyFill="1" applyBorder="1" applyAlignment="1">
      <alignment vertical="center"/>
    </xf>
    <xf numFmtId="164" fontId="15" fillId="5" borderId="1" xfId="3" applyNumberFormat="1" applyFont="1" applyFill="1" applyBorder="1" applyAlignment="1">
      <alignment vertical="center"/>
    </xf>
    <xf numFmtId="164" fontId="15" fillId="4" borderId="1" xfId="3" applyNumberFormat="1" applyFont="1" applyFill="1" applyBorder="1" applyAlignment="1">
      <alignment vertical="center"/>
    </xf>
    <xf numFmtId="164" fontId="15" fillId="17" borderId="1" xfId="3" applyNumberFormat="1" applyFont="1" applyFill="1" applyBorder="1" applyAlignment="1">
      <alignment vertical="center"/>
    </xf>
    <xf numFmtId="164" fontId="15" fillId="18" borderId="1" xfId="3" applyNumberFormat="1" applyFont="1" applyFill="1" applyBorder="1" applyAlignment="1">
      <alignment vertical="center"/>
    </xf>
    <xf numFmtId="164" fontId="15" fillId="21" borderId="1" xfId="3" applyNumberFormat="1" applyFont="1" applyFill="1" applyBorder="1" applyAlignment="1">
      <alignment vertical="center"/>
    </xf>
    <xf numFmtId="164" fontId="59" fillId="26" borderId="1" xfId="3" applyNumberFormat="1" applyFont="1" applyFill="1" applyBorder="1" applyAlignment="1">
      <alignment vertical="center"/>
    </xf>
    <xf numFmtId="164" fontId="9" fillId="3" borderId="1" xfId="3" applyNumberFormat="1" applyFont="1" applyFill="1" applyBorder="1" applyAlignment="1">
      <alignment vertical="center"/>
    </xf>
    <xf numFmtId="164" fontId="9" fillId="5" borderId="1" xfId="3" applyNumberFormat="1" applyFont="1" applyFill="1" applyBorder="1" applyAlignment="1">
      <alignment vertical="center"/>
    </xf>
    <xf numFmtId="164" fontId="57" fillId="26" borderId="1" xfId="5" applyNumberFormat="1" applyFont="1" applyFill="1" applyBorder="1"/>
    <xf numFmtId="164" fontId="9" fillId="5" borderId="1" xfId="3" applyNumberFormat="1" applyFont="1" applyFill="1" applyBorder="1" applyAlignment="1">
      <alignment vertical="center" wrapText="1"/>
    </xf>
    <xf numFmtId="164" fontId="0" fillId="4" borderId="1" xfId="5" applyNumberFormat="1" applyFont="1" applyFill="1" applyBorder="1"/>
    <xf numFmtId="164" fontId="0" fillId="17" borderId="1" xfId="5" applyNumberFormat="1" applyFont="1" applyFill="1" applyBorder="1"/>
    <xf numFmtId="164" fontId="0" fillId="18" borderId="1" xfId="5" applyNumberFormat="1" applyFont="1" applyFill="1" applyBorder="1"/>
    <xf numFmtId="164" fontId="0" fillId="21" borderId="1" xfId="5" applyNumberFormat="1" applyFont="1" applyFill="1" applyBorder="1"/>
    <xf numFmtId="0" fontId="15" fillId="3" borderId="1" xfId="2" applyFont="1" applyFill="1" applyBorder="1" applyAlignment="1">
      <alignment horizontal="left" vertical="center"/>
    </xf>
    <xf numFmtId="164" fontId="57" fillId="26" borderId="1" xfId="5" applyNumberFormat="1" applyFont="1" applyFill="1" applyBorder="1" applyAlignment="1">
      <alignment vertical="center" wrapText="1"/>
    </xf>
    <xf numFmtId="0" fontId="9" fillId="6" borderId="1" xfId="2" applyFont="1" applyFill="1" applyBorder="1" applyAlignment="1">
      <alignment horizontal="right" vertical="center"/>
    </xf>
    <xf numFmtId="164" fontId="14" fillId="6" borderId="1" xfId="3" applyNumberFormat="1" applyFont="1" applyFill="1" applyBorder="1" applyAlignment="1">
      <alignment vertical="center"/>
    </xf>
    <xf numFmtId="0" fontId="57" fillId="6" borderId="1" xfId="0" applyFont="1" applyFill="1" applyBorder="1"/>
    <xf numFmtId="0" fontId="9" fillId="24" borderId="1" xfId="2" applyFont="1" applyFill="1" applyBorder="1" applyAlignment="1">
      <alignment horizontal="left" vertical="center" wrapText="1"/>
    </xf>
    <xf numFmtId="9" fontId="44" fillId="12" borderId="25" xfId="1" applyFont="1" applyFill="1" applyBorder="1" applyAlignment="1">
      <alignment horizontal="left" vertical="top" wrapText="1"/>
    </xf>
    <xf numFmtId="164" fontId="25" fillId="13" borderId="1" xfId="5" applyNumberFormat="1" applyFont="1" applyFill="1" applyBorder="1" applyAlignment="1">
      <alignment horizontal="left" vertical="top" wrapText="1"/>
    </xf>
    <xf numFmtId="0" fontId="36" fillId="20" borderId="1" xfId="0" applyFont="1" applyFill="1" applyBorder="1" applyAlignment="1">
      <alignment horizontal="left" vertical="center" wrapText="1"/>
    </xf>
    <xf numFmtId="9" fontId="44" fillId="12" borderId="22" xfId="1" applyFont="1" applyFill="1" applyBorder="1" applyAlignment="1">
      <alignment horizontal="right" vertical="top" wrapText="1"/>
    </xf>
    <xf numFmtId="9" fontId="57" fillId="26" borderId="1" xfId="0" applyNumberFormat="1" applyFont="1" applyFill="1" applyBorder="1" applyAlignment="1">
      <alignment horizontal="right" vertical="center"/>
    </xf>
    <xf numFmtId="164" fontId="44" fillId="12" borderId="25" xfId="5" applyNumberFormat="1" applyFont="1" applyFill="1" applyBorder="1" applyAlignment="1">
      <alignment horizontal="right" vertical="top" wrapText="1"/>
    </xf>
    <xf numFmtId="0" fontId="28" fillId="6" borderId="1" xfId="0" applyFont="1" applyFill="1" applyBorder="1" applyAlignment="1">
      <alignment vertical="top" wrapText="1"/>
    </xf>
    <xf numFmtId="0" fontId="0" fillId="0" borderId="35" xfId="0" applyBorder="1" applyAlignment="1">
      <alignment vertical="center"/>
    </xf>
    <xf numFmtId="0" fontId="6" fillId="2" borderId="5" xfId="2" applyFont="1" applyFill="1" applyBorder="1" applyAlignment="1">
      <alignment vertical="center"/>
    </xf>
    <xf numFmtId="0" fontId="6" fillId="2" borderId="9" xfId="2" applyFont="1" applyFill="1" applyBorder="1" applyAlignment="1">
      <alignment vertical="center"/>
    </xf>
    <xf numFmtId="0" fontId="2" fillId="3" borderId="1" xfId="0" applyFont="1" applyFill="1" applyBorder="1"/>
    <xf numFmtId="164" fontId="2" fillId="4" borderId="1" xfId="5" applyNumberFormat="1" applyFont="1" applyFill="1" applyBorder="1"/>
    <xf numFmtId="164" fontId="2" fillId="17" borderId="1" xfId="5" applyNumberFormat="1" applyFont="1" applyFill="1" applyBorder="1"/>
    <xf numFmtId="164" fontId="2" fillId="18" borderId="1" xfId="5" applyNumberFormat="1" applyFont="1" applyFill="1" applyBorder="1"/>
    <xf numFmtId="164" fontId="2" fillId="21" borderId="1" xfId="5" applyNumberFormat="1" applyFont="1" applyFill="1" applyBorder="1"/>
    <xf numFmtId="164" fontId="2" fillId="6" borderId="0" xfId="0" applyNumberFormat="1" applyFont="1" applyFill="1" applyAlignment="1">
      <alignment horizontal="center" vertical="center"/>
    </xf>
    <xf numFmtId="164" fontId="2" fillId="4" borderId="1" xfId="5" applyNumberFormat="1" applyFont="1" applyFill="1" applyBorder="1" applyAlignment="1">
      <alignment wrapText="1"/>
    </xf>
    <xf numFmtId="164" fontId="2" fillId="17" borderId="1" xfId="5" applyNumberFormat="1" applyFont="1" applyFill="1" applyBorder="1" applyAlignment="1">
      <alignment wrapText="1"/>
    </xf>
    <xf numFmtId="164" fontId="2" fillId="18" borderId="1" xfId="5" applyNumberFormat="1" applyFont="1" applyFill="1" applyBorder="1" applyAlignment="1">
      <alignment wrapText="1"/>
    </xf>
    <xf numFmtId="164" fontId="2" fillId="21" borderId="1" xfId="5" applyNumberFormat="1" applyFont="1" applyFill="1" applyBorder="1" applyAlignment="1">
      <alignment wrapText="1"/>
    </xf>
    <xf numFmtId="164" fontId="2" fillId="0" borderId="0" xfId="0" applyNumberFormat="1" applyFont="1"/>
    <xf numFmtId="44" fontId="2" fillId="5" borderId="1" xfId="8" applyFont="1" applyFill="1" applyBorder="1" applyAlignment="1">
      <alignment horizontal="right" vertical="center"/>
    </xf>
    <xf numFmtId="9" fontId="2" fillId="5" borderId="1" xfId="0" applyNumberFormat="1" applyFont="1" applyFill="1" applyBorder="1" applyAlignment="1">
      <alignment horizontal="right" vertical="center"/>
    </xf>
    <xf numFmtId="44" fontId="2" fillId="4" borderId="1" xfId="8" applyFont="1" applyFill="1" applyBorder="1" applyAlignment="1">
      <alignment horizontal="right" vertical="center"/>
    </xf>
    <xf numFmtId="9" fontId="2" fillId="4" borderId="1" xfId="0" applyNumberFormat="1" applyFont="1" applyFill="1" applyBorder="1" applyAlignment="1">
      <alignment horizontal="right" vertical="center"/>
    </xf>
    <xf numFmtId="44" fontId="2" fillId="17" borderId="1" xfId="8" applyFont="1" applyFill="1" applyBorder="1" applyAlignment="1">
      <alignment horizontal="right" vertical="center"/>
    </xf>
    <xf numFmtId="9" fontId="2" fillId="17" borderId="1" xfId="0" applyNumberFormat="1" applyFont="1" applyFill="1" applyBorder="1" applyAlignment="1">
      <alignment horizontal="right" vertical="center"/>
    </xf>
    <xf numFmtId="44" fontId="2" fillId="18" borderId="1" xfId="8" applyFont="1" applyFill="1" applyBorder="1" applyAlignment="1">
      <alignment horizontal="right" vertical="center"/>
    </xf>
    <xf numFmtId="9" fontId="2" fillId="18" borderId="1" xfId="0" applyNumberFormat="1" applyFont="1" applyFill="1" applyBorder="1" applyAlignment="1">
      <alignment horizontal="right" vertical="center"/>
    </xf>
    <xf numFmtId="44" fontId="2" fillId="0" borderId="0" xfId="0" applyNumberFormat="1" applyFont="1"/>
    <xf numFmtId="165" fontId="2" fillId="0" borderId="0" xfId="0" applyNumberFormat="1" applyFont="1"/>
    <xf numFmtId="9" fontId="2" fillId="5" borderId="1" xfId="1" applyFont="1" applyFill="1" applyBorder="1" applyAlignment="1">
      <alignment horizontal="right" vertical="center"/>
    </xf>
    <xf numFmtId="0" fontId="35" fillId="6" borderId="1" xfId="10" applyFont="1" applyFill="1" applyBorder="1" applyAlignment="1">
      <alignment horizontal="right"/>
    </xf>
    <xf numFmtId="0" fontId="48" fillId="26" borderId="1" xfId="0" applyFont="1" applyFill="1" applyBorder="1"/>
    <xf numFmtId="44" fontId="48" fillId="26" borderId="1" xfId="8" applyFont="1" applyFill="1" applyBorder="1" applyAlignment="1">
      <alignment horizontal="right"/>
    </xf>
    <xf numFmtId="9" fontId="44" fillId="27" borderId="19" xfId="1" applyFont="1" applyFill="1" applyBorder="1" applyAlignment="1">
      <alignment horizontal="center" vertical="top" wrapText="1"/>
    </xf>
    <xf numFmtId="164" fontId="44" fillId="6" borderId="29" xfId="5" applyNumberFormat="1" applyFont="1" applyFill="1" applyBorder="1" applyAlignment="1">
      <alignment horizontal="right" vertical="top" wrapText="1"/>
    </xf>
    <xf numFmtId="0" fontId="44" fillId="20" borderId="25" xfId="0" applyFont="1" applyFill="1" applyBorder="1" applyAlignment="1">
      <alignment horizontal="right" vertical="top" wrapText="1"/>
    </xf>
    <xf numFmtId="0" fontId="48" fillId="0" borderId="1" xfId="0" applyFont="1" applyBorder="1" applyAlignment="1">
      <alignment horizontal="right" vertical="center" wrapText="1"/>
    </xf>
    <xf numFmtId="9" fontId="44" fillId="27" borderId="29" xfId="1" applyFont="1" applyFill="1" applyBorder="1" applyAlignment="1">
      <alignment horizontal="left" vertical="top" wrapText="1"/>
    </xf>
    <xf numFmtId="0" fontId="1" fillId="3" borderId="1" xfId="0" applyFont="1" applyFill="1" applyBorder="1" applyAlignment="1">
      <alignment horizontal="left" wrapText="1"/>
    </xf>
    <xf numFmtId="0" fontId="1" fillId="3" borderId="1" xfId="0" applyFont="1" applyFill="1" applyBorder="1" applyAlignment="1">
      <alignment horizontal="left" vertical="center" wrapText="1"/>
    </xf>
    <xf numFmtId="0" fontId="5" fillId="4" borderId="1" xfId="0" applyFont="1" applyFill="1" applyBorder="1" applyAlignment="1">
      <alignment horizontal="center"/>
    </xf>
    <xf numFmtId="0" fontId="6" fillId="2" borderId="1" xfId="2" applyFont="1" applyFill="1" applyBorder="1" applyAlignment="1">
      <alignment horizontal="left" vertical="center" wrapText="1"/>
    </xf>
    <xf numFmtId="0" fontId="15" fillId="2" borderId="1" xfId="2" applyFont="1" applyFill="1" applyBorder="1" applyAlignment="1">
      <alignment horizontal="left" vertical="center" wrapText="1"/>
    </xf>
    <xf numFmtId="0" fontId="5" fillId="5" borderId="1" xfId="0" applyFont="1" applyFill="1" applyBorder="1" applyAlignment="1">
      <alignment horizontal="center"/>
    </xf>
    <xf numFmtId="0" fontId="56" fillId="24" borderId="1" xfId="0" applyFont="1" applyFill="1" applyBorder="1" applyAlignment="1">
      <alignment horizontal="center"/>
    </xf>
    <xf numFmtId="0" fontId="5" fillId="21" borderId="1" xfId="0" applyFont="1" applyFill="1" applyBorder="1" applyAlignment="1">
      <alignment horizontal="center"/>
    </xf>
    <xf numFmtId="0" fontId="8" fillId="2" borderId="1" xfId="2" applyFont="1" applyFill="1" applyBorder="1" applyAlignment="1">
      <alignment vertical="center"/>
    </xf>
    <xf numFmtId="164" fontId="8" fillId="2" borderId="1" xfId="3" applyNumberFormat="1" applyFont="1" applyFill="1" applyBorder="1" applyAlignment="1">
      <alignment vertical="center"/>
    </xf>
    <xf numFmtId="0" fontId="1" fillId="2" borderId="1" xfId="0" applyFont="1" applyFill="1" applyBorder="1" applyAlignment="1">
      <alignment horizontal="left" vertical="center"/>
    </xf>
    <xf numFmtId="0" fontId="5" fillId="18" borderId="1" xfId="0" applyFont="1" applyFill="1" applyBorder="1" applyAlignment="1">
      <alignment horizontal="center"/>
    </xf>
    <xf numFmtId="0" fontId="5" fillId="17" borderId="1" xfId="0" applyFont="1" applyFill="1" applyBorder="1" applyAlignment="1">
      <alignment horizontal="center"/>
    </xf>
    <xf numFmtId="0" fontId="0" fillId="0" borderId="1" xfId="0" applyBorder="1" applyAlignment="1">
      <alignment horizontal="left" vertical="center" wrapText="1"/>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1" fillId="9" borderId="26" xfId="0" applyFont="1" applyFill="1" applyBorder="1" applyAlignment="1">
      <alignment horizontal="center" vertical="center" wrapText="1"/>
    </xf>
    <xf numFmtId="0" fontId="21" fillId="9" borderId="20"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44" fillId="9" borderId="19"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24" fillId="11" borderId="25" xfId="0" applyFont="1" applyFill="1" applyBorder="1" applyAlignment="1">
      <alignment horizontal="left" vertical="top" wrapText="1"/>
    </xf>
    <xf numFmtId="0" fontId="25" fillId="8" borderId="25" xfId="0" applyFont="1" applyFill="1" applyBorder="1" applyAlignment="1">
      <alignment horizontal="left" vertical="top" wrapText="1"/>
    </xf>
    <xf numFmtId="0" fontId="25" fillId="20" borderId="25" xfId="0" applyFont="1" applyFill="1" applyBorder="1" applyAlignment="1">
      <alignment horizontal="left" vertical="top" wrapText="1"/>
    </xf>
    <xf numFmtId="0" fontId="27" fillId="20" borderId="25" xfId="0" applyFont="1" applyFill="1" applyBorder="1" applyAlignment="1">
      <alignment horizontal="left" vertical="top" wrapText="1"/>
    </xf>
    <xf numFmtId="0" fontId="26" fillId="20" borderId="25" xfId="0" applyFont="1" applyFill="1" applyBorder="1" applyAlignment="1">
      <alignment horizontal="left" vertical="top" wrapText="1"/>
    </xf>
    <xf numFmtId="0" fontId="19" fillId="14" borderId="14" xfId="0" applyFont="1" applyFill="1" applyBorder="1" applyAlignment="1">
      <alignment horizontal="left" vertical="top" wrapText="1"/>
    </xf>
    <xf numFmtId="0" fontId="19" fillId="14" borderId="6" xfId="0" applyFont="1" applyFill="1" applyBorder="1" applyAlignment="1">
      <alignment horizontal="left" vertical="top" wrapText="1"/>
    </xf>
    <xf numFmtId="0" fontId="19" fillId="14" borderId="27" xfId="0" applyFont="1" applyFill="1" applyBorder="1" applyAlignment="1">
      <alignment horizontal="left" vertical="top" wrapText="1"/>
    </xf>
    <xf numFmtId="0" fontId="19" fillId="14" borderId="28" xfId="0" applyFont="1" applyFill="1" applyBorder="1" applyAlignment="1">
      <alignment horizontal="left" vertical="top" wrapText="1"/>
    </xf>
    <xf numFmtId="0" fontId="19" fillId="14" borderId="16" xfId="0" applyFont="1" applyFill="1" applyBorder="1" applyAlignment="1">
      <alignment horizontal="left" vertical="top" wrapText="1"/>
    </xf>
    <xf numFmtId="0" fontId="25" fillId="8" borderId="4" xfId="0" applyFont="1" applyFill="1" applyBorder="1" applyAlignment="1">
      <alignment horizontal="left" vertical="top" wrapText="1"/>
    </xf>
    <xf numFmtId="0" fontId="25" fillId="8" borderId="1" xfId="0" applyFont="1" applyFill="1" applyBorder="1" applyAlignment="1">
      <alignment horizontal="left" vertical="top" wrapText="1"/>
    </xf>
    <xf numFmtId="0" fontId="25" fillId="6" borderId="0" xfId="0" applyFont="1" applyFill="1" applyAlignment="1">
      <alignment horizontal="left"/>
    </xf>
    <xf numFmtId="0" fontId="19" fillId="8" borderId="0" xfId="0" applyFont="1" applyFill="1" applyAlignment="1">
      <alignment horizontal="left"/>
    </xf>
    <xf numFmtId="0" fontId="25" fillId="14" borderId="27" xfId="0" applyFont="1" applyFill="1" applyBorder="1" applyAlignment="1">
      <alignment horizontal="left" vertical="top" wrapText="1"/>
    </xf>
    <xf numFmtId="0" fontId="25" fillId="14" borderId="28" xfId="0" applyFont="1" applyFill="1" applyBorder="1" applyAlignment="1">
      <alignment horizontal="left" vertical="top" wrapText="1"/>
    </xf>
    <xf numFmtId="0" fontId="25" fillId="6" borderId="14"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24" fillId="11" borderId="17" xfId="0" applyFont="1" applyFill="1" applyBorder="1" applyAlignment="1">
      <alignment horizontal="left" vertical="top" wrapText="1"/>
    </xf>
    <xf numFmtId="0" fontId="23" fillId="11" borderId="18" xfId="0" applyFont="1" applyFill="1" applyBorder="1" applyAlignment="1">
      <alignment horizontal="left" vertical="top" wrapText="1"/>
    </xf>
    <xf numFmtId="0" fontId="25" fillId="8" borderId="14" xfId="0" applyFont="1" applyFill="1" applyBorder="1" applyAlignment="1">
      <alignment horizontal="left" vertical="top" wrapText="1"/>
    </xf>
    <xf numFmtId="0" fontId="25" fillId="8" borderId="16" xfId="0" applyFont="1" applyFill="1" applyBorder="1" applyAlignment="1">
      <alignment horizontal="left" vertical="top" wrapText="1"/>
    </xf>
    <xf numFmtId="0" fontId="25" fillId="8" borderId="6" xfId="0" applyFont="1" applyFill="1" applyBorder="1" applyAlignment="1">
      <alignment horizontal="left" vertical="top" wrapText="1"/>
    </xf>
    <xf numFmtId="0" fontId="25" fillId="20" borderId="14" xfId="0" applyFont="1" applyFill="1" applyBorder="1" applyAlignment="1">
      <alignment horizontal="left" vertical="top" wrapText="1"/>
    </xf>
    <xf numFmtId="0" fontId="25" fillId="20" borderId="16" xfId="0" applyFont="1" applyFill="1" applyBorder="1" applyAlignment="1">
      <alignment horizontal="left" vertical="top" wrapText="1"/>
    </xf>
    <xf numFmtId="0" fontId="25" fillId="20" borderId="6" xfId="0" applyFont="1" applyFill="1" applyBorder="1" applyAlignment="1">
      <alignment horizontal="left" vertical="top" wrapText="1"/>
    </xf>
    <xf numFmtId="0" fontId="36" fillId="8" borderId="14" xfId="0" applyFont="1" applyFill="1" applyBorder="1" applyAlignment="1">
      <alignment horizontal="left" vertical="top" wrapText="1"/>
    </xf>
    <xf numFmtId="0" fontId="36" fillId="8" borderId="16" xfId="0" applyFont="1" applyFill="1" applyBorder="1" applyAlignment="1">
      <alignment horizontal="left" vertical="top" wrapText="1"/>
    </xf>
    <xf numFmtId="0" fontId="36" fillId="8" borderId="6" xfId="0" applyFont="1" applyFill="1" applyBorder="1" applyAlignment="1">
      <alignment horizontal="left" vertical="top" wrapText="1"/>
    </xf>
    <xf numFmtId="0" fontId="27" fillId="8" borderId="1" xfId="0" applyFont="1" applyFill="1" applyBorder="1" applyAlignment="1">
      <alignment horizontal="left" vertical="top" wrapText="1"/>
    </xf>
    <xf numFmtId="0" fontId="26" fillId="8" borderId="1" xfId="0" applyFont="1" applyFill="1" applyBorder="1" applyAlignment="1">
      <alignment horizontal="left" vertical="top" wrapText="1"/>
    </xf>
    <xf numFmtId="0" fontId="46" fillId="8" borderId="1" xfId="0" applyFont="1" applyFill="1" applyBorder="1" applyAlignment="1">
      <alignment horizontal="left" vertical="top" wrapText="1"/>
    </xf>
    <xf numFmtId="0" fontId="27" fillId="20" borderId="1" xfId="0" applyFont="1" applyFill="1" applyBorder="1" applyAlignment="1">
      <alignment horizontal="left" vertical="top" wrapText="1"/>
    </xf>
    <xf numFmtId="0" fontId="26" fillId="20" borderId="1" xfId="0" applyFont="1" applyFill="1" applyBorder="1" applyAlignment="1">
      <alignment horizontal="left" vertical="top" wrapText="1"/>
    </xf>
    <xf numFmtId="0" fontId="0" fillId="6" borderId="1" xfId="0" applyFill="1" applyBorder="1" applyAlignment="1">
      <alignment horizontal="left" vertical="center" wrapText="1"/>
    </xf>
    <xf numFmtId="0" fontId="0" fillId="6" borderId="14"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4" xfId="0" applyFill="1" applyBorder="1" applyAlignment="1">
      <alignment horizontal="left" vertical="center" wrapText="1"/>
    </xf>
    <xf numFmtId="0" fontId="0" fillId="6" borderId="6" xfId="0" applyFill="1" applyBorder="1" applyAlignment="1">
      <alignment horizontal="left" vertical="center" wrapText="1"/>
    </xf>
    <xf numFmtId="0" fontId="44" fillId="9" borderId="26" xfId="0" applyFont="1" applyFill="1" applyBorder="1" applyAlignment="1">
      <alignment horizontal="center" vertical="center" wrapText="1"/>
    </xf>
    <xf numFmtId="0" fontId="31" fillId="15" borderId="11" xfId="0" applyFont="1" applyFill="1" applyBorder="1" applyAlignment="1">
      <alignment horizontal="center" vertical="center" textRotation="90"/>
    </xf>
    <xf numFmtId="0" fontId="31" fillId="15" borderId="13" xfId="0" applyFont="1" applyFill="1" applyBorder="1" applyAlignment="1">
      <alignment horizontal="center" vertical="center" textRotation="90"/>
    </xf>
    <xf numFmtId="0" fontId="31" fillId="15" borderId="12" xfId="0" applyFont="1" applyFill="1" applyBorder="1" applyAlignment="1">
      <alignment horizontal="center" vertical="center" textRotation="90"/>
    </xf>
    <xf numFmtId="0" fontId="31" fillId="15" borderId="11" xfId="0" applyFont="1" applyFill="1" applyBorder="1" applyAlignment="1">
      <alignment horizontal="center" vertical="center" textRotation="90" wrapText="1"/>
    </xf>
    <xf numFmtId="0" fontId="31" fillId="15" borderId="13" xfId="0" applyFont="1" applyFill="1" applyBorder="1" applyAlignment="1">
      <alignment horizontal="center" vertical="center" textRotation="90" wrapText="1"/>
    </xf>
    <xf numFmtId="0" fontId="31" fillId="15" borderId="12" xfId="0" applyFont="1" applyFill="1" applyBorder="1" applyAlignment="1">
      <alignment horizontal="center" vertical="center" textRotation="90"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2" xfId="0" applyFont="1" applyBorder="1" applyAlignment="1">
      <alignment horizontal="center" vertical="center" wrapText="1"/>
    </xf>
    <xf numFmtId="0" fontId="5" fillId="0" borderId="1" xfId="0" applyFont="1" applyBorder="1" applyAlignment="1">
      <alignment horizontal="left" vertical="center" wrapText="1"/>
    </xf>
    <xf numFmtId="0" fontId="50" fillId="6" borderId="1" xfId="0" applyFont="1" applyFill="1" applyBorder="1" applyAlignment="1">
      <alignment horizontal="left" vertical="center" wrapText="1"/>
    </xf>
    <xf numFmtId="0" fontId="52" fillId="6" borderId="14" xfId="0" applyFont="1" applyFill="1" applyBorder="1" applyAlignment="1">
      <alignment horizontal="left" vertical="center" wrapText="1"/>
    </xf>
    <xf numFmtId="0" fontId="52" fillId="6" borderId="16" xfId="0" applyFont="1" applyFill="1" applyBorder="1" applyAlignment="1">
      <alignment horizontal="left" vertical="center" wrapText="1"/>
    </xf>
    <xf numFmtId="0" fontId="52" fillId="6" borderId="6" xfId="0" applyFont="1" applyFill="1" applyBorder="1" applyAlignment="1">
      <alignment horizontal="left"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42" fillId="0" borderId="11" xfId="0" applyFont="1" applyBorder="1" applyAlignment="1">
      <alignment horizontal="center" vertical="center" textRotation="90" wrapText="1"/>
    </xf>
    <xf numFmtId="0" fontId="42" fillId="0" borderId="13" xfId="0" applyFont="1" applyBorder="1" applyAlignment="1">
      <alignment horizontal="center" vertical="center" textRotation="90" wrapText="1"/>
    </xf>
    <xf numFmtId="0" fontId="42" fillId="0" borderId="12" xfId="0" applyFont="1" applyBorder="1" applyAlignment="1">
      <alignment horizontal="center" vertical="center" textRotation="90"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37" xfId="0" applyFont="1" applyBorder="1" applyAlignment="1">
      <alignment horizontal="center" vertical="center" wrapText="1"/>
    </xf>
    <xf numFmtId="0" fontId="0" fillId="6" borderId="14" xfId="0" applyFill="1" applyBorder="1" applyAlignment="1">
      <alignment horizontal="left" vertical="top" wrapText="1"/>
    </xf>
    <xf numFmtId="0" fontId="0" fillId="6" borderId="6" xfId="0" applyFill="1" applyBorder="1" applyAlignment="1">
      <alignment horizontal="left" vertical="top"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 xfId="0" applyBorder="1" applyAlignment="1">
      <alignment horizontal="left" vertical="top" wrapText="1"/>
    </xf>
    <xf numFmtId="0" fontId="5" fillId="6" borderId="14" xfId="0" applyFont="1" applyFill="1" applyBorder="1" applyAlignment="1">
      <alignment horizontal="left" vertical="top" wrapText="1"/>
    </xf>
    <xf numFmtId="0" fontId="5" fillId="6" borderId="6" xfId="0" applyFont="1" applyFill="1" applyBorder="1" applyAlignment="1">
      <alignment horizontal="left" vertical="top" wrapText="1"/>
    </xf>
    <xf numFmtId="0" fontId="41" fillId="0" borderId="11"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2"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7" xfId="0" applyFont="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7" xfId="0" applyBorder="1" applyAlignment="1">
      <alignment horizontal="left" vertical="top" wrapText="1"/>
    </xf>
    <xf numFmtId="0" fontId="17" fillId="6" borderId="1" xfId="0" applyFont="1" applyFill="1" applyBorder="1" applyAlignment="1">
      <alignment horizontal="left" vertical="top"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1" fillId="0" borderId="41" xfId="0" applyFont="1" applyBorder="1" applyAlignment="1">
      <alignment horizontal="center" vertical="center"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41" fillId="0" borderId="11" xfId="0" applyFont="1" applyBorder="1" applyAlignment="1">
      <alignment horizontal="center" vertical="center" textRotation="90" wrapText="1"/>
    </xf>
    <xf numFmtId="0" fontId="41" fillId="0" borderId="13" xfId="0" applyFont="1" applyBorder="1" applyAlignment="1">
      <alignment horizontal="center" vertical="center" textRotation="90" wrapText="1"/>
    </xf>
    <xf numFmtId="0" fontId="41" fillId="0" borderId="12" xfId="0" applyFont="1" applyBorder="1" applyAlignment="1">
      <alignment horizontal="center" vertical="center" textRotation="90" wrapText="1"/>
    </xf>
    <xf numFmtId="0" fontId="34" fillId="22" borderId="3" xfId="10" applyFont="1" applyFill="1" applyBorder="1" applyAlignment="1">
      <alignment horizontal="left" vertical="center" wrapText="1"/>
    </xf>
    <xf numFmtId="0" fontId="34" fillId="22" borderId="9" xfId="10" applyFont="1" applyFill="1" applyBorder="1" applyAlignment="1">
      <alignment horizontal="left" vertical="center" wrapText="1"/>
    </xf>
    <xf numFmtId="0" fontId="38" fillId="0" borderId="43" xfId="10" applyFont="1" applyBorder="1" applyAlignment="1">
      <alignment horizontal="left" vertical="center" wrapText="1"/>
    </xf>
    <xf numFmtId="0" fontId="34" fillId="22" borderId="14" xfId="9" applyFont="1" applyFill="1" applyBorder="1" applyAlignment="1">
      <alignment horizontal="left" vertical="center" wrapText="1"/>
    </xf>
    <xf numFmtId="0" fontId="34" fillId="22" borderId="16" xfId="9" applyFont="1" applyFill="1" applyBorder="1" applyAlignment="1">
      <alignment horizontal="left" vertical="center" wrapText="1"/>
    </xf>
    <xf numFmtId="0" fontId="34" fillId="22" borderId="6" xfId="9" applyFont="1" applyFill="1" applyBorder="1" applyAlignment="1">
      <alignment horizontal="left" vertical="center" wrapText="1"/>
    </xf>
    <xf numFmtId="0" fontId="34" fillId="22" borderId="42" xfId="9" applyFont="1" applyFill="1" applyBorder="1" applyAlignment="1">
      <alignment horizontal="center" vertical="center" wrapText="1"/>
    </xf>
    <xf numFmtId="0" fontId="34" fillId="22" borderId="0" xfId="9" applyFont="1" applyFill="1" applyAlignment="1">
      <alignment horizontal="center" vertical="center" wrapText="1"/>
    </xf>
    <xf numFmtId="0" fontId="34" fillId="22" borderId="8" xfId="9" applyFont="1" applyFill="1" applyBorder="1" applyAlignment="1">
      <alignment horizontal="center" vertical="center" wrapText="1"/>
    </xf>
    <xf numFmtId="0" fontId="34" fillId="22" borderId="5" xfId="9" applyFont="1" applyFill="1" applyBorder="1" applyAlignment="1">
      <alignment horizontal="center" vertical="center" wrapText="1"/>
    </xf>
  </cellXfs>
  <cellStyles count="14">
    <cellStyle name="Comma" xfId="5" builtinId="3"/>
    <cellStyle name="Comma 2" xfId="3" xr:uid="{00000000-0005-0000-0000-000001000000}"/>
    <cellStyle name="Comma 2 2" xfId="13" xr:uid="{FE5F43BC-0103-4DA8-8C82-25CF103397C6}"/>
    <cellStyle name="Comma 3" xfId="11" xr:uid="{F6EED605-1EB5-4B91-B114-E90FA4CE63F3}"/>
    <cellStyle name="Currency" xfId="8" builtinId="4"/>
    <cellStyle name="Currency 2" xfId="7" xr:uid="{00000000-0005-0000-0000-000003000000}"/>
    <cellStyle name="Normal" xfId="0" builtinId="0"/>
    <cellStyle name="Normal 2" xfId="2" xr:uid="{00000000-0005-0000-0000-000005000000}"/>
    <cellStyle name="Normal 2 2" xfId="9" xr:uid="{2FC13044-B4E8-4BAC-BFC5-00FD48CAA0AD}"/>
    <cellStyle name="Normal 3" xfId="6" xr:uid="{00000000-0005-0000-0000-000006000000}"/>
    <cellStyle name="Normal 4" xfId="10" xr:uid="{8FD4637F-4B68-41CF-A2DE-67ADDC957F0D}"/>
    <cellStyle name="Percent" xfId="1" builtinId="5"/>
    <cellStyle name="Percent 2" xfId="4" xr:uid="{00000000-0005-0000-0000-000008000000}"/>
    <cellStyle name="Percent 4" xfId="12" xr:uid="{CE302ED1-DE15-40F7-890D-F446ADBC89FC}"/>
  </cellStyles>
  <dxfs count="0"/>
  <tableStyles count="0" defaultTableStyle="TableStyleMedium2" defaultPivotStyle="PivotStyleLight16"/>
  <colors>
    <mruColors>
      <color rgb="FFCEE1F2"/>
      <color rgb="FFF8CBBE"/>
      <color rgb="FFFCE4C2"/>
      <color rgb="FFFCE4EB"/>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272143</xdr:colOff>
      <xdr:row>0</xdr:row>
      <xdr:rowOff>190500</xdr:rowOff>
    </xdr:from>
    <xdr:to>
      <xdr:col>6</xdr:col>
      <xdr:colOff>1347108</xdr:colOff>
      <xdr:row>4</xdr:row>
      <xdr:rowOff>435428</xdr:rowOff>
    </xdr:to>
    <xdr:grpSp>
      <xdr:nvGrpSpPr>
        <xdr:cNvPr id="2" name="Group 1">
          <a:extLst>
            <a:ext uri="{FF2B5EF4-FFF2-40B4-BE49-F238E27FC236}">
              <a16:creationId xmlns:a16="http://schemas.microsoft.com/office/drawing/2014/main" id="{B36CF627-233C-4F6B-81B8-DB10B07D006F}"/>
            </a:ext>
          </a:extLst>
        </xdr:cNvPr>
        <xdr:cNvGrpSpPr/>
      </xdr:nvGrpSpPr>
      <xdr:grpSpPr>
        <a:xfrm>
          <a:off x="5078639" y="190500"/>
          <a:ext cx="7219044" cy="1142999"/>
          <a:chOff x="6253201" y="171316"/>
          <a:chExt cx="5495989" cy="1015476"/>
        </a:xfrm>
      </xdr:grpSpPr>
      <xdr:pic>
        <xdr:nvPicPr>
          <xdr:cNvPr id="3" name="Picture 2">
            <a:extLst>
              <a:ext uri="{FF2B5EF4-FFF2-40B4-BE49-F238E27FC236}">
                <a16:creationId xmlns:a16="http://schemas.microsoft.com/office/drawing/2014/main" id="{D8468F1D-31E5-41C1-B04B-6861B571F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8263" y="171316"/>
            <a:ext cx="4370927" cy="1015476"/>
          </a:xfrm>
          <a:prstGeom prst="rect">
            <a:avLst/>
          </a:prstGeom>
        </xdr:spPr>
      </xdr:pic>
      <xdr:pic>
        <xdr:nvPicPr>
          <xdr:cNvPr id="4" name="Picture 3">
            <a:extLst>
              <a:ext uri="{FF2B5EF4-FFF2-40B4-BE49-F238E27FC236}">
                <a16:creationId xmlns:a16="http://schemas.microsoft.com/office/drawing/2014/main" id="{AC56CFF5-4640-4F59-B56D-D6ECE42B55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53201" y="171316"/>
            <a:ext cx="967582" cy="967582"/>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dp-my.sharepoint.com/personal/tom_lambert_undp_org/Documents/SSLH/LCRP/LCRP%202020/Logframe/Budget2020_S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ting SoSt"/>
    </sheetNames>
    <sheetDataSet>
      <sheetData sheetId="0">
        <row r="7">
          <cell r="N7">
            <v>900000</v>
          </cell>
        </row>
        <row r="8">
          <cell r="N8">
            <v>11000000</v>
          </cell>
        </row>
        <row r="9">
          <cell r="N9">
            <v>4000000</v>
          </cell>
        </row>
        <row r="10">
          <cell r="N10">
            <v>30000000</v>
          </cell>
        </row>
        <row r="11">
          <cell r="N11">
            <v>11250000</v>
          </cell>
        </row>
        <row r="12">
          <cell r="N12">
            <v>35000000</v>
          </cell>
        </row>
        <row r="13">
          <cell r="N13">
            <v>375000</v>
          </cell>
        </row>
        <row r="14">
          <cell r="N14">
            <v>500000</v>
          </cell>
        </row>
        <row r="15">
          <cell r="N15">
            <v>525000</v>
          </cell>
        </row>
        <row r="16">
          <cell r="N16">
            <v>1000000</v>
          </cell>
        </row>
        <row r="17">
          <cell r="N17">
            <v>1000000</v>
          </cell>
        </row>
        <row r="18">
          <cell r="N18">
            <v>500000</v>
          </cell>
        </row>
        <row r="19">
          <cell r="N19">
            <v>2250000</v>
          </cell>
        </row>
        <row r="20">
          <cell r="N20">
            <v>500000</v>
          </cell>
        </row>
        <row r="21">
          <cell r="N21">
            <v>900000</v>
          </cell>
        </row>
        <row r="22">
          <cell r="N22">
            <v>5250000</v>
          </cell>
        </row>
        <row r="23">
          <cell r="N23">
            <v>3500000</v>
          </cell>
        </row>
        <row r="24">
          <cell r="N24">
            <v>1500000</v>
          </cell>
        </row>
        <row r="25">
          <cell r="N25">
            <v>13500000</v>
          </cell>
        </row>
        <row r="26">
          <cell r="N26">
            <v>400000</v>
          </cell>
        </row>
        <row r="27">
          <cell r="N27">
            <v>1000000</v>
          </cell>
        </row>
        <row r="28">
          <cell r="N28">
            <v>500000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1"/>
  <sheetViews>
    <sheetView showGridLines="0" topLeftCell="A7" zoomScale="70" zoomScaleNormal="70" workbookViewId="0">
      <selection activeCell="H24" sqref="H24"/>
    </sheetView>
  </sheetViews>
  <sheetFormatPr defaultColWidth="8.453125" defaultRowHeight="14.5" x14ac:dyDescent="0.35"/>
  <cols>
    <col min="1" max="1" width="36.1796875" style="5" bestFit="1" customWidth="1"/>
    <col min="2" max="2" width="32.453125" style="5" customWidth="1"/>
    <col min="3" max="3" width="22.453125" style="5" customWidth="1"/>
    <col min="4" max="5" width="20.81640625" style="5" customWidth="1"/>
    <col min="6" max="6" width="23.7265625" style="5" customWidth="1"/>
    <col min="7" max="7" width="21.81640625" style="5" customWidth="1"/>
    <col min="8" max="8" width="27" style="5" customWidth="1"/>
    <col min="9" max="9" width="22.453125" style="5" customWidth="1"/>
    <col min="10" max="10" width="21.81640625" style="5" customWidth="1"/>
    <col min="11" max="11" width="21.1796875" style="5" customWidth="1"/>
    <col min="12" max="12" width="21.453125" style="5" customWidth="1"/>
    <col min="13" max="13" width="20.54296875" style="5" customWidth="1"/>
    <col min="14" max="14" width="22" style="5" customWidth="1"/>
    <col min="15" max="15" width="22.1796875" style="179" customWidth="1"/>
    <col min="16" max="16" width="21" style="179" customWidth="1"/>
    <col min="17" max="17" width="21.1796875" style="179" customWidth="1"/>
    <col min="18" max="18" width="22.453125" style="262" customWidth="1"/>
    <col min="19" max="19" width="22" style="5" customWidth="1"/>
    <col min="20" max="20" width="24" style="5" customWidth="1"/>
    <col min="21" max="21" width="8.453125" style="5"/>
    <col min="22" max="22" width="22" style="5" bestFit="1" customWidth="1"/>
    <col min="23" max="16384" width="8.453125" style="5"/>
  </cols>
  <sheetData>
    <row r="1" spans="1:18" ht="21" x14ac:dyDescent="0.35">
      <c r="A1" s="2" t="s">
        <v>0</v>
      </c>
      <c r="B1" s="3"/>
      <c r="C1" s="4"/>
      <c r="D1" s="243"/>
      <c r="E1" s="243"/>
      <c r="F1" s="243"/>
      <c r="G1" s="243"/>
      <c r="H1" s="243"/>
      <c r="I1" s="243"/>
      <c r="J1" s="243"/>
      <c r="K1" s="243"/>
      <c r="L1" s="243"/>
      <c r="M1" s="243"/>
      <c r="N1" s="243"/>
    </row>
    <row r="2" spans="1:18" ht="21" x14ac:dyDescent="0.35">
      <c r="A2" s="2"/>
      <c r="B2" s="3"/>
      <c r="C2" s="6"/>
      <c r="D2" s="243"/>
      <c r="E2" s="243"/>
      <c r="F2" s="243"/>
      <c r="G2" s="243"/>
      <c r="H2" s="243"/>
      <c r="I2" s="243"/>
      <c r="J2" s="243"/>
      <c r="K2" s="243"/>
      <c r="L2" s="243"/>
      <c r="M2" s="243"/>
      <c r="N2" s="243"/>
    </row>
    <row r="3" spans="1:18" x14ac:dyDescent="0.35">
      <c r="A3" s="334" t="s">
        <v>1</v>
      </c>
      <c r="B3" s="7" t="s">
        <v>2</v>
      </c>
      <c r="C3" s="6"/>
      <c r="D3" s="243"/>
      <c r="E3" s="243"/>
      <c r="F3" s="243"/>
      <c r="G3" s="243"/>
      <c r="H3" s="243"/>
      <c r="I3" s="243"/>
      <c r="J3" s="243"/>
      <c r="K3" s="243"/>
      <c r="L3" s="243"/>
      <c r="M3" s="243"/>
      <c r="N3" s="243"/>
    </row>
    <row r="4" spans="1:18" x14ac:dyDescent="0.35">
      <c r="A4" s="335" t="s">
        <v>3</v>
      </c>
      <c r="B4" s="8" t="s">
        <v>4</v>
      </c>
      <c r="C4" s="6"/>
      <c r="D4" s="243"/>
      <c r="E4" s="243"/>
      <c r="F4" s="243"/>
      <c r="G4" s="243"/>
      <c r="H4" s="243"/>
      <c r="I4" s="243"/>
      <c r="J4" s="243"/>
      <c r="K4" s="243"/>
      <c r="L4" s="243"/>
      <c r="M4" s="243"/>
      <c r="N4" s="243"/>
    </row>
    <row r="5" spans="1:18" ht="112.5" customHeight="1" x14ac:dyDescent="0.35">
      <c r="A5" s="85" t="s">
        <v>5</v>
      </c>
      <c r="B5" s="325" t="s">
        <v>6</v>
      </c>
      <c r="C5" s="6"/>
      <c r="D5" s="243"/>
      <c r="E5" s="243"/>
      <c r="F5" s="243"/>
      <c r="G5" s="243"/>
      <c r="H5" s="243"/>
      <c r="I5" s="243"/>
      <c r="J5" s="243"/>
      <c r="K5" s="243"/>
      <c r="L5" s="243"/>
      <c r="M5" s="243"/>
      <c r="N5" s="243"/>
    </row>
    <row r="6" spans="1:18" ht="39.75" customHeight="1" x14ac:dyDescent="0.35">
      <c r="A6" s="85" t="s">
        <v>7</v>
      </c>
      <c r="B6" s="325" t="s">
        <v>8</v>
      </c>
      <c r="C6" s="6"/>
      <c r="D6" s="243"/>
      <c r="E6" s="243"/>
      <c r="F6" s="243"/>
      <c r="G6" s="243"/>
      <c r="H6" s="243"/>
      <c r="I6" s="243"/>
      <c r="J6" s="243"/>
      <c r="K6" s="243"/>
      <c r="L6" s="243"/>
      <c r="M6" s="243"/>
      <c r="N6" s="243"/>
    </row>
    <row r="7" spans="1:18" s="87" customFormat="1" ht="39.75" customHeight="1" x14ac:dyDescent="0.35">
      <c r="A7" s="280"/>
      <c r="B7" s="86"/>
      <c r="C7" s="86"/>
      <c r="D7" s="250"/>
      <c r="E7" s="250"/>
      <c r="F7" s="250"/>
      <c r="G7" s="250"/>
      <c r="H7" s="250"/>
      <c r="I7" s="250"/>
      <c r="J7" s="250"/>
      <c r="K7" s="250"/>
      <c r="L7" s="250"/>
      <c r="M7" s="250"/>
      <c r="N7" s="250"/>
      <c r="O7" s="273"/>
      <c r="P7" s="273"/>
      <c r="Q7" s="273"/>
      <c r="R7" s="263"/>
    </row>
    <row r="8" spans="1:18" ht="21" x14ac:dyDescent="0.35">
      <c r="A8" s="374" t="s">
        <v>9</v>
      </c>
      <c r="B8" s="374"/>
      <c r="C8" s="281">
        <v>2018</v>
      </c>
      <c r="D8" s="282">
        <v>2019</v>
      </c>
      <c r="E8" s="283">
        <v>2020</v>
      </c>
      <c r="F8" s="284">
        <v>2021</v>
      </c>
      <c r="G8" s="285">
        <v>2022</v>
      </c>
      <c r="H8" s="359">
        <v>2023</v>
      </c>
      <c r="I8" s="243"/>
      <c r="J8" s="243"/>
      <c r="K8" s="243"/>
      <c r="L8" s="243"/>
      <c r="M8" s="243"/>
      <c r="N8" s="243"/>
    </row>
    <row r="9" spans="1:18" ht="18.5" x14ac:dyDescent="0.35">
      <c r="A9" s="336"/>
      <c r="B9" s="286" t="s">
        <v>10</v>
      </c>
      <c r="C9" s="287">
        <f>C31+C36+C40</f>
        <v>103502018</v>
      </c>
      <c r="D9" s="288">
        <f>F31+F36+F40</f>
        <v>125350000</v>
      </c>
      <c r="E9" s="289">
        <f>I31+I36+I40</f>
        <v>126052020</v>
      </c>
      <c r="F9" s="290">
        <f>L31+L36+L40</f>
        <v>140125000</v>
      </c>
      <c r="G9" s="291">
        <f>O31+O36+O40</f>
        <v>152350000</v>
      </c>
      <c r="H9" s="360">
        <f>R31+R36+R40</f>
        <v>170980000</v>
      </c>
      <c r="I9" s="243"/>
      <c r="J9" s="243"/>
      <c r="K9" s="243"/>
      <c r="L9" s="243"/>
      <c r="M9" s="243"/>
      <c r="N9" s="243"/>
    </row>
    <row r="10" spans="1:18" ht="18.5" x14ac:dyDescent="0.35">
      <c r="A10" s="336"/>
      <c r="B10" s="292" t="s">
        <v>11</v>
      </c>
      <c r="C10" s="293">
        <f>(D31+D36+D40)/C9</f>
        <v>0.12722364118543081</v>
      </c>
      <c r="D10" s="294">
        <v>0.13</v>
      </c>
      <c r="E10" s="295">
        <f>(J31+J36+J40)/E9</f>
        <v>0.11790927269551095</v>
      </c>
      <c r="F10" s="296">
        <v>0.1</v>
      </c>
      <c r="G10" s="297">
        <v>0.1</v>
      </c>
      <c r="H10" s="298">
        <v>0.1</v>
      </c>
      <c r="I10" s="355"/>
      <c r="J10" s="243"/>
      <c r="K10" s="243"/>
      <c r="L10" s="243"/>
      <c r="M10" s="243"/>
      <c r="N10" s="243"/>
    </row>
    <row r="11" spans="1:18" ht="18.5" x14ac:dyDescent="0.35">
      <c r="A11" s="336"/>
      <c r="B11" s="292" t="s">
        <v>12</v>
      </c>
      <c r="C11" s="293">
        <f>(E31+E36+E40)/C9</f>
        <v>0.87277635881456928</v>
      </c>
      <c r="D11" s="294">
        <v>0.87</v>
      </c>
      <c r="E11" s="295">
        <f>(K31+K36+K40)/E9</f>
        <v>0.88209072730448901</v>
      </c>
      <c r="F11" s="296">
        <v>0.9</v>
      </c>
      <c r="G11" s="297">
        <v>0.9</v>
      </c>
      <c r="H11" s="298">
        <v>0.9</v>
      </c>
      <c r="I11" s="355"/>
      <c r="J11" s="243"/>
      <c r="K11" s="243"/>
      <c r="L11" s="243"/>
      <c r="M11" s="243"/>
      <c r="N11" s="243"/>
    </row>
    <row r="12" spans="1:18" s="87" customFormat="1" ht="18.5" x14ac:dyDescent="0.35">
      <c r="A12" s="322"/>
      <c r="B12" s="323"/>
      <c r="C12" s="323"/>
      <c r="D12" s="251"/>
      <c r="E12" s="251"/>
      <c r="F12" s="251"/>
      <c r="G12" s="251"/>
      <c r="H12" s="324"/>
      <c r="I12" s="250"/>
      <c r="J12" s="250"/>
      <c r="K12" s="250"/>
      <c r="L12" s="250"/>
      <c r="M12" s="250"/>
      <c r="N12" s="250"/>
      <c r="O12" s="273"/>
      <c r="P12" s="273"/>
      <c r="Q12" s="273"/>
      <c r="R12" s="263"/>
    </row>
    <row r="13" spans="1:18" ht="39" customHeight="1" x14ac:dyDescent="0.35">
      <c r="A13" s="375" t="s">
        <v>13</v>
      </c>
      <c r="B13" s="375"/>
      <c r="C13" s="299">
        <v>2018</v>
      </c>
      <c r="D13" s="300">
        <v>2019</v>
      </c>
      <c r="E13" s="301" t="s">
        <v>14</v>
      </c>
      <c r="F13" s="284">
        <v>2021</v>
      </c>
      <c r="G13" s="302">
        <v>2022</v>
      </c>
      <c r="H13" s="303">
        <v>2023</v>
      </c>
      <c r="I13" s="243"/>
      <c r="J13" s="243"/>
      <c r="K13" s="243"/>
      <c r="L13" s="243"/>
      <c r="M13" s="243"/>
      <c r="N13" s="243"/>
    </row>
    <row r="14" spans="1:18" ht="15.5" x14ac:dyDescent="0.35">
      <c r="A14" s="304" t="s">
        <v>15</v>
      </c>
      <c r="B14" s="305">
        <f>SUM(B15:B18)</f>
        <v>3207700</v>
      </c>
      <c r="C14" s="306">
        <f>SUM(C15:C18)</f>
        <v>2236299</v>
      </c>
      <c r="D14" s="307">
        <f>SUM(D15:D18)</f>
        <v>2156137</v>
      </c>
      <c r="E14" s="308">
        <f>SUM(E15:E18)</f>
        <v>2155037</v>
      </c>
      <c r="F14" s="309">
        <f>SUM(F15:F18)</f>
        <v>2592447</v>
      </c>
      <c r="G14" s="310">
        <v>3209000</v>
      </c>
      <c r="H14" s="311">
        <v>3774982</v>
      </c>
      <c r="I14" s="261"/>
      <c r="J14" s="261"/>
      <c r="K14" s="243"/>
      <c r="L14" s="243"/>
      <c r="M14" s="243"/>
      <c r="N14" s="243"/>
    </row>
    <row r="15" spans="1:18" x14ac:dyDescent="0.35">
      <c r="A15" s="292" t="s">
        <v>16</v>
      </c>
      <c r="B15" s="312">
        <v>1500000</v>
      </c>
      <c r="C15" s="313">
        <v>942337</v>
      </c>
      <c r="D15" s="337">
        <v>942337</v>
      </c>
      <c r="E15" s="338">
        <v>942337</v>
      </c>
      <c r="F15" s="339">
        <v>942337</v>
      </c>
      <c r="G15" s="340">
        <v>1500000</v>
      </c>
      <c r="H15" s="314">
        <v>1538372</v>
      </c>
      <c r="I15" s="341"/>
      <c r="J15" s="341"/>
      <c r="K15" s="243"/>
      <c r="L15" s="243"/>
      <c r="M15" s="243"/>
      <c r="N15" s="243"/>
    </row>
    <row r="16" spans="1:18" x14ac:dyDescent="0.35">
      <c r="A16" s="292" t="s">
        <v>17</v>
      </c>
      <c r="B16" s="312">
        <v>1500000</v>
      </c>
      <c r="C16" s="313">
        <v>1005000</v>
      </c>
      <c r="D16" s="337">
        <v>1005000</v>
      </c>
      <c r="E16" s="338">
        <v>1005000</v>
      </c>
      <c r="F16" s="339">
        <v>1442410</v>
      </c>
      <c r="G16" s="340">
        <v>1500000</v>
      </c>
      <c r="H16" s="314">
        <v>2063582</v>
      </c>
      <c r="I16" s="341"/>
      <c r="J16" s="341"/>
      <c r="K16" s="243"/>
      <c r="L16" s="243"/>
      <c r="M16" s="243"/>
      <c r="N16" s="243"/>
    </row>
    <row r="17" spans="1:20" x14ac:dyDescent="0.35">
      <c r="A17" s="292" t="s">
        <v>18</v>
      </c>
      <c r="B17" s="312">
        <v>27700</v>
      </c>
      <c r="C17" s="313">
        <v>31502</v>
      </c>
      <c r="D17" s="337">
        <v>28800</v>
      </c>
      <c r="E17" s="338">
        <v>27700</v>
      </c>
      <c r="F17" s="339">
        <v>27700</v>
      </c>
      <c r="G17" s="340">
        <v>29000</v>
      </c>
      <c r="H17" s="314">
        <v>31400</v>
      </c>
      <c r="I17" s="341"/>
      <c r="J17" s="341"/>
      <c r="K17" s="243"/>
      <c r="L17" s="243"/>
      <c r="M17" s="243"/>
      <c r="N17" s="243"/>
      <c r="S17" s="243"/>
      <c r="T17" s="243"/>
    </row>
    <row r="18" spans="1:20" x14ac:dyDescent="0.35">
      <c r="A18" s="292" t="s">
        <v>19</v>
      </c>
      <c r="B18" s="312">
        <v>180000</v>
      </c>
      <c r="C18" s="313">
        <v>257460</v>
      </c>
      <c r="D18" s="337">
        <v>180000</v>
      </c>
      <c r="E18" s="338">
        <v>180000</v>
      </c>
      <c r="F18" s="339">
        <v>180000</v>
      </c>
      <c r="G18" s="340">
        <v>180000</v>
      </c>
      <c r="H18" s="314">
        <v>180000</v>
      </c>
      <c r="I18" s="341"/>
      <c r="J18" s="341"/>
      <c r="K18" s="243"/>
      <c r="L18" s="243"/>
      <c r="M18" s="243"/>
      <c r="N18" s="243"/>
      <c r="S18" s="243"/>
      <c r="T18" s="243"/>
    </row>
    <row r="19" spans="1:20" x14ac:dyDescent="0.35">
      <c r="A19" s="292" t="s">
        <v>20</v>
      </c>
      <c r="B19" s="312"/>
      <c r="C19" s="313">
        <v>251</v>
      </c>
      <c r="D19" s="337">
        <v>251</v>
      </c>
      <c r="E19" s="338">
        <v>251</v>
      </c>
      <c r="F19" s="339">
        <v>251</v>
      </c>
      <c r="G19" s="340">
        <v>251</v>
      </c>
      <c r="H19" s="314">
        <v>332</v>
      </c>
      <c r="I19" s="243"/>
      <c r="J19" s="243"/>
      <c r="K19" s="243"/>
      <c r="L19" s="243"/>
      <c r="M19" s="243"/>
      <c r="N19" s="243"/>
      <c r="S19" s="243"/>
      <c r="T19" s="243"/>
    </row>
    <row r="20" spans="1:20" ht="29" x14ac:dyDescent="0.35">
      <c r="A20" s="292" t="s">
        <v>21</v>
      </c>
      <c r="B20" s="312">
        <v>0</v>
      </c>
      <c r="C20" s="315" t="s">
        <v>22</v>
      </c>
      <c r="D20" s="342" t="s">
        <v>22</v>
      </c>
      <c r="E20" s="343" t="s">
        <v>22</v>
      </c>
      <c r="F20" s="344" t="s">
        <v>22</v>
      </c>
      <c r="G20" s="345" t="s">
        <v>22</v>
      </c>
      <c r="H20" s="321" t="s">
        <v>23</v>
      </c>
      <c r="I20" s="243"/>
      <c r="J20" s="243"/>
      <c r="K20" s="243"/>
      <c r="L20" s="243"/>
      <c r="M20" s="243"/>
      <c r="N20" s="243"/>
      <c r="S20" s="243"/>
      <c r="T20" s="243"/>
    </row>
    <row r="21" spans="1:20" x14ac:dyDescent="0.35">
      <c r="A21" s="292"/>
      <c r="B21" s="312"/>
      <c r="C21" s="313" t="s">
        <v>24</v>
      </c>
      <c r="D21" s="316" t="s">
        <v>24</v>
      </c>
      <c r="E21" s="317" t="s">
        <v>24</v>
      </c>
      <c r="F21" s="318" t="s">
        <v>24</v>
      </c>
      <c r="G21" s="319" t="s">
        <v>24</v>
      </c>
      <c r="H21" s="314" t="s">
        <v>467</v>
      </c>
      <c r="I21" s="243"/>
      <c r="J21" s="243"/>
      <c r="K21" s="243"/>
      <c r="L21" s="243"/>
      <c r="M21" s="243"/>
      <c r="N21" s="243"/>
      <c r="S21" s="243"/>
      <c r="T21" s="243"/>
    </row>
    <row r="22" spans="1:20" x14ac:dyDescent="0.35">
      <c r="A22" s="292"/>
      <c r="B22" s="312"/>
      <c r="C22" s="313" t="s">
        <v>25</v>
      </c>
      <c r="D22" s="337" t="s">
        <v>25</v>
      </c>
      <c r="E22" s="338" t="s">
        <v>25</v>
      </c>
      <c r="F22" s="339" t="s">
        <v>25</v>
      </c>
      <c r="G22" s="340" t="s">
        <v>25</v>
      </c>
      <c r="H22" s="314" t="s">
        <v>25</v>
      </c>
      <c r="I22" s="346"/>
      <c r="J22" s="243"/>
      <c r="K22" s="243"/>
      <c r="L22" s="243"/>
      <c r="M22" s="243"/>
      <c r="N22" s="243"/>
      <c r="S22" s="243"/>
      <c r="T22" s="243"/>
    </row>
    <row r="23" spans="1:20" x14ac:dyDescent="0.35">
      <c r="A23" s="292"/>
      <c r="B23" s="312"/>
      <c r="C23" s="313" t="s">
        <v>26</v>
      </c>
      <c r="D23" s="337" t="s">
        <v>26</v>
      </c>
      <c r="E23" s="338" t="s">
        <v>26</v>
      </c>
      <c r="F23" s="339" t="s">
        <v>26</v>
      </c>
      <c r="G23" s="340" t="s">
        <v>26</v>
      </c>
      <c r="H23" s="314" t="s">
        <v>27</v>
      </c>
      <c r="I23" s="243"/>
      <c r="J23" s="243"/>
      <c r="K23" s="243"/>
      <c r="L23" s="243"/>
      <c r="M23" s="243"/>
      <c r="N23" s="243"/>
      <c r="S23" s="243"/>
      <c r="T23" s="243"/>
    </row>
    <row r="24" spans="1:20" x14ac:dyDescent="0.35">
      <c r="A24" s="292"/>
      <c r="B24" s="312"/>
      <c r="C24" s="313" t="s">
        <v>28</v>
      </c>
      <c r="D24" s="337" t="s">
        <v>28</v>
      </c>
      <c r="E24" s="338" t="s">
        <v>28</v>
      </c>
      <c r="F24" s="339" t="s">
        <v>28</v>
      </c>
      <c r="G24" s="340" t="s">
        <v>28</v>
      </c>
      <c r="H24" s="314" t="s">
        <v>28</v>
      </c>
      <c r="I24" s="243"/>
      <c r="J24" s="243"/>
      <c r="K24" s="243"/>
      <c r="L24" s="243"/>
      <c r="M24" s="243"/>
      <c r="N24" s="243"/>
      <c r="S24" s="243"/>
      <c r="T24" s="243"/>
    </row>
    <row r="25" spans="1:20" x14ac:dyDescent="0.35">
      <c r="A25" s="320" t="s">
        <v>29</v>
      </c>
      <c r="B25" s="312"/>
      <c r="C25" s="313" t="s">
        <v>30</v>
      </c>
      <c r="D25" s="337" t="s">
        <v>30</v>
      </c>
      <c r="E25" s="338" t="s">
        <v>30</v>
      </c>
      <c r="F25" s="339" t="s">
        <v>30</v>
      </c>
      <c r="G25" s="340" t="s">
        <v>30</v>
      </c>
      <c r="H25" s="314" t="s">
        <v>30</v>
      </c>
      <c r="I25" s="243"/>
      <c r="J25" s="243"/>
      <c r="K25" s="243"/>
      <c r="L25" s="243"/>
      <c r="M25" s="243"/>
      <c r="N25" s="243"/>
      <c r="S25" s="243"/>
      <c r="T25" s="243"/>
    </row>
    <row r="26" spans="1:20" ht="15.5" x14ac:dyDescent="0.35">
      <c r="A26" s="9"/>
      <c r="B26" s="10"/>
      <c r="C26" s="243"/>
      <c r="D26" s="243"/>
      <c r="E26" s="243"/>
      <c r="F26" s="243"/>
      <c r="G26" s="243"/>
      <c r="H26" s="243"/>
      <c r="I26" s="243"/>
      <c r="J26" s="243"/>
      <c r="K26" s="243"/>
      <c r="L26" s="243"/>
      <c r="M26" s="243"/>
      <c r="N26" s="243"/>
      <c r="S26" s="243"/>
      <c r="T26" s="243"/>
    </row>
    <row r="27" spans="1:20" ht="15.5" x14ac:dyDescent="0.35">
      <c r="A27" s="9"/>
      <c r="B27" s="10"/>
      <c r="C27" s="243"/>
      <c r="D27" s="243"/>
      <c r="E27" s="243"/>
      <c r="F27" s="243"/>
      <c r="G27" s="243"/>
      <c r="H27" s="243"/>
      <c r="I27" s="243"/>
      <c r="J27" s="243"/>
      <c r="K27" s="243"/>
      <c r="L27" s="243"/>
      <c r="M27" s="243"/>
      <c r="N27" s="243"/>
      <c r="S27" s="243"/>
      <c r="T27" s="243"/>
    </row>
    <row r="28" spans="1:20" ht="15.65" customHeight="1" x14ac:dyDescent="0.45">
      <c r="A28" s="376" t="s">
        <v>31</v>
      </c>
      <c r="B28" s="376" t="s">
        <v>32</v>
      </c>
      <c r="C28" s="371">
        <v>2018</v>
      </c>
      <c r="D28" s="371"/>
      <c r="E28" s="371"/>
      <c r="F28" s="368">
        <v>2019</v>
      </c>
      <c r="G28" s="368"/>
      <c r="H28" s="368"/>
      <c r="I28" s="378">
        <v>2020</v>
      </c>
      <c r="J28" s="378"/>
      <c r="K28" s="378"/>
      <c r="L28" s="377">
        <v>2021</v>
      </c>
      <c r="M28" s="377"/>
      <c r="N28" s="377"/>
      <c r="O28" s="373">
        <v>2022</v>
      </c>
      <c r="P28" s="373"/>
      <c r="Q28" s="373"/>
      <c r="R28" s="372">
        <v>2023</v>
      </c>
      <c r="S28" s="372"/>
      <c r="T28" s="372"/>
    </row>
    <row r="29" spans="1:20" x14ac:dyDescent="0.35">
      <c r="A29" s="376"/>
      <c r="B29" s="376"/>
      <c r="C29" s="264" t="s">
        <v>9</v>
      </c>
      <c r="D29" s="264" t="s">
        <v>11</v>
      </c>
      <c r="E29" s="264" t="s">
        <v>33</v>
      </c>
      <c r="F29" s="264" t="s">
        <v>34</v>
      </c>
      <c r="G29" s="264" t="s">
        <v>11</v>
      </c>
      <c r="H29" s="264" t="s">
        <v>12</v>
      </c>
      <c r="I29" s="264" t="s">
        <v>34</v>
      </c>
      <c r="J29" s="264" t="s">
        <v>11</v>
      </c>
      <c r="K29" s="264" t="s">
        <v>12</v>
      </c>
      <c r="L29" s="264" t="s">
        <v>34</v>
      </c>
      <c r="M29" s="264" t="s">
        <v>11</v>
      </c>
      <c r="N29" s="264" t="s">
        <v>12</v>
      </c>
      <c r="O29" s="274" t="s">
        <v>34</v>
      </c>
      <c r="P29" s="274" t="s">
        <v>11</v>
      </c>
      <c r="Q29" s="274" t="s">
        <v>12</v>
      </c>
      <c r="R29" s="265" t="s">
        <v>34</v>
      </c>
      <c r="S29" s="265" t="s">
        <v>11</v>
      </c>
      <c r="T29" s="265" t="s">
        <v>12</v>
      </c>
    </row>
    <row r="30" spans="1:20" ht="36" hidden="1" customHeight="1" x14ac:dyDescent="0.35">
      <c r="A30" s="369" t="s">
        <v>35</v>
      </c>
      <c r="B30" s="369"/>
      <c r="C30" s="266"/>
      <c r="D30" s="266"/>
      <c r="E30" s="266"/>
      <c r="F30" s="266"/>
      <c r="G30" s="266"/>
      <c r="H30" s="266"/>
      <c r="I30" s="266"/>
      <c r="J30" s="266"/>
      <c r="K30" s="266"/>
      <c r="L30" s="266"/>
      <c r="M30" s="266"/>
      <c r="N30" s="266"/>
      <c r="O30" s="219"/>
      <c r="P30" s="219"/>
      <c r="Q30" s="219"/>
      <c r="R30" s="267"/>
      <c r="S30" s="267"/>
      <c r="T30" s="267"/>
    </row>
    <row r="31" spans="1:20" ht="81.650000000000006" customHeight="1" x14ac:dyDescent="0.35">
      <c r="A31" s="369" t="s">
        <v>36</v>
      </c>
      <c r="B31" s="369"/>
      <c r="C31" s="275">
        <v>87650000</v>
      </c>
      <c r="D31" s="275">
        <v>9475000</v>
      </c>
      <c r="E31" s="275">
        <v>78175000</v>
      </c>
      <c r="F31" s="275">
        <f>SUM(F32:F35)</f>
        <v>99700000</v>
      </c>
      <c r="G31" s="268">
        <f>G32*F32+G33*F33+G34*F34+G35*F35</f>
        <v>9970000</v>
      </c>
      <c r="H31" s="268">
        <f>F31-G31</f>
        <v>89730000</v>
      </c>
      <c r="I31" s="275">
        <v>108000000</v>
      </c>
      <c r="J31" s="268">
        <v>10800000</v>
      </c>
      <c r="K31" s="268">
        <v>97200000</v>
      </c>
      <c r="L31" s="275">
        <f>I31</f>
        <v>108000000</v>
      </c>
      <c r="M31" s="268">
        <v>10800000</v>
      </c>
      <c r="N31" s="268">
        <v>97200000</v>
      </c>
      <c r="O31" s="275">
        <f>SUM(O32:O35)</f>
        <v>117650000</v>
      </c>
      <c r="P31" s="268">
        <f>P32*O32+P33*O33+P34*O34+P35*O35</f>
        <v>11765000</v>
      </c>
      <c r="Q31" s="268">
        <f>O31-P31</f>
        <v>105885000</v>
      </c>
      <c r="R31" s="269">
        <f>SUM(R32:R35)</f>
        <v>128890000</v>
      </c>
      <c r="S31" s="270">
        <f>S32*R32+S33*R33+S34*R34+S35*R35</f>
        <v>12889000</v>
      </c>
      <c r="T31" s="270">
        <f>R31-S31</f>
        <v>116001000</v>
      </c>
    </row>
    <row r="32" spans="1:20" ht="60" customHeight="1" x14ac:dyDescent="0.35">
      <c r="A32" s="366" t="s">
        <v>37</v>
      </c>
      <c r="B32" s="366"/>
      <c r="C32" s="347">
        <v>45550000</v>
      </c>
      <c r="D32" s="348">
        <v>0.1</v>
      </c>
      <c r="E32" s="348">
        <v>0.9</v>
      </c>
      <c r="F32" s="349">
        <f>SUM('[1]Budgetting SoSt'!N7:N11)</f>
        <v>57150000</v>
      </c>
      <c r="G32" s="350">
        <v>0.1</v>
      </c>
      <c r="H32" s="350">
        <v>0.9</v>
      </c>
      <c r="I32" s="351">
        <v>65000000</v>
      </c>
      <c r="J32" s="352">
        <v>0.1</v>
      </c>
      <c r="K32" s="352">
        <v>0.9</v>
      </c>
      <c r="L32" s="353">
        <f>I32</f>
        <v>65000000</v>
      </c>
      <c r="M32" s="354">
        <v>0.1</v>
      </c>
      <c r="N32" s="354">
        <v>0.9</v>
      </c>
      <c r="O32" s="276">
        <v>84500000</v>
      </c>
      <c r="P32" s="277">
        <v>0.1</v>
      </c>
      <c r="Q32" s="277">
        <v>0.9</v>
      </c>
      <c r="R32" s="279">
        <v>93080000</v>
      </c>
      <c r="S32" s="330">
        <v>0.1</v>
      </c>
      <c r="T32" s="330">
        <v>0.9</v>
      </c>
    </row>
    <row r="33" spans="1:22" ht="60" customHeight="1" x14ac:dyDescent="0.35">
      <c r="A33" s="367" t="s">
        <v>38</v>
      </c>
      <c r="B33" s="367"/>
      <c r="C33" s="347">
        <v>35000000</v>
      </c>
      <c r="D33" s="348">
        <v>0.1</v>
      </c>
      <c r="E33" s="348">
        <v>0.9</v>
      </c>
      <c r="F33" s="349">
        <f>SUM('[1]Budgetting SoSt'!N12)</f>
        <v>35000000</v>
      </c>
      <c r="G33" s="350">
        <v>0.1</v>
      </c>
      <c r="H33" s="350">
        <v>0.9</v>
      </c>
      <c r="I33" s="351">
        <v>35000000</v>
      </c>
      <c r="J33" s="352">
        <v>0.1</v>
      </c>
      <c r="K33" s="352">
        <v>0.9</v>
      </c>
      <c r="L33" s="353">
        <f>I33</f>
        <v>35000000</v>
      </c>
      <c r="M33" s="354">
        <v>0.1</v>
      </c>
      <c r="N33" s="354">
        <v>0.9</v>
      </c>
      <c r="O33" s="276">
        <v>21250000</v>
      </c>
      <c r="P33" s="277">
        <v>0.1</v>
      </c>
      <c r="Q33" s="277">
        <v>0.9</v>
      </c>
      <c r="R33" s="279">
        <v>30000000</v>
      </c>
      <c r="S33" s="330">
        <v>0.1</v>
      </c>
      <c r="T33" s="330">
        <v>0.9</v>
      </c>
      <c r="U33" s="243"/>
      <c r="V33" s="243"/>
    </row>
    <row r="34" spans="1:22" ht="56.25" customHeight="1" x14ac:dyDescent="0.35">
      <c r="A34" s="366" t="s">
        <v>39</v>
      </c>
      <c r="B34" s="366"/>
      <c r="C34" s="347">
        <v>6150000</v>
      </c>
      <c r="D34" s="348">
        <v>0.2</v>
      </c>
      <c r="E34" s="348">
        <v>0.8</v>
      </c>
      <c r="F34" s="349">
        <f>SUM('[1]Budgetting SoSt'!N13:N17)</f>
        <v>3400000</v>
      </c>
      <c r="G34" s="350">
        <v>0.1</v>
      </c>
      <c r="H34" s="350">
        <v>0.9</v>
      </c>
      <c r="I34" s="351">
        <v>6150000</v>
      </c>
      <c r="J34" s="352">
        <v>0.1</v>
      </c>
      <c r="K34" s="352">
        <v>0.9</v>
      </c>
      <c r="L34" s="353">
        <f>I34</f>
        <v>6150000</v>
      </c>
      <c r="M34" s="354">
        <v>0.1</v>
      </c>
      <c r="N34" s="354">
        <v>0.9</v>
      </c>
      <c r="O34" s="276">
        <v>6150000</v>
      </c>
      <c r="P34" s="277">
        <v>0.1</v>
      </c>
      <c r="Q34" s="277">
        <v>0.9</v>
      </c>
      <c r="R34" s="279">
        <v>3310000</v>
      </c>
      <c r="S34" s="330">
        <v>0.1</v>
      </c>
      <c r="T34" s="330">
        <v>0.9</v>
      </c>
      <c r="U34" s="243"/>
      <c r="V34" s="355"/>
    </row>
    <row r="35" spans="1:22" ht="56.25" customHeight="1" x14ac:dyDescent="0.35">
      <c r="A35" s="367" t="s">
        <v>40</v>
      </c>
      <c r="B35" s="367"/>
      <c r="C35" s="347">
        <v>950000</v>
      </c>
      <c r="D35" s="348">
        <v>0.2</v>
      </c>
      <c r="E35" s="348">
        <v>0.8</v>
      </c>
      <c r="F35" s="349">
        <f>SUM('[1]Budgetting SoSt'!N18:N21)</f>
        <v>4150000</v>
      </c>
      <c r="G35" s="350">
        <v>0.1</v>
      </c>
      <c r="H35" s="350">
        <v>0.9</v>
      </c>
      <c r="I35" s="351">
        <v>1850000</v>
      </c>
      <c r="J35" s="352">
        <v>0.1</v>
      </c>
      <c r="K35" s="352">
        <v>0.9</v>
      </c>
      <c r="L35" s="353">
        <f>I35</f>
        <v>1850000</v>
      </c>
      <c r="M35" s="354">
        <v>0.1</v>
      </c>
      <c r="N35" s="354">
        <v>0.9</v>
      </c>
      <c r="O35" s="276">
        <v>5750000</v>
      </c>
      <c r="P35" s="277">
        <v>0.1</v>
      </c>
      <c r="Q35" s="277">
        <v>0.9</v>
      </c>
      <c r="R35" s="279">
        <v>2500000</v>
      </c>
      <c r="S35" s="330">
        <v>0.1</v>
      </c>
      <c r="T35" s="330">
        <v>0.9</v>
      </c>
      <c r="U35" s="243"/>
      <c r="V35" s="356"/>
    </row>
    <row r="36" spans="1:22" ht="36.75" customHeight="1" x14ac:dyDescent="0.35">
      <c r="A36" s="370" t="s">
        <v>41</v>
      </c>
      <c r="B36" s="370"/>
      <c r="C36" s="268">
        <v>14052018</v>
      </c>
      <c r="D36" s="268">
        <v>3512903.6</v>
      </c>
      <c r="E36" s="268">
        <v>10539114.4</v>
      </c>
      <c r="F36" s="268">
        <f>SUM(F37:F39)</f>
        <v>23750000</v>
      </c>
      <c r="G36" s="271">
        <f>G37*F37+G38*F38+G39*F39</f>
        <v>4550000</v>
      </c>
      <c r="H36" s="271">
        <f>F36-G36</f>
        <v>19200000</v>
      </c>
      <c r="I36" s="268">
        <v>16052020</v>
      </c>
      <c r="J36" s="271">
        <v>3862702</v>
      </c>
      <c r="K36" s="271">
        <v>12189318</v>
      </c>
      <c r="L36" s="268">
        <f>L37+L38+L39</f>
        <v>30125000</v>
      </c>
      <c r="M36" s="271">
        <v>3862702</v>
      </c>
      <c r="N36" s="271">
        <v>12189318</v>
      </c>
      <c r="O36" s="268">
        <f>SUM(O37:O39)</f>
        <v>32000000</v>
      </c>
      <c r="P36" s="278">
        <f>P37*O37+P38*O38+P39*O39</f>
        <v>6237500</v>
      </c>
      <c r="Q36" s="278">
        <f>O36-P36</f>
        <v>25762500</v>
      </c>
      <c r="R36" s="270">
        <f>SUM(R37:R39)</f>
        <v>39090000</v>
      </c>
      <c r="S36" s="272">
        <f>S37*R37+S38*R38+S39*R39</f>
        <v>7359000</v>
      </c>
      <c r="T36" s="272">
        <f>R36-S36</f>
        <v>31731000</v>
      </c>
      <c r="U36" s="243"/>
      <c r="V36" s="356"/>
    </row>
    <row r="37" spans="1:22" ht="49.5" customHeight="1" x14ac:dyDescent="0.35">
      <c r="A37" s="366" t="s">
        <v>42</v>
      </c>
      <c r="B37" s="366"/>
      <c r="C37" s="347">
        <v>2018</v>
      </c>
      <c r="D37" s="348">
        <v>0.2</v>
      </c>
      <c r="E37" s="348">
        <v>0.8</v>
      </c>
      <c r="F37" s="349">
        <f>SUM('[1]Budgetting SoSt'!N22:N23)</f>
        <v>8750000</v>
      </c>
      <c r="G37" s="350">
        <v>0.1</v>
      </c>
      <c r="H37" s="350">
        <v>0.9</v>
      </c>
      <c r="I37" s="351">
        <v>2020</v>
      </c>
      <c r="J37" s="352">
        <v>0.1</v>
      </c>
      <c r="K37" s="352">
        <v>0.9</v>
      </c>
      <c r="L37" s="353">
        <v>14125000</v>
      </c>
      <c r="M37" s="354">
        <v>0.1</v>
      </c>
      <c r="N37" s="354">
        <v>0.9</v>
      </c>
      <c r="O37" s="276">
        <v>11250000</v>
      </c>
      <c r="P37" s="277">
        <v>0.1</v>
      </c>
      <c r="Q37" s="277">
        <v>0.9</v>
      </c>
      <c r="R37" s="279">
        <v>15090000</v>
      </c>
      <c r="S37" s="330">
        <v>0.1</v>
      </c>
      <c r="T37" s="330">
        <v>0.9</v>
      </c>
      <c r="U37" s="243"/>
      <c r="V37" s="356"/>
    </row>
    <row r="38" spans="1:22" ht="43.4" customHeight="1" x14ac:dyDescent="0.35">
      <c r="A38" s="366" t="s">
        <v>43</v>
      </c>
      <c r="B38" s="366"/>
      <c r="C38" s="347">
        <v>12550000</v>
      </c>
      <c r="D38" s="357">
        <v>0.25</v>
      </c>
      <c r="E38" s="357">
        <v>0.75</v>
      </c>
      <c r="F38" s="349">
        <f>SUM('[1]Budgetting SoSt'!N25)</f>
        <v>13500000</v>
      </c>
      <c r="G38" s="350">
        <v>0.25</v>
      </c>
      <c r="H38" s="350">
        <v>0.75</v>
      </c>
      <c r="I38" s="351">
        <v>14550000</v>
      </c>
      <c r="J38" s="352">
        <v>0.25</v>
      </c>
      <c r="K38" s="352">
        <v>0.75</v>
      </c>
      <c r="L38" s="353">
        <v>14500000</v>
      </c>
      <c r="M38" s="354">
        <v>0.25</v>
      </c>
      <c r="N38" s="354">
        <v>0.75</v>
      </c>
      <c r="O38" s="276">
        <v>20000000</v>
      </c>
      <c r="P38" s="277">
        <v>0.25</v>
      </c>
      <c r="Q38" s="277">
        <v>0.75</v>
      </c>
      <c r="R38" s="279">
        <v>22500000</v>
      </c>
      <c r="S38" s="330">
        <v>0.25</v>
      </c>
      <c r="T38" s="330">
        <v>0.75</v>
      </c>
      <c r="U38" s="243"/>
      <c r="V38" s="356"/>
    </row>
    <row r="39" spans="1:22" ht="43.4" customHeight="1" x14ac:dyDescent="0.35">
      <c r="A39" s="366" t="s">
        <v>44</v>
      </c>
      <c r="B39" s="366"/>
      <c r="C39" s="347">
        <v>1500000</v>
      </c>
      <c r="D39" s="357">
        <v>0.25</v>
      </c>
      <c r="E39" s="357">
        <v>0.75</v>
      </c>
      <c r="F39" s="349">
        <f>SUM('[1]Budgetting SoSt'!N24)</f>
        <v>1500000</v>
      </c>
      <c r="G39" s="350">
        <v>0.2</v>
      </c>
      <c r="H39" s="350">
        <v>0.8</v>
      </c>
      <c r="I39" s="351">
        <v>1500000</v>
      </c>
      <c r="J39" s="352">
        <v>0.15</v>
      </c>
      <c r="K39" s="352">
        <v>0.85</v>
      </c>
      <c r="L39" s="353">
        <v>1500000</v>
      </c>
      <c r="M39" s="354">
        <v>0.15</v>
      </c>
      <c r="N39" s="354">
        <v>0.85</v>
      </c>
      <c r="O39" s="276">
        <v>750000</v>
      </c>
      <c r="P39" s="277">
        <v>0.15</v>
      </c>
      <c r="Q39" s="277">
        <v>0.85</v>
      </c>
      <c r="R39" s="279">
        <v>1500000</v>
      </c>
      <c r="S39" s="330">
        <v>0.15</v>
      </c>
      <c r="T39" s="330">
        <v>0.85</v>
      </c>
      <c r="U39" s="243"/>
      <c r="V39" s="356"/>
    </row>
    <row r="40" spans="1:22" ht="43.4" customHeight="1" x14ac:dyDescent="0.35">
      <c r="A40" s="370" t="s">
        <v>45</v>
      </c>
      <c r="B40" s="370"/>
      <c r="C40" s="268">
        <v>1800000</v>
      </c>
      <c r="D40" s="268">
        <v>180000</v>
      </c>
      <c r="E40" s="268">
        <v>1620000</v>
      </c>
      <c r="F40" s="271">
        <f>F41</f>
        <v>1900000</v>
      </c>
      <c r="G40" s="271">
        <f>F40*G41</f>
        <v>190000</v>
      </c>
      <c r="H40" s="271">
        <f>H41*F40</f>
        <v>1710000</v>
      </c>
      <c r="I40" s="271">
        <v>2000000</v>
      </c>
      <c r="J40" s="271">
        <v>200000</v>
      </c>
      <c r="K40" s="271">
        <v>1800000</v>
      </c>
      <c r="L40" s="271">
        <v>2000000</v>
      </c>
      <c r="M40" s="271">
        <v>200000</v>
      </c>
      <c r="N40" s="271">
        <v>1800000</v>
      </c>
      <c r="O40" s="278">
        <f>O41</f>
        <v>2700000</v>
      </c>
      <c r="P40" s="278">
        <f>O40*P41</f>
        <v>270000</v>
      </c>
      <c r="Q40" s="278">
        <f>Q41*O40</f>
        <v>2430000</v>
      </c>
      <c r="R40" s="272">
        <v>3000000</v>
      </c>
      <c r="S40" s="272">
        <f>R40*S41</f>
        <v>300000</v>
      </c>
      <c r="T40" s="272">
        <f>T41*R40</f>
        <v>2700000</v>
      </c>
      <c r="U40" s="243"/>
      <c r="V40" s="243"/>
    </row>
    <row r="41" spans="1:22" ht="47.25" customHeight="1" x14ac:dyDescent="0.35">
      <c r="A41" s="366" t="s">
        <v>46</v>
      </c>
      <c r="B41" s="366"/>
      <c r="C41" s="347">
        <v>1800000</v>
      </c>
      <c r="D41" s="357">
        <v>0.1</v>
      </c>
      <c r="E41" s="357">
        <v>0.9</v>
      </c>
      <c r="F41" s="349">
        <f>SUM('[1]Budgetting SoSt'!N26:N28)</f>
        <v>1900000</v>
      </c>
      <c r="G41" s="350">
        <v>0.1</v>
      </c>
      <c r="H41" s="350">
        <v>0.9</v>
      </c>
      <c r="I41" s="351">
        <v>2000000</v>
      </c>
      <c r="J41" s="352">
        <v>0.1</v>
      </c>
      <c r="K41" s="352">
        <v>0.9</v>
      </c>
      <c r="L41" s="353">
        <v>2000000</v>
      </c>
      <c r="M41" s="354">
        <v>0.1</v>
      </c>
      <c r="N41" s="354">
        <v>0.9</v>
      </c>
      <c r="O41" s="276">
        <v>2700000</v>
      </c>
      <c r="P41" s="277">
        <v>0.1</v>
      </c>
      <c r="Q41" s="277">
        <v>0.9</v>
      </c>
      <c r="R41" s="279">
        <v>3000000</v>
      </c>
      <c r="S41" s="330">
        <v>0.1</v>
      </c>
      <c r="T41" s="330">
        <v>0.9</v>
      </c>
      <c r="U41" s="243"/>
      <c r="V41" s="243"/>
    </row>
  </sheetData>
  <mergeCells count="22">
    <mergeCell ref="R28:T28"/>
    <mergeCell ref="O28:Q28"/>
    <mergeCell ref="A8:B8"/>
    <mergeCell ref="A13:B13"/>
    <mergeCell ref="B28:B29"/>
    <mergeCell ref="A28:A29"/>
    <mergeCell ref="L28:N28"/>
    <mergeCell ref="I28:K28"/>
    <mergeCell ref="A38:B38"/>
    <mergeCell ref="A35:B35"/>
    <mergeCell ref="A33:B33"/>
    <mergeCell ref="A41:B41"/>
    <mergeCell ref="F28:H28"/>
    <mergeCell ref="A32:B32"/>
    <mergeCell ref="A37:B37"/>
    <mergeCell ref="A34:B34"/>
    <mergeCell ref="A31:B31"/>
    <mergeCell ref="A40:B40"/>
    <mergeCell ref="A39:B39"/>
    <mergeCell ref="C28:E28"/>
    <mergeCell ref="A30:B30"/>
    <mergeCell ref="A36:B36"/>
  </mergeCells>
  <pageMargins left="0.7" right="0.7" top="0.75" bottom="0.75" header="0.3" footer="0.3"/>
  <pageSetup paperSize="9" scale="70"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83986-0CDE-440E-BFE3-DDA6234D5F9A}">
  <dimension ref="A1:Y126"/>
  <sheetViews>
    <sheetView tabSelected="1" topLeftCell="B1" zoomScale="70" zoomScaleNormal="70" workbookViewId="0">
      <selection activeCell="X115" sqref="X115"/>
    </sheetView>
  </sheetViews>
  <sheetFormatPr defaultColWidth="8.81640625" defaultRowHeight="14.5" x14ac:dyDescent="0.35"/>
  <cols>
    <col min="1" max="1" width="31.453125" customWidth="1"/>
    <col min="2" max="2" width="7.81640625" customWidth="1"/>
    <col min="3" max="3" width="29.1796875" customWidth="1"/>
    <col min="4" max="4" width="5" bestFit="1" customWidth="1"/>
    <col min="5" max="5" width="47.453125" customWidth="1"/>
    <col min="6" max="6" width="26.453125" customWidth="1"/>
    <col min="7" max="7" width="10" style="1" customWidth="1"/>
    <col min="8" max="8" width="10.453125" bestFit="1" customWidth="1"/>
    <col min="9" max="9" width="10.1796875" style="57" customWidth="1"/>
    <col min="10" max="10" width="10.1796875" customWidth="1"/>
    <col min="11" max="11" width="10.81640625" customWidth="1"/>
    <col min="12" max="12" width="10.1796875" customWidth="1"/>
    <col min="14" max="14" width="9.81640625" customWidth="1"/>
    <col min="16" max="17" width="10.1796875" customWidth="1"/>
    <col min="18" max="18" width="9.81640625" customWidth="1"/>
    <col min="19" max="20" width="11.1796875" customWidth="1"/>
    <col min="21" max="21" width="10.1796875" customWidth="1"/>
    <col min="22" max="22" width="12" customWidth="1"/>
    <col min="23" max="23" width="14.54296875" customWidth="1"/>
    <col min="24" max="24" width="28.453125" customWidth="1"/>
    <col min="25" max="25" width="20" customWidth="1"/>
  </cols>
  <sheetData>
    <row r="1" spans="1:24" ht="15.5" x14ac:dyDescent="0.35">
      <c r="A1" s="89" t="s">
        <v>55</v>
      </c>
      <c r="C1" s="61"/>
      <c r="D1" s="61"/>
      <c r="E1" s="61"/>
      <c r="F1" s="61"/>
      <c r="G1" s="62"/>
      <c r="H1" s="61"/>
      <c r="I1" s="63"/>
      <c r="J1" s="61"/>
      <c r="K1" s="61"/>
      <c r="L1" s="61"/>
      <c r="M1" s="61"/>
      <c r="N1" s="61"/>
      <c r="O1" s="61"/>
      <c r="P1" s="61"/>
      <c r="Q1" s="61"/>
      <c r="R1" s="61"/>
      <c r="S1" s="61"/>
      <c r="T1" s="61"/>
      <c r="U1" s="61"/>
      <c r="V1" s="61"/>
    </row>
    <row r="2" spans="1:24" x14ac:dyDescent="0.35">
      <c r="A2" s="90"/>
      <c r="B2" s="90"/>
      <c r="C2" s="90"/>
      <c r="D2" s="90"/>
      <c r="E2" s="90"/>
      <c r="F2" s="90"/>
      <c r="G2" s="90"/>
      <c r="H2" s="90"/>
      <c r="I2" s="90"/>
      <c r="J2" s="90"/>
      <c r="K2" s="90"/>
      <c r="L2" s="90"/>
      <c r="M2" s="90"/>
      <c r="N2" s="90"/>
      <c r="O2" s="90"/>
      <c r="P2" s="90"/>
      <c r="Q2" s="90"/>
      <c r="R2" s="90"/>
      <c r="S2" s="90"/>
      <c r="T2" s="90"/>
      <c r="U2" s="90"/>
      <c r="V2" s="90"/>
    </row>
    <row r="3" spans="1:24" x14ac:dyDescent="0.35">
      <c r="A3" s="91"/>
      <c r="B3" s="90"/>
      <c r="C3" s="90"/>
      <c r="D3" s="90"/>
      <c r="E3" s="90"/>
      <c r="F3" s="90"/>
      <c r="G3" s="90"/>
      <c r="H3" s="90"/>
      <c r="I3" s="90"/>
      <c r="J3" s="384">
        <v>2017</v>
      </c>
      <c r="K3" s="383"/>
      <c r="L3" s="384">
        <v>2018</v>
      </c>
      <c r="M3" s="383"/>
      <c r="N3" s="384">
        <v>2019</v>
      </c>
      <c r="O3" s="383"/>
      <c r="P3" s="384">
        <v>2020</v>
      </c>
      <c r="Q3" s="383"/>
      <c r="R3" s="138">
        <v>2021</v>
      </c>
      <c r="S3" s="136"/>
      <c r="T3" s="384">
        <v>2022</v>
      </c>
      <c r="U3" s="383"/>
      <c r="V3" s="385">
        <v>2023</v>
      </c>
      <c r="W3" s="386"/>
    </row>
    <row r="4" spans="1:24" ht="55.5" customHeight="1" x14ac:dyDescent="0.35">
      <c r="A4" s="11" t="s">
        <v>56</v>
      </c>
      <c r="B4" s="12" t="s">
        <v>57</v>
      </c>
      <c r="C4" s="13" t="s">
        <v>58</v>
      </c>
      <c r="D4" s="13" t="s">
        <v>59</v>
      </c>
      <c r="E4" s="13" t="s">
        <v>60</v>
      </c>
      <c r="F4" s="13" t="s">
        <v>61</v>
      </c>
      <c r="G4" s="12" t="s">
        <v>62</v>
      </c>
      <c r="H4" s="13" t="s">
        <v>63</v>
      </c>
      <c r="I4" s="60" t="s">
        <v>64</v>
      </c>
      <c r="J4" s="14" t="s">
        <v>47</v>
      </c>
      <c r="K4" s="14" t="s">
        <v>65</v>
      </c>
      <c r="L4" s="14" t="s">
        <v>47</v>
      </c>
      <c r="M4" s="14" t="s">
        <v>65</v>
      </c>
      <c r="N4" s="14" t="s">
        <v>47</v>
      </c>
      <c r="O4" s="14" t="s">
        <v>65</v>
      </c>
      <c r="P4" s="14" t="s">
        <v>47</v>
      </c>
      <c r="Q4" s="14" t="s">
        <v>65</v>
      </c>
      <c r="R4" s="14" t="s">
        <v>47</v>
      </c>
      <c r="S4" s="14" t="s">
        <v>66</v>
      </c>
      <c r="T4" s="143" t="s">
        <v>67</v>
      </c>
      <c r="U4" s="14" t="s">
        <v>65</v>
      </c>
      <c r="V4" s="144" t="s">
        <v>67</v>
      </c>
      <c r="W4" s="252" t="s">
        <v>468</v>
      </c>
      <c r="X4" s="253" t="s">
        <v>68</v>
      </c>
    </row>
    <row r="5" spans="1:24" ht="65.5" customHeight="1" x14ac:dyDescent="0.35">
      <c r="A5" s="405" t="s">
        <v>69</v>
      </c>
      <c r="B5" s="407" t="s">
        <v>70</v>
      </c>
      <c r="C5" s="410" t="s">
        <v>71</v>
      </c>
      <c r="D5" s="407" t="s">
        <v>72</v>
      </c>
      <c r="E5" s="413" t="s">
        <v>73</v>
      </c>
      <c r="F5" s="407" t="s">
        <v>74</v>
      </c>
      <c r="G5" s="407" t="s">
        <v>75</v>
      </c>
      <c r="H5" s="15" t="s">
        <v>76</v>
      </c>
      <c r="I5" s="58" t="s">
        <v>77</v>
      </c>
      <c r="J5" s="37" t="s">
        <v>78</v>
      </c>
      <c r="K5" s="24">
        <v>0.71</v>
      </c>
      <c r="L5" s="24">
        <v>0.75</v>
      </c>
      <c r="M5" s="24">
        <v>0.79</v>
      </c>
      <c r="N5" s="24">
        <v>0.85</v>
      </c>
      <c r="O5" s="24">
        <v>0.46</v>
      </c>
      <c r="P5" s="24">
        <v>0.85</v>
      </c>
      <c r="Q5" s="24">
        <v>0.5</v>
      </c>
      <c r="R5" s="24">
        <v>0.65</v>
      </c>
      <c r="S5" s="24"/>
      <c r="T5" s="24">
        <v>0.5</v>
      </c>
      <c r="U5" s="24">
        <v>0.24</v>
      </c>
      <c r="V5" s="329">
        <v>0.35</v>
      </c>
      <c r="W5" s="146">
        <v>0.22</v>
      </c>
      <c r="X5" s="422" t="s">
        <v>79</v>
      </c>
    </row>
    <row r="6" spans="1:24" ht="14.25" customHeight="1" x14ac:dyDescent="0.35">
      <c r="A6" s="406"/>
      <c r="B6" s="408"/>
      <c r="C6" s="411"/>
      <c r="D6" s="408"/>
      <c r="E6" s="414"/>
      <c r="F6" s="408" t="s">
        <v>74</v>
      </c>
      <c r="G6" s="408" t="s">
        <v>75</v>
      </c>
      <c r="H6" s="140" t="s">
        <v>80</v>
      </c>
      <c r="I6" s="37" t="s">
        <v>78</v>
      </c>
      <c r="J6" s="37" t="s">
        <v>78</v>
      </c>
      <c r="K6" s="96">
        <v>0.71</v>
      </c>
      <c r="L6" s="25"/>
      <c r="M6" s="25">
        <v>0.81</v>
      </c>
      <c r="N6" s="25"/>
      <c r="O6" s="25">
        <v>0.45</v>
      </c>
      <c r="P6" s="25"/>
      <c r="Q6" s="25">
        <v>0.49</v>
      </c>
      <c r="R6" s="25"/>
      <c r="S6" s="25">
        <v>0.41</v>
      </c>
      <c r="T6" s="25"/>
      <c r="U6" s="25"/>
      <c r="V6" s="148"/>
      <c r="W6" s="149"/>
      <c r="X6" s="423"/>
    </row>
    <row r="7" spans="1:24" ht="14.25" customHeight="1" x14ac:dyDescent="0.35">
      <c r="A7" s="406"/>
      <c r="B7" s="408"/>
      <c r="C7" s="411"/>
      <c r="D7" s="408"/>
      <c r="E7" s="414"/>
      <c r="F7" s="408" t="s">
        <v>74</v>
      </c>
      <c r="G7" s="408" t="s">
        <v>75</v>
      </c>
      <c r="H7" s="140" t="s">
        <v>81</v>
      </c>
      <c r="I7" s="37" t="s">
        <v>78</v>
      </c>
      <c r="J7" s="37" t="s">
        <v>78</v>
      </c>
      <c r="K7" s="96">
        <v>0.75</v>
      </c>
      <c r="L7" s="25"/>
      <c r="M7" s="25">
        <v>0.74</v>
      </c>
      <c r="N7" s="25"/>
      <c r="O7" s="25">
        <v>0.59</v>
      </c>
      <c r="P7" s="25"/>
      <c r="Q7" s="25">
        <v>0.55000000000000004</v>
      </c>
      <c r="R7" s="25"/>
      <c r="S7" s="25">
        <v>0.3</v>
      </c>
      <c r="T7" s="25"/>
      <c r="U7" s="25"/>
      <c r="V7" s="148"/>
      <c r="W7" s="149"/>
      <c r="X7" s="423"/>
    </row>
    <row r="8" spans="1:24" ht="14.25" customHeight="1" x14ac:dyDescent="0.35">
      <c r="A8" s="406"/>
      <c r="B8" s="408"/>
      <c r="C8" s="411"/>
      <c r="D8" s="408"/>
      <c r="E8" s="414"/>
      <c r="F8" s="408" t="s">
        <v>74</v>
      </c>
      <c r="G8" s="408" t="s">
        <v>75</v>
      </c>
      <c r="H8" s="140" t="s">
        <v>82</v>
      </c>
      <c r="I8" s="37" t="s">
        <v>78</v>
      </c>
      <c r="J8" s="37" t="s">
        <v>78</v>
      </c>
      <c r="K8" s="37" t="s">
        <v>78</v>
      </c>
      <c r="L8" s="37" t="s">
        <v>78</v>
      </c>
      <c r="M8" s="37" t="s">
        <v>78</v>
      </c>
      <c r="N8" s="37" t="s">
        <v>78</v>
      </c>
      <c r="O8" s="25"/>
      <c r="P8" s="37" t="s">
        <v>78</v>
      </c>
      <c r="Q8" s="25"/>
      <c r="R8" s="37" t="s">
        <v>78</v>
      </c>
      <c r="S8" s="37"/>
      <c r="T8" s="150"/>
      <c r="U8" s="25"/>
      <c r="V8" s="151"/>
      <c r="W8" s="149"/>
      <c r="X8" s="423"/>
    </row>
    <row r="9" spans="1:24" ht="14.25" customHeight="1" x14ac:dyDescent="0.35">
      <c r="A9" s="406"/>
      <c r="B9" s="409"/>
      <c r="C9" s="412"/>
      <c r="D9" s="409"/>
      <c r="E9" s="415"/>
      <c r="F9" s="409" t="s">
        <v>74</v>
      </c>
      <c r="G9" s="409" t="s">
        <v>75</v>
      </c>
      <c r="H9" s="140" t="s">
        <v>83</v>
      </c>
      <c r="I9" s="37" t="s">
        <v>78</v>
      </c>
      <c r="J9" s="37" t="s">
        <v>78</v>
      </c>
      <c r="K9" s="37" t="s">
        <v>78</v>
      </c>
      <c r="L9" s="37" t="s">
        <v>78</v>
      </c>
      <c r="M9" s="37" t="s">
        <v>78</v>
      </c>
      <c r="N9" s="37" t="s">
        <v>78</v>
      </c>
      <c r="O9" s="25"/>
      <c r="P9" s="37" t="s">
        <v>78</v>
      </c>
      <c r="Q9" s="25"/>
      <c r="R9" s="37" t="s">
        <v>78</v>
      </c>
      <c r="S9" s="37"/>
      <c r="T9" s="150"/>
      <c r="U9" s="25"/>
      <c r="V9" s="151"/>
      <c r="W9" s="149"/>
      <c r="X9" s="423"/>
    </row>
    <row r="10" spans="1:24" ht="63.65" customHeight="1" x14ac:dyDescent="0.35">
      <c r="A10" s="406"/>
      <c r="B10" s="398" t="s">
        <v>84</v>
      </c>
      <c r="C10" s="416" t="s">
        <v>85</v>
      </c>
      <c r="D10" s="398" t="s">
        <v>72</v>
      </c>
      <c r="E10" s="418" t="s">
        <v>86</v>
      </c>
      <c r="F10" s="407" t="s">
        <v>74</v>
      </c>
      <c r="G10" s="407" t="s">
        <v>75</v>
      </c>
      <c r="H10" s="15" t="s">
        <v>76</v>
      </c>
      <c r="I10" s="58" t="s">
        <v>87</v>
      </c>
      <c r="J10" s="37" t="s">
        <v>78</v>
      </c>
      <c r="K10" s="24">
        <v>0.34</v>
      </c>
      <c r="L10" s="24">
        <v>0.3</v>
      </c>
      <c r="M10" s="24">
        <v>0.36</v>
      </c>
      <c r="N10" s="24">
        <v>0.3</v>
      </c>
      <c r="O10" s="24">
        <v>0.25</v>
      </c>
      <c r="P10" s="24">
        <v>0.25</v>
      </c>
      <c r="Q10" s="24">
        <v>0.33</v>
      </c>
      <c r="R10" s="24">
        <v>0.25</v>
      </c>
      <c r="S10" s="24"/>
      <c r="T10" s="24">
        <v>0.25</v>
      </c>
      <c r="U10" s="24">
        <v>0.3</v>
      </c>
      <c r="V10" s="329">
        <v>0.3</v>
      </c>
      <c r="W10" s="146">
        <v>0.31</v>
      </c>
      <c r="X10" s="423"/>
    </row>
    <row r="11" spans="1:24" ht="14.25" customHeight="1" x14ac:dyDescent="0.35">
      <c r="A11" s="406"/>
      <c r="B11" s="398"/>
      <c r="C11" s="417"/>
      <c r="D11" s="398"/>
      <c r="E11" s="418"/>
      <c r="F11" s="408" t="s">
        <v>74</v>
      </c>
      <c r="G11" s="408" t="s">
        <v>75</v>
      </c>
      <c r="H11" s="140" t="s">
        <v>80</v>
      </c>
      <c r="I11" s="37" t="s">
        <v>78</v>
      </c>
      <c r="J11" s="37" t="s">
        <v>78</v>
      </c>
      <c r="K11" s="37">
        <v>36</v>
      </c>
      <c r="L11" s="25"/>
      <c r="M11" s="25">
        <v>0.39</v>
      </c>
      <c r="N11" s="25"/>
      <c r="O11" s="25">
        <v>0.26</v>
      </c>
      <c r="P11" s="25"/>
      <c r="Q11" s="25">
        <v>0.34</v>
      </c>
      <c r="R11" s="25"/>
      <c r="S11" s="25">
        <v>0.24</v>
      </c>
      <c r="T11" s="25"/>
      <c r="U11" s="25"/>
      <c r="V11" s="148"/>
      <c r="W11" s="149"/>
      <c r="X11" s="423"/>
    </row>
    <row r="12" spans="1:24" ht="14.25" customHeight="1" x14ac:dyDescent="0.35">
      <c r="A12" s="406"/>
      <c r="B12" s="398"/>
      <c r="C12" s="417"/>
      <c r="D12" s="398"/>
      <c r="E12" s="418"/>
      <c r="F12" s="408" t="s">
        <v>74</v>
      </c>
      <c r="G12" s="408" t="s">
        <v>75</v>
      </c>
      <c r="H12" s="140" t="s">
        <v>81</v>
      </c>
      <c r="I12" s="37" t="s">
        <v>78</v>
      </c>
      <c r="J12" s="37" t="s">
        <v>78</v>
      </c>
      <c r="K12" s="37">
        <v>24</v>
      </c>
      <c r="L12" s="25"/>
      <c r="M12" s="25">
        <v>0.24</v>
      </c>
      <c r="N12" s="25"/>
      <c r="O12" s="25">
        <v>0.13</v>
      </c>
      <c r="P12" s="25"/>
      <c r="Q12" s="25">
        <v>0.26</v>
      </c>
      <c r="R12" s="25"/>
      <c r="S12" s="25">
        <v>0.34</v>
      </c>
      <c r="T12" s="25"/>
      <c r="U12" s="25"/>
      <c r="V12" s="148"/>
      <c r="W12" s="149"/>
      <c r="X12" s="423"/>
    </row>
    <row r="13" spans="1:24" ht="14.25" customHeight="1" x14ac:dyDescent="0.35">
      <c r="A13" s="406"/>
      <c r="B13" s="398"/>
      <c r="C13" s="417"/>
      <c r="D13" s="398"/>
      <c r="E13" s="418"/>
      <c r="F13" s="408" t="s">
        <v>74</v>
      </c>
      <c r="G13" s="408" t="s">
        <v>75</v>
      </c>
      <c r="H13" s="140" t="s">
        <v>82</v>
      </c>
      <c r="I13" s="37" t="s">
        <v>78</v>
      </c>
      <c r="J13" s="37" t="s">
        <v>78</v>
      </c>
      <c r="K13" s="37" t="s">
        <v>78</v>
      </c>
      <c r="L13" s="37" t="s">
        <v>78</v>
      </c>
      <c r="M13" s="37" t="s">
        <v>78</v>
      </c>
      <c r="N13" s="37" t="s">
        <v>78</v>
      </c>
      <c r="O13" s="25"/>
      <c r="P13" s="37" t="s">
        <v>78</v>
      </c>
      <c r="Q13" s="25"/>
      <c r="R13" s="37" t="s">
        <v>78</v>
      </c>
      <c r="S13" s="37"/>
      <c r="T13" s="150"/>
      <c r="U13" s="25"/>
      <c r="V13" s="151"/>
      <c r="W13" s="149"/>
      <c r="X13" s="423"/>
    </row>
    <row r="14" spans="1:24" ht="14.25" customHeight="1" x14ac:dyDescent="0.35">
      <c r="A14" s="406"/>
      <c r="B14" s="398"/>
      <c r="C14" s="417"/>
      <c r="D14" s="398"/>
      <c r="E14" s="418"/>
      <c r="F14" s="409" t="s">
        <v>74</v>
      </c>
      <c r="G14" s="409" t="s">
        <v>75</v>
      </c>
      <c r="H14" s="140" t="s">
        <v>83</v>
      </c>
      <c r="I14" s="37" t="s">
        <v>78</v>
      </c>
      <c r="J14" s="37" t="s">
        <v>78</v>
      </c>
      <c r="K14" s="37" t="s">
        <v>78</v>
      </c>
      <c r="L14" s="37" t="s">
        <v>78</v>
      </c>
      <c r="M14" s="37" t="s">
        <v>78</v>
      </c>
      <c r="N14" s="37" t="s">
        <v>78</v>
      </c>
      <c r="O14" s="25"/>
      <c r="P14" s="37" t="s">
        <v>78</v>
      </c>
      <c r="Q14" s="25"/>
      <c r="R14" s="37" t="s">
        <v>78</v>
      </c>
      <c r="S14" s="37"/>
      <c r="T14" s="150"/>
      <c r="U14" s="25"/>
      <c r="V14" s="151"/>
      <c r="W14" s="149"/>
      <c r="X14" s="423"/>
    </row>
    <row r="15" spans="1:24" ht="63" customHeight="1" x14ac:dyDescent="0.35">
      <c r="A15" s="406"/>
      <c r="B15" s="398" t="s">
        <v>88</v>
      </c>
      <c r="C15" s="419" t="s">
        <v>89</v>
      </c>
      <c r="D15" s="398" t="s">
        <v>72</v>
      </c>
      <c r="E15" s="418" t="s">
        <v>90</v>
      </c>
      <c r="F15" s="398" t="s">
        <v>74</v>
      </c>
      <c r="G15" s="398" t="s">
        <v>75</v>
      </c>
      <c r="H15" s="163" t="s">
        <v>76</v>
      </c>
      <c r="I15" s="58" t="s">
        <v>91</v>
      </c>
      <c r="J15" s="38" t="s">
        <v>78</v>
      </c>
      <c r="K15" s="164">
        <v>0.53</v>
      </c>
      <c r="L15" s="164">
        <v>0.65</v>
      </c>
      <c r="M15" s="164">
        <v>0.44</v>
      </c>
      <c r="N15" s="164">
        <v>0.7</v>
      </c>
      <c r="O15" s="164">
        <v>0.57999999999999996</v>
      </c>
      <c r="P15" s="164">
        <v>0.7</v>
      </c>
      <c r="Q15" s="164">
        <v>0.5</v>
      </c>
      <c r="R15" s="164">
        <v>0.7</v>
      </c>
      <c r="S15" s="164"/>
      <c r="T15" s="164">
        <v>0.55000000000000004</v>
      </c>
      <c r="U15" s="164">
        <v>0.26</v>
      </c>
      <c r="V15" s="329">
        <v>0.35</v>
      </c>
      <c r="W15" s="361" t="s">
        <v>469</v>
      </c>
      <c r="X15" s="423"/>
    </row>
    <row r="16" spans="1:24" ht="14.25" customHeight="1" x14ac:dyDescent="0.35">
      <c r="A16" s="406"/>
      <c r="B16" s="398"/>
      <c r="C16" s="420"/>
      <c r="D16" s="398"/>
      <c r="E16" s="418"/>
      <c r="F16" s="398" t="s">
        <v>74</v>
      </c>
      <c r="G16" s="398" t="s">
        <v>75</v>
      </c>
      <c r="H16" s="140" t="s">
        <v>80</v>
      </c>
      <c r="I16" s="37" t="s">
        <v>78</v>
      </c>
      <c r="J16" s="37" t="s">
        <v>78</v>
      </c>
      <c r="K16" s="96">
        <v>0.56000000000000005</v>
      </c>
      <c r="L16" s="25"/>
      <c r="M16" s="25">
        <v>0.46</v>
      </c>
      <c r="N16" s="25"/>
      <c r="O16" s="25">
        <v>0.6</v>
      </c>
      <c r="P16" s="25"/>
      <c r="Q16" s="25">
        <v>0.55000000000000004</v>
      </c>
      <c r="R16" s="25"/>
      <c r="S16" s="25">
        <v>0.46</v>
      </c>
      <c r="T16" s="25"/>
      <c r="U16" s="25"/>
      <c r="V16" s="148"/>
      <c r="W16" s="149"/>
      <c r="X16" s="423"/>
    </row>
    <row r="17" spans="1:24" ht="14.25" customHeight="1" x14ac:dyDescent="0.35">
      <c r="A17" s="406"/>
      <c r="B17" s="398"/>
      <c r="C17" s="420"/>
      <c r="D17" s="398"/>
      <c r="E17" s="418"/>
      <c r="F17" s="398" t="s">
        <v>74</v>
      </c>
      <c r="G17" s="398" t="s">
        <v>75</v>
      </c>
      <c r="H17" s="140" t="s">
        <v>81</v>
      </c>
      <c r="I17" s="37" t="s">
        <v>78</v>
      </c>
      <c r="J17" s="37" t="s">
        <v>78</v>
      </c>
      <c r="K17" s="96">
        <v>0.39</v>
      </c>
      <c r="L17" s="25"/>
      <c r="M17" s="25">
        <v>0.36</v>
      </c>
      <c r="N17" s="25"/>
      <c r="O17" s="25">
        <v>0.34</v>
      </c>
      <c r="P17" s="25"/>
      <c r="Q17" s="25">
        <v>0.21</v>
      </c>
      <c r="R17" s="25"/>
      <c r="S17" s="25">
        <v>0.38</v>
      </c>
      <c r="T17" s="25"/>
      <c r="U17" s="25"/>
      <c r="V17" s="148"/>
      <c r="W17" s="149"/>
      <c r="X17" s="423"/>
    </row>
    <row r="18" spans="1:24" ht="14.25" customHeight="1" x14ac:dyDescent="0.35">
      <c r="A18" s="406"/>
      <c r="B18" s="398"/>
      <c r="C18" s="420"/>
      <c r="D18" s="398"/>
      <c r="E18" s="418"/>
      <c r="F18" s="398" t="s">
        <v>74</v>
      </c>
      <c r="G18" s="398" t="s">
        <v>75</v>
      </c>
      <c r="H18" s="140" t="s">
        <v>82</v>
      </c>
      <c r="I18" s="37" t="s">
        <v>78</v>
      </c>
      <c r="J18" s="37" t="s">
        <v>78</v>
      </c>
      <c r="K18" s="37" t="s">
        <v>78</v>
      </c>
      <c r="L18" s="37" t="s">
        <v>78</v>
      </c>
      <c r="M18" s="37" t="s">
        <v>78</v>
      </c>
      <c r="N18" s="25"/>
      <c r="O18" s="25"/>
      <c r="P18" s="25"/>
      <c r="Q18" s="25"/>
      <c r="R18" s="25"/>
      <c r="S18" s="37"/>
      <c r="T18" s="25"/>
      <c r="U18" s="25"/>
      <c r="V18" s="148"/>
      <c r="W18" s="149"/>
      <c r="X18" s="423"/>
    </row>
    <row r="19" spans="1:24" ht="14.25" customHeight="1" x14ac:dyDescent="0.35">
      <c r="A19" s="406"/>
      <c r="B19" s="398"/>
      <c r="C19" s="420"/>
      <c r="D19" s="398"/>
      <c r="E19" s="418"/>
      <c r="F19" s="398" t="s">
        <v>74</v>
      </c>
      <c r="G19" s="398" t="s">
        <v>75</v>
      </c>
      <c r="H19" s="140" t="s">
        <v>83</v>
      </c>
      <c r="I19" s="37" t="s">
        <v>78</v>
      </c>
      <c r="J19" s="37" t="s">
        <v>78</v>
      </c>
      <c r="K19" s="37" t="s">
        <v>78</v>
      </c>
      <c r="L19" s="37" t="s">
        <v>78</v>
      </c>
      <c r="M19" s="37" t="s">
        <v>78</v>
      </c>
      <c r="N19" s="25"/>
      <c r="O19" s="25"/>
      <c r="P19" s="25"/>
      <c r="Q19" s="25"/>
      <c r="R19" s="25"/>
      <c r="S19" s="37"/>
      <c r="T19" s="25"/>
      <c r="U19" s="25"/>
      <c r="V19" s="148"/>
      <c r="W19" s="148"/>
      <c r="X19" s="424"/>
    </row>
    <row r="20" spans="1:24" x14ac:dyDescent="0.35">
      <c r="A20" s="90"/>
      <c r="B20" s="90"/>
      <c r="C20" s="90"/>
      <c r="D20" s="90"/>
      <c r="E20" s="90"/>
      <c r="F20" s="90"/>
      <c r="G20" s="90"/>
      <c r="H20" s="90"/>
      <c r="I20" s="90"/>
      <c r="J20" s="90"/>
      <c r="K20" s="90"/>
      <c r="L20" s="90"/>
      <c r="M20" s="90"/>
      <c r="N20" s="90"/>
      <c r="O20" s="90"/>
      <c r="P20" s="90"/>
      <c r="Q20" s="90"/>
      <c r="R20" s="90"/>
      <c r="S20" s="152"/>
      <c r="T20" s="153"/>
      <c r="U20" s="90"/>
      <c r="V20" s="154"/>
      <c r="W20" s="155"/>
      <c r="X20" s="56"/>
    </row>
    <row r="21" spans="1:24" x14ac:dyDescent="0.35">
      <c r="A21" s="90"/>
      <c r="B21" s="90"/>
      <c r="C21" s="90"/>
      <c r="D21" s="90"/>
      <c r="E21" s="90"/>
      <c r="F21" s="90"/>
      <c r="G21" s="90"/>
      <c r="H21" s="90"/>
      <c r="I21" s="90"/>
      <c r="J21" s="380">
        <v>2017</v>
      </c>
      <c r="K21" s="381"/>
      <c r="L21" s="382">
        <v>2018</v>
      </c>
      <c r="M21" s="383"/>
      <c r="N21" s="384">
        <v>2019</v>
      </c>
      <c r="O21" s="383"/>
      <c r="P21" s="384">
        <v>2020</v>
      </c>
      <c r="Q21" s="383"/>
      <c r="R21" s="138">
        <v>2021</v>
      </c>
      <c r="S21" s="136"/>
      <c r="T21" s="384">
        <v>2022</v>
      </c>
      <c r="U21" s="383"/>
      <c r="V21" s="385">
        <v>2023</v>
      </c>
      <c r="W21" s="427"/>
      <c r="X21" s="56"/>
    </row>
    <row r="22" spans="1:24" ht="26" x14ac:dyDescent="0.35">
      <c r="A22" s="16" t="s">
        <v>56</v>
      </c>
      <c r="B22" s="17" t="s">
        <v>57</v>
      </c>
      <c r="C22" s="13" t="s">
        <v>92</v>
      </c>
      <c r="D22" s="13" t="s">
        <v>59</v>
      </c>
      <c r="E22" s="13" t="s">
        <v>60</v>
      </c>
      <c r="F22" s="13" t="s">
        <v>61</v>
      </c>
      <c r="G22" s="40" t="s">
        <v>62</v>
      </c>
      <c r="H22" s="26" t="s">
        <v>63</v>
      </c>
      <c r="I22" s="27" t="s">
        <v>64</v>
      </c>
      <c r="J22" s="28" t="s">
        <v>47</v>
      </c>
      <c r="K22" s="28" t="s">
        <v>65</v>
      </c>
      <c r="L22" s="28" t="s">
        <v>47</v>
      </c>
      <c r="M22" s="28" t="s">
        <v>65</v>
      </c>
      <c r="N22" s="28" t="s">
        <v>47</v>
      </c>
      <c r="O22" s="28" t="s">
        <v>65</v>
      </c>
      <c r="P22" s="28" t="s">
        <v>47</v>
      </c>
      <c r="Q22" s="28" t="s">
        <v>65</v>
      </c>
      <c r="R22" s="28" t="s">
        <v>47</v>
      </c>
      <c r="S22" s="14" t="s">
        <v>66</v>
      </c>
      <c r="T22" s="156" t="s">
        <v>47</v>
      </c>
      <c r="U22" s="28" t="s">
        <v>65</v>
      </c>
      <c r="V22" s="157" t="s">
        <v>47</v>
      </c>
      <c r="W22" s="252" t="s">
        <v>468</v>
      </c>
      <c r="X22" s="253" t="s">
        <v>68</v>
      </c>
    </row>
    <row r="23" spans="1:24" s="62" customFormat="1" ht="146.15" customHeight="1" x14ac:dyDescent="0.35">
      <c r="A23" s="158" t="s">
        <v>37</v>
      </c>
      <c r="B23" s="98" t="s">
        <v>70</v>
      </c>
      <c r="C23" s="98" t="s">
        <v>93</v>
      </c>
      <c r="D23" s="98" t="s">
        <v>94</v>
      </c>
      <c r="E23" s="162" t="s">
        <v>95</v>
      </c>
      <c r="F23" s="98" t="s">
        <v>96</v>
      </c>
      <c r="G23" s="98" t="s">
        <v>97</v>
      </c>
      <c r="H23" s="159" t="s">
        <v>76</v>
      </c>
      <c r="I23" s="160">
        <v>97</v>
      </c>
      <c r="J23" s="32">
        <v>150</v>
      </c>
      <c r="K23" s="32">
        <v>189</v>
      </c>
      <c r="L23" s="32">
        <v>150</v>
      </c>
      <c r="M23" s="32">
        <v>53</v>
      </c>
      <c r="N23" s="32">
        <v>175</v>
      </c>
      <c r="O23" s="32">
        <v>349</v>
      </c>
      <c r="P23" s="32">
        <v>200</v>
      </c>
      <c r="Q23" s="32">
        <v>65</v>
      </c>
      <c r="R23" s="32">
        <v>200</v>
      </c>
      <c r="S23" s="32">
        <v>119</v>
      </c>
      <c r="T23" s="32">
        <v>200</v>
      </c>
      <c r="U23" s="134">
        <v>220</v>
      </c>
      <c r="V23" s="176">
        <v>275</v>
      </c>
      <c r="W23" s="161">
        <v>19</v>
      </c>
      <c r="X23" s="135" t="s">
        <v>98</v>
      </c>
    </row>
    <row r="24" spans="1:24" x14ac:dyDescent="0.35">
      <c r="B24" s="90"/>
      <c r="C24" s="90"/>
      <c r="D24" s="90"/>
      <c r="E24" s="90"/>
      <c r="F24" s="90"/>
      <c r="G24" s="90"/>
      <c r="H24" s="90"/>
      <c r="I24" s="90"/>
      <c r="J24" s="90"/>
      <c r="K24" s="90"/>
      <c r="L24" s="90"/>
      <c r="M24" s="90"/>
      <c r="N24" s="90"/>
      <c r="O24" s="90"/>
      <c r="P24" s="90"/>
      <c r="Q24" s="90"/>
      <c r="R24" s="90"/>
      <c r="S24" s="152"/>
      <c r="T24" s="153"/>
      <c r="U24" s="90"/>
      <c r="V24" s="154"/>
      <c r="W24" s="155"/>
    </row>
    <row r="25" spans="1:24" x14ac:dyDescent="0.35">
      <c r="A25" s="92" t="s">
        <v>99</v>
      </c>
      <c r="B25" s="90"/>
      <c r="C25" s="90"/>
      <c r="D25" s="90"/>
      <c r="E25" s="90"/>
      <c r="F25" s="90"/>
      <c r="G25" s="90"/>
      <c r="H25" s="90"/>
      <c r="I25" s="90"/>
      <c r="J25" s="90"/>
      <c r="K25" s="90"/>
      <c r="L25" s="90"/>
      <c r="M25" s="90"/>
      <c r="N25" s="90"/>
      <c r="O25" s="90"/>
      <c r="P25" s="90"/>
      <c r="Q25" s="90"/>
      <c r="R25" s="90"/>
      <c r="S25" s="152"/>
      <c r="T25" s="153"/>
      <c r="U25" s="90"/>
      <c r="V25" s="154"/>
      <c r="W25" s="155"/>
    </row>
    <row r="26" spans="1:24" ht="15" customHeight="1" x14ac:dyDescent="0.35">
      <c r="A26" s="139" t="s">
        <v>100</v>
      </c>
      <c r="B26" s="93"/>
      <c r="C26" s="93"/>
      <c r="D26" s="93"/>
      <c r="E26" s="93"/>
      <c r="F26" s="93"/>
      <c r="G26" s="94"/>
      <c r="H26" s="90"/>
      <c r="I26" s="90"/>
      <c r="J26" s="90"/>
      <c r="K26" s="90"/>
      <c r="L26" s="90"/>
      <c r="M26" s="90"/>
      <c r="N26" s="90"/>
      <c r="O26" s="90"/>
      <c r="P26" s="90"/>
      <c r="Q26" s="90"/>
      <c r="R26" s="90"/>
      <c r="S26" s="152"/>
      <c r="T26" s="153"/>
      <c r="U26" s="90"/>
      <c r="V26" s="154"/>
      <c r="W26" s="155"/>
    </row>
    <row r="27" spans="1:24" ht="15" customHeight="1" x14ac:dyDescent="0.35">
      <c r="A27" s="139" t="s">
        <v>101</v>
      </c>
      <c r="B27" s="93"/>
      <c r="C27" s="93"/>
      <c r="D27" s="93"/>
      <c r="E27" s="93"/>
      <c r="F27" s="93"/>
      <c r="G27" s="94"/>
      <c r="H27" s="90"/>
      <c r="I27" s="90"/>
      <c r="J27" s="90"/>
      <c r="K27" s="90"/>
      <c r="L27" s="90"/>
      <c r="M27" s="90"/>
      <c r="N27" s="90"/>
      <c r="O27" s="90"/>
      <c r="P27" s="90"/>
      <c r="Q27" s="90"/>
      <c r="R27" s="90"/>
      <c r="S27" s="152"/>
      <c r="T27" s="153"/>
      <c r="U27" s="90"/>
      <c r="V27" s="154"/>
      <c r="W27" s="155"/>
    </row>
    <row r="28" spans="1:24" ht="15" customHeight="1" x14ac:dyDescent="0.35">
      <c r="A28" s="139" t="s">
        <v>102</v>
      </c>
      <c r="B28" s="93"/>
      <c r="C28" s="93"/>
      <c r="D28" s="93"/>
      <c r="E28" s="93"/>
      <c r="F28" s="93"/>
      <c r="G28" s="94"/>
      <c r="H28" s="90"/>
      <c r="I28" s="90"/>
      <c r="J28" s="90"/>
      <c r="K28" s="90"/>
      <c r="L28" s="90"/>
      <c r="M28" s="90"/>
      <c r="N28" s="90"/>
      <c r="O28" s="90"/>
      <c r="P28" s="90"/>
      <c r="Q28" s="90"/>
      <c r="R28" s="90"/>
      <c r="S28" s="152"/>
      <c r="T28" s="153"/>
      <c r="U28" s="90"/>
      <c r="V28" s="154"/>
      <c r="W28" s="155"/>
    </row>
    <row r="29" spans="1:24" ht="15" customHeight="1" x14ac:dyDescent="0.35">
      <c r="A29" s="399" t="s">
        <v>103</v>
      </c>
      <c r="B29" s="399"/>
      <c r="C29" s="399"/>
      <c r="D29" s="399"/>
      <c r="E29" s="399"/>
      <c r="F29" s="399"/>
      <c r="G29" s="399"/>
      <c r="H29" s="90"/>
      <c r="I29" s="90"/>
      <c r="J29" s="90"/>
      <c r="K29" s="90"/>
      <c r="L29" s="90"/>
      <c r="M29" s="90"/>
      <c r="N29" s="90"/>
      <c r="O29" s="90"/>
      <c r="P29" s="90"/>
      <c r="Q29" s="90"/>
      <c r="R29" s="90"/>
      <c r="S29" s="152"/>
      <c r="T29" s="153"/>
      <c r="U29" s="90"/>
      <c r="V29" s="154"/>
      <c r="W29" s="155"/>
    </row>
    <row r="30" spans="1:24" ht="15" customHeight="1" x14ac:dyDescent="0.35">
      <c r="A30" s="400" t="s">
        <v>104</v>
      </c>
      <c r="B30" s="400"/>
      <c r="C30" s="400"/>
      <c r="D30" s="400"/>
      <c r="E30" s="400"/>
      <c r="F30" s="400"/>
      <c r="G30" s="400"/>
      <c r="H30" s="90"/>
      <c r="I30" s="90"/>
      <c r="J30" s="90"/>
      <c r="K30" s="90"/>
      <c r="L30" s="90"/>
      <c r="M30" s="90"/>
      <c r="N30" s="90"/>
      <c r="O30" s="90"/>
      <c r="P30" s="90"/>
      <c r="Q30" s="90"/>
      <c r="R30" s="90"/>
      <c r="S30" s="152"/>
      <c r="T30" s="153"/>
      <c r="U30" s="90"/>
      <c r="V30" s="154"/>
      <c r="W30" s="155"/>
    </row>
    <row r="31" spans="1:24" x14ac:dyDescent="0.35">
      <c r="A31" s="90"/>
      <c r="B31" s="90"/>
      <c r="C31" s="90"/>
      <c r="D31" s="90"/>
      <c r="E31" s="90"/>
      <c r="F31" s="90"/>
      <c r="G31" s="90"/>
      <c r="H31" s="90"/>
      <c r="I31" s="90"/>
      <c r="J31" s="90"/>
      <c r="K31" s="90"/>
      <c r="L31" s="90"/>
      <c r="M31" s="90"/>
      <c r="N31" s="90"/>
      <c r="O31" s="90"/>
      <c r="P31" s="90"/>
      <c r="Q31" s="90"/>
      <c r="R31" s="90"/>
      <c r="S31" s="90"/>
      <c r="T31" s="90"/>
      <c r="U31" s="90"/>
      <c r="V31" s="90"/>
    </row>
    <row r="32" spans="1:24" x14ac:dyDescent="0.35">
      <c r="A32" s="90"/>
      <c r="B32" s="90"/>
      <c r="C32" s="90"/>
      <c r="D32" s="90"/>
      <c r="E32" s="90"/>
      <c r="F32" s="90"/>
      <c r="G32" s="90"/>
      <c r="H32" s="90"/>
      <c r="I32" s="90"/>
      <c r="J32" s="90"/>
      <c r="K32" s="90"/>
      <c r="L32" s="90"/>
      <c r="M32" s="90"/>
      <c r="N32" s="90"/>
      <c r="O32" s="90"/>
      <c r="P32" s="90"/>
      <c r="Q32" s="90"/>
      <c r="R32" s="90"/>
      <c r="S32" s="90"/>
      <c r="T32" s="90"/>
      <c r="U32" s="90"/>
      <c r="V32" s="90"/>
    </row>
    <row r="33" spans="1:25" x14ac:dyDescent="0.35">
      <c r="A33" s="90"/>
      <c r="B33" s="90"/>
      <c r="C33" s="90"/>
      <c r="D33" s="90"/>
      <c r="E33" s="90"/>
      <c r="F33" s="90"/>
      <c r="G33" s="90"/>
      <c r="H33" s="90"/>
      <c r="I33" s="90"/>
      <c r="J33" s="380">
        <v>2017</v>
      </c>
      <c r="K33" s="381"/>
      <c r="L33" s="382">
        <v>2018</v>
      </c>
      <c r="M33" s="383"/>
      <c r="N33" s="384">
        <v>2019</v>
      </c>
      <c r="O33" s="383"/>
      <c r="P33" s="384">
        <v>2020</v>
      </c>
      <c r="Q33" s="383"/>
      <c r="R33" s="138">
        <v>2021</v>
      </c>
      <c r="S33" s="136"/>
      <c r="T33" s="384">
        <v>2022</v>
      </c>
      <c r="U33" s="383"/>
      <c r="V33" s="385">
        <v>2023</v>
      </c>
      <c r="W33" s="386"/>
    </row>
    <row r="34" spans="1:25" ht="119.25" customHeight="1" x14ac:dyDescent="0.35">
      <c r="A34" s="16" t="s">
        <v>56</v>
      </c>
      <c r="B34" s="17" t="s">
        <v>57</v>
      </c>
      <c r="C34" s="13" t="s">
        <v>92</v>
      </c>
      <c r="D34" s="13" t="s">
        <v>59</v>
      </c>
      <c r="E34" s="13" t="s">
        <v>60</v>
      </c>
      <c r="F34" s="13" t="s">
        <v>61</v>
      </c>
      <c r="G34" s="40" t="s">
        <v>62</v>
      </c>
      <c r="H34" s="26" t="s">
        <v>63</v>
      </c>
      <c r="I34" s="27" t="s">
        <v>64</v>
      </c>
      <c r="J34" s="28" t="s">
        <v>47</v>
      </c>
      <c r="K34" s="28" t="s">
        <v>65</v>
      </c>
      <c r="L34" s="28" t="s">
        <v>47</v>
      </c>
      <c r="M34" s="28" t="s">
        <v>65</v>
      </c>
      <c r="N34" s="28" t="s">
        <v>47</v>
      </c>
      <c r="O34" s="28" t="s">
        <v>65</v>
      </c>
      <c r="P34" s="28" t="s">
        <v>47</v>
      </c>
      <c r="Q34" s="28" t="s">
        <v>65</v>
      </c>
      <c r="R34" s="28" t="s">
        <v>47</v>
      </c>
      <c r="S34" s="14" t="s">
        <v>66</v>
      </c>
      <c r="T34" s="156" t="s">
        <v>47</v>
      </c>
      <c r="U34" s="28" t="s">
        <v>65</v>
      </c>
      <c r="V34" s="157" t="s">
        <v>47</v>
      </c>
      <c r="W34" s="252" t="s">
        <v>468</v>
      </c>
      <c r="X34" s="253" t="s">
        <v>68</v>
      </c>
    </row>
    <row r="35" spans="1:25" s="61" customFormat="1" ht="121" customHeight="1" x14ac:dyDescent="0.35">
      <c r="A35" s="394" t="s">
        <v>38</v>
      </c>
      <c r="B35" s="98" t="s">
        <v>70</v>
      </c>
      <c r="C35" s="98" t="s">
        <v>105</v>
      </c>
      <c r="D35" s="98" t="s">
        <v>94</v>
      </c>
      <c r="E35" s="98" t="s">
        <v>106</v>
      </c>
      <c r="F35" s="98" t="s">
        <v>107</v>
      </c>
      <c r="G35" s="98" t="s">
        <v>108</v>
      </c>
      <c r="H35" s="159" t="s">
        <v>76</v>
      </c>
      <c r="I35" s="178" t="s">
        <v>109</v>
      </c>
      <c r="J35" s="150" t="s">
        <v>78</v>
      </c>
      <c r="K35" s="150" t="s">
        <v>78</v>
      </c>
      <c r="L35" s="32">
        <v>50</v>
      </c>
      <c r="M35" s="32">
        <v>36</v>
      </c>
      <c r="N35" s="32">
        <v>55</v>
      </c>
      <c r="O35" s="32" t="s">
        <v>50</v>
      </c>
      <c r="P35" s="32">
        <v>60</v>
      </c>
      <c r="Q35" s="32">
        <v>6</v>
      </c>
      <c r="R35" s="32">
        <v>60</v>
      </c>
      <c r="S35" s="32">
        <v>97</v>
      </c>
      <c r="T35" s="32">
        <v>60</v>
      </c>
      <c r="U35" s="32">
        <v>43</v>
      </c>
      <c r="V35" s="176">
        <v>125</v>
      </c>
      <c r="W35" s="161">
        <v>15</v>
      </c>
      <c r="X35" s="135" t="s">
        <v>98</v>
      </c>
    </row>
    <row r="36" spans="1:25" ht="167.15" customHeight="1" x14ac:dyDescent="0.35">
      <c r="A36" s="395"/>
      <c r="B36" s="98" t="s">
        <v>84</v>
      </c>
      <c r="C36" s="98" t="s">
        <v>110</v>
      </c>
      <c r="D36" s="98" t="s">
        <v>94</v>
      </c>
      <c r="E36" s="98" t="s">
        <v>111</v>
      </c>
      <c r="F36" s="98" t="s">
        <v>112</v>
      </c>
      <c r="G36" s="98" t="s">
        <v>113</v>
      </c>
      <c r="H36" s="159" t="s">
        <v>76</v>
      </c>
      <c r="I36" s="178" t="s">
        <v>109</v>
      </c>
      <c r="J36" s="165">
        <v>125</v>
      </c>
      <c r="K36" s="165">
        <v>128</v>
      </c>
      <c r="L36" s="165">
        <v>150</v>
      </c>
      <c r="M36" s="165" t="s">
        <v>50</v>
      </c>
      <c r="N36" s="165">
        <v>175</v>
      </c>
      <c r="O36" s="165" t="s">
        <v>50</v>
      </c>
      <c r="P36" s="165">
        <v>200</v>
      </c>
      <c r="Q36" s="165">
        <v>75</v>
      </c>
      <c r="R36" s="165">
        <v>200</v>
      </c>
      <c r="S36" s="165" t="s">
        <v>50</v>
      </c>
      <c r="T36" s="165">
        <v>125</v>
      </c>
      <c r="U36" s="165"/>
      <c r="V36" s="177">
        <f>125-(125*(25/100))</f>
        <v>93.75</v>
      </c>
      <c r="W36" s="362">
        <v>147</v>
      </c>
      <c r="X36" s="328" t="s">
        <v>114</v>
      </c>
    </row>
    <row r="37" spans="1:25" x14ac:dyDescent="0.35">
      <c r="A37" s="90"/>
      <c r="B37" s="90"/>
      <c r="C37" s="90"/>
      <c r="D37" s="90"/>
      <c r="E37" s="90"/>
      <c r="F37" s="90"/>
      <c r="G37" s="90"/>
      <c r="H37" s="90"/>
      <c r="I37" s="90"/>
      <c r="J37" s="90"/>
      <c r="K37" s="90"/>
      <c r="L37" s="90"/>
      <c r="M37" s="90"/>
      <c r="N37" s="90"/>
      <c r="O37" s="90"/>
      <c r="P37" s="90"/>
      <c r="Q37" s="90"/>
      <c r="R37" s="90"/>
      <c r="S37" s="152"/>
      <c r="T37" s="153"/>
      <c r="U37" s="90"/>
      <c r="V37" s="153"/>
      <c r="W37" s="90"/>
    </row>
    <row r="38" spans="1:25" ht="15" customHeight="1" x14ac:dyDescent="0.35">
      <c r="A38" s="92" t="s">
        <v>115</v>
      </c>
      <c r="B38" s="90"/>
      <c r="C38" s="90"/>
      <c r="D38" s="90"/>
      <c r="E38" s="90"/>
      <c r="F38" s="90"/>
      <c r="G38" s="90"/>
      <c r="H38" s="90"/>
      <c r="I38" s="90"/>
      <c r="J38" s="90"/>
      <c r="K38" s="90"/>
      <c r="L38" s="90"/>
      <c r="M38" s="90"/>
      <c r="N38" s="90"/>
      <c r="O38" s="90"/>
      <c r="P38" s="90"/>
      <c r="Q38" s="90"/>
      <c r="R38" s="90"/>
      <c r="S38" s="152"/>
      <c r="T38" s="153"/>
      <c r="U38" s="90"/>
      <c r="V38" s="153"/>
      <c r="W38" s="90"/>
    </row>
    <row r="39" spans="1:25" x14ac:dyDescent="0.35">
      <c r="A39" s="400" t="s">
        <v>116</v>
      </c>
      <c r="B39" s="400"/>
      <c r="C39" s="400"/>
      <c r="D39" s="400"/>
      <c r="E39" s="400"/>
      <c r="F39" s="400"/>
      <c r="G39" s="400"/>
      <c r="H39" s="90"/>
      <c r="I39" s="90"/>
      <c r="J39" s="90"/>
      <c r="K39" s="90"/>
      <c r="L39" s="90"/>
      <c r="M39" s="90"/>
      <c r="N39" s="90"/>
      <c r="O39" s="90"/>
      <c r="P39" s="90"/>
      <c r="Q39" s="90"/>
      <c r="R39" s="90"/>
      <c r="S39" s="152"/>
      <c r="T39" s="153"/>
      <c r="U39" s="90"/>
      <c r="V39" s="153"/>
      <c r="W39" s="90"/>
    </row>
    <row r="40" spans="1:25" x14ac:dyDescent="0.35">
      <c r="A40" s="90"/>
      <c r="B40" s="90"/>
      <c r="C40" s="90"/>
      <c r="D40" s="90"/>
      <c r="E40" s="90"/>
      <c r="F40" s="90"/>
      <c r="G40" s="90"/>
      <c r="H40" s="90"/>
      <c r="I40" s="90"/>
      <c r="J40" s="380">
        <v>2017</v>
      </c>
      <c r="K40" s="381"/>
      <c r="L40" s="382">
        <v>2018</v>
      </c>
      <c r="M40" s="383"/>
      <c r="N40" s="384">
        <v>2019</v>
      </c>
      <c r="O40" s="383"/>
      <c r="P40" s="384">
        <v>2020</v>
      </c>
      <c r="Q40" s="383"/>
      <c r="R40" s="384">
        <v>2021</v>
      </c>
      <c r="S40" s="383"/>
      <c r="T40" s="136"/>
      <c r="U40" s="384">
        <v>2022</v>
      </c>
      <c r="V40" s="383"/>
      <c r="W40" s="385">
        <v>2023</v>
      </c>
      <c r="X40" s="386"/>
    </row>
    <row r="41" spans="1:25" ht="26" x14ac:dyDescent="0.35">
      <c r="A41" s="16" t="s">
        <v>56</v>
      </c>
      <c r="B41" s="17" t="s">
        <v>57</v>
      </c>
      <c r="C41" s="13" t="s">
        <v>92</v>
      </c>
      <c r="D41" s="13" t="s">
        <v>59</v>
      </c>
      <c r="E41" s="13" t="s">
        <v>60</v>
      </c>
      <c r="F41" s="13" t="s">
        <v>61</v>
      </c>
      <c r="G41" s="40" t="s">
        <v>62</v>
      </c>
      <c r="H41" s="26" t="s">
        <v>63</v>
      </c>
      <c r="I41" s="27" t="s">
        <v>64</v>
      </c>
      <c r="J41" s="28" t="s">
        <v>47</v>
      </c>
      <c r="K41" s="28" t="s">
        <v>65</v>
      </c>
      <c r="L41" s="28" t="s">
        <v>47</v>
      </c>
      <c r="M41" s="28" t="s">
        <v>65</v>
      </c>
      <c r="N41" s="28" t="s">
        <v>47</v>
      </c>
      <c r="O41" s="28" t="s">
        <v>65</v>
      </c>
      <c r="P41" s="28" t="s">
        <v>47</v>
      </c>
      <c r="Q41" s="28" t="s">
        <v>65</v>
      </c>
      <c r="R41" s="28" t="s">
        <v>47</v>
      </c>
      <c r="S41" s="14"/>
      <c r="T41" s="14" t="s">
        <v>66</v>
      </c>
      <c r="U41" s="28" t="s">
        <v>47</v>
      </c>
      <c r="V41" s="28" t="s">
        <v>65</v>
      </c>
      <c r="W41" s="175" t="s">
        <v>47</v>
      </c>
      <c r="X41" s="252" t="s">
        <v>468</v>
      </c>
      <c r="Y41" s="253" t="s">
        <v>68</v>
      </c>
    </row>
    <row r="42" spans="1:25" s="179" customFormat="1" ht="148" customHeight="1" x14ac:dyDescent="0.35">
      <c r="A42" s="401" t="s">
        <v>39</v>
      </c>
      <c r="B42" s="29" t="s">
        <v>70</v>
      </c>
      <c r="C42" s="231" t="s">
        <v>117</v>
      </c>
      <c r="D42" s="98" t="s">
        <v>94</v>
      </c>
      <c r="E42" s="98" t="s">
        <v>118</v>
      </c>
      <c r="F42" s="98" t="s">
        <v>119</v>
      </c>
      <c r="G42" s="98" t="s">
        <v>108</v>
      </c>
      <c r="H42" s="159" t="s">
        <v>76</v>
      </c>
      <c r="I42" s="178" t="s">
        <v>109</v>
      </c>
      <c r="J42" s="32">
        <v>13</v>
      </c>
      <c r="K42" s="150" t="s">
        <v>78</v>
      </c>
      <c r="L42" s="32">
        <v>10</v>
      </c>
      <c r="M42" s="32">
        <v>5</v>
      </c>
      <c r="N42" s="32">
        <v>12</v>
      </c>
      <c r="O42" s="32">
        <v>2</v>
      </c>
      <c r="P42" s="32">
        <v>14</v>
      </c>
      <c r="Q42" s="32">
        <v>2</v>
      </c>
      <c r="R42" s="32">
        <v>14</v>
      </c>
      <c r="S42" s="32"/>
      <c r="T42" s="32" t="s">
        <v>50</v>
      </c>
      <c r="U42" s="165">
        <v>5</v>
      </c>
      <c r="V42" s="32">
        <v>2</v>
      </c>
      <c r="W42" s="232">
        <v>5</v>
      </c>
      <c r="X42" s="363" t="s">
        <v>108</v>
      </c>
      <c r="Y42" s="219"/>
    </row>
    <row r="43" spans="1:25" s="179" customFormat="1" ht="80.150000000000006" customHeight="1" x14ac:dyDescent="0.35">
      <c r="A43" s="402"/>
      <c r="B43" s="29" t="s">
        <v>84</v>
      </c>
      <c r="C43" s="98" t="s">
        <v>120</v>
      </c>
      <c r="D43" s="98" t="s">
        <v>94</v>
      </c>
      <c r="E43" s="98" t="s">
        <v>121</v>
      </c>
      <c r="F43" s="98" t="s">
        <v>122</v>
      </c>
      <c r="G43" s="98" t="s">
        <v>113</v>
      </c>
      <c r="H43" s="159" t="s">
        <v>76</v>
      </c>
      <c r="I43" s="178" t="s">
        <v>109</v>
      </c>
      <c r="J43" s="32">
        <v>600</v>
      </c>
      <c r="K43" s="32">
        <v>1014</v>
      </c>
      <c r="L43" s="41">
        <v>779</v>
      </c>
      <c r="M43" s="32">
        <v>978</v>
      </c>
      <c r="N43" s="41">
        <v>894</v>
      </c>
      <c r="O43" s="32">
        <v>974</v>
      </c>
      <c r="P43" s="41">
        <v>1009</v>
      </c>
      <c r="Q43" s="32">
        <v>931</v>
      </c>
      <c r="R43" s="41">
        <v>1009</v>
      </c>
      <c r="S43" s="32"/>
      <c r="T43" s="32">
        <v>933</v>
      </c>
      <c r="U43" s="46">
        <v>1009</v>
      </c>
      <c r="V43" s="32">
        <v>897</v>
      </c>
      <c r="W43" s="32" t="s">
        <v>123</v>
      </c>
      <c r="X43" s="161" t="s">
        <v>50</v>
      </c>
      <c r="Y43" s="327" t="s">
        <v>124</v>
      </c>
    </row>
    <row r="44" spans="1:25" x14ac:dyDescent="0.35">
      <c r="A44" s="90"/>
      <c r="B44" s="90"/>
      <c r="C44" s="90"/>
      <c r="D44" s="90"/>
      <c r="E44" s="90"/>
      <c r="F44" s="90"/>
      <c r="G44" s="90"/>
      <c r="H44" s="90"/>
      <c r="I44" s="90"/>
      <c r="J44" s="90"/>
      <c r="K44" s="90"/>
      <c r="L44" s="90"/>
      <c r="M44" s="90"/>
      <c r="N44" s="90"/>
      <c r="O44" s="90"/>
      <c r="P44" s="90"/>
      <c r="Q44" s="90"/>
      <c r="R44" s="90"/>
      <c r="S44" s="90"/>
      <c r="T44" s="90"/>
      <c r="U44" s="90"/>
      <c r="V44" s="90"/>
    </row>
    <row r="45" spans="1:25" x14ac:dyDescent="0.35">
      <c r="A45" s="92" t="s">
        <v>125</v>
      </c>
      <c r="B45" s="90"/>
      <c r="C45" s="90"/>
      <c r="D45" s="90"/>
      <c r="E45" s="90"/>
      <c r="F45" s="90"/>
      <c r="G45" s="90"/>
      <c r="H45" s="90"/>
      <c r="I45" s="90"/>
      <c r="J45" s="90"/>
      <c r="K45" s="90"/>
      <c r="L45" s="90"/>
      <c r="M45" s="90"/>
      <c r="N45" s="90"/>
      <c r="O45" s="90"/>
      <c r="P45" s="90"/>
      <c r="Q45" s="90"/>
      <c r="R45" s="90"/>
      <c r="S45" s="90"/>
      <c r="T45" s="90"/>
      <c r="U45" s="90"/>
      <c r="V45" s="90"/>
    </row>
    <row r="46" spans="1:25" ht="15" customHeight="1" x14ac:dyDescent="0.35">
      <c r="A46" s="139" t="s">
        <v>126</v>
      </c>
      <c r="B46" s="93"/>
      <c r="C46" s="93"/>
      <c r="D46" s="93"/>
      <c r="E46" s="93"/>
      <c r="F46" s="93"/>
      <c r="G46" s="94"/>
      <c r="H46" s="90"/>
      <c r="I46" s="90"/>
      <c r="J46" s="90"/>
      <c r="K46" s="90"/>
      <c r="L46" s="90"/>
      <c r="M46" s="90"/>
      <c r="N46" s="90"/>
      <c r="O46" s="90"/>
      <c r="P46" s="90"/>
      <c r="Q46" s="90"/>
      <c r="R46" s="90"/>
      <c r="S46" s="90"/>
      <c r="T46" s="90"/>
      <c r="U46" s="90"/>
      <c r="V46" s="90"/>
    </row>
    <row r="47" spans="1:25" s="179" customFormat="1" ht="15" customHeight="1" x14ac:dyDescent="0.35">
      <c r="A47" s="139" t="s">
        <v>127</v>
      </c>
      <c r="B47" s="93"/>
      <c r="C47" s="93"/>
      <c r="D47" s="93"/>
      <c r="E47" s="93"/>
      <c r="F47" s="93"/>
      <c r="G47" s="94"/>
      <c r="H47" s="233"/>
      <c r="I47" s="233"/>
      <c r="J47" s="233"/>
      <c r="K47" s="233"/>
      <c r="L47" s="233"/>
      <c r="M47" s="233"/>
      <c r="N47" s="233"/>
      <c r="O47" s="233"/>
      <c r="P47" s="233"/>
      <c r="Q47" s="233"/>
      <c r="R47" s="233"/>
      <c r="S47" s="233"/>
      <c r="T47" s="233"/>
      <c r="U47" s="233"/>
      <c r="V47" s="233"/>
    </row>
    <row r="48" spans="1:25" s="61" customFormat="1" x14ac:dyDescent="0.35">
      <c r="A48" s="139" t="s">
        <v>128</v>
      </c>
      <c r="B48" s="180"/>
      <c r="C48" s="180"/>
      <c r="D48" s="180"/>
      <c r="E48" s="180"/>
      <c r="F48" s="180"/>
      <c r="G48" s="181"/>
      <c r="I48" s="63"/>
    </row>
    <row r="49" spans="1:25" x14ac:dyDescent="0.35">
      <c r="A49" s="139" t="s">
        <v>129</v>
      </c>
      <c r="B49" s="93"/>
      <c r="C49" s="93"/>
      <c r="D49" s="93"/>
      <c r="E49" s="93"/>
      <c r="F49" s="93"/>
      <c r="G49" s="94"/>
      <c r="H49" s="90"/>
      <c r="I49" s="90"/>
      <c r="J49" s="90"/>
      <c r="K49" s="90"/>
      <c r="L49" s="90"/>
      <c r="M49" s="90"/>
      <c r="N49" s="90"/>
      <c r="O49" s="90"/>
      <c r="P49" s="90"/>
      <c r="Q49" s="90"/>
      <c r="R49" s="90"/>
      <c r="S49" s="90"/>
      <c r="T49" s="90"/>
      <c r="U49" s="90"/>
      <c r="V49" s="90"/>
    </row>
    <row r="50" spans="1:25" x14ac:dyDescent="0.35">
      <c r="A50" s="399" t="s">
        <v>130</v>
      </c>
      <c r="B50" s="399"/>
      <c r="C50" s="399"/>
      <c r="D50" s="399"/>
      <c r="E50" s="399"/>
      <c r="F50" s="399"/>
      <c r="G50" s="399"/>
      <c r="H50" s="90"/>
      <c r="I50" s="90"/>
      <c r="J50" s="90"/>
      <c r="K50" s="90"/>
      <c r="L50" s="90"/>
      <c r="M50" s="90"/>
      <c r="N50" s="90"/>
      <c r="O50" s="90"/>
      <c r="P50" s="90"/>
      <c r="Q50" s="90"/>
      <c r="R50" s="90"/>
      <c r="S50" s="90"/>
      <c r="T50" s="90"/>
      <c r="U50" s="90"/>
      <c r="V50" s="90"/>
    </row>
    <row r="51" spans="1:25" x14ac:dyDescent="0.35">
      <c r="H51" s="90"/>
      <c r="I51" s="90"/>
      <c r="J51" s="90"/>
      <c r="K51" s="90"/>
      <c r="L51" s="90"/>
      <c r="M51" s="90"/>
      <c r="N51" s="90"/>
      <c r="O51" s="90"/>
      <c r="P51" s="90"/>
      <c r="Q51" s="90"/>
      <c r="R51" s="90"/>
      <c r="S51" s="90"/>
      <c r="T51" s="90"/>
      <c r="U51" s="90"/>
      <c r="V51" s="90"/>
    </row>
    <row r="52" spans="1:25" x14ac:dyDescent="0.35">
      <c r="A52" s="90"/>
      <c r="B52" s="90"/>
      <c r="C52" s="90"/>
      <c r="D52" s="90"/>
      <c r="E52" s="90"/>
      <c r="F52" s="90"/>
      <c r="G52" s="90"/>
      <c r="H52" s="90"/>
      <c r="I52" s="90"/>
      <c r="J52" s="90"/>
      <c r="K52" s="90"/>
      <c r="L52" s="90"/>
      <c r="M52" s="90"/>
      <c r="N52" s="90"/>
      <c r="O52" s="90"/>
      <c r="P52" s="90"/>
      <c r="Q52" s="90"/>
      <c r="R52" s="90"/>
      <c r="S52" s="90"/>
      <c r="T52" s="90"/>
      <c r="U52" s="90"/>
      <c r="V52" s="90"/>
    </row>
    <row r="53" spans="1:25" x14ac:dyDescent="0.35">
      <c r="A53" s="90"/>
      <c r="B53" s="90"/>
      <c r="C53" s="90"/>
      <c r="D53" s="90"/>
      <c r="E53" s="90"/>
      <c r="F53" s="90"/>
      <c r="G53" s="90"/>
      <c r="H53" s="90"/>
      <c r="I53" s="90"/>
      <c r="J53" s="380">
        <v>2017</v>
      </c>
      <c r="K53" s="381"/>
      <c r="L53" s="382">
        <v>2018</v>
      </c>
      <c r="M53" s="383"/>
      <c r="N53" s="384">
        <v>2019</v>
      </c>
      <c r="O53" s="383"/>
      <c r="P53" s="384">
        <v>2020</v>
      </c>
      <c r="Q53" s="383"/>
      <c r="R53" s="384">
        <v>2021</v>
      </c>
      <c r="S53" s="383"/>
      <c r="T53" s="136"/>
      <c r="U53" s="384">
        <v>2022</v>
      </c>
      <c r="V53" s="383"/>
      <c r="W53" s="385">
        <v>2023</v>
      </c>
      <c r="X53" s="386"/>
    </row>
    <row r="54" spans="1:25" ht="41.15" customHeight="1" x14ac:dyDescent="0.35">
      <c r="A54" s="16" t="s">
        <v>56</v>
      </c>
      <c r="B54" s="17" t="s">
        <v>57</v>
      </c>
      <c r="C54" s="13" t="s">
        <v>92</v>
      </c>
      <c r="D54" s="13" t="s">
        <v>59</v>
      </c>
      <c r="E54" s="13" t="s">
        <v>60</v>
      </c>
      <c r="F54" s="13" t="s">
        <v>61</v>
      </c>
      <c r="G54" s="40" t="s">
        <v>62</v>
      </c>
      <c r="H54" s="26" t="s">
        <v>63</v>
      </c>
      <c r="I54" s="27" t="s">
        <v>64</v>
      </c>
      <c r="J54" s="28" t="s">
        <v>47</v>
      </c>
      <c r="K54" s="28" t="s">
        <v>65</v>
      </c>
      <c r="L54" s="28" t="s">
        <v>47</v>
      </c>
      <c r="M54" s="28" t="s">
        <v>65</v>
      </c>
      <c r="N54" s="28" t="s">
        <v>47</v>
      </c>
      <c r="O54" s="28" t="s">
        <v>65</v>
      </c>
      <c r="P54" s="28" t="s">
        <v>47</v>
      </c>
      <c r="Q54" s="28" t="s">
        <v>65</v>
      </c>
      <c r="R54" s="28" t="s">
        <v>47</v>
      </c>
      <c r="S54" s="101"/>
      <c r="T54" s="14" t="s">
        <v>65</v>
      </c>
      <c r="U54" s="28" t="s">
        <v>47</v>
      </c>
      <c r="V54" s="175" t="s">
        <v>65</v>
      </c>
      <c r="W54" s="175" t="s">
        <v>47</v>
      </c>
      <c r="X54" s="252" t="s">
        <v>468</v>
      </c>
      <c r="Y54" s="253" t="s">
        <v>68</v>
      </c>
    </row>
    <row r="55" spans="1:25" ht="101.15" customHeight="1" x14ac:dyDescent="0.35">
      <c r="A55" s="221" t="s">
        <v>131</v>
      </c>
      <c r="B55" s="131"/>
      <c r="C55" s="226" t="s">
        <v>132</v>
      </c>
      <c r="D55" s="131"/>
      <c r="E55" s="403" t="s">
        <v>133</v>
      </c>
      <c r="F55" s="131"/>
      <c r="G55" s="131"/>
      <c r="H55" s="15"/>
      <c r="I55" s="132"/>
      <c r="J55" s="37" t="s">
        <v>50</v>
      </c>
      <c r="K55" s="37" t="s">
        <v>50</v>
      </c>
      <c r="L55" s="37" t="s">
        <v>50</v>
      </c>
      <c r="M55" s="37" t="s">
        <v>50</v>
      </c>
      <c r="N55" s="37" t="s">
        <v>50</v>
      </c>
      <c r="O55" s="37" t="s">
        <v>50</v>
      </c>
      <c r="P55" s="37" t="s">
        <v>50</v>
      </c>
      <c r="Q55" s="37" t="s">
        <v>50</v>
      </c>
      <c r="R55" s="37" t="s">
        <v>50</v>
      </c>
      <c r="S55" s="133"/>
      <c r="T55" s="19">
        <v>18</v>
      </c>
      <c r="U55" s="19">
        <v>35</v>
      </c>
      <c r="V55" s="209">
        <v>63</v>
      </c>
      <c r="W55" s="209">
        <v>50</v>
      </c>
      <c r="X55" s="209">
        <v>78</v>
      </c>
      <c r="Y55" s="425" t="s">
        <v>134</v>
      </c>
    </row>
    <row r="56" spans="1:25" ht="39" x14ac:dyDescent="0.35">
      <c r="A56" s="220"/>
      <c r="B56" s="220"/>
      <c r="C56" s="227" t="s">
        <v>135</v>
      </c>
      <c r="D56" s="220"/>
      <c r="E56" s="404"/>
      <c r="F56" s="220"/>
      <c r="G56" s="220"/>
      <c r="H56" s="220"/>
      <c r="I56" s="220"/>
      <c r="J56" s="37" t="s">
        <v>50</v>
      </c>
      <c r="K56" s="37" t="s">
        <v>50</v>
      </c>
      <c r="L56" s="37" t="s">
        <v>50</v>
      </c>
      <c r="M56" s="37" t="s">
        <v>50</v>
      </c>
      <c r="N56" s="37" t="s">
        <v>50</v>
      </c>
      <c r="O56" s="37" t="s">
        <v>50</v>
      </c>
      <c r="P56" s="37" t="s">
        <v>50</v>
      </c>
      <c r="Q56" s="37" t="s">
        <v>50</v>
      </c>
      <c r="R56" s="37" t="s">
        <v>50</v>
      </c>
      <c r="S56" s="220"/>
      <c r="T56" s="259">
        <v>220</v>
      </c>
      <c r="U56" s="249" t="s">
        <v>50</v>
      </c>
      <c r="V56" s="249">
        <v>200</v>
      </c>
      <c r="W56" s="244">
        <v>240</v>
      </c>
      <c r="X56" s="364" t="s">
        <v>470</v>
      </c>
      <c r="Y56" s="426"/>
    </row>
    <row r="57" spans="1:25" x14ac:dyDescent="0.35">
      <c r="A57" s="92" t="s">
        <v>136</v>
      </c>
      <c r="B57" s="90"/>
      <c r="C57" s="90"/>
      <c r="D57" s="90"/>
      <c r="E57" s="90"/>
      <c r="F57" s="90"/>
      <c r="G57" s="90"/>
      <c r="H57" s="90"/>
      <c r="I57" s="90"/>
      <c r="J57" s="90"/>
      <c r="K57" s="90"/>
      <c r="L57" s="90"/>
      <c r="M57" s="90"/>
      <c r="N57" s="90"/>
      <c r="O57" s="90"/>
      <c r="P57" s="90"/>
      <c r="Q57" s="90"/>
      <c r="R57" s="90"/>
      <c r="S57" s="90"/>
      <c r="T57" s="90"/>
      <c r="U57" s="90"/>
      <c r="V57" s="90"/>
    </row>
    <row r="58" spans="1:25" s="61" customFormat="1" ht="15" customHeight="1" x14ac:dyDescent="0.35">
      <c r="A58" s="139" t="s">
        <v>137</v>
      </c>
      <c r="B58" s="180"/>
      <c r="C58" s="180"/>
      <c r="D58" s="180"/>
      <c r="E58" s="180"/>
      <c r="F58" s="180"/>
      <c r="G58" s="181"/>
      <c r="H58" s="225"/>
      <c r="I58" s="225"/>
      <c r="J58" s="225"/>
      <c r="K58" s="225"/>
      <c r="L58" s="225"/>
      <c r="M58" s="225"/>
      <c r="N58" s="225"/>
      <c r="O58" s="225"/>
      <c r="P58" s="225"/>
      <c r="Q58" s="225"/>
      <c r="R58" s="225"/>
      <c r="S58" s="225"/>
      <c r="T58" s="225"/>
      <c r="U58" s="225"/>
      <c r="V58" s="225"/>
    </row>
    <row r="59" spans="1:25" s="61" customFormat="1" ht="15" customHeight="1" x14ac:dyDescent="0.35">
      <c r="A59" s="399" t="s">
        <v>138</v>
      </c>
      <c r="B59" s="399"/>
      <c r="C59" s="399"/>
      <c r="D59" s="399"/>
      <c r="E59" s="399"/>
      <c r="F59" s="399"/>
      <c r="G59" s="399"/>
      <c r="H59" s="225"/>
      <c r="I59" s="225"/>
      <c r="J59" s="225"/>
      <c r="K59" s="225"/>
      <c r="L59" s="225"/>
      <c r="M59" s="225"/>
      <c r="N59" s="225"/>
      <c r="O59" s="225"/>
      <c r="P59" s="225"/>
      <c r="Q59" s="225"/>
      <c r="R59" s="225"/>
      <c r="S59" s="225"/>
      <c r="T59" s="225"/>
      <c r="U59" s="225"/>
      <c r="V59" s="225"/>
    </row>
    <row r="60" spans="1:25" x14ac:dyDescent="0.35">
      <c r="A60" s="90"/>
      <c r="B60" s="90"/>
      <c r="C60" s="90"/>
      <c r="D60" s="90"/>
      <c r="E60" s="90"/>
      <c r="F60" s="90"/>
      <c r="G60" s="90"/>
      <c r="H60" s="90"/>
      <c r="I60" s="90"/>
      <c r="J60" s="90"/>
      <c r="K60" s="90"/>
      <c r="L60" s="90"/>
      <c r="M60" s="90"/>
      <c r="N60" s="90"/>
      <c r="O60" s="90"/>
      <c r="P60" s="90"/>
      <c r="Q60" s="90"/>
      <c r="R60" s="90"/>
      <c r="S60" s="90"/>
      <c r="T60" s="90"/>
      <c r="U60" s="90"/>
      <c r="V60" s="90"/>
    </row>
    <row r="61" spans="1:25" x14ac:dyDescent="0.35">
      <c r="A61" s="91"/>
      <c r="B61" s="90"/>
      <c r="C61" s="90"/>
      <c r="D61" s="90"/>
      <c r="E61" s="90"/>
      <c r="F61" s="90"/>
      <c r="G61" s="90"/>
      <c r="H61" s="90"/>
      <c r="I61" s="90"/>
      <c r="J61" s="384">
        <v>2017</v>
      </c>
      <c r="K61" s="383"/>
      <c r="L61" s="384">
        <v>2018</v>
      </c>
      <c r="M61" s="383"/>
      <c r="N61" s="384">
        <v>2019</v>
      </c>
      <c r="O61" s="383"/>
      <c r="P61" s="384">
        <v>2020</v>
      </c>
      <c r="Q61" s="383"/>
      <c r="R61" s="138">
        <v>2021</v>
      </c>
      <c r="S61" s="136"/>
      <c r="T61" s="384">
        <v>2022</v>
      </c>
      <c r="U61" s="383"/>
      <c r="V61" s="385">
        <v>2023</v>
      </c>
      <c r="W61" s="386"/>
    </row>
    <row r="62" spans="1:25" ht="26" x14ac:dyDescent="0.35">
      <c r="A62" s="11" t="s">
        <v>56</v>
      </c>
      <c r="B62" s="12" t="s">
        <v>57</v>
      </c>
      <c r="C62" s="13" t="s">
        <v>58</v>
      </c>
      <c r="D62" s="13" t="s">
        <v>59</v>
      </c>
      <c r="E62" s="13" t="s">
        <v>60</v>
      </c>
      <c r="F62" s="13" t="s">
        <v>61</v>
      </c>
      <c r="G62" s="12" t="s">
        <v>62</v>
      </c>
      <c r="H62" s="13" t="s">
        <v>63</v>
      </c>
      <c r="I62" s="12" t="s">
        <v>64</v>
      </c>
      <c r="J62" s="14" t="s">
        <v>47</v>
      </c>
      <c r="K62" s="14" t="s">
        <v>65</v>
      </c>
      <c r="L62" s="14" t="s">
        <v>47</v>
      </c>
      <c r="M62" s="14" t="s">
        <v>65</v>
      </c>
      <c r="N62" s="14" t="s">
        <v>47</v>
      </c>
      <c r="O62" s="14" t="s">
        <v>65</v>
      </c>
      <c r="P62" s="14" t="s">
        <v>47</v>
      </c>
      <c r="Q62" s="14" t="s">
        <v>65</v>
      </c>
      <c r="R62" s="14" t="s">
        <v>47</v>
      </c>
      <c r="S62" s="14" t="s">
        <v>65</v>
      </c>
      <c r="T62" s="143" t="s">
        <v>47</v>
      </c>
      <c r="U62" s="14" t="s">
        <v>65</v>
      </c>
      <c r="V62" s="144" t="s">
        <v>47</v>
      </c>
      <c r="W62" s="252" t="s">
        <v>468</v>
      </c>
      <c r="X62" s="253" t="s">
        <v>68</v>
      </c>
    </row>
    <row r="63" spans="1:25" ht="39.5" x14ac:dyDescent="0.35">
      <c r="A63" s="387" t="s">
        <v>139</v>
      </c>
      <c r="B63" s="388" t="s">
        <v>70</v>
      </c>
      <c r="C63" s="388" t="s">
        <v>140</v>
      </c>
      <c r="D63" s="388" t="s">
        <v>72</v>
      </c>
      <c r="E63" s="388" t="s">
        <v>141</v>
      </c>
      <c r="F63" s="388" t="s">
        <v>142</v>
      </c>
      <c r="G63" s="388" t="s">
        <v>75</v>
      </c>
      <c r="H63" s="30" t="s">
        <v>76</v>
      </c>
      <c r="I63" s="59" t="s">
        <v>143</v>
      </c>
      <c r="J63" s="37" t="s">
        <v>78</v>
      </c>
      <c r="K63" s="43">
        <v>0.89</v>
      </c>
      <c r="L63" s="44">
        <v>0.9</v>
      </c>
      <c r="M63" s="43">
        <v>0.93</v>
      </c>
      <c r="N63" s="43">
        <v>0.95</v>
      </c>
      <c r="O63" s="43">
        <v>0.94</v>
      </c>
      <c r="P63" s="44">
        <v>0.95</v>
      </c>
      <c r="Q63" s="43">
        <v>0.96</v>
      </c>
      <c r="R63" s="44">
        <v>0.95</v>
      </c>
      <c r="S63" s="43"/>
      <c r="T63" s="44">
        <v>0.95</v>
      </c>
      <c r="U63" s="43">
        <v>0.93</v>
      </c>
      <c r="V63" s="326">
        <v>0.95</v>
      </c>
      <c r="W63" s="255">
        <v>0.96</v>
      </c>
      <c r="X63" s="421" t="s">
        <v>79</v>
      </c>
    </row>
    <row r="64" spans="1:25" x14ac:dyDescent="0.35">
      <c r="A64" s="387"/>
      <c r="B64" s="388"/>
      <c r="C64" s="388" t="s">
        <v>140</v>
      </c>
      <c r="D64" s="388"/>
      <c r="E64" s="388" t="s">
        <v>144</v>
      </c>
      <c r="F64" s="388" t="s">
        <v>145</v>
      </c>
      <c r="G64" s="388" t="s">
        <v>75</v>
      </c>
      <c r="H64" s="141" t="s">
        <v>80</v>
      </c>
      <c r="I64" s="37" t="s">
        <v>78</v>
      </c>
      <c r="J64" s="37" t="s">
        <v>78</v>
      </c>
      <c r="K64" s="96">
        <v>0.89</v>
      </c>
      <c r="L64" s="42"/>
      <c r="M64" s="42">
        <v>0.94</v>
      </c>
      <c r="N64" s="42"/>
      <c r="O64" s="42">
        <v>0.94</v>
      </c>
      <c r="P64" s="42"/>
      <c r="Q64" s="42">
        <v>0.96</v>
      </c>
      <c r="R64" s="42"/>
      <c r="S64" s="42">
        <v>0.94</v>
      </c>
      <c r="T64" s="42"/>
      <c r="U64" s="42"/>
      <c r="V64" s="189"/>
      <c r="W64" s="256"/>
      <c r="X64" s="421"/>
    </row>
    <row r="65" spans="1:24" x14ac:dyDescent="0.35">
      <c r="A65" s="387"/>
      <c r="B65" s="388"/>
      <c r="C65" s="388" t="s">
        <v>140</v>
      </c>
      <c r="D65" s="388"/>
      <c r="E65" s="388" t="s">
        <v>144</v>
      </c>
      <c r="F65" s="388" t="s">
        <v>145</v>
      </c>
      <c r="G65" s="388" t="s">
        <v>75</v>
      </c>
      <c r="H65" s="141" t="s">
        <v>81</v>
      </c>
      <c r="I65" s="37" t="s">
        <v>78</v>
      </c>
      <c r="J65" s="37" t="s">
        <v>78</v>
      </c>
      <c r="K65" s="96">
        <v>0.91</v>
      </c>
      <c r="L65" s="42"/>
      <c r="M65" s="42">
        <v>0.91</v>
      </c>
      <c r="N65" s="42"/>
      <c r="O65" s="42">
        <v>0.89</v>
      </c>
      <c r="P65" s="42"/>
      <c r="Q65" s="42">
        <v>0.91</v>
      </c>
      <c r="R65" s="42"/>
      <c r="S65" s="42">
        <v>0.9</v>
      </c>
      <c r="T65" s="42"/>
      <c r="U65" s="42"/>
      <c r="V65" s="189"/>
      <c r="W65" s="256"/>
      <c r="X65" s="421"/>
    </row>
    <row r="66" spans="1:24" x14ac:dyDescent="0.35">
      <c r="A66" s="387"/>
      <c r="B66" s="388"/>
      <c r="C66" s="388" t="s">
        <v>140</v>
      </c>
      <c r="D66" s="388"/>
      <c r="E66" s="388" t="s">
        <v>144</v>
      </c>
      <c r="F66" s="388" t="s">
        <v>145</v>
      </c>
      <c r="G66" s="388" t="s">
        <v>75</v>
      </c>
      <c r="H66" s="141" t="s">
        <v>82</v>
      </c>
      <c r="I66" s="37" t="s">
        <v>78</v>
      </c>
      <c r="J66" s="37" t="s">
        <v>78</v>
      </c>
      <c r="K66" s="37" t="s">
        <v>78</v>
      </c>
      <c r="L66" s="37" t="s">
        <v>78</v>
      </c>
      <c r="M66" s="37" t="s">
        <v>78</v>
      </c>
      <c r="N66" s="37" t="s">
        <v>78</v>
      </c>
      <c r="O66" s="42"/>
      <c r="P66" s="42"/>
      <c r="Q66" s="42"/>
      <c r="R66" s="42"/>
      <c r="S66" s="42"/>
      <c r="T66" s="42"/>
      <c r="U66" s="42"/>
      <c r="V66" s="189"/>
      <c r="W66" s="256"/>
      <c r="X66" s="421"/>
    </row>
    <row r="67" spans="1:24" ht="89.25" customHeight="1" x14ac:dyDescent="0.35">
      <c r="A67" s="387"/>
      <c r="B67" s="388"/>
      <c r="C67" s="388" t="s">
        <v>140</v>
      </c>
      <c r="D67" s="388"/>
      <c r="E67" s="388" t="s">
        <v>144</v>
      </c>
      <c r="F67" s="388" t="s">
        <v>145</v>
      </c>
      <c r="G67" s="388" t="s">
        <v>75</v>
      </c>
      <c r="H67" s="141" t="s">
        <v>83</v>
      </c>
      <c r="I67" s="37" t="s">
        <v>78</v>
      </c>
      <c r="J67" s="37" t="s">
        <v>78</v>
      </c>
      <c r="K67" s="37" t="s">
        <v>78</v>
      </c>
      <c r="L67" s="37" t="s">
        <v>78</v>
      </c>
      <c r="M67" s="37" t="s">
        <v>78</v>
      </c>
      <c r="N67" s="37" t="s">
        <v>78</v>
      </c>
      <c r="O67" s="42"/>
      <c r="P67" s="42"/>
      <c r="Q67" s="42"/>
      <c r="R67" s="42"/>
      <c r="S67" s="42"/>
      <c r="T67" s="42"/>
      <c r="U67" s="42"/>
      <c r="V67" s="189"/>
      <c r="W67" s="256"/>
      <c r="X67" s="421"/>
    </row>
    <row r="68" spans="1:24" ht="60" customHeight="1" x14ac:dyDescent="0.35">
      <c r="A68" s="387"/>
      <c r="B68" s="388" t="s">
        <v>84</v>
      </c>
      <c r="C68" s="389" t="s">
        <v>146</v>
      </c>
      <c r="D68" s="388" t="s">
        <v>72</v>
      </c>
      <c r="E68" s="388" t="s">
        <v>147</v>
      </c>
      <c r="F68" s="388" t="s">
        <v>148</v>
      </c>
      <c r="G68" s="388" t="s">
        <v>75</v>
      </c>
      <c r="H68" s="30" t="s">
        <v>76</v>
      </c>
      <c r="I68" s="59" t="s">
        <v>149</v>
      </c>
      <c r="J68" s="37" t="s">
        <v>78</v>
      </c>
      <c r="K68" s="43">
        <v>0.57999999999999996</v>
      </c>
      <c r="L68" s="44">
        <v>0.5</v>
      </c>
      <c r="M68" s="44">
        <v>0.75</v>
      </c>
      <c r="N68" s="54">
        <v>0.45</v>
      </c>
      <c r="O68" s="44">
        <v>0.75</v>
      </c>
      <c r="P68" s="44">
        <v>0.4</v>
      </c>
      <c r="Q68" s="44">
        <v>0.73</v>
      </c>
      <c r="R68" s="44">
        <v>0.4</v>
      </c>
      <c r="S68" s="44"/>
      <c r="T68" s="44">
        <v>0.6</v>
      </c>
      <c r="U68" s="44">
        <v>0.61</v>
      </c>
      <c r="V68" s="326">
        <v>0.6</v>
      </c>
      <c r="W68" s="257" t="s">
        <v>471</v>
      </c>
      <c r="X68" s="421"/>
    </row>
    <row r="69" spans="1:24" ht="15" customHeight="1" x14ac:dyDescent="0.35">
      <c r="A69" s="387"/>
      <c r="B69" s="388"/>
      <c r="C69" s="389" t="s">
        <v>146</v>
      </c>
      <c r="D69" s="388"/>
      <c r="E69" s="388" t="s">
        <v>150</v>
      </c>
      <c r="F69" s="388" t="s">
        <v>148</v>
      </c>
      <c r="G69" s="388" t="s">
        <v>75</v>
      </c>
      <c r="H69" s="141" t="s">
        <v>80</v>
      </c>
      <c r="I69" s="37" t="s">
        <v>78</v>
      </c>
      <c r="J69" s="37" t="s">
        <v>78</v>
      </c>
      <c r="K69" s="96">
        <v>0.55000000000000004</v>
      </c>
      <c r="L69" s="45"/>
      <c r="M69" s="52">
        <v>0.73</v>
      </c>
      <c r="N69" s="97"/>
      <c r="O69" s="53">
        <v>0.73</v>
      </c>
      <c r="P69" s="45"/>
      <c r="Q69" s="45">
        <v>0.71</v>
      </c>
      <c r="R69" s="45"/>
      <c r="S69" s="45"/>
      <c r="T69" s="45"/>
      <c r="U69" s="45"/>
      <c r="V69" s="190"/>
      <c r="W69" s="258"/>
      <c r="X69" s="421"/>
    </row>
    <row r="70" spans="1:24" ht="15" customHeight="1" x14ac:dyDescent="0.35">
      <c r="A70" s="387"/>
      <c r="B70" s="388"/>
      <c r="C70" s="389" t="s">
        <v>146</v>
      </c>
      <c r="D70" s="388"/>
      <c r="E70" s="388" t="s">
        <v>150</v>
      </c>
      <c r="F70" s="388" t="s">
        <v>148</v>
      </c>
      <c r="G70" s="388" t="s">
        <v>75</v>
      </c>
      <c r="H70" s="141" t="s">
        <v>81</v>
      </c>
      <c r="I70" s="37" t="s">
        <v>78</v>
      </c>
      <c r="J70" s="37" t="s">
        <v>78</v>
      </c>
      <c r="K70" s="96">
        <v>0.75</v>
      </c>
      <c r="L70" s="45"/>
      <c r="M70" s="52">
        <v>0.84</v>
      </c>
      <c r="N70" s="97"/>
      <c r="O70" s="53">
        <v>0.91</v>
      </c>
      <c r="P70" s="45"/>
      <c r="Q70" s="45">
        <v>0.85</v>
      </c>
      <c r="R70" s="45"/>
      <c r="S70" s="45"/>
      <c r="T70" s="45"/>
      <c r="U70" s="45"/>
      <c r="V70" s="190"/>
      <c r="W70" s="258"/>
      <c r="X70" s="421"/>
    </row>
    <row r="71" spans="1:24" ht="15" customHeight="1" x14ac:dyDescent="0.35">
      <c r="A71" s="387"/>
      <c r="B71" s="388"/>
      <c r="C71" s="389" t="s">
        <v>146</v>
      </c>
      <c r="D71" s="388"/>
      <c r="E71" s="388" t="s">
        <v>150</v>
      </c>
      <c r="F71" s="388" t="s">
        <v>148</v>
      </c>
      <c r="G71" s="388" t="s">
        <v>75</v>
      </c>
      <c r="H71" s="141" t="s">
        <v>82</v>
      </c>
      <c r="I71" s="37" t="s">
        <v>78</v>
      </c>
      <c r="J71" s="37" t="s">
        <v>78</v>
      </c>
      <c r="K71" s="37" t="s">
        <v>78</v>
      </c>
      <c r="L71" s="37" t="s">
        <v>78</v>
      </c>
      <c r="M71" s="37" t="s">
        <v>78</v>
      </c>
      <c r="N71" s="55"/>
      <c r="O71" s="45"/>
      <c r="P71" s="45"/>
      <c r="Q71" s="45"/>
      <c r="R71" s="45"/>
      <c r="S71" s="45"/>
      <c r="T71" s="45"/>
      <c r="U71" s="45"/>
      <c r="V71" s="190"/>
      <c r="W71" s="258"/>
      <c r="X71" s="421"/>
    </row>
    <row r="72" spans="1:24" ht="38.25" customHeight="1" x14ac:dyDescent="0.35">
      <c r="A72" s="387"/>
      <c r="B72" s="388"/>
      <c r="C72" s="389" t="s">
        <v>146</v>
      </c>
      <c r="D72" s="388"/>
      <c r="E72" s="388" t="s">
        <v>150</v>
      </c>
      <c r="F72" s="388" t="s">
        <v>148</v>
      </c>
      <c r="G72" s="388" t="s">
        <v>75</v>
      </c>
      <c r="H72" s="141" t="s">
        <v>83</v>
      </c>
      <c r="I72" s="37" t="s">
        <v>78</v>
      </c>
      <c r="J72" s="37" t="s">
        <v>78</v>
      </c>
      <c r="K72" s="37" t="s">
        <v>78</v>
      </c>
      <c r="L72" s="37" t="s">
        <v>78</v>
      </c>
      <c r="M72" s="37" t="s">
        <v>78</v>
      </c>
      <c r="N72" s="45"/>
      <c r="O72" s="45"/>
      <c r="P72" s="45"/>
      <c r="Q72" s="45"/>
      <c r="R72" s="45"/>
      <c r="S72" s="45"/>
      <c r="T72" s="45"/>
      <c r="U72" s="45"/>
      <c r="V72" s="190"/>
      <c r="W72" s="258"/>
      <c r="X72" s="421"/>
    </row>
    <row r="73" spans="1:24" ht="39.5" x14ac:dyDescent="0.35">
      <c r="A73" s="387"/>
      <c r="B73" s="388" t="s">
        <v>88</v>
      </c>
      <c r="C73" s="390" t="s">
        <v>151</v>
      </c>
      <c r="D73" s="388" t="s">
        <v>72</v>
      </c>
      <c r="E73" s="388" t="s">
        <v>152</v>
      </c>
      <c r="F73" s="388" t="s">
        <v>74</v>
      </c>
      <c r="G73" s="388" t="s">
        <v>75</v>
      </c>
      <c r="H73" s="30" t="s">
        <v>76</v>
      </c>
      <c r="I73" s="59" t="s">
        <v>153</v>
      </c>
      <c r="J73" s="37" t="s">
        <v>78</v>
      </c>
      <c r="K73" s="43">
        <v>0.61</v>
      </c>
      <c r="L73" s="44">
        <v>0.4</v>
      </c>
      <c r="M73" s="44">
        <v>0.73</v>
      </c>
      <c r="N73" s="44">
        <v>0.4</v>
      </c>
      <c r="O73" s="44">
        <v>0.68</v>
      </c>
      <c r="P73" s="44">
        <v>0.35</v>
      </c>
      <c r="Q73" s="44">
        <v>0.61</v>
      </c>
      <c r="R73" s="44">
        <v>0.35</v>
      </c>
      <c r="S73" s="44"/>
      <c r="T73" s="44">
        <v>0.5</v>
      </c>
      <c r="U73" s="44">
        <v>0.4</v>
      </c>
      <c r="V73" s="326">
        <v>0.5</v>
      </c>
      <c r="W73" s="365" t="s">
        <v>469</v>
      </c>
      <c r="X73" s="421"/>
    </row>
    <row r="74" spans="1:24" x14ac:dyDescent="0.35">
      <c r="A74" s="387"/>
      <c r="B74" s="388"/>
      <c r="C74" s="391"/>
      <c r="D74" s="388"/>
      <c r="E74" s="388" t="s">
        <v>154</v>
      </c>
      <c r="F74" s="388" t="s">
        <v>74</v>
      </c>
      <c r="G74" s="388" t="s">
        <v>75</v>
      </c>
      <c r="H74" s="141" t="s">
        <v>80</v>
      </c>
      <c r="I74" s="37" t="s">
        <v>78</v>
      </c>
      <c r="J74" s="37" t="s">
        <v>78</v>
      </c>
      <c r="K74" s="96">
        <v>0.64</v>
      </c>
      <c r="L74" s="42"/>
      <c r="M74" s="42">
        <v>0.78</v>
      </c>
      <c r="N74" s="42"/>
      <c r="O74" s="42">
        <v>0.71</v>
      </c>
      <c r="P74" s="42"/>
      <c r="Q74" s="42">
        <v>0.65</v>
      </c>
      <c r="R74" s="42"/>
      <c r="S74" s="42">
        <v>0.53</v>
      </c>
      <c r="T74" s="42"/>
      <c r="U74" s="42"/>
      <c r="V74" s="189"/>
      <c r="W74" s="256"/>
      <c r="X74" s="421"/>
    </row>
    <row r="75" spans="1:24" x14ac:dyDescent="0.35">
      <c r="A75" s="387"/>
      <c r="B75" s="388"/>
      <c r="C75" s="391"/>
      <c r="D75" s="388"/>
      <c r="E75" s="388" t="s">
        <v>154</v>
      </c>
      <c r="F75" s="388" t="s">
        <v>74</v>
      </c>
      <c r="G75" s="388" t="s">
        <v>75</v>
      </c>
      <c r="H75" s="141" t="s">
        <v>81</v>
      </c>
      <c r="I75" s="37" t="s">
        <v>78</v>
      </c>
      <c r="J75" s="37" t="s">
        <v>78</v>
      </c>
      <c r="K75" s="96">
        <v>0.44</v>
      </c>
      <c r="L75" s="42"/>
      <c r="M75" s="42">
        <v>0.49</v>
      </c>
      <c r="N75" s="42"/>
      <c r="O75" s="42">
        <v>0.3</v>
      </c>
      <c r="P75" s="42"/>
      <c r="Q75" s="42">
        <v>0.4</v>
      </c>
      <c r="R75" s="42"/>
      <c r="S75" s="42">
        <v>0.45</v>
      </c>
      <c r="T75" s="42"/>
      <c r="U75" s="42"/>
      <c r="V75" s="189"/>
      <c r="W75" s="256"/>
      <c r="X75" s="421"/>
    </row>
    <row r="76" spans="1:24" x14ac:dyDescent="0.35">
      <c r="A76" s="387"/>
      <c r="B76" s="388"/>
      <c r="C76" s="391"/>
      <c r="D76" s="388"/>
      <c r="E76" s="388" t="s">
        <v>154</v>
      </c>
      <c r="F76" s="388" t="s">
        <v>74</v>
      </c>
      <c r="G76" s="388" t="s">
        <v>75</v>
      </c>
      <c r="H76" s="141" t="s">
        <v>82</v>
      </c>
      <c r="I76" s="37" t="s">
        <v>78</v>
      </c>
      <c r="J76" s="37" t="s">
        <v>78</v>
      </c>
      <c r="K76" s="37" t="s">
        <v>78</v>
      </c>
      <c r="L76" s="37" t="s">
        <v>78</v>
      </c>
      <c r="M76" s="37" t="s">
        <v>78</v>
      </c>
      <c r="N76" s="42"/>
      <c r="O76" s="42"/>
      <c r="P76" s="42"/>
      <c r="Q76" s="42"/>
      <c r="R76" s="42"/>
      <c r="S76" s="42"/>
      <c r="T76" s="42"/>
      <c r="U76" s="42"/>
      <c r="V76" s="189"/>
      <c r="W76" s="256"/>
      <c r="X76" s="421"/>
    </row>
    <row r="77" spans="1:24" x14ac:dyDescent="0.35">
      <c r="A77" s="387"/>
      <c r="B77" s="388"/>
      <c r="C77" s="391"/>
      <c r="D77" s="388"/>
      <c r="E77" s="388" t="s">
        <v>154</v>
      </c>
      <c r="F77" s="388" t="s">
        <v>74</v>
      </c>
      <c r="G77" s="388" t="s">
        <v>75</v>
      </c>
      <c r="H77" s="141" t="s">
        <v>83</v>
      </c>
      <c r="I77" s="37" t="s">
        <v>78</v>
      </c>
      <c r="J77" s="37" t="s">
        <v>78</v>
      </c>
      <c r="K77" s="37" t="s">
        <v>78</v>
      </c>
      <c r="L77" s="37" t="s">
        <v>78</v>
      </c>
      <c r="M77" s="37" t="s">
        <v>78</v>
      </c>
      <c r="N77" s="42"/>
      <c r="O77" s="42"/>
      <c r="P77" s="42"/>
      <c r="Q77" s="42"/>
      <c r="R77" s="42"/>
      <c r="S77" s="42"/>
      <c r="T77" s="42"/>
      <c r="U77" s="42"/>
      <c r="V77" s="189"/>
      <c r="W77" s="256"/>
      <c r="X77" s="421"/>
    </row>
    <row r="78" spans="1:24" x14ac:dyDescent="0.35">
      <c r="A78" s="90"/>
      <c r="B78" s="90"/>
      <c r="C78" s="90"/>
      <c r="D78" s="90"/>
      <c r="E78" s="90"/>
      <c r="F78" s="90"/>
      <c r="G78" s="90"/>
      <c r="H78" s="90"/>
      <c r="I78" s="90"/>
      <c r="J78" s="90"/>
      <c r="K78" s="90"/>
      <c r="L78" s="90"/>
      <c r="M78" s="90"/>
      <c r="N78" s="90"/>
      <c r="O78" s="90"/>
      <c r="P78" s="90"/>
      <c r="Q78" s="90"/>
      <c r="R78" s="90"/>
      <c r="S78" s="152"/>
      <c r="T78" s="153"/>
      <c r="U78" s="90"/>
      <c r="V78" s="154"/>
      <c r="W78" s="155"/>
    </row>
    <row r="79" spans="1:24" x14ac:dyDescent="0.35">
      <c r="A79" s="90"/>
      <c r="B79" s="90"/>
      <c r="C79" s="90"/>
      <c r="D79" s="90"/>
      <c r="E79" s="90"/>
      <c r="F79" s="90"/>
      <c r="G79" s="90"/>
      <c r="H79" s="90"/>
      <c r="I79" s="90"/>
      <c r="J79" s="380">
        <v>2017</v>
      </c>
      <c r="K79" s="381"/>
      <c r="L79" s="382">
        <v>2018</v>
      </c>
      <c r="M79" s="383"/>
      <c r="N79" s="384">
        <v>2019</v>
      </c>
      <c r="O79" s="383"/>
      <c r="P79" s="384">
        <v>2020</v>
      </c>
      <c r="Q79" s="383"/>
      <c r="R79" s="138">
        <v>2021</v>
      </c>
      <c r="S79" s="136"/>
      <c r="T79" s="384">
        <v>2022</v>
      </c>
      <c r="U79" s="383"/>
      <c r="V79" s="385">
        <v>2023</v>
      </c>
      <c r="W79" s="386"/>
    </row>
    <row r="80" spans="1:24" ht="55.5" customHeight="1" x14ac:dyDescent="0.35">
      <c r="A80" s="16" t="s">
        <v>56</v>
      </c>
      <c r="B80" s="17" t="s">
        <v>57</v>
      </c>
      <c r="C80" s="13" t="s">
        <v>92</v>
      </c>
      <c r="D80" s="13" t="s">
        <v>59</v>
      </c>
      <c r="E80" s="13" t="s">
        <v>60</v>
      </c>
      <c r="F80" s="13" t="s">
        <v>61</v>
      </c>
      <c r="G80" s="40" t="s">
        <v>62</v>
      </c>
      <c r="H80" s="26" t="s">
        <v>63</v>
      </c>
      <c r="I80" s="27" t="s">
        <v>64</v>
      </c>
      <c r="J80" s="28" t="s">
        <v>47</v>
      </c>
      <c r="K80" s="28" t="s">
        <v>65</v>
      </c>
      <c r="L80" s="28" t="s">
        <v>47</v>
      </c>
      <c r="M80" s="28" t="s">
        <v>65</v>
      </c>
      <c r="N80" s="28" t="s">
        <v>47</v>
      </c>
      <c r="O80" s="28" t="s">
        <v>65</v>
      </c>
      <c r="P80" s="28" t="s">
        <v>47</v>
      </c>
      <c r="Q80" s="28" t="s">
        <v>65</v>
      </c>
      <c r="R80" s="28" t="s">
        <v>47</v>
      </c>
      <c r="S80" s="14" t="s">
        <v>65</v>
      </c>
      <c r="T80" s="156" t="s">
        <v>47</v>
      </c>
      <c r="U80" s="28" t="s">
        <v>65</v>
      </c>
      <c r="V80" s="157" t="s">
        <v>47</v>
      </c>
      <c r="W80" s="252" t="s">
        <v>468</v>
      </c>
      <c r="X80" s="253" t="s">
        <v>68</v>
      </c>
    </row>
    <row r="81" spans="1:24" ht="75.75" customHeight="1" x14ac:dyDescent="0.35">
      <c r="A81" s="64" t="s">
        <v>51</v>
      </c>
      <c r="B81" s="29" t="s">
        <v>70</v>
      </c>
      <c r="C81" s="29" t="s">
        <v>155</v>
      </c>
      <c r="D81" s="29" t="s">
        <v>94</v>
      </c>
      <c r="E81" s="29" t="s">
        <v>156</v>
      </c>
      <c r="F81" s="29" t="s">
        <v>157</v>
      </c>
      <c r="G81" s="29" t="s">
        <v>75</v>
      </c>
      <c r="H81" s="30" t="s">
        <v>76</v>
      </c>
      <c r="I81" s="31">
        <v>61</v>
      </c>
      <c r="J81" s="32">
        <v>61</v>
      </c>
      <c r="K81" s="32">
        <v>51</v>
      </c>
      <c r="L81" s="32">
        <v>135</v>
      </c>
      <c r="M81" s="32">
        <v>101</v>
      </c>
      <c r="N81" s="32">
        <v>150</v>
      </c>
      <c r="O81" s="32">
        <v>25</v>
      </c>
      <c r="P81" s="32">
        <v>165</v>
      </c>
      <c r="Q81" s="32">
        <v>332</v>
      </c>
      <c r="R81" s="32">
        <v>165</v>
      </c>
      <c r="S81" s="32">
        <v>98</v>
      </c>
      <c r="T81" s="32">
        <v>165</v>
      </c>
      <c r="U81" s="32">
        <v>83</v>
      </c>
      <c r="V81" s="176">
        <v>328</v>
      </c>
      <c r="W81" s="176" t="s">
        <v>472</v>
      </c>
      <c r="X81" s="135" t="s">
        <v>158</v>
      </c>
    </row>
    <row r="82" spans="1:24" x14ac:dyDescent="0.35">
      <c r="A82" s="90"/>
      <c r="B82" s="90"/>
      <c r="C82" s="90"/>
      <c r="D82" s="90"/>
      <c r="E82" s="90"/>
      <c r="F82" s="90"/>
      <c r="G82" s="90"/>
      <c r="H82" s="90"/>
      <c r="I82" s="90"/>
      <c r="J82" s="90"/>
      <c r="K82" s="90"/>
      <c r="L82" s="90"/>
      <c r="M82" s="90"/>
      <c r="N82" s="90"/>
      <c r="O82" s="90"/>
      <c r="P82" s="90"/>
      <c r="Q82" s="90"/>
      <c r="R82" s="90"/>
      <c r="S82" s="152"/>
      <c r="T82" s="153"/>
      <c r="U82" s="90"/>
      <c r="V82" s="154"/>
      <c r="W82" s="155"/>
    </row>
    <row r="83" spans="1:24" x14ac:dyDescent="0.35">
      <c r="A83" s="92" t="s">
        <v>159</v>
      </c>
      <c r="B83" s="90"/>
      <c r="C83" s="90"/>
      <c r="D83" s="90"/>
      <c r="E83" s="90"/>
      <c r="F83" s="90"/>
      <c r="G83" s="90"/>
      <c r="H83" s="90"/>
      <c r="I83" s="90"/>
      <c r="J83" s="90"/>
      <c r="K83" s="90"/>
      <c r="L83" s="90"/>
      <c r="M83" s="90"/>
      <c r="N83" s="90"/>
      <c r="O83" s="90"/>
      <c r="P83" s="90"/>
      <c r="Q83" s="90"/>
      <c r="R83" s="90"/>
      <c r="S83" s="152"/>
      <c r="T83" s="153"/>
      <c r="U83" s="90"/>
      <c r="V83" s="154"/>
      <c r="W83" s="155"/>
    </row>
    <row r="84" spans="1:24" ht="15" customHeight="1" x14ac:dyDescent="0.35">
      <c r="A84" s="139" t="s">
        <v>160</v>
      </c>
      <c r="B84" s="139"/>
      <c r="C84" s="139"/>
      <c r="D84" s="139"/>
      <c r="E84" s="139"/>
      <c r="F84" s="139"/>
      <c r="G84" s="139"/>
      <c r="H84" s="90"/>
      <c r="I84" s="90"/>
      <c r="J84" s="90"/>
      <c r="K84" s="90"/>
      <c r="L84" s="90"/>
      <c r="M84" s="90"/>
      <c r="N84" s="90"/>
      <c r="O84" s="90"/>
      <c r="P84" s="90"/>
      <c r="Q84" s="90"/>
      <c r="R84" s="90"/>
      <c r="S84" s="152"/>
      <c r="T84" s="153"/>
      <c r="U84" s="90"/>
      <c r="V84" s="154"/>
      <c r="W84" s="155"/>
    </row>
    <row r="85" spans="1:24" ht="15" customHeight="1" x14ac:dyDescent="0.35">
      <c r="A85" s="139" t="s">
        <v>161</v>
      </c>
      <c r="B85" s="139"/>
      <c r="C85" s="139"/>
      <c r="D85" s="139"/>
      <c r="E85" s="139"/>
      <c r="F85" s="139"/>
      <c r="G85" s="139"/>
      <c r="H85" s="90"/>
      <c r="I85" s="90"/>
      <c r="J85" s="90"/>
      <c r="K85" s="90"/>
      <c r="L85" s="90"/>
      <c r="M85" s="90"/>
      <c r="N85" s="90"/>
      <c r="O85" s="90"/>
      <c r="P85" s="90"/>
      <c r="Q85" s="90"/>
      <c r="R85" s="90"/>
      <c r="S85" s="152"/>
      <c r="T85" s="153"/>
      <c r="U85" s="90"/>
      <c r="V85" s="154"/>
      <c r="W85" s="155"/>
    </row>
    <row r="86" spans="1:24" ht="15" customHeight="1" x14ac:dyDescent="0.35">
      <c r="A86" s="139" t="s">
        <v>162</v>
      </c>
      <c r="B86" s="139"/>
      <c r="C86" s="139"/>
      <c r="D86" s="139"/>
      <c r="E86" s="139"/>
      <c r="F86" s="139"/>
      <c r="G86" s="139"/>
      <c r="H86" s="90"/>
      <c r="I86" s="90"/>
      <c r="J86" s="90"/>
      <c r="K86" s="90"/>
      <c r="L86" s="90"/>
      <c r="M86" s="90"/>
      <c r="N86" s="90"/>
      <c r="O86" s="90"/>
      <c r="P86" s="90"/>
      <c r="Q86" s="90"/>
      <c r="R86" s="90"/>
      <c r="S86" s="152"/>
      <c r="T86" s="153"/>
      <c r="U86" s="90"/>
      <c r="V86" s="154"/>
      <c r="W86" s="155"/>
    </row>
    <row r="87" spans="1:24" x14ac:dyDescent="0.35">
      <c r="A87" s="90"/>
      <c r="B87" s="90"/>
      <c r="C87" s="90"/>
      <c r="D87" s="90"/>
      <c r="E87" s="90"/>
      <c r="F87" s="90"/>
      <c r="G87" s="90"/>
      <c r="H87" s="90"/>
      <c r="I87" s="90"/>
      <c r="J87" s="380">
        <v>2017</v>
      </c>
      <c r="K87" s="381"/>
      <c r="L87" s="382">
        <v>2018</v>
      </c>
      <c r="M87" s="383"/>
      <c r="N87" s="384">
        <v>2019</v>
      </c>
      <c r="O87" s="383"/>
      <c r="P87" s="384">
        <v>2020</v>
      </c>
      <c r="Q87" s="383"/>
      <c r="R87" s="138">
        <v>2021</v>
      </c>
      <c r="S87" s="136"/>
      <c r="T87" s="384">
        <v>2022</v>
      </c>
      <c r="U87" s="383"/>
      <c r="V87" s="385">
        <v>2023</v>
      </c>
      <c r="W87" s="386"/>
    </row>
    <row r="88" spans="1:24" ht="47.5" customHeight="1" x14ac:dyDescent="0.35">
      <c r="A88" s="16" t="s">
        <v>56</v>
      </c>
      <c r="B88" s="17" t="s">
        <v>57</v>
      </c>
      <c r="C88" s="13" t="s">
        <v>92</v>
      </c>
      <c r="D88" s="13" t="s">
        <v>59</v>
      </c>
      <c r="E88" s="13" t="s">
        <v>60</v>
      </c>
      <c r="F88" s="13" t="s">
        <v>61</v>
      </c>
      <c r="G88" s="40" t="s">
        <v>62</v>
      </c>
      <c r="H88" s="26" t="s">
        <v>63</v>
      </c>
      <c r="I88" s="27" t="s">
        <v>64</v>
      </c>
      <c r="J88" s="28" t="s">
        <v>47</v>
      </c>
      <c r="K88" s="28" t="s">
        <v>65</v>
      </c>
      <c r="L88" s="28" t="s">
        <v>47</v>
      </c>
      <c r="M88" s="28" t="s">
        <v>65</v>
      </c>
      <c r="N88" s="28" t="s">
        <v>47</v>
      </c>
      <c r="O88" s="28" t="s">
        <v>65</v>
      </c>
      <c r="P88" s="28" t="s">
        <v>47</v>
      </c>
      <c r="Q88" s="28" t="s">
        <v>65</v>
      </c>
      <c r="R88" s="28" t="s">
        <v>47</v>
      </c>
      <c r="S88" s="14" t="s">
        <v>65</v>
      </c>
      <c r="T88" s="156" t="s">
        <v>47</v>
      </c>
      <c r="U88" s="28" t="s">
        <v>65</v>
      </c>
      <c r="V88" s="157" t="s">
        <v>47</v>
      </c>
      <c r="W88" s="252" t="s">
        <v>468</v>
      </c>
      <c r="X88" s="253" t="s">
        <v>68</v>
      </c>
    </row>
    <row r="89" spans="1:24" ht="73.5" customHeight="1" x14ac:dyDescent="0.35">
      <c r="A89" s="392" t="s">
        <v>52</v>
      </c>
      <c r="B89" s="65" t="s">
        <v>70</v>
      </c>
      <c r="C89" s="98" t="s">
        <v>163</v>
      </c>
      <c r="D89" s="29" t="s">
        <v>94</v>
      </c>
      <c r="E89" s="98" t="s">
        <v>164</v>
      </c>
      <c r="F89" s="29" t="s">
        <v>107</v>
      </c>
      <c r="G89" s="29" t="s">
        <v>75</v>
      </c>
      <c r="H89" s="30" t="s">
        <v>54</v>
      </c>
      <c r="I89" s="31">
        <v>146</v>
      </c>
      <c r="J89" s="32">
        <v>251</v>
      </c>
      <c r="K89" s="32">
        <v>341</v>
      </c>
      <c r="L89" s="46">
        <v>251</v>
      </c>
      <c r="M89" s="46">
        <v>232</v>
      </c>
      <c r="N89" s="46">
        <v>270</v>
      </c>
      <c r="O89" s="46">
        <v>67</v>
      </c>
      <c r="P89" s="46">
        <v>290</v>
      </c>
      <c r="Q89" s="46">
        <v>463</v>
      </c>
      <c r="R89" s="46">
        <v>290</v>
      </c>
      <c r="S89" s="46">
        <v>609</v>
      </c>
      <c r="T89" s="46">
        <v>400</v>
      </c>
      <c r="U89" s="46">
        <v>778</v>
      </c>
      <c r="V89" s="198">
        <v>450</v>
      </c>
      <c r="W89" s="245">
        <v>242</v>
      </c>
      <c r="X89" s="379"/>
    </row>
    <row r="90" spans="1:24" ht="14.5" customHeight="1" x14ac:dyDescent="0.35">
      <c r="A90" s="396"/>
      <c r="B90" s="397" t="s">
        <v>84</v>
      </c>
      <c r="C90" s="398" t="s">
        <v>165</v>
      </c>
      <c r="D90" s="398" t="s">
        <v>166</v>
      </c>
      <c r="E90" s="398" t="s">
        <v>167</v>
      </c>
      <c r="F90" s="398" t="s">
        <v>107</v>
      </c>
      <c r="G90" s="388" t="s">
        <v>75</v>
      </c>
      <c r="H90" s="15" t="s">
        <v>76</v>
      </c>
      <c r="I90" s="18">
        <v>5662</v>
      </c>
      <c r="J90" s="19">
        <v>20000</v>
      </c>
      <c r="K90" s="19">
        <v>50067</v>
      </c>
      <c r="L90" s="47">
        <v>35000</v>
      </c>
      <c r="M90" s="47">
        <f>SUM(M91:M94)</f>
        <v>20157</v>
      </c>
      <c r="N90" s="47">
        <v>40000</v>
      </c>
      <c r="O90" s="47">
        <v>18318</v>
      </c>
      <c r="P90" s="47">
        <v>40000</v>
      </c>
      <c r="Q90" s="47">
        <v>39942</v>
      </c>
      <c r="R90" s="47">
        <v>40000</v>
      </c>
      <c r="S90" s="47">
        <v>37400</v>
      </c>
      <c r="T90" s="47">
        <v>40000</v>
      </c>
      <c r="U90" s="47">
        <v>23222</v>
      </c>
      <c r="V90" s="199">
        <v>45000</v>
      </c>
      <c r="W90" s="246">
        <v>11262</v>
      </c>
      <c r="X90" s="379"/>
    </row>
    <row r="91" spans="1:24" ht="14.5" customHeight="1" x14ac:dyDescent="0.35">
      <c r="A91" s="396"/>
      <c r="B91" s="397"/>
      <c r="C91" s="398"/>
      <c r="D91" s="398"/>
      <c r="E91" s="398" t="s">
        <v>168</v>
      </c>
      <c r="F91" s="398" t="s">
        <v>107</v>
      </c>
      <c r="G91" s="388" t="s">
        <v>75</v>
      </c>
      <c r="H91" s="141" t="s">
        <v>80</v>
      </c>
      <c r="I91" s="20"/>
      <c r="J91" s="21">
        <f>J90*0.75</f>
        <v>15000</v>
      </c>
      <c r="K91" s="21">
        <v>18208</v>
      </c>
      <c r="L91" s="21">
        <v>26250</v>
      </c>
      <c r="M91" s="48">
        <v>10607</v>
      </c>
      <c r="N91" s="21">
        <v>30000</v>
      </c>
      <c r="O91" s="48"/>
      <c r="P91" s="21">
        <v>30000</v>
      </c>
      <c r="Q91" s="48">
        <f>2799+17417</f>
        <v>20216</v>
      </c>
      <c r="R91" s="21">
        <v>30000</v>
      </c>
      <c r="S91" s="48"/>
      <c r="T91" s="21"/>
      <c r="U91" s="48"/>
      <c r="V91" s="200"/>
      <c r="W91" s="247"/>
      <c r="X91" s="379"/>
    </row>
    <row r="92" spans="1:24" ht="14.5" customHeight="1" x14ac:dyDescent="0.35">
      <c r="A92" s="396"/>
      <c r="B92" s="397"/>
      <c r="C92" s="398"/>
      <c r="D92" s="398"/>
      <c r="E92" s="398" t="s">
        <v>168</v>
      </c>
      <c r="F92" s="398" t="s">
        <v>107</v>
      </c>
      <c r="G92" s="388" t="s">
        <v>75</v>
      </c>
      <c r="H92" s="141" t="s">
        <v>81</v>
      </c>
      <c r="I92" s="20"/>
      <c r="J92" s="21">
        <f>J90*0.2</f>
        <v>4000</v>
      </c>
      <c r="K92" s="21">
        <v>22330</v>
      </c>
      <c r="L92" s="21">
        <v>7000</v>
      </c>
      <c r="M92" s="48">
        <v>8152</v>
      </c>
      <c r="N92" s="21">
        <v>8000</v>
      </c>
      <c r="O92" s="48"/>
      <c r="P92" s="21">
        <v>8000</v>
      </c>
      <c r="Q92" s="48">
        <f>3020+13521</f>
        <v>16541</v>
      </c>
      <c r="R92" s="21">
        <v>8000</v>
      </c>
      <c r="S92" s="48"/>
      <c r="T92" s="21"/>
      <c r="U92" s="48"/>
      <c r="V92" s="200"/>
      <c r="W92" s="247"/>
      <c r="X92" s="379"/>
    </row>
    <row r="93" spans="1:24" ht="14.5" customHeight="1" x14ac:dyDescent="0.35">
      <c r="A93" s="396"/>
      <c r="B93" s="397"/>
      <c r="C93" s="398"/>
      <c r="D93" s="398"/>
      <c r="E93" s="398" t="s">
        <v>168</v>
      </c>
      <c r="F93" s="398" t="s">
        <v>107</v>
      </c>
      <c r="G93" s="388" t="s">
        <v>75</v>
      </c>
      <c r="H93" s="141" t="s">
        <v>82</v>
      </c>
      <c r="I93" s="20"/>
      <c r="J93" s="21">
        <f>J90*0.035</f>
        <v>700.00000000000011</v>
      </c>
      <c r="K93" s="21">
        <v>7432</v>
      </c>
      <c r="L93" s="21">
        <v>1225.0000000000002</v>
      </c>
      <c r="M93" s="48">
        <v>918</v>
      </c>
      <c r="N93" s="21">
        <v>1400.0000000000002</v>
      </c>
      <c r="O93" s="48"/>
      <c r="P93" s="21">
        <v>1400.0000000000002</v>
      </c>
      <c r="Q93" s="48">
        <f>175+2825</f>
        <v>3000</v>
      </c>
      <c r="R93" s="21">
        <v>1400.0000000000002</v>
      </c>
      <c r="S93" s="48"/>
      <c r="T93" s="21"/>
      <c r="U93" s="48"/>
      <c r="V93" s="200"/>
      <c r="W93" s="247"/>
      <c r="X93" s="379"/>
    </row>
    <row r="94" spans="1:24" ht="14.5" customHeight="1" x14ac:dyDescent="0.35">
      <c r="A94" s="393"/>
      <c r="B94" s="397"/>
      <c r="C94" s="398"/>
      <c r="D94" s="398"/>
      <c r="E94" s="398" t="s">
        <v>168</v>
      </c>
      <c r="F94" s="398" t="s">
        <v>107</v>
      </c>
      <c r="G94" s="388" t="s">
        <v>75</v>
      </c>
      <c r="H94" s="141" t="s">
        <v>83</v>
      </c>
      <c r="I94" s="22"/>
      <c r="J94" s="23">
        <f>J90*0.015</f>
        <v>300</v>
      </c>
      <c r="K94" s="23">
        <v>2097</v>
      </c>
      <c r="L94" s="23">
        <v>525</v>
      </c>
      <c r="M94" s="49">
        <v>480</v>
      </c>
      <c r="N94" s="23">
        <v>600</v>
      </c>
      <c r="O94" s="49"/>
      <c r="P94" s="23">
        <v>600</v>
      </c>
      <c r="Q94" s="49">
        <f>33+152</f>
        <v>185</v>
      </c>
      <c r="R94" s="23">
        <v>600</v>
      </c>
      <c r="S94" s="49"/>
      <c r="T94" s="23"/>
      <c r="U94" s="49"/>
      <c r="V94" s="201"/>
      <c r="W94" s="248"/>
      <c r="X94" s="379"/>
    </row>
    <row r="95" spans="1:24" x14ac:dyDescent="0.35">
      <c r="A95" s="90"/>
      <c r="B95" s="90"/>
      <c r="C95" s="90"/>
      <c r="D95" s="90"/>
      <c r="E95" s="90"/>
      <c r="F95" s="90"/>
      <c r="G95" s="90"/>
      <c r="H95" s="90"/>
      <c r="I95" s="90"/>
      <c r="J95" s="90"/>
      <c r="K95" s="90"/>
      <c r="L95" s="90"/>
      <c r="M95" s="90"/>
      <c r="N95" s="90"/>
      <c r="O95" s="90"/>
      <c r="P95" s="90"/>
      <c r="Q95" s="90"/>
      <c r="R95" s="90"/>
      <c r="S95" s="152"/>
      <c r="T95" s="153"/>
      <c r="U95" s="90"/>
      <c r="V95" s="154"/>
      <c r="W95" s="155"/>
    </row>
    <row r="96" spans="1:24" x14ac:dyDescent="0.35">
      <c r="A96" s="92" t="s">
        <v>169</v>
      </c>
      <c r="B96" s="90"/>
      <c r="C96" s="90"/>
      <c r="D96" s="90"/>
      <c r="E96" s="90"/>
      <c r="F96" s="90"/>
      <c r="G96" s="90"/>
      <c r="H96" s="90"/>
      <c r="I96" s="90"/>
      <c r="J96" s="90"/>
      <c r="K96" s="90"/>
      <c r="L96" s="90"/>
      <c r="M96" s="90"/>
      <c r="N96" s="90"/>
      <c r="O96" s="90"/>
      <c r="P96" s="90"/>
      <c r="Q96" s="90"/>
      <c r="R96" s="90"/>
      <c r="S96" s="152"/>
      <c r="T96" s="153"/>
      <c r="U96" s="90"/>
      <c r="V96" s="154"/>
      <c r="W96" s="155"/>
    </row>
    <row r="97" spans="1:24" ht="15" customHeight="1" x14ac:dyDescent="0.35">
      <c r="A97" s="139" t="s">
        <v>170</v>
      </c>
      <c r="B97" s="139"/>
      <c r="C97" s="139"/>
      <c r="D97" s="139"/>
      <c r="E97" s="139"/>
      <c r="F97" s="139"/>
      <c r="G97" s="139"/>
      <c r="H97" s="90"/>
      <c r="I97" s="90"/>
      <c r="J97" s="90"/>
      <c r="K97" s="90"/>
      <c r="L97" s="90"/>
      <c r="M97" s="90"/>
      <c r="N97" s="90"/>
      <c r="O97" s="90"/>
      <c r="P97" s="90"/>
      <c r="Q97" s="90"/>
      <c r="R97" s="90"/>
      <c r="S97" s="152"/>
      <c r="T97" s="153"/>
      <c r="U97" s="90"/>
      <c r="V97" s="154"/>
      <c r="W97" s="155"/>
    </row>
    <row r="98" spans="1:24" x14ac:dyDescent="0.35">
      <c r="A98" s="90"/>
      <c r="B98" s="90"/>
      <c r="C98" s="90"/>
      <c r="D98" s="90"/>
      <c r="E98" s="90"/>
      <c r="F98" s="90"/>
      <c r="G98" s="90"/>
      <c r="H98" s="90"/>
      <c r="I98" s="90"/>
      <c r="J98" s="90"/>
      <c r="K98" s="90"/>
      <c r="L98" s="90"/>
      <c r="M98" s="90"/>
      <c r="N98" s="90"/>
      <c r="O98" s="90"/>
      <c r="P98" s="90"/>
      <c r="Q98" s="90"/>
      <c r="R98" s="90"/>
      <c r="S98" s="152"/>
      <c r="T98" s="153"/>
      <c r="U98" s="90"/>
      <c r="V98" s="154"/>
      <c r="W98" s="155"/>
    </row>
    <row r="99" spans="1:24" x14ac:dyDescent="0.35">
      <c r="A99" s="90"/>
      <c r="B99" s="90"/>
      <c r="C99" s="90"/>
      <c r="D99" s="90"/>
      <c r="E99" s="90"/>
      <c r="F99" s="90"/>
      <c r="G99" s="90"/>
      <c r="H99" s="90"/>
      <c r="I99" s="90"/>
      <c r="J99" s="380">
        <v>2017</v>
      </c>
      <c r="K99" s="381"/>
      <c r="L99" s="382">
        <v>2018</v>
      </c>
      <c r="M99" s="383"/>
      <c r="N99" s="384">
        <v>2019</v>
      </c>
      <c r="O99" s="383"/>
      <c r="P99" s="384">
        <v>2020</v>
      </c>
      <c r="Q99" s="383"/>
      <c r="R99" s="138">
        <v>2021</v>
      </c>
      <c r="S99" s="136"/>
      <c r="T99" s="384">
        <v>2022</v>
      </c>
      <c r="U99" s="383"/>
      <c r="V99" s="385">
        <v>2023</v>
      </c>
      <c r="W99" s="386"/>
    </row>
    <row r="100" spans="1:24" ht="48" customHeight="1" x14ac:dyDescent="0.35">
      <c r="A100" s="16" t="s">
        <v>56</v>
      </c>
      <c r="B100" s="17" t="s">
        <v>57</v>
      </c>
      <c r="C100" s="13" t="s">
        <v>92</v>
      </c>
      <c r="D100" s="13" t="s">
        <v>59</v>
      </c>
      <c r="E100" s="13" t="s">
        <v>60</v>
      </c>
      <c r="F100" s="13" t="s">
        <v>61</v>
      </c>
      <c r="G100" s="40" t="s">
        <v>62</v>
      </c>
      <c r="H100" s="26" t="s">
        <v>63</v>
      </c>
      <c r="I100" s="27" t="s">
        <v>64</v>
      </c>
      <c r="J100" s="28" t="s">
        <v>47</v>
      </c>
      <c r="K100" s="28" t="s">
        <v>65</v>
      </c>
      <c r="L100" s="28" t="s">
        <v>47</v>
      </c>
      <c r="M100" s="28" t="s">
        <v>65</v>
      </c>
      <c r="N100" s="28" t="s">
        <v>47</v>
      </c>
      <c r="O100" s="28" t="s">
        <v>65</v>
      </c>
      <c r="P100" s="28" t="s">
        <v>47</v>
      </c>
      <c r="Q100" s="28" t="s">
        <v>65</v>
      </c>
      <c r="R100" s="28" t="s">
        <v>47</v>
      </c>
      <c r="S100" s="14" t="s">
        <v>65</v>
      </c>
      <c r="T100" s="156" t="s">
        <v>47</v>
      </c>
      <c r="U100" s="28" t="s">
        <v>65</v>
      </c>
      <c r="V100" s="157" t="s">
        <v>47</v>
      </c>
      <c r="W100" s="252" t="s">
        <v>468</v>
      </c>
      <c r="X100" s="253" t="s">
        <v>68</v>
      </c>
    </row>
    <row r="101" spans="1:24" ht="108" customHeight="1" x14ac:dyDescent="0.35">
      <c r="A101" s="394" t="s">
        <v>171</v>
      </c>
      <c r="B101" s="202" t="s">
        <v>70</v>
      </c>
      <c r="C101" s="172" t="s">
        <v>172</v>
      </c>
      <c r="D101" s="65" t="s">
        <v>94</v>
      </c>
      <c r="E101" s="29" t="s">
        <v>173</v>
      </c>
      <c r="F101" s="29" t="s">
        <v>107</v>
      </c>
      <c r="G101" s="29" t="s">
        <v>113</v>
      </c>
      <c r="H101" s="30" t="s">
        <v>76</v>
      </c>
      <c r="I101" s="36">
        <v>35</v>
      </c>
      <c r="J101" s="37" t="s">
        <v>78</v>
      </c>
      <c r="K101" s="37" t="s">
        <v>78</v>
      </c>
      <c r="L101" s="32">
        <v>80</v>
      </c>
      <c r="M101" s="32">
        <v>4</v>
      </c>
      <c r="N101" s="32">
        <v>90</v>
      </c>
      <c r="O101" s="32" t="s">
        <v>50</v>
      </c>
      <c r="P101" s="32">
        <v>100</v>
      </c>
      <c r="Q101" s="32">
        <v>1</v>
      </c>
      <c r="R101" s="32">
        <v>100</v>
      </c>
      <c r="S101" s="32"/>
      <c r="T101" s="32">
        <v>100</v>
      </c>
      <c r="U101" s="32">
        <v>98</v>
      </c>
      <c r="V101" s="176">
        <v>200</v>
      </c>
      <c r="W101" s="161" t="s">
        <v>472</v>
      </c>
      <c r="X101" s="135"/>
    </row>
    <row r="102" spans="1:24" ht="58" x14ac:dyDescent="0.35">
      <c r="A102" s="395"/>
      <c r="B102" s="29" t="s">
        <v>84</v>
      </c>
      <c r="C102" s="95" t="s">
        <v>174</v>
      </c>
      <c r="D102" s="29" t="s">
        <v>94</v>
      </c>
      <c r="E102" s="29" t="s">
        <v>175</v>
      </c>
      <c r="F102" s="29" t="s">
        <v>107</v>
      </c>
      <c r="G102" s="29" t="s">
        <v>113</v>
      </c>
      <c r="H102" s="30" t="s">
        <v>76</v>
      </c>
      <c r="I102" s="36">
        <v>20</v>
      </c>
      <c r="J102" s="37" t="s">
        <v>78</v>
      </c>
      <c r="K102" s="37" t="s">
        <v>78</v>
      </c>
      <c r="L102" s="41">
        <v>240</v>
      </c>
      <c r="M102" s="32">
        <v>23</v>
      </c>
      <c r="N102" s="41">
        <v>250</v>
      </c>
      <c r="O102" s="32" t="s">
        <v>176</v>
      </c>
      <c r="P102" s="41">
        <v>275</v>
      </c>
      <c r="Q102" s="32">
        <v>19</v>
      </c>
      <c r="R102" s="41">
        <v>275</v>
      </c>
      <c r="S102" s="32"/>
      <c r="T102" s="46">
        <v>275</v>
      </c>
      <c r="U102" s="32">
        <v>159</v>
      </c>
      <c r="V102" s="198">
        <v>550</v>
      </c>
      <c r="W102" s="161">
        <v>45</v>
      </c>
      <c r="X102" s="242"/>
    </row>
    <row r="103" spans="1:24" x14ac:dyDescent="0.35">
      <c r="A103" s="90"/>
      <c r="B103" s="90"/>
      <c r="C103" s="90"/>
      <c r="D103" s="90"/>
      <c r="E103" s="90"/>
      <c r="F103" s="90"/>
      <c r="G103" s="90"/>
      <c r="H103" s="90"/>
      <c r="I103" s="90"/>
      <c r="J103" s="90"/>
      <c r="K103" s="90"/>
      <c r="L103" s="90"/>
      <c r="M103" s="90"/>
      <c r="N103" s="90"/>
      <c r="O103" s="90"/>
      <c r="P103" s="90"/>
      <c r="Q103" s="90"/>
      <c r="R103" s="90"/>
      <c r="S103" s="152"/>
      <c r="T103" s="153"/>
      <c r="U103" s="90"/>
      <c r="V103" s="154"/>
      <c r="W103" s="155"/>
    </row>
    <row r="104" spans="1:24" x14ac:dyDescent="0.35">
      <c r="A104" s="92" t="s">
        <v>177</v>
      </c>
      <c r="B104" s="90"/>
      <c r="C104" s="90"/>
      <c r="D104" s="90"/>
      <c r="E104" s="90"/>
      <c r="F104" s="90"/>
      <c r="G104" s="90"/>
      <c r="H104" s="90"/>
      <c r="I104" s="90"/>
      <c r="J104" s="90"/>
      <c r="K104" s="90"/>
      <c r="L104" s="90"/>
      <c r="M104" s="90"/>
      <c r="N104" s="90"/>
      <c r="O104" s="90"/>
      <c r="P104" s="90"/>
      <c r="Q104" s="90"/>
      <c r="R104" s="90"/>
      <c r="S104" s="152"/>
      <c r="T104" s="153"/>
      <c r="U104" s="90"/>
      <c r="V104" s="154"/>
      <c r="W104" s="155"/>
    </row>
    <row r="105" spans="1:24" ht="15" customHeight="1" x14ac:dyDescent="0.35">
      <c r="A105" s="139" t="s">
        <v>178</v>
      </c>
      <c r="B105" s="139"/>
      <c r="C105" s="139"/>
      <c r="D105" s="139"/>
      <c r="E105" s="139"/>
      <c r="F105" s="139"/>
      <c r="G105" s="139"/>
      <c r="H105" s="90"/>
      <c r="I105" s="90"/>
      <c r="J105" s="90"/>
      <c r="K105" s="90"/>
      <c r="L105" s="90"/>
      <c r="M105" s="90"/>
      <c r="N105" s="90"/>
      <c r="O105" s="90"/>
      <c r="P105" s="90"/>
      <c r="Q105" s="90"/>
      <c r="R105" s="90"/>
      <c r="S105" s="152"/>
      <c r="T105" s="153"/>
      <c r="U105" s="90"/>
      <c r="V105" s="154"/>
      <c r="W105" s="155"/>
    </row>
    <row r="106" spans="1:24" ht="15" customHeight="1" x14ac:dyDescent="0.35">
      <c r="A106" s="203" t="s">
        <v>179</v>
      </c>
      <c r="B106" s="139"/>
      <c r="C106" s="139"/>
      <c r="D106" s="139"/>
      <c r="E106" s="139"/>
      <c r="F106" s="139"/>
      <c r="G106" s="139"/>
      <c r="H106" s="90"/>
      <c r="I106" s="90"/>
      <c r="J106" s="90"/>
      <c r="K106" s="90"/>
      <c r="L106" s="90"/>
      <c r="M106" s="90"/>
      <c r="N106" s="90"/>
      <c r="O106" s="90"/>
      <c r="P106" s="90"/>
      <c r="Q106" s="90"/>
      <c r="R106" s="90"/>
      <c r="S106" s="152"/>
      <c r="T106" s="153"/>
      <c r="U106" s="90"/>
      <c r="V106" s="154"/>
      <c r="W106" s="155"/>
    </row>
    <row r="107" spans="1:24" x14ac:dyDescent="0.35">
      <c r="A107" s="90"/>
      <c r="B107" s="90"/>
      <c r="C107" s="90"/>
      <c r="D107" s="90"/>
      <c r="E107" s="90"/>
      <c r="F107" s="90"/>
      <c r="G107" s="90"/>
      <c r="H107" s="90"/>
      <c r="I107" s="90"/>
      <c r="J107" s="90"/>
      <c r="K107" s="90"/>
      <c r="L107" s="90"/>
      <c r="M107" s="90"/>
      <c r="N107" s="90"/>
      <c r="O107" s="90"/>
      <c r="P107" s="90"/>
      <c r="Q107" s="90"/>
      <c r="R107" s="90"/>
      <c r="S107" s="90"/>
      <c r="T107" s="90"/>
      <c r="U107" s="90"/>
      <c r="V107" s="90"/>
    </row>
    <row r="108" spans="1:24" x14ac:dyDescent="0.35">
      <c r="A108" s="91"/>
      <c r="B108" s="90"/>
      <c r="C108" s="90"/>
      <c r="D108" s="90"/>
      <c r="E108" s="90"/>
      <c r="F108" s="90"/>
      <c r="G108" s="90"/>
      <c r="H108" s="90"/>
      <c r="I108" s="90"/>
      <c r="J108" s="384">
        <v>2017</v>
      </c>
      <c r="K108" s="383"/>
      <c r="L108" s="384">
        <v>2018</v>
      </c>
      <c r="M108" s="383"/>
      <c r="N108" s="384">
        <v>2019</v>
      </c>
      <c r="O108" s="383"/>
      <c r="P108" s="384">
        <v>2020</v>
      </c>
      <c r="Q108" s="383"/>
      <c r="R108" s="138">
        <v>2021</v>
      </c>
      <c r="S108" s="136"/>
      <c r="T108" s="384">
        <v>2022</v>
      </c>
      <c r="U108" s="383"/>
      <c r="V108" s="385">
        <v>2023</v>
      </c>
      <c r="W108" s="386"/>
    </row>
    <row r="109" spans="1:24" ht="26" x14ac:dyDescent="0.35">
      <c r="A109" s="11" t="s">
        <v>56</v>
      </c>
      <c r="B109" s="12" t="s">
        <v>57</v>
      </c>
      <c r="C109" s="13" t="s">
        <v>58</v>
      </c>
      <c r="D109" s="13" t="s">
        <v>59</v>
      </c>
      <c r="E109" s="13" t="s">
        <v>60</v>
      </c>
      <c r="F109" s="13" t="s">
        <v>61</v>
      </c>
      <c r="G109" s="12" t="s">
        <v>62</v>
      </c>
      <c r="H109" s="13" t="s">
        <v>63</v>
      </c>
      <c r="I109" s="12" t="s">
        <v>64</v>
      </c>
      <c r="J109" s="14" t="s">
        <v>47</v>
      </c>
      <c r="K109" s="14" t="s">
        <v>65</v>
      </c>
      <c r="L109" s="14" t="s">
        <v>47</v>
      </c>
      <c r="M109" s="14" t="s">
        <v>65</v>
      </c>
      <c r="N109" s="14" t="s">
        <v>47</v>
      </c>
      <c r="O109" s="14" t="s">
        <v>65</v>
      </c>
      <c r="P109" s="14" t="s">
        <v>47</v>
      </c>
      <c r="Q109" s="14" t="s">
        <v>65</v>
      </c>
      <c r="R109" s="14" t="s">
        <v>47</v>
      </c>
      <c r="S109" s="14" t="s">
        <v>65</v>
      </c>
      <c r="T109" s="14" t="s">
        <v>47</v>
      </c>
      <c r="U109" s="14" t="s">
        <v>65</v>
      </c>
      <c r="V109" s="145" t="s">
        <v>47</v>
      </c>
      <c r="W109" s="252" t="s">
        <v>468</v>
      </c>
      <c r="X109" s="253" t="s">
        <v>68</v>
      </c>
    </row>
    <row r="110" spans="1:24" ht="115.5" customHeight="1" x14ac:dyDescent="0.35">
      <c r="A110" s="387" t="s">
        <v>180</v>
      </c>
      <c r="B110" s="33" t="s">
        <v>70</v>
      </c>
      <c r="C110" s="205" t="s">
        <v>181</v>
      </c>
      <c r="D110" s="141" t="s">
        <v>72</v>
      </c>
      <c r="E110" s="141" t="s">
        <v>182</v>
      </c>
      <c r="F110" s="141" t="s">
        <v>183</v>
      </c>
      <c r="G110" s="141" t="s">
        <v>184</v>
      </c>
      <c r="H110" s="30" t="s">
        <v>76</v>
      </c>
      <c r="I110" s="50">
        <v>0.75</v>
      </c>
      <c r="J110" s="43">
        <v>0.5</v>
      </c>
      <c r="K110" s="51">
        <v>0.41</v>
      </c>
      <c r="L110" s="51">
        <v>0.55000000000000004</v>
      </c>
      <c r="M110" s="43">
        <v>0.46</v>
      </c>
      <c r="N110" s="51">
        <v>0.6</v>
      </c>
      <c r="O110" s="43">
        <v>0.89</v>
      </c>
      <c r="P110" s="43">
        <v>0.65</v>
      </c>
      <c r="Q110" s="43" t="s">
        <v>185</v>
      </c>
      <c r="R110" s="43">
        <v>0.65</v>
      </c>
      <c r="S110" s="43">
        <v>0.8</v>
      </c>
      <c r="T110" s="43">
        <v>0.8</v>
      </c>
      <c r="U110" s="43">
        <v>0.8</v>
      </c>
      <c r="V110" s="188">
        <v>0.8</v>
      </c>
      <c r="W110" s="188" t="s">
        <v>473</v>
      </c>
      <c r="X110" s="260"/>
    </row>
    <row r="111" spans="1:24" ht="65" x14ac:dyDescent="0.35">
      <c r="A111" s="387"/>
      <c r="B111" s="33" t="s">
        <v>84</v>
      </c>
      <c r="C111" s="88" t="s">
        <v>186</v>
      </c>
      <c r="D111" s="141" t="s">
        <v>94</v>
      </c>
      <c r="E111" s="141" t="s">
        <v>187</v>
      </c>
      <c r="F111" s="141" t="s">
        <v>188</v>
      </c>
      <c r="G111" s="141" t="s">
        <v>184</v>
      </c>
      <c r="H111" s="30" t="s">
        <v>76</v>
      </c>
      <c r="I111" s="39" t="s">
        <v>189</v>
      </c>
      <c r="J111" s="37" t="s">
        <v>78</v>
      </c>
      <c r="K111" s="37" t="s">
        <v>78</v>
      </c>
      <c r="L111" s="35">
        <v>3</v>
      </c>
      <c r="M111" s="34">
        <v>5</v>
      </c>
      <c r="N111" s="35">
        <v>6</v>
      </c>
      <c r="O111" s="34">
        <v>4</v>
      </c>
      <c r="P111" s="34">
        <v>9</v>
      </c>
      <c r="Q111" s="34">
        <v>10</v>
      </c>
      <c r="R111" s="34">
        <v>9</v>
      </c>
      <c r="S111" s="34">
        <v>10</v>
      </c>
      <c r="T111" s="34">
        <v>10</v>
      </c>
      <c r="U111" s="34">
        <v>10</v>
      </c>
      <c r="V111" s="331">
        <v>10</v>
      </c>
      <c r="W111" s="254" t="s">
        <v>473</v>
      </c>
      <c r="X111" s="56"/>
    </row>
    <row r="112" spans="1:24" x14ac:dyDescent="0.35">
      <c r="A112" s="90"/>
      <c r="B112" s="90"/>
      <c r="C112" s="90"/>
      <c r="D112" s="90"/>
      <c r="E112" s="90"/>
      <c r="F112" s="90"/>
      <c r="G112" s="90"/>
      <c r="H112" s="90"/>
      <c r="I112" s="90"/>
      <c r="J112" s="90"/>
      <c r="K112" s="90"/>
      <c r="L112" s="90"/>
      <c r="M112" s="90"/>
      <c r="N112" s="90"/>
      <c r="O112" s="90"/>
      <c r="P112" s="90"/>
      <c r="Q112" s="90"/>
      <c r="R112" s="90"/>
      <c r="S112" s="152"/>
      <c r="T112" s="152"/>
      <c r="U112" s="90"/>
      <c r="V112" s="155"/>
      <c r="W112" s="155"/>
    </row>
    <row r="113" spans="1:24" x14ac:dyDescent="0.35">
      <c r="A113" s="90"/>
      <c r="B113" s="90"/>
      <c r="C113" s="90"/>
      <c r="D113" s="90"/>
      <c r="E113" s="90"/>
      <c r="F113" s="90"/>
      <c r="G113" s="90"/>
      <c r="H113" s="90"/>
      <c r="I113" s="90"/>
      <c r="J113" s="380">
        <v>2017</v>
      </c>
      <c r="K113" s="381"/>
      <c r="L113" s="382">
        <v>2018</v>
      </c>
      <c r="M113" s="383"/>
      <c r="N113" s="384">
        <v>2019</v>
      </c>
      <c r="O113" s="383"/>
      <c r="P113" s="384">
        <v>2020</v>
      </c>
      <c r="Q113" s="383"/>
      <c r="R113" s="138">
        <v>2021</v>
      </c>
      <c r="S113" s="136"/>
      <c r="T113" s="384">
        <v>2022</v>
      </c>
      <c r="U113" s="383"/>
      <c r="V113" s="385">
        <v>2023</v>
      </c>
      <c r="W113" s="386"/>
    </row>
    <row r="114" spans="1:24" ht="48" customHeight="1" x14ac:dyDescent="0.35">
      <c r="A114" s="16" t="s">
        <v>56</v>
      </c>
      <c r="B114" s="17" t="s">
        <v>57</v>
      </c>
      <c r="C114" s="13" t="s">
        <v>92</v>
      </c>
      <c r="D114" s="13" t="s">
        <v>59</v>
      </c>
      <c r="E114" s="13" t="s">
        <v>60</v>
      </c>
      <c r="F114" s="13" t="s">
        <v>61</v>
      </c>
      <c r="G114" s="40" t="s">
        <v>62</v>
      </c>
      <c r="H114" s="26" t="s">
        <v>63</v>
      </c>
      <c r="I114" s="27" t="s">
        <v>64</v>
      </c>
      <c r="J114" s="28" t="s">
        <v>47</v>
      </c>
      <c r="K114" s="28" t="s">
        <v>65</v>
      </c>
      <c r="L114" s="28" t="s">
        <v>47</v>
      </c>
      <c r="M114" s="28" t="s">
        <v>65</v>
      </c>
      <c r="N114" s="28" t="s">
        <v>47</v>
      </c>
      <c r="O114" s="28" t="s">
        <v>65</v>
      </c>
      <c r="P114" s="28" t="s">
        <v>47</v>
      </c>
      <c r="Q114" s="28" t="s">
        <v>65</v>
      </c>
      <c r="R114" s="28" t="s">
        <v>47</v>
      </c>
      <c r="S114" s="14" t="s">
        <v>65</v>
      </c>
      <c r="T114" s="28" t="s">
        <v>47</v>
      </c>
      <c r="U114" s="28" t="s">
        <v>65</v>
      </c>
      <c r="V114" s="175" t="s">
        <v>47</v>
      </c>
      <c r="W114" s="252" t="s">
        <v>468</v>
      </c>
      <c r="X114" s="253" t="s">
        <v>68</v>
      </c>
    </row>
    <row r="115" spans="1:24" ht="56.25" customHeight="1" x14ac:dyDescent="0.35">
      <c r="A115" s="392" t="s">
        <v>53</v>
      </c>
      <c r="B115" s="65" t="s">
        <v>70</v>
      </c>
      <c r="C115" s="29" t="s">
        <v>190</v>
      </c>
      <c r="D115" s="29" t="s">
        <v>94</v>
      </c>
      <c r="E115" s="29" t="s">
        <v>191</v>
      </c>
      <c r="F115" s="29" t="s">
        <v>192</v>
      </c>
      <c r="G115" s="29" t="s">
        <v>97</v>
      </c>
      <c r="H115" s="30" t="s">
        <v>76</v>
      </c>
      <c r="I115" s="31">
        <v>161</v>
      </c>
      <c r="J115" s="37" t="s">
        <v>78</v>
      </c>
      <c r="K115" s="37" t="s">
        <v>78</v>
      </c>
      <c r="L115" s="46">
        <v>261</v>
      </c>
      <c r="M115" s="46">
        <v>169</v>
      </c>
      <c r="N115" s="46">
        <v>300</v>
      </c>
      <c r="O115" s="46">
        <v>162</v>
      </c>
      <c r="P115" s="46">
        <v>350</v>
      </c>
      <c r="Q115" s="46">
        <v>60</v>
      </c>
      <c r="R115" s="46">
        <v>350</v>
      </c>
      <c r="S115" s="206">
        <v>127</v>
      </c>
      <c r="T115" s="46">
        <v>350</v>
      </c>
      <c r="U115" s="46">
        <v>188</v>
      </c>
      <c r="V115" s="198">
        <v>350</v>
      </c>
      <c r="W115" s="245">
        <v>72</v>
      </c>
      <c r="X115" s="56"/>
    </row>
    <row r="116" spans="1:24" ht="51" customHeight="1" x14ac:dyDescent="0.35">
      <c r="A116" s="393"/>
      <c r="B116" s="142" t="s">
        <v>84</v>
      </c>
      <c r="C116" s="207" t="s">
        <v>193</v>
      </c>
      <c r="D116" s="140" t="s">
        <v>94</v>
      </c>
      <c r="E116" s="140" t="s">
        <v>194</v>
      </c>
      <c r="F116" s="140"/>
      <c r="G116" s="141"/>
      <c r="H116" s="30" t="s">
        <v>76</v>
      </c>
      <c r="I116" s="18">
        <v>14</v>
      </c>
      <c r="J116" s="19">
        <v>10</v>
      </c>
      <c r="K116" s="19">
        <v>9</v>
      </c>
      <c r="L116" s="47">
        <v>11</v>
      </c>
      <c r="M116" s="47">
        <v>10</v>
      </c>
      <c r="N116" s="47">
        <v>18</v>
      </c>
      <c r="O116" s="47" t="s">
        <v>185</v>
      </c>
      <c r="P116" s="47">
        <v>24</v>
      </c>
      <c r="Q116" s="47">
        <v>14</v>
      </c>
      <c r="R116" s="47">
        <v>24</v>
      </c>
      <c r="S116" s="47">
        <v>16</v>
      </c>
      <c r="T116" s="47">
        <v>20</v>
      </c>
      <c r="U116" s="47">
        <v>20</v>
      </c>
      <c r="V116" s="199">
        <v>20</v>
      </c>
      <c r="W116" s="246">
        <v>5</v>
      </c>
      <c r="X116" s="56"/>
    </row>
    <row r="117" spans="1:24" ht="15" customHeight="1" x14ac:dyDescent="0.35">
      <c r="A117" s="90"/>
      <c r="B117" s="90"/>
      <c r="C117" s="90"/>
      <c r="D117" s="90"/>
      <c r="E117" s="90"/>
      <c r="F117" s="90"/>
      <c r="G117" s="90"/>
      <c r="H117" s="90"/>
      <c r="I117" s="90"/>
      <c r="J117" s="90"/>
      <c r="K117" s="90"/>
      <c r="L117" s="90"/>
      <c r="M117" s="90"/>
      <c r="N117" s="90"/>
      <c r="O117" s="90"/>
      <c r="P117" s="90"/>
      <c r="Q117" s="90"/>
      <c r="R117" s="90"/>
      <c r="S117" s="152"/>
      <c r="T117" s="152"/>
      <c r="U117" s="90"/>
      <c r="V117" s="155"/>
      <c r="W117" s="155"/>
    </row>
    <row r="118" spans="1:24" x14ac:dyDescent="0.35">
      <c r="A118" s="92" t="s">
        <v>195</v>
      </c>
      <c r="B118" s="90"/>
      <c r="C118" s="90"/>
      <c r="D118" s="90"/>
      <c r="E118" s="90"/>
      <c r="F118" s="90"/>
      <c r="G118" s="90"/>
      <c r="H118" s="90"/>
      <c r="I118" s="90"/>
      <c r="J118" s="90"/>
      <c r="K118" s="90"/>
      <c r="L118" s="90"/>
      <c r="M118" s="90"/>
      <c r="N118" s="90"/>
      <c r="O118" s="90"/>
      <c r="P118" s="90"/>
      <c r="Q118" s="90"/>
      <c r="R118" s="90"/>
      <c r="S118" s="152"/>
      <c r="T118" s="152"/>
      <c r="U118" s="90"/>
      <c r="V118" s="155"/>
      <c r="W118" s="155"/>
    </row>
    <row r="119" spans="1:24" ht="15" customHeight="1" x14ac:dyDescent="0.35">
      <c r="A119" s="139" t="s">
        <v>196</v>
      </c>
      <c r="B119" s="139"/>
      <c r="C119" s="139"/>
      <c r="D119" s="139"/>
      <c r="E119" s="139"/>
      <c r="F119" s="139"/>
      <c r="G119" s="139"/>
      <c r="H119" s="90"/>
      <c r="I119" s="90"/>
      <c r="J119" s="90"/>
      <c r="K119" s="90"/>
      <c r="L119" s="90"/>
      <c r="M119" s="90"/>
      <c r="N119" s="90"/>
      <c r="O119" s="90"/>
      <c r="P119" s="90"/>
      <c r="Q119" s="90"/>
      <c r="R119" s="90"/>
      <c r="S119" s="152"/>
      <c r="T119" s="152"/>
      <c r="U119" s="90"/>
      <c r="V119" s="155"/>
      <c r="W119" s="155"/>
    </row>
    <row r="120" spans="1:24" ht="15" customHeight="1" x14ac:dyDescent="0.35">
      <c r="A120" s="139" t="s">
        <v>197</v>
      </c>
      <c r="B120" s="139"/>
      <c r="C120" s="139"/>
      <c r="D120" s="139"/>
      <c r="E120" s="139"/>
      <c r="F120" s="139"/>
      <c r="G120" s="139"/>
      <c r="H120" s="90"/>
      <c r="I120" s="90"/>
      <c r="J120" s="90"/>
      <c r="K120" s="90"/>
      <c r="L120" s="90"/>
      <c r="M120" s="90"/>
      <c r="N120" s="90"/>
      <c r="O120" s="90"/>
      <c r="P120" s="90"/>
      <c r="Q120" s="90"/>
      <c r="R120" s="90"/>
      <c r="S120" s="152"/>
      <c r="T120" s="152"/>
      <c r="U120" s="90"/>
      <c r="V120" s="155"/>
      <c r="W120" s="155"/>
    </row>
    <row r="121" spans="1:24" ht="15" customHeight="1" x14ac:dyDescent="0.35">
      <c r="A121" s="139" t="s">
        <v>198</v>
      </c>
      <c r="B121" s="139"/>
      <c r="C121" s="139"/>
      <c r="D121" s="139"/>
      <c r="E121" s="139"/>
      <c r="F121" s="139"/>
      <c r="G121" s="139"/>
      <c r="H121" s="90"/>
      <c r="I121" s="90"/>
      <c r="J121" s="90"/>
      <c r="K121" s="90"/>
      <c r="L121" s="90"/>
      <c r="M121" s="90"/>
      <c r="N121" s="90"/>
      <c r="O121" s="90"/>
      <c r="P121" s="90"/>
      <c r="Q121" s="90"/>
      <c r="R121" s="90"/>
      <c r="S121" s="152"/>
      <c r="T121" s="152"/>
      <c r="U121" s="90"/>
      <c r="V121" s="155"/>
      <c r="W121" s="155"/>
    </row>
    <row r="122" spans="1:24" x14ac:dyDescent="0.35">
      <c r="A122" s="90"/>
      <c r="B122" s="90"/>
      <c r="C122" s="90"/>
      <c r="D122" s="90"/>
      <c r="E122" s="90"/>
      <c r="F122" s="90"/>
      <c r="G122" s="90"/>
      <c r="H122" s="90"/>
      <c r="I122" s="90"/>
      <c r="J122" s="90"/>
      <c r="K122" s="90"/>
      <c r="L122" s="90"/>
      <c r="M122" s="90"/>
      <c r="N122" s="90"/>
      <c r="O122" s="90"/>
      <c r="P122" s="90"/>
      <c r="Q122" s="90"/>
      <c r="R122" s="90"/>
      <c r="S122" s="90"/>
      <c r="T122" s="90"/>
      <c r="U122" s="90"/>
      <c r="V122" s="90"/>
    </row>
    <row r="123" spans="1:24" x14ac:dyDescent="0.35">
      <c r="A123" s="90"/>
      <c r="B123" s="90"/>
      <c r="C123" s="90"/>
      <c r="D123" s="90"/>
      <c r="E123" s="90"/>
      <c r="F123" s="90"/>
      <c r="G123" s="90"/>
      <c r="H123" s="90"/>
      <c r="I123" s="90"/>
      <c r="J123" s="90"/>
      <c r="K123" s="90"/>
      <c r="L123" s="90"/>
      <c r="M123" s="90"/>
      <c r="N123" s="90"/>
      <c r="O123" s="90"/>
      <c r="P123" s="90"/>
      <c r="Q123" s="90"/>
      <c r="R123" s="90"/>
      <c r="S123" s="90"/>
      <c r="T123" s="90"/>
      <c r="U123" s="90"/>
      <c r="V123" s="90"/>
    </row>
    <row r="124" spans="1:24" x14ac:dyDescent="0.35">
      <c r="A124" s="90"/>
      <c r="B124" s="90"/>
      <c r="C124" s="90"/>
      <c r="D124" s="90"/>
      <c r="E124" s="90"/>
      <c r="F124" s="90"/>
      <c r="G124" s="90"/>
      <c r="H124" s="90"/>
      <c r="I124" s="90"/>
      <c r="J124" s="90"/>
      <c r="K124" s="90"/>
      <c r="L124" s="90"/>
      <c r="M124" s="90"/>
      <c r="N124" s="90"/>
      <c r="O124" s="90"/>
      <c r="P124" s="90"/>
      <c r="Q124" s="90"/>
      <c r="R124" s="90"/>
      <c r="S124" s="90"/>
      <c r="T124" s="90"/>
      <c r="U124" s="90"/>
      <c r="V124" s="90"/>
    </row>
    <row r="125" spans="1:24" x14ac:dyDescent="0.35">
      <c r="A125" s="90"/>
      <c r="B125" s="90"/>
      <c r="C125" s="90"/>
      <c r="D125" s="90"/>
      <c r="E125" s="90"/>
      <c r="F125" s="90"/>
      <c r="G125" s="90"/>
      <c r="H125" s="90"/>
      <c r="I125" s="90"/>
      <c r="J125" s="90"/>
      <c r="K125" s="90"/>
      <c r="L125" s="90"/>
      <c r="M125" s="90"/>
      <c r="N125" s="90"/>
      <c r="O125" s="90"/>
      <c r="P125" s="90"/>
      <c r="Q125" s="90"/>
      <c r="R125" s="90"/>
      <c r="S125" s="90"/>
      <c r="T125" s="90"/>
      <c r="U125" s="90"/>
      <c r="V125" s="90"/>
    </row>
    <row r="126" spans="1:24" x14ac:dyDescent="0.35">
      <c r="A126" s="90"/>
      <c r="B126" s="90"/>
      <c r="C126" s="90"/>
      <c r="D126" s="90"/>
      <c r="E126" s="90"/>
      <c r="F126" s="90"/>
      <c r="G126" s="90"/>
      <c r="H126" s="90"/>
      <c r="I126" s="90"/>
      <c r="J126" s="90"/>
      <c r="K126" s="90"/>
      <c r="L126" s="90"/>
      <c r="M126" s="90"/>
      <c r="N126" s="90"/>
      <c r="O126" s="90"/>
      <c r="P126" s="90"/>
      <c r="Q126" s="90"/>
      <c r="R126" s="90"/>
      <c r="S126" s="90"/>
      <c r="T126" s="90"/>
      <c r="U126" s="90"/>
      <c r="V126" s="90"/>
    </row>
  </sheetData>
  <mergeCells count="128">
    <mergeCell ref="X63:X77"/>
    <mergeCell ref="X5:X19"/>
    <mergeCell ref="Y55:Y56"/>
    <mergeCell ref="J3:K3"/>
    <mergeCell ref="L3:M3"/>
    <mergeCell ref="N3:O3"/>
    <mergeCell ref="P3:Q3"/>
    <mergeCell ref="T3:U3"/>
    <mergeCell ref="V3:W3"/>
    <mergeCell ref="J21:K21"/>
    <mergeCell ref="L21:M21"/>
    <mergeCell ref="N21:O21"/>
    <mergeCell ref="P21:Q21"/>
    <mergeCell ref="U40:V40"/>
    <mergeCell ref="U53:V53"/>
    <mergeCell ref="T33:U33"/>
    <mergeCell ref="V33:W33"/>
    <mergeCell ref="W40:X40"/>
    <mergeCell ref="T61:U61"/>
    <mergeCell ref="V61:W61"/>
    <mergeCell ref="V21:W21"/>
    <mergeCell ref="W53:X53"/>
    <mergeCell ref="J61:K61"/>
    <mergeCell ref="L61:M61"/>
    <mergeCell ref="T108:U108"/>
    <mergeCell ref="V108:W108"/>
    <mergeCell ref="T113:U113"/>
    <mergeCell ref="V113:W113"/>
    <mergeCell ref="A5:A19"/>
    <mergeCell ref="B5:B9"/>
    <mergeCell ref="C5:C9"/>
    <mergeCell ref="D5:D9"/>
    <mergeCell ref="E5:E9"/>
    <mergeCell ref="F5:F9"/>
    <mergeCell ref="G5:G9"/>
    <mergeCell ref="B10:B14"/>
    <mergeCell ref="C10:C14"/>
    <mergeCell ref="D10:D14"/>
    <mergeCell ref="E10:E14"/>
    <mergeCell ref="F10:F14"/>
    <mergeCell ref="G10:G14"/>
    <mergeCell ref="B15:B19"/>
    <mergeCell ref="C15:C19"/>
    <mergeCell ref="D15:D19"/>
    <mergeCell ref="E15:E19"/>
    <mergeCell ref="F15:F19"/>
    <mergeCell ref="G15:G19"/>
    <mergeCell ref="T21:U21"/>
    <mergeCell ref="N61:O61"/>
    <mergeCell ref="P61:Q61"/>
    <mergeCell ref="A59:G59"/>
    <mergeCell ref="A42:A43"/>
    <mergeCell ref="J33:K33"/>
    <mergeCell ref="L33:M33"/>
    <mergeCell ref="N33:O33"/>
    <mergeCell ref="P33:Q33"/>
    <mergeCell ref="A35:A36"/>
    <mergeCell ref="A39:G39"/>
    <mergeCell ref="J53:K53"/>
    <mergeCell ref="L53:M53"/>
    <mergeCell ref="N53:O53"/>
    <mergeCell ref="P53:Q53"/>
    <mergeCell ref="E55:E56"/>
    <mergeCell ref="R40:S40"/>
    <mergeCell ref="A50:G50"/>
    <mergeCell ref="R53:S53"/>
    <mergeCell ref="A29:G29"/>
    <mergeCell ref="A30:G30"/>
    <mergeCell ref="J40:K40"/>
    <mergeCell ref="L40:M40"/>
    <mergeCell ref="N40:O40"/>
    <mergeCell ref="P40:Q40"/>
    <mergeCell ref="A115:A116"/>
    <mergeCell ref="A110:A111"/>
    <mergeCell ref="A101:A102"/>
    <mergeCell ref="J108:K108"/>
    <mergeCell ref="L108:M108"/>
    <mergeCell ref="N108:O108"/>
    <mergeCell ref="P108:Q108"/>
    <mergeCell ref="A89:A94"/>
    <mergeCell ref="B90:B94"/>
    <mergeCell ref="C90:C94"/>
    <mergeCell ref="D90:D94"/>
    <mergeCell ref="E90:E94"/>
    <mergeCell ref="F90:F94"/>
    <mergeCell ref="J113:K113"/>
    <mergeCell ref="L113:M113"/>
    <mergeCell ref="N113:O113"/>
    <mergeCell ref="P113:Q113"/>
    <mergeCell ref="G90:G94"/>
    <mergeCell ref="J99:K99"/>
    <mergeCell ref="L99:M99"/>
    <mergeCell ref="N99:O99"/>
    <mergeCell ref="P99:Q99"/>
    <mergeCell ref="T99:U99"/>
    <mergeCell ref="V99:W99"/>
    <mergeCell ref="A63:A77"/>
    <mergeCell ref="B63:B67"/>
    <mergeCell ref="C63:C67"/>
    <mergeCell ref="D63:D67"/>
    <mergeCell ref="E63:E67"/>
    <mergeCell ref="F63:F67"/>
    <mergeCell ref="G63:G67"/>
    <mergeCell ref="B68:B72"/>
    <mergeCell ref="C68:C72"/>
    <mergeCell ref="D68:D72"/>
    <mergeCell ref="E68:E72"/>
    <mergeCell ref="F68:F72"/>
    <mergeCell ref="G68:G72"/>
    <mergeCell ref="B73:B77"/>
    <mergeCell ref="C73:C77"/>
    <mergeCell ref="D73:D77"/>
    <mergeCell ref="E73:E77"/>
    <mergeCell ref="F73:F77"/>
    <mergeCell ref="G73:G77"/>
    <mergeCell ref="J87:K87"/>
    <mergeCell ref="L87:M87"/>
    <mergeCell ref="N87:O87"/>
    <mergeCell ref="X89:X94"/>
    <mergeCell ref="J79:K79"/>
    <mergeCell ref="L79:M79"/>
    <mergeCell ref="N79:O79"/>
    <mergeCell ref="P79:Q79"/>
    <mergeCell ref="T79:U79"/>
    <mergeCell ref="V79:W79"/>
    <mergeCell ref="T87:U87"/>
    <mergeCell ref="V87:W87"/>
    <mergeCell ref="P87:Q8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AD91-9F4C-4551-A208-461227C58E77}">
  <dimension ref="A1:G151"/>
  <sheetViews>
    <sheetView view="pageBreakPreview" zoomScale="70" zoomScaleNormal="90" zoomScaleSheetLayoutView="70" workbookViewId="0">
      <selection activeCell="D45" sqref="D45:D46"/>
    </sheetView>
  </sheetViews>
  <sheetFormatPr defaultColWidth="8.54296875" defaultRowHeight="14.5" x14ac:dyDescent="0.35"/>
  <cols>
    <col min="1" max="1" width="13.453125" customWidth="1"/>
    <col min="2" max="2" width="14.1796875" style="137" customWidth="1"/>
    <col min="3" max="3" width="33" style="1" customWidth="1"/>
    <col min="4" max="4" width="120.1796875" customWidth="1"/>
    <col min="5" max="5" width="13.1796875" customWidth="1"/>
    <col min="6" max="6" width="28.54296875" customWidth="1"/>
    <col min="7" max="7" width="94.54296875" style="1" customWidth="1"/>
  </cols>
  <sheetData>
    <row r="1" spans="1:7" s="187" customFormat="1" ht="42.5" thickBot="1" x14ac:dyDescent="0.4">
      <c r="A1" s="236" t="s">
        <v>31</v>
      </c>
      <c r="B1" s="237" t="s">
        <v>32</v>
      </c>
      <c r="C1" s="238" t="s">
        <v>199</v>
      </c>
      <c r="D1" s="239" t="s">
        <v>58</v>
      </c>
      <c r="E1" s="240" t="s">
        <v>59</v>
      </c>
      <c r="F1" s="241" t="s">
        <v>200</v>
      </c>
      <c r="G1" s="241" t="s">
        <v>201</v>
      </c>
    </row>
    <row r="2" spans="1:7" ht="14.5" customHeight="1" x14ac:dyDescent="0.35">
      <c r="A2" s="428" t="s">
        <v>202</v>
      </c>
      <c r="B2" s="445" t="s">
        <v>203</v>
      </c>
      <c r="C2" s="450" t="s">
        <v>204</v>
      </c>
      <c r="D2" s="66" t="s">
        <v>205</v>
      </c>
      <c r="E2" s="67" t="s">
        <v>206</v>
      </c>
      <c r="F2" s="67" t="s">
        <v>207</v>
      </c>
      <c r="G2" s="77"/>
    </row>
    <row r="3" spans="1:7" ht="14.5" customHeight="1" x14ac:dyDescent="0.35">
      <c r="A3" s="429"/>
      <c r="B3" s="446"/>
      <c r="C3" s="451"/>
      <c r="D3" s="68" t="s">
        <v>208</v>
      </c>
      <c r="E3" s="69" t="s">
        <v>209</v>
      </c>
      <c r="F3" s="69" t="s">
        <v>210</v>
      </c>
      <c r="G3" s="472" t="s">
        <v>211</v>
      </c>
    </row>
    <row r="4" spans="1:7" ht="14.5" customHeight="1" x14ac:dyDescent="0.35">
      <c r="A4" s="429"/>
      <c r="B4" s="446"/>
      <c r="C4" s="451"/>
      <c r="D4" s="68" t="s">
        <v>212</v>
      </c>
      <c r="E4" s="69" t="s">
        <v>213</v>
      </c>
      <c r="F4" s="69" t="s">
        <v>210</v>
      </c>
      <c r="G4" s="472"/>
    </row>
    <row r="5" spans="1:7" ht="14.5" customHeight="1" x14ac:dyDescent="0.35">
      <c r="A5" s="429"/>
      <c r="B5" s="446"/>
      <c r="C5" s="451"/>
      <c r="D5" s="99" t="s">
        <v>214</v>
      </c>
      <c r="E5" s="69" t="s">
        <v>215</v>
      </c>
      <c r="F5" s="69" t="s">
        <v>210</v>
      </c>
      <c r="G5" s="472"/>
    </row>
    <row r="6" spans="1:7" ht="14.5" customHeight="1" x14ac:dyDescent="0.35">
      <c r="A6" s="429"/>
      <c r="B6" s="446"/>
      <c r="C6" s="451"/>
      <c r="D6" s="99" t="s">
        <v>216</v>
      </c>
      <c r="E6" s="69" t="s">
        <v>215</v>
      </c>
      <c r="F6" s="69" t="s">
        <v>210</v>
      </c>
      <c r="G6" s="472"/>
    </row>
    <row r="7" spans="1:7" ht="14.5" customHeight="1" x14ac:dyDescent="0.35">
      <c r="A7" s="429"/>
      <c r="B7" s="446"/>
      <c r="C7" s="451"/>
      <c r="D7" s="99" t="s">
        <v>217</v>
      </c>
      <c r="E7" s="69" t="s">
        <v>218</v>
      </c>
      <c r="F7" s="69" t="s">
        <v>210</v>
      </c>
      <c r="G7" s="472"/>
    </row>
    <row r="8" spans="1:7" ht="88.5" customHeight="1" thickBot="1" x14ac:dyDescent="0.4">
      <c r="A8" s="429"/>
      <c r="B8" s="446"/>
      <c r="C8" s="452"/>
      <c r="D8" s="166" t="s">
        <v>219</v>
      </c>
      <c r="E8" s="69" t="s">
        <v>218</v>
      </c>
      <c r="F8" s="69" t="s">
        <v>210</v>
      </c>
      <c r="G8" s="472"/>
    </row>
    <row r="9" spans="1:7" ht="14.5" customHeight="1" x14ac:dyDescent="0.35">
      <c r="A9" s="429"/>
      <c r="B9" s="446"/>
      <c r="C9" s="450" t="s">
        <v>220</v>
      </c>
      <c r="D9" s="66"/>
      <c r="E9" s="67" t="s">
        <v>206</v>
      </c>
      <c r="F9" s="70" t="s">
        <v>210</v>
      </c>
      <c r="G9" s="77"/>
    </row>
    <row r="10" spans="1:7" ht="14.5" customHeight="1" x14ac:dyDescent="0.35">
      <c r="A10" s="429"/>
      <c r="B10" s="446"/>
      <c r="C10" s="451"/>
      <c r="D10" s="68" t="s">
        <v>221</v>
      </c>
      <c r="E10" s="56" t="s">
        <v>222</v>
      </c>
      <c r="F10" s="69" t="s">
        <v>210</v>
      </c>
      <c r="G10" s="460" t="s">
        <v>223</v>
      </c>
    </row>
    <row r="11" spans="1:7" ht="14.5" customHeight="1" x14ac:dyDescent="0.35">
      <c r="A11" s="429"/>
      <c r="B11" s="446"/>
      <c r="C11" s="451"/>
      <c r="D11" s="68" t="s">
        <v>224</v>
      </c>
      <c r="E11" s="56" t="s">
        <v>225</v>
      </c>
      <c r="F11" s="69" t="s">
        <v>210</v>
      </c>
      <c r="G11" s="460"/>
    </row>
    <row r="12" spans="1:7" ht="14.5" customHeight="1" x14ac:dyDescent="0.35">
      <c r="A12" s="429"/>
      <c r="B12" s="446"/>
      <c r="C12" s="451"/>
      <c r="D12" s="68" t="s">
        <v>226</v>
      </c>
      <c r="E12" s="56" t="s">
        <v>227</v>
      </c>
      <c r="F12" s="69" t="s">
        <v>210</v>
      </c>
      <c r="G12" s="460"/>
    </row>
    <row r="13" spans="1:7" ht="14.5" customHeight="1" x14ac:dyDescent="0.35">
      <c r="A13" s="429"/>
      <c r="B13" s="446"/>
      <c r="C13" s="451"/>
      <c r="D13" s="68" t="s">
        <v>228</v>
      </c>
      <c r="E13" s="56" t="s">
        <v>227</v>
      </c>
      <c r="F13" s="69" t="s">
        <v>210</v>
      </c>
      <c r="G13" s="460"/>
    </row>
    <row r="14" spans="1:7" ht="14.5" customHeight="1" x14ac:dyDescent="0.35">
      <c r="A14" s="429"/>
      <c r="B14" s="446"/>
      <c r="C14" s="451"/>
      <c r="D14" s="68" t="s">
        <v>229</v>
      </c>
      <c r="E14" s="56" t="s">
        <v>218</v>
      </c>
      <c r="F14" s="69" t="s">
        <v>210</v>
      </c>
      <c r="G14" s="460"/>
    </row>
    <row r="15" spans="1:7" ht="14.5" customHeight="1" x14ac:dyDescent="0.35">
      <c r="A15" s="429"/>
      <c r="B15" s="446"/>
      <c r="C15" s="451"/>
      <c r="D15" s="99" t="s">
        <v>230</v>
      </c>
      <c r="E15" s="56" t="s">
        <v>215</v>
      </c>
      <c r="F15" s="69" t="s">
        <v>210</v>
      </c>
      <c r="G15" s="460"/>
    </row>
    <row r="16" spans="1:7" ht="15" customHeight="1" thickBot="1" x14ac:dyDescent="0.4">
      <c r="A16" s="429"/>
      <c r="B16" s="446"/>
      <c r="C16" s="452"/>
      <c r="D16" s="100" t="s">
        <v>231</v>
      </c>
      <c r="E16" s="56" t="s">
        <v>215</v>
      </c>
      <c r="F16" s="69" t="s">
        <v>210</v>
      </c>
      <c r="G16" s="460"/>
    </row>
    <row r="17" spans="1:7" ht="14.5" customHeight="1" x14ac:dyDescent="0.35">
      <c r="A17" s="429"/>
      <c r="B17" s="446"/>
      <c r="C17" s="450" t="s">
        <v>232</v>
      </c>
      <c r="D17" s="66" t="s">
        <v>233</v>
      </c>
      <c r="E17" s="67" t="s">
        <v>206</v>
      </c>
      <c r="F17" s="70" t="s">
        <v>210</v>
      </c>
      <c r="G17" s="77"/>
    </row>
    <row r="18" spans="1:7" ht="14.5" customHeight="1" x14ac:dyDescent="0.35">
      <c r="A18" s="429"/>
      <c r="B18" s="446"/>
      <c r="C18" s="451"/>
      <c r="D18" s="68" t="s">
        <v>234</v>
      </c>
      <c r="E18" s="56" t="s">
        <v>222</v>
      </c>
      <c r="F18" s="69" t="s">
        <v>210</v>
      </c>
      <c r="G18" s="460" t="s">
        <v>235</v>
      </c>
    </row>
    <row r="19" spans="1:7" ht="14.5" customHeight="1" x14ac:dyDescent="0.35">
      <c r="A19" s="429"/>
      <c r="B19" s="446"/>
      <c r="C19" s="451"/>
      <c r="D19" s="68" t="s">
        <v>236</v>
      </c>
      <c r="E19" s="56" t="s">
        <v>225</v>
      </c>
      <c r="F19" s="69" t="s">
        <v>210</v>
      </c>
      <c r="G19" s="460"/>
    </row>
    <row r="20" spans="1:7" ht="14.5" customHeight="1" x14ac:dyDescent="0.35">
      <c r="A20" s="429"/>
      <c r="B20" s="446"/>
      <c r="C20" s="451"/>
      <c r="D20" s="68" t="s">
        <v>237</v>
      </c>
      <c r="E20" s="56" t="s">
        <v>227</v>
      </c>
      <c r="F20" s="69" t="s">
        <v>210</v>
      </c>
      <c r="G20" s="460"/>
    </row>
    <row r="21" spans="1:7" ht="14.5" customHeight="1" x14ac:dyDescent="0.35">
      <c r="A21" s="429"/>
      <c r="B21" s="446"/>
      <c r="C21" s="451"/>
      <c r="D21" s="68" t="s">
        <v>238</v>
      </c>
      <c r="E21" s="56" t="s">
        <v>227</v>
      </c>
      <c r="F21" s="69" t="s">
        <v>210</v>
      </c>
      <c r="G21" s="460"/>
    </row>
    <row r="22" spans="1:7" ht="14.5" customHeight="1" x14ac:dyDescent="0.35">
      <c r="A22" s="429"/>
      <c r="B22" s="446"/>
      <c r="C22" s="451"/>
      <c r="D22" s="68" t="s">
        <v>239</v>
      </c>
      <c r="E22" s="56" t="s">
        <v>218</v>
      </c>
      <c r="F22" s="69" t="s">
        <v>210</v>
      </c>
      <c r="G22" s="460"/>
    </row>
    <row r="23" spans="1:7" ht="14.5" customHeight="1" x14ac:dyDescent="0.35">
      <c r="A23" s="429"/>
      <c r="B23" s="446"/>
      <c r="C23" s="451"/>
      <c r="D23" s="99" t="s">
        <v>240</v>
      </c>
      <c r="E23" s="56" t="s">
        <v>215</v>
      </c>
      <c r="F23" s="69" t="s">
        <v>210</v>
      </c>
      <c r="G23" s="460"/>
    </row>
    <row r="24" spans="1:7" ht="34" customHeight="1" thickBot="1" x14ac:dyDescent="0.4">
      <c r="A24" s="429"/>
      <c r="B24" s="446"/>
      <c r="C24" s="452"/>
      <c r="D24" s="100" t="s">
        <v>241</v>
      </c>
      <c r="E24" s="56" t="s">
        <v>215</v>
      </c>
      <c r="F24" s="69" t="s">
        <v>210</v>
      </c>
      <c r="G24" s="460"/>
    </row>
    <row r="25" spans="1:7" ht="14.5" customHeight="1" x14ac:dyDescent="0.35">
      <c r="A25" s="429"/>
      <c r="B25" s="446"/>
      <c r="C25" s="450" t="s">
        <v>242</v>
      </c>
      <c r="D25" s="66" t="s">
        <v>243</v>
      </c>
      <c r="E25" s="67" t="s">
        <v>206</v>
      </c>
      <c r="F25" s="70" t="s">
        <v>210</v>
      </c>
      <c r="G25" s="77"/>
    </row>
    <row r="26" spans="1:7" ht="14.5" customHeight="1" x14ac:dyDescent="0.35">
      <c r="A26" s="429"/>
      <c r="B26" s="446"/>
      <c r="C26" s="451"/>
      <c r="D26" s="99" t="s">
        <v>244</v>
      </c>
      <c r="E26" s="56" t="s">
        <v>245</v>
      </c>
      <c r="F26" s="69" t="s">
        <v>210</v>
      </c>
      <c r="G26" s="460" t="s">
        <v>246</v>
      </c>
    </row>
    <row r="27" spans="1:7" ht="14.5" customHeight="1" x14ac:dyDescent="0.35">
      <c r="A27" s="429"/>
      <c r="B27" s="446"/>
      <c r="C27" s="451"/>
      <c r="D27" s="99" t="s">
        <v>247</v>
      </c>
      <c r="E27" s="56" t="s">
        <v>245</v>
      </c>
      <c r="F27" s="69" t="s">
        <v>210</v>
      </c>
      <c r="G27" s="460"/>
    </row>
    <row r="28" spans="1:7" ht="14.5" customHeight="1" x14ac:dyDescent="0.35">
      <c r="A28" s="429"/>
      <c r="B28" s="446"/>
      <c r="C28" s="451"/>
      <c r="D28" s="99" t="s">
        <v>248</v>
      </c>
      <c r="E28" s="56" t="s">
        <v>245</v>
      </c>
      <c r="F28" s="69" t="s">
        <v>210</v>
      </c>
      <c r="G28" s="460"/>
    </row>
    <row r="29" spans="1:7" ht="14.5" customHeight="1" x14ac:dyDescent="0.35">
      <c r="A29" s="429"/>
      <c r="B29" s="446"/>
      <c r="C29" s="451"/>
      <c r="D29" s="99" t="s">
        <v>249</v>
      </c>
      <c r="E29" s="56" t="s">
        <v>245</v>
      </c>
      <c r="F29" s="69" t="s">
        <v>210</v>
      </c>
      <c r="G29" s="460"/>
    </row>
    <row r="30" spans="1:7" ht="14.5" customHeight="1" x14ac:dyDescent="0.35">
      <c r="A30" s="429"/>
      <c r="B30" s="446"/>
      <c r="C30" s="451"/>
      <c r="D30" s="99" t="s">
        <v>250</v>
      </c>
      <c r="E30" s="56" t="s">
        <v>245</v>
      </c>
      <c r="F30" s="69" t="s">
        <v>210</v>
      </c>
      <c r="G30" s="460"/>
    </row>
    <row r="31" spans="1:7" ht="14.5" customHeight="1" x14ac:dyDescent="0.35">
      <c r="A31" s="429"/>
      <c r="B31" s="446"/>
      <c r="C31" s="451"/>
      <c r="D31" s="99" t="s">
        <v>251</v>
      </c>
      <c r="E31" s="56" t="s">
        <v>245</v>
      </c>
      <c r="F31" s="69" t="s">
        <v>210</v>
      </c>
      <c r="G31" s="460"/>
    </row>
    <row r="32" spans="1:7" ht="14.5" customHeight="1" x14ac:dyDescent="0.35">
      <c r="A32" s="429"/>
      <c r="B32" s="446"/>
      <c r="C32" s="451"/>
      <c r="D32" s="99" t="s">
        <v>252</v>
      </c>
      <c r="E32" s="56" t="s">
        <v>245</v>
      </c>
      <c r="F32" s="69" t="s">
        <v>210</v>
      </c>
      <c r="G32" s="460"/>
    </row>
    <row r="33" spans="1:7" ht="14.5" customHeight="1" x14ac:dyDescent="0.35">
      <c r="A33" s="429"/>
      <c r="B33" s="446"/>
      <c r="C33" s="451"/>
      <c r="D33" s="99" t="s">
        <v>253</v>
      </c>
      <c r="E33" s="56" t="s">
        <v>245</v>
      </c>
      <c r="F33" s="69" t="s">
        <v>210</v>
      </c>
      <c r="G33" s="460"/>
    </row>
    <row r="34" spans="1:7" ht="14.5" customHeight="1" x14ac:dyDescent="0.35">
      <c r="A34" s="429"/>
      <c r="B34" s="446"/>
      <c r="C34" s="451"/>
      <c r="D34" s="99" t="s">
        <v>254</v>
      </c>
      <c r="E34" s="56" t="s">
        <v>255</v>
      </c>
      <c r="F34" s="69" t="s">
        <v>210</v>
      </c>
      <c r="G34" s="460"/>
    </row>
    <row r="35" spans="1:7" ht="31.5" customHeight="1" thickBot="1" x14ac:dyDescent="0.4">
      <c r="A35" s="429"/>
      <c r="B35" s="446"/>
      <c r="C35" s="451"/>
      <c r="D35" s="230" t="s">
        <v>256</v>
      </c>
      <c r="E35" s="56" t="s">
        <v>257</v>
      </c>
      <c r="F35" s="69" t="s">
        <v>210</v>
      </c>
      <c r="G35" s="460"/>
    </row>
    <row r="36" spans="1:7" ht="14.5" customHeight="1" x14ac:dyDescent="0.35">
      <c r="A36" s="429"/>
      <c r="B36" s="446"/>
      <c r="C36" s="450" t="s">
        <v>258</v>
      </c>
      <c r="D36" s="66" t="s">
        <v>259</v>
      </c>
      <c r="E36" s="67" t="s">
        <v>206</v>
      </c>
      <c r="F36" s="70" t="s">
        <v>210</v>
      </c>
      <c r="G36" s="77"/>
    </row>
    <row r="37" spans="1:7" ht="14.5" customHeight="1" x14ac:dyDescent="0.35">
      <c r="A37" s="429"/>
      <c r="B37" s="446"/>
      <c r="C37" s="451"/>
      <c r="D37" s="99" t="s">
        <v>260</v>
      </c>
      <c r="E37" s="56" t="s">
        <v>245</v>
      </c>
      <c r="F37" s="69" t="s">
        <v>210</v>
      </c>
      <c r="G37" s="460" t="s">
        <v>261</v>
      </c>
    </row>
    <row r="38" spans="1:7" ht="14.5" customHeight="1" x14ac:dyDescent="0.35">
      <c r="A38" s="429"/>
      <c r="B38" s="446"/>
      <c r="C38" s="451"/>
      <c r="D38" s="99" t="s">
        <v>262</v>
      </c>
      <c r="E38" s="56" t="s">
        <v>245</v>
      </c>
      <c r="F38" s="69" t="s">
        <v>210</v>
      </c>
      <c r="G38" s="460"/>
    </row>
    <row r="39" spans="1:7" ht="14.5" customHeight="1" x14ac:dyDescent="0.35">
      <c r="A39" s="429"/>
      <c r="B39" s="446"/>
      <c r="C39" s="451"/>
      <c r="D39" s="99" t="s">
        <v>263</v>
      </c>
      <c r="E39" s="56" t="s">
        <v>245</v>
      </c>
      <c r="F39" s="69" t="s">
        <v>210</v>
      </c>
      <c r="G39" s="460"/>
    </row>
    <row r="40" spans="1:7" ht="14.5" customHeight="1" x14ac:dyDescent="0.35">
      <c r="A40" s="429"/>
      <c r="B40" s="446"/>
      <c r="C40" s="451"/>
      <c r="D40" s="99" t="s">
        <v>264</v>
      </c>
      <c r="E40" s="56" t="s">
        <v>245</v>
      </c>
      <c r="F40" s="69" t="s">
        <v>210</v>
      </c>
      <c r="G40" s="460"/>
    </row>
    <row r="41" spans="1:7" ht="14.5" customHeight="1" x14ac:dyDescent="0.35">
      <c r="A41" s="429"/>
      <c r="B41" s="446"/>
      <c r="C41" s="451"/>
      <c r="D41" s="99" t="s">
        <v>265</v>
      </c>
      <c r="E41" s="56" t="s">
        <v>245</v>
      </c>
      <c r="F41" s="69" t="s">
        <v>210</v>
      </c>
      <c r="G41" s="460"/>
    </row>
    <row r="42" spans="1:7" ht="14.5" customHeight="1" x14ac:dyDescent="0.35">
      <c r="A42" s="429"/>
      <c r="B42" s="446"/>
      <c r="C42" s="451"/>
      <c r="D42" s="99" t="s">
        <v>266</v>
      </c>
      <c r="E42" s="56" t="s">
        <v>245</v>
      </c>
      <c r="F42" s="69" t="s">
        <v>210</v>
      </c>
      <c r="G42" s="460"/>
    </row>
    <row r="43" spans="1:7" ht="14.5" customHeight="1" x14ac:dyDescent="0.35">
      <c r="A43" s="429"/>
      <c r="B43" s="446"/>
      <c r="C43" s="451"/>
      <c r="D43" s="99" t="s">
        <v>267</v>
      </c>
      <c r="E43" s="56" t="s">
        <v>245</v>
      </c>
      <c r="F43" s="69" t="s">
        <v>210</v>
      </c>
      <c r="G43" s="460"/>
    </row>
    <row r="44" spans="1:7" ht="14.5" customHeight="1" x14ac:dyDescent="0.35">
      <c r="A44" s="429"/>
      <c r="B44" s="446"/>
      <c r="C44" s="451"/>
      <c r="D44" s="99" t="s">
        <v>268</v>
      </c>
      <c r="E44" s="56" t="s">
        <v>245</v>
      </c>
      <c r="F44" s="69" t="s">
        <v>210</v>
      </c>
      <c r="G44" s="460"/>
    </row>
    <row r="45" spans="1:7" ht="14.5" customHeight="1" x14ac:dyDescent="0.35">
      <c r="A45" s="429"/>
      <c r="B45" s="446"/>
      <c r="C45" s="451"/>
      <c r="D45" s="333" t="s">
        <v>269</v>
      </c>
      <c r="E45" s="56" t="s">
        <v>255</v>
      </c>
      <c r="F45" s="69" t="s">
        <v>210</v>
      </c>
      <c r="G45" s="460"/>
    </row>
    <row r="46" spans="1:7" ht="41.5" customHeight="1" thickBot="1" x14ac:dyDescent="0.4">
      <c r="A46" s="429"/>
      <c r="B46" s="446"/>
      <c r="C46" s="451"/>
      <c r="D46" s="230" t="s">
        <v>270</v>
      </c>
      <c r="E46" s="56" t="s">
        <v>257</v>
      </c>
      <c r="F46" s="56" t="s">
        <v>210</v>
      </c>
      <c r="G46" s="460"/>
    </row>
    <row r="47" spans="1:7" ht="15" customHeight="1" x14ac:dyDescent="0.35">
      <c r="A47" s="429"/>
      <c r="B47" s="463" t="s">
        <v>48</v>
      </c>
      <c r="C47" s="466" t="s">
        <v>271</v>
      </c>
      <c r="D47" s="66" t="s">
        <v>272</v>
      </c>
      <c r="E47" s="67" t="s">
        <v>206</v>
      </c>
      <c r="F47" s="70" t="s">
        <v>210</v>
      </c>
      <c r="G47" s="77"/>
    </row>
    <row r="48" spans="1:7" ht="15" customHeight="1" x14ac:dyDescent="0.35">
      <c r="A48" s="429"/>
      <c r="B48" s="464"/>
      <c r="C48" s="467"/>
      <c r="D48" s="68" t="s">
        <v>273</v>
      </c>
      <c r="E48" s="56" t="s">
        <v>245</v>
      </c>
      <c r="F48" s="69" t="s">
        <v>210</v>
      </c>
      <c r="G48" s="469" t="s">
        <v>274</v>
      </c>
    </row>
    <row r="49" spans="1:7" ht="15" customHeight="1" x14ac:dyDescent="0.35">
      <c r="A49" s="429"/>
      <c r="B49" s="464"/>
      <c r="C49" s="467"/>
      <c r="D49" s="68" t="s">
        <v>275</v>
      </c>
      <c r="E49" s="56" t="s">
        <v>276</v>
      </c>
      <c r="F49" s="69" t="s">
        <v>210</v>
      </c>
      <c r="G49" s="470"/>
    </row>
    <row r="50" spans="1:7" ht="15" customHeight="1" x14ac:dyDescent="0.35">
      <c r="A50" s="429"/>
      <c r="B50" s="464"/>
      <c r="C50" s="467"/>
      <c r="D50" s="68" t="s">
        <v>277</v>
      </c>
      <c r="E50" s="56" t="s">
        <v>276</v>
      </c>
      <c r="F50" s="69" t="s">
        <v>210</v>
      </c>
      <c r="G50" s="470"/>
    </row>
    <row r="51" spans="1:7" ht="15" customHeight="1" x14ac:dyDescent="0.35">
      <c r="A51" s="429"/>
      <c r="B51" s="464"/>
      <c r="C51" s="467"/>
      <c r="D51" s="68" t="s">
        <v>278</v>
      </c>
      <c r="E51" s="56" t="s">
        <v>257</v>
      </c>
      <c r="F51" s="69" t="s">
        <v>210</v>
      </c>
      <c r="G51" s="470"/>
    </row>
    <row r="52" spans="1:7" ht="15" customHeight="1" x14ac:dyDescent="0.35">
      <c r="A52" s="429"/>
      <c r="B52" s="464"/>
      <c r="C52" s="467"/>
      <c r="D52" s="99" t="s">
        <v>279</v>
      </c>
      <c r="E52" s="56" t="s">
        <v>245</v>
      </c>
      <c r="F52" s="69" t="s">
        <v>210</v>
      </c>
      <c r="G52" s="470"/>
    </row>
    <row r="53" spans="1:7" ht="15" customHeight="1" x14ac:dyDescent="0.35">
      <c r="A53" s="429"/>
      <c r="B53" s="464"/>
      <c r="C53" s="467"/>
      <c r="D53" s="99" t="s">
        <v>280</v>
      </c>
      <c r="E53" s="56" t="s">
        <v>255</v>
      </c>
      <c r="F53" s="69" t="s">
        <v>210</v>
      </c>
      <c r="G53" s="470"/>
    </row>
    <row r="54" spans="1:7" ht="15" customHeight="1" x14ac:dyDescent="0.35">
      <c r="A54" s="429"/>
      <c r="B54" s="464"/>
      <c r="C54" s="467"/>
      <c r="D54" s="99" t="s">
        <v>281</v>
      </c>
      <c r="E54" s="56" t="s">
        <v>276</v>
      </c>
      <c r="F54" s="69" t="s">
        <v>210</v>
      </c>
      <c r="G54" s="470"/>
    </row>
    <row r="55" spans="1:7" ht="15" customHeight="1" x14ac:dyDescent="0.35">
      <c r="A55" s="429"/>
      <c r="B55" s="464"/>
      <c r="C55" s="467"/>
      <c r="D55" s="99" t="s">
        <v>282</v>
      </c>
      <c r="E55" s="56" t="s">
        <v>276</v>
      </c>
      <c r="F55" s="69" t="s">
        <v>210</v>
      </c>
      <c r="G55" s="470"/>
    </row>
    <row r="56" spans="1:7" ht="15" customHeight="1" x14ac:dyDescent="0.35">
      <c r="A56" s="429"/>
      <c r="B56" s="464"/>
      <c r="C56" s="467"/>
      <c r="D56" s="99" t="s">
        <v>283</v>
      </c>
      <c r="E56" s="56" t="s">
        <v>276</v>
      </c>
      <c r="F56" s="69" t="s">
        <v>210</v>
      </c>
      <c r="G56" s="470"/>
    </row>
    <row r="57" spans="1:7" ht="15" customHeight="1" x14ac:dyDescent="0.35">
      <c r="A57" s="429"/>
      <c r="B57" s="464"/>
      <c r="C57" s="467"/>
      <c r="D57" s="99" t="s">
        <v>284</v>
      </c>
      <c r="E57" s="56" t="s">
        <v>285</v>
      </c>
      <c r="F57" s="69" t="s">
        <v>210</v>
      </c>
      <c r="G57" s="470"/>
    </row>
    <row r="58" spans="1:7" ht="15" customHeight="1" x14ac:dyDescent="0.35">
      <c r="A58" s="429"/>
      <c r="B58" s="464"/>
      <c r="C58" s="467"/>
      <c r="D58" s="99" t="s">
        <v>286</v>
      </c>
      <c r="E58" s="56" t="s">
        <v>287</v>
      </c>
      <c r="F58" s="69" t="s">
        <v>210</v>
      </c>
      <c r="G58" s="470"/>
    </row>
    <row r="59" spans="1:7" ht="15" customHeight="1" x14ac:dyDescent="0.35">
      <c r="A59" s="429"/>
      <c r="B59" s="464"/>
      <c r="C59" s="467"/>
      <c r="D59" s="83" t="s">
        <v>288</v>
      </c>
      <c r="E59" s="56" t="s">
        <v>289</v>
      </c>
      <c r="F59" s="69" t="s">
        <v>210</v>
      </c>
      <c r="G59" s="470"/>
    </row>
    <row r="60" spans="1:7" ht="15" customHeight="1" x14ac:dyDescent="0.35">
      <c r="A60" s="429"/>
      <c r="B60" s="464"/>
      <c r="C60" s="467"/>
      <c r="D60" s="83" t="s">
        <v>290</v>
      </c>
      <c r="E60" s="56" t="s">
        <v>291</v>
      </c>
      <c r="F60" s="69" t="s">
        <v>210</v>
      </c>
      <c r="G60" s="470"/>
    </row>
    <row r="61" spans="1:7" ht="15.75" customHeight="1" x14ac:dyDescent="0.35">
      <c r="A61" s="429"/>
      <c r="B61" s="464"/>
      <c r="C61" s="467"/>
      <c r="D61" s="56" t="s">
        <v>292</v>
      </c>
      <c r="E61" s="56" t="s">
        <v>293</v>
      </c>
      <c r="F61" s="69" t="s">
        <v>210</v>
      </c>
      <c r="G61" s="470"/>
    </row>
    <row r="62" spans="1:7" ht="16.5" customHeight="1" x14ac:dyDescent="0.35">
      <c r="A62" s="429"/>
      <c r="B62" s="464"/>
      <c r="C62" s="467"/>
      <c r="D62" s="83" t="s">
        <v>294</v>
      </c>
      <c r="E62" s="83" t="s">
        <v>245</v>
      </c>
      <c r="F62" s="84" t="s">
        <v>210</v>
      </c>
      <c r="G62" s="470"/>
    </row>
    <row r="63" spans="1:7" ht="18" customHeight="1" x14ac:dyDescent="0.35">
      <c r="A63" s="429"/>
      <c r="B63" s="464"/>
      <c r="C63" s="467"/>
      <c r="D63" s="83" t="s">
        <v>295</v>
      </c>
      <c r="E63" s="83" t="s">
        <v>245</v>
      </c>
      <c r="F63" s="84" t="s">
        <v>210</v>
      </c>
      <c r="G63" s="470"/>
    </row>
    <row r="64" spans="1:7" ht="15" customHeight="1" x14ac:dyDescent="0.35">
      <c r="A64" s="429"/>
      <c r="B64" s="464"/>
      <c r="C64" s="467"/>
      <c r="D64" s="83" t="s">
        <v>296</v>
      </c>
      <c r="E64" s="83" t="s">
        <v>245</v>
      </c>
      <c r="F64" s="84" t="s">
        <v>210</v>
      </c>
      <c r="G64" s="471"/>
    </row>
    <row r="65" spans="1:7" s="61" customFormat="1" ht="30" customHeight="1" thickBot="1" x14ac:dyDescent="0.4">
      <c r="A65" s="429"/>
      <c r="B65" s="465"/>
      <c r="C65" s="468"/>
      <c r="D65" s="167" t="s">
        <v>297</v>
      </c>
      <c r="E65" s="228" t="s">
        <v>298</v>
      </c>
      <c r="F65" s="229" t="s">
        <v>210</v>
      </c>
      <c r="G65" s="210" t="s">
        <v>299</v>
      </c>
    </row>
    <row r="66" spans="1:7" ht="30" customHeight="1" x14ac:dyDescent="0.35">
      <c r="A66" s="429"/>
      <c r="B66" s="434" t="s">
        <v>300</v>
      </c>
      <c r="C66" s="450" t="s">
        <v>301</v>
      </c>
      <c r="D66" s="80" t="s">
        <v>302</v>
      </c>
      <c r="E66" s="81" t="s">
        <v>206</v>
      </c>
      <c r="F66" s="82" t="s">
        <v>303</v>
      </c>
      <c r="G66" s="77"/>
    </row>
    <row r="67" spans="1:7" ht="30" customHeight="1" x14ac:dyDescent="0.35">
      <c r="A67" s="429"/>
      <c r="B67" s="435" t="s">
        <v>300</v>
      </c>
      <c r="C67" s="451"/>
      <c r="D67" s="230" t="s">
        <v>304</v>
      </c>
      <c r="E67" s="167" t="s">
        <v>215</v>
      </c>
      <c r="F67" s="168" t="s">
        <v>303</v>
      </c>
      <c r="G67" s="455" t="s">
        <v>49</v>
      </c>
    </row>
    <row r="68" spans="1:7" ht="41.5" customHeight="1" thickBot="1" x14ac:dyDescent="0.4">
      <c r="A68" s="429"/>
      <c r="B68" s="435" t="s">
        <v>300</v>
      </c>
      <c r="C68" s="452"/>
      <c r="D68" s="166" t="s">
        <v>305</v>
      </c>
      <c r="E68" s="167" t="s">
        <v>215</v>
      </c>
      <c r="F68" s="168" t="s">
        <v>303</v>
      </c>
      <c r="G68" s="456"/>
    </row>
    <row r="69" spans="1:7" s="179" customFormat="1" ht="30" customHeight="1" x14ac:dyDescent="0.35">
      <c r="A69" s="429"/>
      <c r="B69" s="435" t="s">
        <v>300</v>
      </c>
      <c r="C69" s="457" t="s">
        <v>306</v>
      </c>
      <c r="D69" s="211" t="s">
        <v>307</v>
      </c>
      <c r="E69" s="212" t="s">
        <v>206</v>
      </c>
      <c r="F69" s="213" t="s">
        <v>303</v>
      </c>
      <c r="G69" s="214"/>
    </row>
    <row r="70" spans="1:7" s="179" customFormat="1" ht="83.5" customHeight="1" x14ac:dyDescent="0.35">
      <c r="A70" s="429"/>
      <c r="B70" s="435" t="s">
        <v>300</v>
      </c>
      <c r="C70" s="458"/>
      <c r="D70" s="217" t="s">
        <v>308</v>
      </c>
      <c r="E70" s="194" t="s">
        <v>309</v>
      </c>
      <c r="F70" s="215" t="s">
        <v>310</v>
      </c>
      <c r="G70" s="461" t="s">
        <v>311</v>
      </c>
    </row>
    <row r="71" spans="1:7" s="179" customFormat="1" ht="71.5" customHeight="1" thickBot="1" x14ac:dyDescent="0.4">
      <c r="A71" s="429"/>
      <c r="B71" s="435" t="s">
        <v>300</v>
      </c>
      <c r="C71" s="459"/>
      <c r="D71" s="218" t="s">
        <v>312</v>
      </c>
      <c r="E71" s="194" t="s">
        <v>225</v>
      </c>
      <c r="F71" s="215" t="s">
        <v>303</v>
      </c>
      <c r="G71" s="462"/>
    </row>
    <row r="72" spans="1:7" ht="34.5" customHeight="1" x14ac:dyDescent="0.35">
      <c r="A72" s="429"/>
      <c r="B72" s="435" t="s">
        <v>300</v>
      </c>
      <c r="C72" s="473" t="s">
        <v>313</v>
      </c>
      <c r="D72" s="169" t="s">
        <v>314</v>
      </c>
      <c r="E72" s="170" t="s">
        <v>206</v>
      </c>
      <c r="F72" s="171" t="s">
        <v>303</v>
      </c>
      <c r="G72" s="172"/>
    </row>
    <row r="73" spans="1:7" ht="46" customHeight="1" thickBot="1" x14ac:dyDescent="0.4">
      <c r="A73" s="429"/>
      <c r="B73" s="435" t="s">
        <v>300</v>
      </c>
      <c r="C73" s="474"/>
      <c r="D73" s="224" t="s">
        <v>315</v>
      </c>
      <c r="E73" s="173" t="s">
        <v>257</v>
      </c>
      <c r="F73" s="174" t="s">
        <v>303</v>
      </c>
      <c r="G73" s="172" t="s">
        <v>316</v>
      </c>
    </row>
    <row r="74" spans="1:7" ht="30" customHeight="1" x14ac:dyDescent="0.35">
      <c r="A74" s="429"/>
      <c r="B74" s="435" t="s">
        <v>300</v>
      </c>
      <c r="C74" s="450" t="s">
        <v>317</v>
      </c>
      <c r="D74" s="66" t="s">
        <v>318</v>
      </c>
      <c r="E74" s="67" t="s">
        <v>206</v>
      </c>
      <c r="F74" s="70" t="s">
        <v>303</v>
      </c>
      <c r="G74" s="77"/>
    </row>
    <row r="75" spans="1:7" ht="30" customHeight="1" x14ac:dyDescent="0.35">
      <c r="A75" s="429"/>
      <c r="B75" s="435" t="s">
        <v>300</v>
      </c>
      <c r="C75" s="451"/>
      <c r="D75" s="99" t="s">
        <v>319</v>
      </c>
      <c r="E75" s="83" t="s">
        <v>320</v>
      </c>
      <c r="F75" s="84" t="s">
        <v>303</v>
      </c>
      <c r="G75" s="455" t="s">
        <v>321</v>
      </c>
    </row>
    <row r="76" spans="1:7" ht="30" customHeight="1" thickBot="1" x14ac:dyDescent="0.4">
      <c r="A76" s="429"/>
      <c r="B76" s="435" t="s">
        <v>300</v>
      </c>
      <c r="C76" s="452"/>
      <c r="D76" s="166" t="s">
        <v>322</v>
      </c>
      <c r="E76" s="83" t="s">
        <v>218</v>
      </c>
      <c r="F76" s="84" t="s">
        <v>303</v>
      </c>
      <c r="G76" s="456"/>
    </row>
    <row r="77" spans="1:7" ht="30" customHeight="1" x14ac:dyDescent="0.35">
      <c r="A77" s="429"/>
      <c r="B77" s="435" t="s">
        <v>300</v>
      </c>
      <c r="C77" s="450" t="s">
        <v>323</v>
      </c>
      <c r="D77" s="66" t="s">
        <v>324</v>
      </c>
      <c r="E77" s="67" t="s">
        <v>206</v>
      </c>
      <c r="F77" s="70" t="s">
        <v>303</v>
      </c>
      <c r="G77" s="77"/>
    </row>
    <row r="78" spans="1:7" ht="30" customHeight="1" x14ac:dyDescent="0.35">
      <c r="A78" s="429"/>
      <c r="B78" s="435" t="s">
        <v>300</v>
      </c>
      <c r="C78" s="451"/>
      <c r="D78" s="68" t="s">
        <v>325</v>
      </c>
      <c r="E78" s="56" t="s">
        <v>326</v>
      </c>
      <c r="F78" s="69" t="s">
        <v>303</v>
      </c>
      <c r="G78" s="476" t="s">
        <v>327</v>
      </c>
    </row>
    <row r="79" spans="1:7" ht="30" customHeight="1" thickBot="1" x14ac:dyDescent="0.4">
      <c r="A79" s="429"/>
      <c r="B79" s="436" t="s">
        <v>300</v>
      </c>
      <c r="C79" s="475"/>
      <c r="D79" s="183" t="s">
        <v>328</v>
      </c>
      <c r="E79" s="56" t="s">
        <v>257</v>
      </c>
      <c r="F79" s="69" t="s">
        <v>303</v>
      </c>
      <c r="G79" s="477"/>
    </row>
    <row r="80" spans="1:7" ht="38.15" customHeight="1" x14ac:dyDescent="0.35">
      <c r="A80" s="429"/>
      <c r="B80" s="453" t="s">
        <v>131</v>
      </c>
      <c r="C80" s="448" t="s">
        <v>329</v>
      </c>
      <c r="D80" s="173" t="s">
        <v>132</v>
      </c>
      <c r="E80" s="173" t="s">
        <v>330</v>
      </c>
      <c r="F80" s="174" t="s">
        <v>331</v>
      </c>
      <c r="G80" s="461" t="s">
        <v>332</v>
      </c>
    </row>
    <row r="81" spans="1:7" ht="96.65" customHeight="1" thickBot="1" x14ac:dyDescent="0.4">
      <c r="A81" s="430"/>
      <c r="B81" s="454"/>
      <c r="C81" s="449"/>
      <c r="D81" s="173" t="s">
        <v>333</v>
      </c>
      <c r="E81" s="223" t="s">
        <v>334</v>
      </c>
      <c r="F81" s="174" t="s">
        <v>331</v>
      </c>
      <c r="G81" s="462"/>
    </row>
    <row r="82" spans="1:7" ht="14.5" customHeight="1" x14ac:dyDescent="0.35">
      <c r="A82" s="428" t="s">
        <v>335</v>
      </c>
      <c r="B82" s="445" t="s">
        <v>51</v>
      </c>
      <c r="C82" s="443" t="s">
        <v>336</v>
      </c>
      <c r="D82" s="130" t="s">
        <v>337</v>
      </c>
      <c r="E82" s="67" t="s">
        <v>206</v>
      </c>
      <c r="F82" s="72" t="s">
        <v>338</v>
      </c>
      <c r="G82" s="78"/>
    </row>
    <row r="83" spans="1:7" ht="14.5" customHeight="1" x14ac:dyDescent="0.35">
      <c r="A83" s="429"/>
      <c r="B83" s="446"/>
      <c r="C83" s="443"/>
      <c r="D83" s="56" t="s">
        <v>339</v>
      </c>
      <c r="E83" s="56" t="s">
        <v>340</v>
      </c>
      <c r="F83" s="73" t="s">
        <v>338</v>
      </c>
      <c r="G83" s="379" t="s">
        <v>341</v>
      </c>
    </row>
    <row r="84" spans="1:7" x14ac:dyDescent="0.35">
      <c r="A84" s="429"/>
      <c r="B84" s="446"/>
      <c r="C84" s="443"/>
      <c r="D84" s="147" t="s">
        <v>342</v>
      </c>
      <c r="E84" s="56" t="s">
        <v>215</v>
      </c>
      <c r="F84" s="73" t="s">
        <v>338</v>
      </c>
      <c r="G84" s="379"/>
    </row>
    <row r="85" spans="1:7" x14ac:dyDescent="0.35">
      <c r="A85" s="429"/>
      <c r="B85" s="446"/>
      <c r="C85" s="443"/>
      <c r="D85" s="147" t="s">
        <v>343</v>
      </c>
      <c r="E85" s="56" t="s">
        <v>215</v>
      </c>
      <c r="F85" s="73" t="s">
        <v>338</v>
      </c>
      <c r="G85" s="379"/>
    </row>
    <row r="86" spans="1:7" x14ac:dyDescent="0.35">
      <c r="A86" s="429"/>
      <c r="B86" s="446"/>
      <c r="C86" s="443"/>
      <c r="D86" s="83" t="s">
        <v>344</v>
      </c>
      <c r="E86" s="56" t="s">
        <v>218</v>
      </c>
      <c r="F86" s="73" t="s">
        <v>338</v>
      </c>
      <c r="G86" s="379"/>
    </row>
    <row r="87" spans="1:7" x14ac:dyDescent="0.35">
      <c r="A87" s="429"/>
      <c r="B87" s="446"/>
      <c r="C87" s="443"/>
      <c r="D87" s="83" t="s">
        <v>345</v>
      </c>
      <c r="E87" s="56" t="s">
        <v>218</v>
      </c>
      <c r="F87" s="73" t="s">
        <v>338</v>
      </c>
      <c r="G87" s="379"/>
    </row>
    <row r="88" spans="1:7" x14ac:dyDescent="0.35">
      <c r="A88" s="429"/>
      <c r="B88" s="446"/>
      <c r="C88" s="443"/>
      <c r="D88" s="83" t="s">
        <v>346</v>
      </c>
      <c r="E88" s="56" t="s">
        <v>218</v>
      </c>
      <c r="F88" s="73" t="s">
        <v>338</v>
      </c>
      <c r="G88" s="379"/>
    </row>
    <row r="89" spans="1:7" x14ac:dyDescent="0.35">
      <c r="A89" s="429"/>
      <c r="B89" s="446"/>
      <c r="C89" s="443"/>
      <c r="D89" s="83" t="s">
        <v>347</v>
      </c>
      <c r="E89" s="56" t="s">
        <v>218</v>
      </c>
      <c r="F89" s="73" t="s">
        <v>338</v>
      </c>
      <c r="G89" s="379"/>
    </row>
    <row r="90" spans="1:7" x14ac:dyDescent="0.35">
      <c r="A90" s="429"/>
      <c r="B90" s="446"/>
      <c r="C90" s="443"/>
      <c r="D90" s="83" t="s">
        <v>348</v>
      </c>
      <c r="E90" s="56" t="s">
        <v>218</v>
      </c>
      <c r="F90" s="73" t="s">
        <v>338</v>
      </c>
      <c r="G90" s="379"/>
    </row>
    <row r="91" spans="1:7" x14ac:dyDescent="0.35">
      <c r="A91" s="429"/>
      <c r="B91" s="446"/>
      <c r="C91" s="443"/>
      <c r="D91" s="83" t="s">
        <v>349</v>
      </c>
      <c r="E91" s="56" t="s">
        <v>218</v>
      </c>
      <c r="F91" s="73" t="s">
        <v>338</v>
      </c>
      <c r="G91" s="379"/>
    </row>
    <row r="92" spans="1:7" x14ac:dyDescent="0.35">
      <c r="A92" s="429"/>
      <c r="B92" s="446"/>
      <c r="C92" s="443"/>
      <c r="D92" s="83" t="s">
        <v>350</v>
      </c>
      <c r="E92" s="56" t="s">
        <v>218</v>
      </c>
      <c r="F92" s="73" t="s">
        <v>338</v>
      </c>
      <c r="G92" s="379"/>
    </row>
    <row r="93" spans="1:7" x14ac:dyDescent="0.35">
      <c r="A93" s="429"/>
      <c r="B93" s="446"/>
      <c r="C93" s="443"/>
      <c r="D93" s="83" t="s">
        <v>351</v>
      </c>
      <c r="E93" s="56" t="s">
        <v>218</v>
      </c>
      <c r="F93" s="73" t="s">
        <v>338</v>
      </c>
      <c r="G93" s="379"/>
    </row>
    <row r="94" spans="1:7" x14ac:dyDescent="0.35">
      <c r="A94" s="429"/>
      <c r="B94" s="446"/>
      <c r="C94" s="443"/>
      <c r="D94" s="182" t="s">
        <v>352</v>
      </c>
      <c r="E94" s="56" t="s">
        <v>218</v>
      </c>
      <c r="F94" s="73" t="s">
        <v>338</v>
      </c>
      <c r="G94" s="379"/>
    </row>
    <row r="95" spans="1:7" x14ac:dyDescent="0.35">
      <c r="A95" s="429"/>
      <c r="B95" s="446"/>
      <c r="C95" s="443"/>
      <c r="D95" s="182" t="s">
        <v>353</v>
      </c>
      <c r="E95" s="56" t="s">
        <v>218</v>
      </c>
      <c r="F95" s="73" t="s">
        <v>338</v>
      </c>
      <c r="G95" s="379"/>
    </row>
    <row r="96" spans="1:7" x14ac:dyDescent="0.35">
      <c r="A96" s="429"/>
      <c r="B96" s="446"/>
      <c r="C96" s="443"/>
      <c r="D96" s="182" t="s">
        <v>354</v>
      </c>
      <c r="E96" s="56" t="s">
        <v>218</v>
      </c>
      <c r="F96" s="73" t="s">
        <v>338</v>
      </c>
      <c r="G96" s="379"/>
    </row>
    <row r="97" spans="1:7" x14ac:dyDescent="0.35">
      <c r="A97" s="429"/>
      <c r="B97" s="446"/>
      <c r="C97" s="443"/>
      <c r="D97" s="182" t="s">
        <v>355</v>
      </c>
      <c r="E97" s="56" t="s">
        <v>218</v>
      </c>
      <c r="F97" s="73" t="s">
        <v>338</v>
      </c>
      <c r="G97" s="379"/>
    </row>
    <row r="98" spans="1:7" x14ac:dyDescent="0.35">
      <c r="A98" s="429"/>
      <c r="B98" s="446"/>
      <c r="C98" s="443"/>
      <c r="D98" s="182" t="s">
        <v>356</v>
      </c>
      <c r="E98" s="56" t="s">
        <v>218</v>
      </c>
      <c r="F98" s="73" t="s">
        <v>338</v>
      </c>
      <c r="G98" s="379"/>
    </row>
    <row r="99" spans="1:7" x14ac:dyDescent="0.35">
      <c r="A99" s="429"/>
      <c r="B99" s="446"/>
      <c r="C99" s="443"/>
      <c r="D99" s="182" t="s">
        <v>357</v>
      </c>
      <c r="E99" s="56" t="s">
        <v>218</v>
      </c>
      <c r="F99" s="73" t="s">
        <v>338</v>
      </c>
      <c r="G99" s="379"/>
    </row>
    <row r="100" spans="1:7" x14ac:dyDescent="0.35">
      <c r="A100" s="429"/>
      <c r="B100" s="446"/>
      <c r="C100" s="443"/>
      <c r="D100" s="182" t="s">
        <v>358</v>
      </c>
      <c r="E100" s="56" t="s">
        <v>218</v>
      </c>
      <c r="F100" s="73" t="s">
        <v>338</v>
      </c>
      <c r="G100" s="379"/>
    </row>
    <row r="101" spans="1:7" x14ac:dyDescent="0.35">
      <c r="A101" s="429"/>
      <c r="B101" s="446"/>
      <c r="C101" s="443"/>
      <c r="D101" s="182" t="s">
        <v>359</v>
      </c>
      <c r="E101" s="56" t="s">
        <v>218</v>
      </c>
      <c r="F101" s="73" t="s">
        <v>338</v>
      </c>
      <c r="G101" s="379"/>
    </row>
    <row r="102" spans="1:7" x14ac:dyDescent="0.35">
      <c r="A102" s="429"/>
      <c r="B102" s="446"/>
      <c r="C102" s="443"/>
      <c r="D102" s="83" t="s">
        <v>360</v>
      </c>
      <c r="E102" s="56" t="s">
        <v>361</v>
      </c>
      <c r="F102" s="73" t="s">
        <v>338</v>
      </c>
      <c r="G102" s="379"/>
    </row>
    <row r="103" spans="1:7" x14ac:dyDescent="0.35">
      <c r="A103" s="429"/>
      <c r="B103" s="446"/>
      <c r="C103" s="443"/>
      <c r="D103" s="83" t="s">
        <v>362</v>
      </c>
      <c r="E103" s="56" t="s">
        <v>218</v>
      </c>
      <c r="F103" s="73" t="s">
        <v>338</v>
      </c>
      <c r="G103" s="379"/>
    </row>
    <row r="104" spans="1:7" x14ac:dyDescent="0.35">
      <c r="A104" s="429"/>
      <c r="B104" s="446"/>
      <c r="C104" s="443"/>
      <c r="D104" s="83" t="s">
        <v>363</v>
      </c>
      <c r="E104" s="56" t="s">
        <v>218</v>
      </c>
      <c r="F104" s="73" t="s">
        <v>338</v>
      </c>
      <c r="G104" s="379"/>
    </row>
    <row r="105" spans="1:7" ht="15" thickBot="1" x14ac:dyDescent="0.4">
      <c r="A105" s="429"/>
      <c r="B105" s="446"/>
      <c r="C105" s="444"/>
      <c r="D105" s="83" t="s">
        <v>364</v>
      </c>
      <c r="E105" s="56" t="s">
        <v>218</v>
      </c>
      <c r="F105" s="73" t="s">
        <v>338</v>
      </c>
      <c r="G105" s="379"/>
    </row>
    <row r="106" spans="1:7" x14ac:dyDescent="0.35">
      <c r="A106" s="429"/>
      <c r="B106" s="446"/>
      <c r="C106" s="442" t="s">
        <v>365</v>
      </c>
      <c r="D106" s="71" t="s">
        <v>366</v>
      </c>
      <c r="E106" s="67" t="s">
        <v>206</v>
      </c>
      <c r="F106" s="72" t="s">
        <v>338</v>
      </c>
      <c r="G106" s="78"/>
    </row>
    <row r="107" spans="1:7" ht="139" customHeight="1" x14ac:dyDescent="0.35">
      <c r="A107" s="429"/>
      <c r="B107" s="446"/>
      <c r="C107" s="443"/>
      <c r="D107" s="183" t="s">
        <v>367</v>
      </c>
      <c r="E107" s="74" t="s">
        <v>368</v>
      </c>
      <c r="F107" s="73" t="s">
        <v>338</v>
      </c>
      <c r="G107" s="135" t="s">
        <v>369</v>
      </c>
    </row>
    <row r="108" spans="1:7" s="187" customFormat="1" ht="56.5" customHeight="1" thickBot="1" x14ac:dyDescent="0.4">
      <c r="A108" s="429"/>
      <c r="B108" s="446"/>
      <c r="C108" s="444"/>
      <c r="D108" s="184" t="s">
        <v>370</v>
      </c>
      <c r="E108" s="185" t="s">
        <v>206</v>
      </c>
      <c r="F108" s="72" t="s">
        <v>338</v>
      </c>
      <c r="G108" s="186"/>
    </row>
    <row r="109" spans="1:7" x14ac:dyDescent="0.35">
      <c r="A109" s="429"/>
      <c r="B109" s="446"/>
      <c r="C109" s="442" t="s">
        <v>371</v>
      </c>
      <c r="D109" s="56" t="s">
        <v>372</v>
      </c>
      <c r="E109" s="74" t="s">
        <v>368</v>
      </c>
      <c r="F109" s="73" t="s">
        <v>338</v>
      </c>
      <c r="G109" s="79"/>
    </row>
    <row r="110" spans="1:7" ht="15" thickBot="1" x14ac:dyDescent="0.4">
      <c r="A110" s="429"/>
      <c r="B110" s="447"/>
      <c r="C110" s="444"/>
      <c r="D110" s="56" t="s">
        <v>373</v>
      </c>
      <c r="E110" s="74" t="s">
        <v>368</v>
      </c>
      <c r="F110" s="73" t="s">
        <v>338</v>
      </c>
      <c r="G110" s="79"/>
    </row>
    <row r="111" spans="1:7" x14ac:dyDescent="0.35">
      <c r="A111" s="429"/>
      <c r="B111" s="480" t="s">
        <v>52</v>
      </c>
      <c r="C111" s="442" t="s">
        <v>374</v>
      </c>
      <c r="D111" s="71" t="s">
        <v>375</v>
      </c>
      <c r="E111" s="67" t="s">
        <v>206</v>
      </c>
      <c r="F111" s="72" t="s">
        <v>338</v>
      </c>
      <c r="G111" s="78"/>
    </row>
    <row r="112" spans="1:7" ht="14.5" customHeight="1" x14ac:dyDescent="0.35">
      <c r="A112" s="429"/>
      <c r="B112" s="481"/>
      <c r="C112" s="443"/>
      <c r="D112" s="191" t="s">
        <v>376</v>
      </c>
      <c r="E112" s="192" t="s">
        <v>377</v>
      </c>
      <c r="F112" s="193" t="s">
        <v>338</v>
      </c>
      <c r="G112" s="437" t="s">
        <v>378</v>
      </c>
    </row>
    <row r="113" spans="1:7" x14ac:dyDescent="0.35">
      <c r="A113" s="429"/>
      <c r="B113" s="481"/>
      <c r="C113" s="443"/>
      <c r="D113" s="191" t="s">
        <v>379</v>
      </c>
      <c r="E113" s="192" t="s">
        <v>377</v>
      </c>
      <c r="F113" s="193" t="s">
        <v>338</v>
      </c>
      <c r="G113" s="437"/>
    </row>
    <row r="114" spans="1:7" x14ac:dyDescent="0.35">
      <c r="A114" s="429"/>
      <c r="B114" s="481"/>
      <c r="C114" s="443"/>
      <c r="D114" s="191" t="s">
        <v>380</v>
      </c>
      <c r="E114" s="192" t="s">
        <v>377</v>
      </c>
      <c r="F114" s="193" t="s">
        <v>338</v>
      </c>
      <c r="G114" s="437"/>
    </row>
    <row r="115" spans="1:7" x14ac:dyDescent="0.35">
      <c r="A115" s="429"/>
      <c r="B115" s="481"/>
      <c r="C115" s="443"/>
      <c r="D115" s="191" t="s">
        <v>381</v>
      </c>
      <c r="E115" s="192" t="s">
        <v>377</v>
      </c>
      <c r="F115" s="193" t="s">
        <v>338</v>
      </c>
      <c r="G115" s="437"/>
    </row>
    <row r="116" spans="1:7" x14ac:dyDescent="0.35">
      <c r="A116" s="429"/>
      <c r="B116" s="481"/>
      <c r="C116" s="443"/>
      <c r="D116" s="191" t="s">
        <v>382</v>
      </c>
      <c r="E116" s="192" t="s">
        <v>377</v>
      </c>
      <c r="F116" s="193" t="s">
        <v>338</v>
      </c>
      <c r="G116" s="437"/>
    </row>
    <row r="117" spans="1:7" x14ac:dyDescent="0.35">
      <c r="A117" s="429"/>
      <c r="B117" s="481"/>
      <c r="C117" s="443"/>
      <c r="D117" s="194" t="s">
        <v>383</v>
      </c>
      <c r="E117" s="192" t="s">
        <v>377</v>
      </c>
      <c r="F117" s="193" t="s">
        <v>338</v>
      </c>
      <c r="G117" s="437"/>
    </row>
    <row r="118" spans="1:7" ht="28" x14ac:dyDescent="0.35">
      <c r="A118" s="429"/>
      <c r="B118" s="481"/>
      <c r="C118" s="443"/>
      <c r="D118" s="216" t="s">
        <v>384</v>
      </c>
      <c r="E118" s="192" t="s">
        <v>245</v>
      </c>
      <c r="F118" s="193" t="s">
        <v>338</v>
      </c>
      <c r="G118" s="196" t="s">
        <v>385</v>
      </c>
    </row>
    <row r="119" spans="1:7" ht="14.5" customHeight="1" x14ac:dyDescent="0.35">
      <c r="A119" s="429"/>
      <c r="B119" s="481"/>
      <c r="C119" s="443"/>
      <c r="D119" s="182" t="s">
        <v>386</v>
      </c>
      <c r="E119" s="192" t="s">
        <v>218</v>
      </c>
      <c r="F119" s="193" t="s">
        <v>338</v>
      </c>
      <c r="G119" s="438" t="s">
        <v>387</v>
      </c>
    </row>
    <row r="120" spans="1:7" x14ac:dyDescent="0.35">
      <c r="A120" s="429"/>
      <c r="B120" s="481"/>
      <c r="C120" s="443"/>
      <c r="D120" s="182" t="s">
        <v>388</v>
      </c>
      <c r="E120" s="192" t="s">
        <v>218</v>
      </c>
      <c r="F120" s="193" t="s">
        <v>338</v>
      </c>
      <c r="G120" s="438"/>
    </row>
    <row r="121" spans="1:7" x14ac:dyDescent="0.35">
      <c r="A121" s="429"/>
      <c r="B121" s="481"/>
      <c r="C121" s="443"/>
      <c r="D121" s="182" t="s">
        <v>389</v>
      </c>
      <c r="E121" s="192" t="s">
        <v>218</v>
      </c>
      <c r="F121" s="193" t="s">
        <v>338</v>
      </c>
      <c r="G121" s="438"/>
    </row>
    <row r="122" spans="1:7" x14ac:dyDescent="0.35">
      <c r="A122" s="429"/>
      <c r="B122" s="481"/>
      <c r="C122" s="443"/>
      <c r="D122" s="182" t="s">
        <v>390</v>
      </c>
      <c r="E122" s="192" t="s">
        <v>218</v>
      </c>
      <c r="F122" s="193" t="s">
        <v>338</v>
      </c>
      <c r="G122" s="438"/>
    </row>
    <row r="123" spans="1:7" x14ac:dyDescent="0.35">
      <c r="A123" s="429"/>
      <c r="B123" s="481"/>
      <c r="C123" s="443"/>
      <c r="D123" s="182" t="s">
        <v>391</v>
      </c>
      <c r="E123" s="192" t="s">
        <v>218</v>
      </c>
      <c r="F123" s="193" t="s">
        <v>338</v>
      </c>
      <c r="G123" s="438"/>
    </row>
    <row r="124" spans="1:7" x14ac:dyDescent="0.35">
      <c r="A124" s="429"/>
      <c r="B124" s="481"/>
      <c r="C124" s="443"/>
      <c r="D124" s="182" t="s">
        <v>392</v>
      </c>
      <c r="E124" s="192" t="s">
        <v>218</v>
      </c>
      <c r="F124" s="193" t="s">
        <v>338</v>
      </c>
      <c r="G124" s="438"/>
    </row>
    <row r="125" spans="1:7" x14ac:dyDescent="0.35">
      <c r="A125" s="429"/>
      <c r="B125" s="481"/>
      <c r="C125" s="443"/>
      <c r="D125" s="182" t="s">
        <v>393</v>
      </c>
      <c r="E125" s="192" t="s">
        <v>218</v>
      </c>
      <c r="F125" s="193" t="s">
        <v>338</v>
      </c>
      <c r="G125" s="438"/>
    </row>
    <row r="126" spans="1:7" x14ac:dyDescent="0.35">
      <c r="A126" s="429"/>
      <c r="B126" s="481"/>
      <c r="C126" s="443"/>
      <c r="D126" s="182" t="s">
        <v>394</v>
      </c>
      <c r="E126" s="192" t="s">
        <v>218</v>
      </c>
      <c r="F126" s="193" t="s">
        <v>338</v>
      </c>
      <c r="G126" s="438"/>
    </row>
    <row r="127" spans="1:7" x14ac:dyDescent="0.35">
      <c r="A127" s="429"/>
      <c r="B127" s="481"/>
      <c r="C127" s="443"/>
      <c r="D127" s="182" t="s">
        <v>395</v>
      </c>
      <c r="E127" s="192" t="s">
        <v>218</v>
      </c>
      <c r="F127" s="193" t="s">
        <v>338</v>
      </c>
      <c r="G127" s="438"/>
    </row>
    <row r="128" spans="1:7" x14ac:dyDescent="0.35">
      <c r="A128" s="429"/>
      <c r="B128" s="481"/>
      <c r="C128" s="443"/>
      <c r="D128" s="195" t="s">
        <v>396</v>
      </c>
      <c r="E128" s="192" t="s">
        <v>377</v>
      </c>
      <c r="F128" s="193" t="s">
        <v>338</v>
      </c>
      <c r="G128" s="197"/>
    </row>
    <row r="129" spans="1:7" x14ac:dyDescent="0.35">
      <c r="A129" s="429"/>
      <c r="B129" s="481"/>
      <c r="C129" s="443"/>
      <c r="D129" s="182" t="s">
        <v>397</v>
      </c>
      <c r="E129" s="192" t="s">
        <v>218</v>
      </c>
      <c r="F129" s="193" t="s">
        <v>338</v>
      </c>
      <c r="G129" s="437" t="s">
        <v>398</v>
      </c>
    </row>
    <row r="130" spans="1:7" x14ac:dyDescent="0.35">
      <c r="A130" s="429"/>
      <c r="B130" s="481"/>
      <c r="C130" s="443"/>
      <c r="D130" s="182" t="s">
        <v>399</v>
      </c>
      <c r="E130" s="192" t="s">
        <v>218</v>
      </c>
      <c r="F130" s="193" t="s">
        <v>338</v>
      </c>
      <c r="G130" s="437"/>
    </row>
    <row r="131" spans="1:7" x14ac:dyDescent="0.35">
      <c r="A131" s="429"/>
      <c r="B131" s="481"/>
      <c r="C131" s="443"/>
      <c r="D131" s="182" t="s">
        <v>400</v>
      </c>
      <c r="E131" s="192" t="s">
        <v>218</v>
      </c>
      <c r="F131" s="193" t="s">
        <v>338</v>
      </c>
      <c r="G131" s="437"/>
    </row>
    <row r="132" spans="1:7" x14ac:dyDescent="0.35">
      <c r="A132" s="429"/>
      <c r="B132" s="481"/>
      <c r="C132" s="443"/>
      <c r="D132" s="182" t="s">
        <v>401</v>
      </c>
      <c r="E132" s="192" t="s">
        <v>218</v>
      </c>
      <c r="F132" s="193" t="s">
        <v>338</v>
      </c>
      <c r="G132" s="437"/>
    </row>
    <row r="133" spans="1:7" x14ac:dyDescent="0.35">
      <c r="A133" s="429"/>
      <c r="B133" s="481"/>
      <c r="C133" s="443"/>
      <c r="D133" s="182" t="s">
        <v>402</v>
      </c>
      <c r="E133" s="192" t="s">
        <v>218</v>
      </c>
      <c r="F133" s="193" t="s">
        <v>338</v>
      </c>
      <c r="G133" s="437"/>
    </row>
    <row r="134" spans="1:7" x14ac:dyDescent="0.35">
      <c r="A134" s="429"/>
      <c r="B134" s="481"/>
      <c r="C134" s="443"/>
      <c r="D134" s="182" t="s">
        <v>403</v>
      </c>
      <c r="E134" s="192" t="s">
        <v>218</v>
      </c>
      <c r="F134" s="193" t="s">
        <v>338</v>
      </c>
      <c r="G134" s="437"/>
    </row>
    <row r="135" spans="1:7" x14ac:dyDescent="0.35">
      <c r="A135" s="429"/>
      <c r="B135" s="481"/>
      <c r="C135" s="443"/>
      <c r="D135" s="182" t="s">
        <v>404</v>
      </c>
      <c r="E135" s="192" t="s">
        <v>218</v>
      </c>
      <c r="F135" s="193" t="s">
        <v>338</v>
      </c>
      <c r="G135" s="437"/>
    </row>
    <row r="136" spans="1:7" ht="15" thickBot="1" x14ac:dyDescent="0.4">
      <c r="A136" s="429"/>
      <c r="B136" s="482"/>
      <c r="C136" s="444"/>
      <c r="D136" s="173" t="s">
        <v>405</v>
      </c>
      <c r="E136" s="192" t="s">
        <v>218</v>
      </c>
      <c r="F136" s="193" t="s">
        <v>338</v>
      </c>
      <c r="G136" s="437"/>
    </row>
    <row r="137" spans="1:7" x14ac:dyDescent="0.35">
      <c r="A137" s="429"/>
      <c r="B137" s="463" t="s">
        <v>44</v>
      </c>
      <c r="C137" s="442" t="s">
        <v>406</v>
      </c>
      <c r="D137" s="71" t="s">
        <v>407</v>
      </c>
      <c r="E137" s="67" t="s">
        <v>206</v>
      </c>
      <c r="F137" s="72" t="s">
        <v>338</v>
      </c>
      <c r="G137" s="78"/>
    </row>
    <row r="138" spans="1:7" ht="14.5" customHeight="1" x14ac:dyDescent="0.35">
      <c r="A138" s="429"/>
      <c r="B138" s="464"/>
      <c r="C138" s="443"/>
      <c r="D138" s="204" t="s">
        <v>408</v>
      </c>
      <c r="E138" s="75" t="s">
        <v>409</v>
      </c>
      <c r="F138" s="73" t="s">
        <v>338</v>
      </c>
      <c r="G138" s="379" t="s">
        <v>410</v>
      </c>
    </row>
    <row r="139" spans="1:7" x14ac:dyDescent="0.35">
      <c r="A139" s="429"/>
      <c r="B139" s="464"/>
      <c r="C139" s="443"/>
      <c r="D139" s="56" t="s">
        <v>411</v>
      </c>
      <c r="E139" s="74" t="s">
        <v>218</v>
      </c>
      <c r="F139" s="73" t="s">
        <v>338</v>
      </c>
      <c r="G139" s="379"/>
    </row>
    <row r="140" spans="1:7" x14ac:dyDescent="0.35">
      <c r="A140" s="429"/>
      <c r="B140" s="464"/>
      <c r="C140" s="443"/>
      <c r="D140" s="56" t="s">
        <v>412</v>
      </c>
      <c r="E140" s="74" t="s">
        <v>218</v>
      </c>
      <c r="F140" s="73" t="s">
        <v>338</v>
      </c>
      <c r="G140" s="379"/>
    </row>
    <row r="141" spans="1:7" x14ac:dyDescent="0.35">
      <c r="A141" s="429"/>
      <c r="B141" s="464"/>
      <c r="C141" s="443"/>
      <c r="D141" s="147" t="s">
        <v>413</v>
      </c>
      <c r="E141" s="74" t="s">
        <v>218</v>
      </c>
      <c r="F141" s="73" t="s">
        <v>338</v>
      </c>
      <c r="G141" s="379"/>
    </row>
    <row r="142" spans="1:7" ht="49.5" customHeight="1" thickBot="1" x14ac:dyDescent="0.4">
      <c r="A142" s="430"/>
      <c r="B142" s="465"/>
      <c r="C142" s="444"/>
      <c r="D142" s="167" t="s">
        <v>414</v>
      </c>
      <c r="E142" s="74" t="s">
        <v>218</v>
      </c>
      <c r="F142" s="73" t="s">
        <v>338</v>
      </c>
      <c r="G142" s="379"/>
    </row>
    <row r="143" spans="1:7" ht="32.25" customHeight="1" x14ac:dyDescent="0.35">
      <c r="A143" s="431" t="s">
        <v>415</v>
      </c>
      <c r="B143" s="463" t="s">
        <v>53</v>
      </c>
      <c r="C143" s="450" t="s">
        <v>416</v>
      </c>
      <c r="D143" s="208" t="s">
        <v>417</v>
      </c>
      <c r="E143" s="67" t="s">
        <v>206</v>
      </c>
      <c r="F143" s="67" t="s">
        <v>418</v>
      </c>
      <c r="G143" s="78"/>
    </row>
    <row r="144" spans="1:7" ht="70" customHeight="1" thickBot="1" x14ac:dyDescent="0.4">
      <c r="A144" s="432"/>
      <c r="B144" s="464"/>
      <c r="C144" s="452"/>
      <c r="D144" s="234" t="s">
        <v>419</v>
      </c>
      <c r="E144" s="183" t="s">
        <v>420</v>
      </c>
      <c r="F144" s="183" t="s">
        <v>418</v>
      </c>
      <c r="G144" s="332" t="s">
        <v>421</v>
      </c>
    </row>
    <row r="145" spans="1:7" ht="32.25" customHeight="1" x14ac:dyDescent="0.35">
      <c r="A145" s="432"/>
      <c r="B145" s="464"/>
      <c r="C145" s="478" t="s">
        <v>422</v>
      </c>
      <c r="D145" s="208" t="s">
        <v>423</v>
      </c>
      <c r="E145" s="67" t="s">
        <v>206</v>
      </c>
      <c r="F145" s="71" t="s">
        <v>418</v>
      </c>
      <c r="G145" s="78"/>
    </row>
    <row r="146" spans="1:7" ht="46.5" customHeight="1" thickBot="1" x14ac:dyDescent="0.4">
      <c r="A146" s="432"/>
      <c r="B146" s="464"/>
      <c r="C146" s="479" t="s">
        <v>424</v>
      </c>
      <c r="D146" s="235" t="s">
        <v>425</v>
      </c>
      <c r="E146" s="183" t="s">
        <v>426</v>
      </c>
      <c r="F146" s="183" t="s">
        <v>418</v>
      </c>
      <c r="G146" s="74" t="s">
        <v>427</v>
      </c>
    </row>
    <row r="147" spans="1:7" ht="32.25" customHeight="1" x14ac:dyDescent="0.35">
      <c r="A147" s="432"/>
      <c r="B147" s="464"/>
      <c r="C147" s="450" t="s">
        <v>428</v>
      </c>
      <c r="D147" s="208" t="s">
        <v>429</v>
      </c>
      <c r="E147" s="67" t="s">
        <v>206</v>
      </c>
      <c r="F147" s="71" t="s">
        <v>418</v>
      </c>
      <c r="G147" s="78"/>
    </row>
    <row r="148" spans="1:7" ht="32.25" customHeight="1" x14ac:dyDescent="0.35">
      <c r="A148" s="432"/>
      <c r="B148" s="464"/>
      <c r="C148" s="451"/>
      <c r="D148" s="235" t="s">
        <v>430</v>
      </c>
      <c r="E148" s="76" t="s">
        <v>431</v>
      </c>
      <c r="F148" s="56" t="s">
        <v>418</v>
      </c>
      <c r="G148" s="439" t="s">
        <v>432</v>
      </c>
    </row>
    <row r="149" spans="1:7" ht="32.25" customHeight="1" x14ac:dyDescent="0.35">
      <c r="A149" s="432"/>
      <c r="B149" s="464"/>
      <c r="C149" s="451"/>
      <c r="D149" s="235" t="s">
        <v>433</v>
      </c>
      <c r="E149" s="76" t="s">
        <v>218</v>
      </c>
      <c r="F149" s="56" t="s">
        <v>418</v>
      </c>
      <c r="G149" s="440"/>
    </row>
    <row r="150" spans="1:7" ht="32.25" customHeight="1" x14ac:dyDescent="0.35">
      <c r="A150" s="432"/>
      <c r="B150" s="464"/>
      <c r="C150" s="451"/>
      <c r="D150" s="235" t="s">
        <v>434</v>
      </c>
      <c r="E150" s="76" t="s">
        <v>218</v>
      </c>
      <c r="F150" s="56" t="s">
        <v>418</v>
      </c>
      <c r="G150" s="440"/>
    </row>
    <row r="151" spans="1:7" ht="30" customHeight="1" thickBot="1" x14ac:dyDescent="0.4">
      <c r="A151" s="433"/>
      <c r="B151" s="465"/>
      <c r="C151" s="452"/>
      <c r="D151" s="235" t="s">
        <v>435</v>
      </c>
      <c r="E151" s="76" t="s">
        <v>431</v>
      </c>
      <c r="F151" s="56" t="s">
        <v>418</v>
      </c>
      <c r="G151" s="441"/>
    </row>
  </sheetData>
  <mergeCells count="48">
    <mergeCell ref="C72:C73"/>
    <mergeCell ref="G75:G76"/>
    <mergeCell ref="C77:C79"/>
    <mergeCell ref="G78:G79"/>
    <mergeCell ref="B143:B151"/>
    <mergeCell ref="C143:C144"/>
    <mergeCell ref="C145:C146"/>
    <mergeCell ref="C147:C151"/>
    <mergeCell ref="G129:G136"/>
    <mergeCell ref="B137:B142"/>
    <mergeCell ref="C137:C142"/>
    <mergeCell ref="G138:G142"/>
    <mergeCell ref="B111:B136"/>
    <mergeCell ref="C111:C136"/>
    <mergeCell ref="G80:G81"/>
    <mergeCell ref="B47:B65"/>
    <mergeCell ref="C47:C65"/>
    <mergeCell ref="G48:G64"/>
    <mergeCell ref="B2:B46"/>
    <mergeCell ref="C25:C35"/>
    <mergeCell ref="C2:C8"/>
    <mergeCell ref="G3:G8"/>
    <mergeCell ref="C9:C16"/>
    <mergeCell ref="G10:G16"/>
    <mergeCell ref="C17:C24"/>
    <mergeCell ref="G18:G24"/>
    <mergeCell ref="G67:G68"/>
    <mergeCell ref="C69:C71"/>
    <mergeCell ref="G26:G35"/>
    <mergeCell ref="C36:C46"/>
    <mergeCell ref="G37:G46"/>
    <mergeCell ref="G70:G71"/>
    <mergeCell ref="A2:A81"/>
    <mergeCell ref="A82:A142"/>
    <mergeCell ref="A143:A151"/>
    <mergeCell ref="B66:B79"/>
    <mergeCell ref="G112:G117"/>
    <mergeCell ref="G119:G127"/>
    <mergeCell ref="G148:G151"/>
    <mergeCell ref="G83:G105"/>
    <mergeCell ref="C106:C108"/>
    <mergeCell ref="B82:B110"/>
    <mergeCell ref="C82:C105"/>
    <mergeCell ref="C109:C110"/>
    <mergeCell ref="C80:C81"/>
    <mergeCell ref="C74:C76"/>
    <mergeCell ref="B80:B81"/>
    <mergeCell ref="C66:C6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8A066-B72E-C740-9D59-2682D05121AA}">
  <dimension ref="A1:N19"/>
  <sheetViews>
    <sheetView zoomScale="70" zoomScaleNormal="70" workbookViewId="0">
      <selection activeCell="D15" sqref="D15"/>
    </sheetView>
  </sheetViews>
  <sheetFormatPr defaultColWidth="8.81640625" defaultRowHeight="14.5" x14ac:dyDescent="0.35"/>
  <cols>
    <col min="1" max="1" width="26.81640625" style="115" customWidth="1"/>
    <col min="2" max="2" width="15.81640625" style="115" customWidth="1"/>
    <col min="3" max="3" width="25.1796875" style="115" bestFit="1" customWidth="1"/>
    <col min="4" max="14" width="15.81640625" style="115" customWidth="1"/>
    <col min="15" max="16384" width="8.81640625" style="115"/>
  </cols>
  <sheetData>
    <row r="1" spans="1:14" s="102" customFormat="1" x14ac:dyDescent="0.35">
      <c r="A1" s="486" t="s">
        <v>436</v>
      </c>
      <c r="B1" s="486" t="s">
        <v>437</v>
      </c>
      <c r="C1" s="486" t="s">
        <v>438</v>
      </c>
      <c r="D1" s="486" t="s">
        <v>439</v>
      </c>
      <c r="E1" s="489" t="s">
        <v>440</v>
      </c>
      <c r="F1" s="490"/>
      <c r="G1" s="490"/>
      <c r="H1" s="490"/>
      <c r="I1" s="490"/>
      <c r="J1" s="490"/>
      <c r="K1" s="490"/>
      <c r="L1" s="490"/>
      <c r="M1" s="490"/>
      <c r="N1" s="490"/>
    </row>
    <row r="2" spans="1:14" s="102" customFormat="1" x14ac:dyDescent="0.35">
      <c r="A2" s="487"/>
      <c r="B2" s="487"/>
      <c r="C2" s="487"/>
      <c r="D2" s="487"/>
      <c r="E2" s="491"/>
      <c r="F2" s="492"/>
      <c r="G2" s="492"/>
      <c r="H2" s="492"/>
      <c r="I2" s="492"/>
      <c r="J2" s="492"/>
      <c r="K2" s="492"/>
      <c r="L2" s="492"/>
      <c r="M2" s="492"/>
      <c r="N2" s="492"/>
    </row>
    <row r="3" spans="1:14" s="102" customFormat="1" ht="58" x14ac:dyDescent="0.35">
      <c r="A3" s="488"/>
      <c r="B3" s="488"/>
      <c r="C3" s="488"/>
      <c r="D3" s="488"/>
      <c r="E3" s="103" t="s">
        <v>441</v>
      </c>
      <c r="F3" s="103" t="s">
        <v>442</v>
      </c>
      <c r="G3" s="104" t="s">
        <v>443</v>
      </c>
      <c r="H3" s="104" t="s">
        <v>444</v>
      </c>
      <c r="I3" s="105" t="s">
        <v>445</v>
      </c>
      <c r="J3" s="106" t="s">
        <v>446</v>
      </c>
      <c r="K3" s="105" t="s">
        <v>447</v>
      </c>
      <c r="L3" s="105" t="s">
        <v>448</v>
      </c>
      <c r="M3" s="105" t="s">
        <v>449</v>
      </c>
      <c r="N3" s="105" t="s">
        <v>450</v>
      </c>
    </row>
    <row r="4" spans="1:14" x14ac:dyDescent="0.35">
      <c r="A4" s="107" t="s">
        <v>451</v>
      </c>
      <c r="B4" s="108">
        <v>3864296.0563484933</v>
      </c>
      <c r="C4" s="109">
        <v>2063582</v>
      </c>
      <c r="D4" s="109">
        <v>1538372</v>
      </c>
      <c r="E4" s="110">
        <f>D4*F4</f>
        <v>799953.44000000006</v>
      </c>
      <c r="F4" s="111">
        <v>0.52</v>
      </c>
      <c r="G4" s="110">
        <f>D4*H4</f>
        <v>738418.55999999994</v>
      </c>
      <c r="H4" s="112">
        <f>1-F4</f>
        <v>0.48</v>
      </c>
      <c r="I4" s="113">
        <f>D4*J4</f>
        <v>479972.06400000001</v>
      </c>
      <c r="J4" s="111">
        <v>0.312</v>
      </c>
      <c r="K4" s="110">
        <f>L4*D4</f>
        <v>250754.636</v>
      </c>
      <c r="L4" s="111">
        <v>0.16300000000000001</v>
      </c>
      <c r="M4" s="110">
        <f>N4*D4</f>
        <v>153837.20000000001</v>
      </c>
      <c r="N4" s="114">
        <v>0.1</v>
      </c>
    </row>
    <row r="5" spans="1:14" x14ac:dyDescent="0.35">
      <c r="A5" s="107" t="s">
        <v>452</v>
      </c>
      <c r="B5" s="109">
        <v>1500000</v>
      </c>
      <c r="C5" s="109">
        <v>1500000</v>
      </c>
      <c r="D5" s="109">
        <f>C5</f>
        <v>1500000</v>
      </c>
      <c r="E5" s="110">
        <f>D5*F5</f>
        <v>765000</v>
      </c>
      <c r="F5" s="111">
        <v>0.51</v>
      </c>
      <c r="G5" s="110">
        <f>D5*H5</f>
        <v>735000</v>
      </c>
      <c r="H5" s="112">
        <f>1-F5</f>
        <v>0.49</v>
      </c>
      <c r="I5" s="113">
        <f>D5*J5</f>
        <v>781500</v>
      </c>
      <c r="J5" s="111">
        <v>0.52100000000000002</v>
      </c>
      <c r="K5" s="110">
        <f>L5*D5</f>
        <v>306000</v>
      </c>
      <c r="L5" s="111">
        <v>0.20399999999999999</v>
      </c>
      <c r="M5" s="110">
        <f>N5*D5</f>
        <v>135000</v>
      </c>
      <c r="N5" s="114">
        <v>0.09</v>
      </c>
    </row>
    <row r="6" spans="1:14" ht="29" x14ac:dyDescent="0.35">
      <c r="A6" s="107" t="s">
        <v>453</v>
      </c>
      <c r="B6" s="109">
        <v>31400</v>
      </c>
      <c r="C6" s="109">
        <v>31400</v>
      </c>
      <c r="D6" s="109">
        <f>C6</f>
        <v>31400</v>
      </c>
      <c r="E6" s="110">
        <f>D6*F6</f>
        <v>16328</v>
      </c>
      <c r="F6" s="111">
        <v>0.52</v>
      </c>
      <c r="G6" s="110">
        <f>D6*H6</f>
        <v>15072</v>
      </c>
      <c r="H6" s="112">
        <f>1-F6</f>
        <v>0.48</v>
      </c>
      <c r="I6" s="113">
        <f>D6*J6</f>
        <v>10990</v>
      </c>
      <c r="J6" s="111">
        <v>0.35</v>
      </c>
      <c r="K6" s="110">
        <f>L6*D6</f>
        <v>4804.2</v>
      </c>
      <c r="L6" s="111">
        <v>0.153</v>
      </c>
      <c r="M6" s="110">
        <f>N6*D6</f>
        <v>2512</v>
      </c>
      <c r="N6" s="114">
        <v>0.08</v>
      </c>
    </row>
    <row r="7" spans="1:14" ht="29" x14ac:dyDescent="0.35">
      <c r="A7" s="107" t="s">
        <v>454</v>
      </c>
      <c r="B7" s="109">
        <v>180000</v>
      </c>
      <c r="C7" s="109">
        <v>180000</v>
      </c>
      <c r="D7" s="109">
        <v>180000</v>
      </c>
      <c r="E7" s="110">
        <f>D7*F7</f>
        <v>93600</v>
      </c>
      <c r="F7" s="111">
        <v>0.52</v>
      </c>
      <c r="G7" s="110">
        <f>D7*H7</f>
        <v>86400</v>
      </c>
      <c r="H7" s="112">
        <f>1-F7</f>
        <v>0.48</v>
      </c>
      <c r="I7" s="113">
        <f>D7*J7</f>
        <v>62999.999999999993</v>
      </c>
      <c r="J7" s="111">
        <v>0.35</v>
      </c>
      <c r="K7" s="110">
        <f>L7*D7</f>
        <v>27540</v>
      </c>
      <c r="L7" s="111">
        <v>0.153</v>
      </c>
      <c r="M7" s="110">
        <f>N7*D7</f>
        <v>18000</v>
      </c>
      <c r="N7" s="114">
        <v>0.1</v>
      </c>
    </row>
    <row r="8" spans="1:14" x14ac:dyDescent="0.35">
      <c r="A8" s="116" t="s">
        <v>455</v>
      </c>
      <c r="B8" s="117">
        <f>SUM(B4:B7)</f>
        <v>5575696.0563484933</v>
      </c>
      <c r="C8" s="118">
        <f>SUM(C4:C7)</f>
        <v>3774982</v>
      </c>
      <c r="D8" s="118">
        <f>SUM(D4:D7)</f>
        <v>3249772</v>
      </c>
      <c r="E8" s="118">
        <f>ROUND(SUM(E4:E7),-3)</f>
        <v>1675000</v>
      </c>
      <c r="F8" s="119"/>
      <c r="G8" s="118">
        <f>ROUND(SUM(G4:G7),-3)</f>
        <v>1575000</v>
      </c>
      <c r="H8" s="120"/>
      <c r="I8" s="118">
        <f>ROUND(SUM(I4:I7),-3)</f>
        <v>1335000</v>
      </c>
      <c r="J8" s="119"/>
      <c r="K8" s="118">
        <f>ROUND(SUM(K4:K7),-3)</f>
        <v>589000</v>
      </c>
      <c r="L8" s="119"/>
      <c r="M8" s="118">
        <f>ROUND(SUM(M4:M7),-3)</f>
        <v>309000</v>
      </c>
      <c r="N8" s="119"/>
    </row>
    <row r="9" spans="1:14" x14ac:dyDescent="0.35">
      <c r="A9" s="121"/>
      <c r="B9" s="121"/>
      <c r="C9" s="121"/>
      <c r="D9" s="121"/>
      <c r="E9" s="121"/>
      <c r="F9" s="121"/>
      <c r="G9" s="121"/>
      <c r="H9" s="121"/>
      <c r="I9" s="121"/>
      <c r="J9" s="121"/>
      <c r="K9" s="121"/>
      <c r="L9" s="121"/>
    </row>
    <row r="10" spans="1:14" ht="14.9" customHeight="1" x14ac:dyDescent="0.35">
      <c r="A10" s="483" t="s">
        <v>456</v>
      </c>
      <c r="B10" s="484"/>
      <c r="C10" s="122" t="s">
        <v>457</v>
      </c>
      <c r="D10" s="122" t="s">
        <v>458</v>
      </c>
      <c r="E10" s="123"/>
      <c r="F10" s="485"/>
      <c r="G10" s="485"/>
      <c r="H10" s="485"/>
      <c r="I10" s="485"/>
      <c r="J10" s="485"/>
      <c r="K10" s="485"/>
    </row>
    <row r="11" spans="1:14" x14ac:dyDescent="0.35">
      <c r="A11" s="124" t="s">
        <v>222</v>
      </c>
      <c r="B11" s="124"/>
      <c r="C11" s="124">
        <v>1058</v>
      </c>
      <c r="D11" s="125">
        <v>328</v>
      </c>
    </row>
    <row r="12" spans="1:14" x14ac:dyDescent="0.35">
      <c r="A12" s="124" t="s">
        <v>459</v>
      </c>
      <c r="B12" s="124"/>
      <c r="C12" s="124">
        <v>173</v>
      </c>
      <c r="D12" s="124">
        <v>147</v>
      </c>
    </row>
    <row r="13" spans="1:14" x14ac:dyDescent="0.35">
      <c r="A13" s="124" t="s">
        <v>460</v>
      </c>
      <c r="B13" s="124"/>
      <c r="C13" s="124">
        <v>1232</v>
      </c>
      <c r="D13" s="125">
        <v>864</v>
      </c>
    </row>
    <row r="14" spans="1:14" x14ac:dyDescent="0.35">
      <c r="A14" s="124" t="s">
        <v>461</v>
      </c>
      <c r="B14" s="124"/>
      <c r="C14" s="124">
        <v>4</v>
      </c>
      <c r="D14" s="124">
        <v>4</v>
      </c>
      <c r="E14" s="126"/>
      <c r="F14" s="127"/>
      <c r="G14" s="127"/>
    </row>
    <row r="15" spans="1:14" x14ac:dyDescent="0.35">
      <c r="A15" s="124" t="s">
        <v>462</v>
      </c>
      <c r="B15" s="124"/>
      <c r="C15" s="128">
        <v>140</v>
      </c>
      <c r="D15" s="358">
        <v>118</v>
      </c>
    </row>
    <row r="16" spans="1:14" x14ac:dyDescent="0.35">
      <c r="A16" s="124" t="s">
        <v>463</v>
      </c>
      <c r="B16" s="124"/>
      <c r="C16" s="124">
        <v>22</v>
      </c>
      <c r="D16" s="222">
        <v>6</v>
      </c>
    </row>
    <row r="17" spans="1:4" x14ac:dyDescent="0.35">
      <c r="A17" s="124" t="s">
        <v>464</v>
      </c>
      <c r="B17" s="124"/>
      <c r="C17" s="129">
        <v>245</v>
      </c>
      <c r="D17" s="128">
        <v>215</v>
      </c>
    </row>
    <row r="18" spans="1:4" x14ac:dyDescent="0.35">
      <c r="A18" s="124" t="s">
        <v>465</v>
      </c>
      <c r="B18" s="124"/>
      <c r="C18" s="124">
        <v>8</v>
      </c>
      <c r="D18" s="124">
        <v>8</v>
      </c>
    </row>
    <row r="19" spans="1:4" x14ac:dyDescent="0.35">
      <c r="A19" s="124" t="s">
        <v>466</v>
      </c>
      <c r="B19" s="124"/>
      <c r="C19" s="124">
        <v>26</v>
      </c>
      <c r="D19" s="124">
        <v>25</v>
      </c>
    </row>
  </sheetData>
  <mergeCells count="7">
    <mergeCell ref="A10:B10"/>
    <mergeCell ref="F10:K10"/>
    <mergeCell ref="A1:A3"/>
    <mergeCell ref="B1:B3"/>
    <mergeCell ref="C1:C3"/>
    <mergeCell ref="D1:D3"/>
    <mergeCell ref="E1:N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8C4C8F38390449A1A816B4B0D0D29A" ma:contentTypeVersion="12" ma:contentTypeDescription="Create a new document." ma:contentTypeScope="" ma:versionID="a12ede92d2b50222b5b6ef2770149036">
  <xsd:schema xmlns:xsd="http://www.w3.org/2001/XMLSchema" xmlns:xs="http://www.w3.org/2001/XMLSchema" xmlns:p="http://schemas.microsoft.com/office/2006/metadata/properties" xmlns:ns2="d12e2897-4d8b-4e23-a4ef-b1b5c62323c5" xmlns:ns3="1fd09c93-2d12-48ab-b43f-b08351a2fe28" targetNamespace="http://schemas.microsoft.com/office/2006/metadata/properties" ma:root="true" ma:fieldsID="3a54c66dc5db79c03fd0b2535beb0526" ns2:_="" ns3:_="">
    <xsd:import namespace="d12e2897-4d8b-4e23-a4ef-b1b5c62323c5"/>
    <xsd:import namespace="1fd09c93-2d12-48ab-b43f-b08351a2fe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e2897-4d8b-4e23-a4ef-b1b5c6232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d09c93-2d12-48ab-b43f-b08351a2fe2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74b1ad5-c26d-4bd5-b16c-abf23a6256ab}" ma:internalName="TaxCatchAll" ma:showField="CatchAllData" ma:web="1fd09c93-2d12-48ab-b43f-b08351a2fe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d09c93-2d12-48ab-b43f-b08351a2fe28" xsi:nil="true"/>
    <lcf76f155ced4ddcb4097134ff3c332f xmlns="d12e2897-4d8b-4e23-a4ef-b1b5c62323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DCF394-7114-486E-B627-DED4AC9FC259}">
  <ds:schemaRefs>
    <ds:schemaRef ds:uri="http://schemas.microsoft.com/sharepoint/v3/contenttype/forms"/>
  </ds:schemaRefs>
</ds:datastoreItem>
</file>

<file path=customXml/itemProps2.xml><?xml version="1.0" encoding="utf-8"?>
<ds:datastoreItem xmlns:ds="http://schemas.openxmlformats.org/officeDocument/2006/customXml" ds:itemID="{E2E05674-DA30-4C8F-BDEE-D3093467C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e2897-4d8b-4e23-a4ef-b1b5c62323c5"/>
    <ds:schemaRef ds:uri="1fd09c93-2d12-48ab-b43f-b08351a2f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A7B37E-5E29-4814-A829-13D7D4D62811}">
  <ds:schemaRefs>
    <ds:schemaRef ds:uri="http://schemas.microsoft.com/office/2006/metadata/properties"/>
    <ds:schemaRef ds:uri="http://schemas.microsoft.com/office/infopath/2007/PartnerControls"/>
    <ds:schemaRef ds:uri="1fd09c93-2d12-48ab-b43f-b08351a2fe28"/>
    <ds:schemaRef ds:uri="d12e2897-4d8b-4e23-a4ef-b1b5c62323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SoSt LOGFRAME</vt:lpstr>
      <vt:lpstr>Activity Info Indicators</vt:lpstr>
      <vt:lpstr>Gender breakdown as per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Hrayr Wannis</dc:creator>
  <cp:keywords/>
  <dc:description/>
  <cp:lastModifiedBy>William Barakat</cp:lastModifiedBy>
  <cp:revision/>
  <dcterms:created xsi:type="dcterms:W3CDTF">2014-08-29T13:09:43Z</dcterms:created>
  <dcterms:modified xsi:type="dcterms:W3CDTF">2023-05-08T07:06:49Z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0x010100408C4C8F38390449A1A816B4B0D0D29A</vt:lpwstr>
  </property>
  <property fmtid="{D5CDD505-2E9C-101B-9397-08002B2CF9AE}" pid="3" name="MediaServiceImageTags">
    <vt:lpwstr/>
  </property>
</Properties>
</file>