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nhcr365-my.sharepoint.com/personal/mccray_unhcr_org1/Documents/Documents/GBV/ERP/"/>
    </mc:Choice>
  </mc:AlternateContent>
  <xr:revisionPtr revIDLastSave="90" documentId="8_{18D988B3-3A8E-4DA5-8F70-7F3058967CED}" xr6:coauthVersionLast="47" xr6:coauthVersionMax="47" xr10:uidLastSave="{50271A61-F0F7-4C92-9C1D-97047F22BA99}"/>
  <bookViews>
    <workbookView xWindow="-120" yWindow="-120" windowWidth="29040" windowHeight="15840" firstSheet="1" activeTab="1" xr2:uid="{715DCDCF-065C-4A1A-946E-2126D196E4B6}"/>
  </bookViews>
  <sheets>
    <sheet name="2023 Logframe - GBV only" sheetId="10" state="hidden" r:id="rId1"/>
    <sheet name="2023 ERP GBV Logframe" sheetId="11" r:id="rId2"/>
    <sheet name="Unit Cost" sheetId="6" state="hidden" r:id="rId3"/>
    <sheet name="2023 FUNDING" sheetId="7" state="hidden" r:id="rId4"/>
    <sheet name="2023 PIN_Targeted" sheetId="9" state="hidden" r:id="rId5"/>
    <sheet name="Sheet2"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1" l="1"/>
  <c r="L10" i="11"/>
  <c r="K10" i="11"/>
  <c r="J10" i="11"/>
  <c r="S6" i="11"/>
  <c r="S10" i="11" s="1"/>
  <c r="R6" i="11"/>
  <c r="R10" i="11" s="1"/>
  <c r="Q5" i="11"/>
  <c r="P5" i="11"/>
  <c r="O5" i="11"/>
  <c r="N5" i="11"/>
  <c r="I10" i="7"/>
  <c r="I9" i="7"/>
  <c r="I8" i="7"/>
  <c r="I7" i="7"/>
  <c r="I6" i="7"/>
  <c r="I5" i="7"/>
  <c r="I4" i="7"/>
  <c r="I3" i="7"/>
  <c r="G10" i="7"/>
  <c r="G9" i="7"/>
  <c r="G8" i="7"/>
  <c r="G7" i="7"/>
  <c r="G6" i="7"/>
  <c r="G5" i="7"/>
  <c r="G4" i="7"/>
  <c r="G3" i="7"/>
  <c r="E12" i="7"/>
  <c r="P6" i="11" l="1"/>
  <c r="P10" i="11" s="1"/>
  <c r="Q6" i="11"/>
  <c r="Q10" i="11" s="1"/>
  <c r="O6" i="11"/>
  <c r="O10" i="11" s="1"/>
  <c r="N6" i="11"/>
  <c r="N10" i="11" s="1"/>
  <c r="I12" i="7"/>
  <c r="G12" i="7"/>
  <c r="K316" i="10"/>
  <c r="K149" i="10"/>
  <c r="D9" i="9"/>
  <c r="I6" i="9"/>
  <c r="I7" i="9"/>
  <c r="I8" i="9"/>
  <c r="I5" i="9"/>
  <c r="G7" i="9"/>
  <c r="G8" i="9"/>
  <c r="G5" i="9"/>
  <c r="E8" i="9"/>
  <c r="E7" i="9"/>
  <c r="E6" i="9"/>
  <c r="E5" i="9"/>
  <c r="K298" i="10"/>
  <c r="D12" i="7"/>
  <c r="C12" i="7"/>
  <c r="B12" i="7"/>
  <c r="I9" i="9" l="1"/>
  <c r="E9" i="9"/>
  <c r="F9" i="6"/>
  <c r="E24" i="6"/>
  <c r="F24" i="6" s="1"/>
  <c r="F27" i="6" s="1"/>
  <c r="F5" i="6"/>
  <c r="F15" i="6"/>
  <c r="F12" i="6"/>
  <c r="F11" i="6"/>
  <c r="F10" i="6"/>
  <c r="C7" i="6"/>
  <c r="F29" i="6"/>
  <c r="F13" i="6"/>
  <c r="E27" i="6" l="1"/>
  <c r="F14" i="6" l="1"/>
  <c r="K143" i="10"/>
  <c r="K71" i="10"/>
  <c r="J71" i="10"/>
  <c r="K65" i="10"/>
  <c r="L59" i="10"/>
  <c r="K59" i="10"/>
  <c r="J59" i="10"/>
  <c r="L53" i="10"/>
  <c r="K53" i="10"/>
  <c r="J53" i="10"/>
  <c r="L43" i="10"/>
  <c r="K37" i="10"/>
  <c r="C9" i="9" l="1"/>
  <c r="B9" i="9"/>
  <c r="E6" i="7"/>
  <c r="I9" i="6"/>
  <c r="E10" i="7"/>
  <c r="E9" i="7"/>
  <c r="E7" i="7"/>
  <c r="E5" i="7"/>
  <c r="E4" i="7"/>
  <c r="E3" i="7"/>
  <c r="F16" i="6" l="1"/>
  <c r="E18" i="6" l="1"/>
  <c r="E21" i="6" s="1"/>
  <c r="F21" i="6" s="1"/>
  <c r="E5" i="6"/>
  <c r="E7" i="6"/>
  <c r="F7" i="6" s="1"/>
  <c r="E25" i="6"/>
  <c r="F25" i="6" s="1"/>
  <c r="E26" i="6"/>
  <c r="F26" i="6" s="1"/>
  <c r="E23" i="6"/>
  <c r="F23" i="6" s="1"/>
  <c r="F31" i="6" l="1"/>
  <c r="G6" i="9"/>
  <c r="G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J5" authorId="0" shapeId="0" xr:uid="{584BF268-083B-42C2-AAFB-C4646376AFD8}">
      <text>
        <r>
          <rPr>
            <b/>
            <sz val="10"/>
            <color indexed="81"/>
            <rFont val="Calibri"/>
            <family val="2"/>
          </rPr>
          <t>Microsoft Office User:</t>
        </r>
        <r>
          <rPr>
            <sz val="10"/>
            <color indexed="81"/>
            <rFont val="Calibri"/>
            <family val="2"/>
          </rPr>
          <t xml:space="preserve">
based on lsrger scale prevention programs reaching males and females similarly</t>
        </r>
      </text>
    </comment>
    <comment ref="N5" authorId="0" shapeId="0" xr:uid="{E8B4DC0B-840C-4E1B-A169-1BA5C9EA3F8A}">
      <text>
        <r>
          <rPr>
            <b/>
            <sz val="10"/>
            <color indexed="81"/>
            <rFont val="Calibri"/>
            <family val="2"/>
          </rPr>
          <t>Microsoft Office User:</t>
        </r>
        <r>
          <rPr>
            <sz val="10"/>
            <color indexed="81"/>
            <rFont val="Calibri"/>
            <family val="2"/>
          </rPr>
          <t xml:space="preserve">
taregts set for 60/40 female male and 65% women and 35 girls and 75% adult makes and 25% adolescent boys</t>
        </r>
      </text>
    </comment>
    <comment ref="N6" authorId="0" shapeId="0" xr:uid="{873AFFBF-3649-45FC-B422-BED60B240616}">
      <text>
        <r>
          <rPr>
            <b/>
            <sz val="10"/>
            <color indexed="81"/>
            <rFont val="Calibri"/>
            <family val="2"/>
          </rPr>
          <t>Microsoft Office User:</t>
        </r>
        <r>
          <rPr>
            <sz val="10"/>
            <color indexed="81"/>
            <rFont val="Calibri"/>
            <family val="2"/>
          </rPr>
          <t xml:space="preserve">
based on 90/10 divide and 80%/20% women/ girls and for the 10% males 40% are boys and 60% are adult makes</t>
        </r>
      </text>
    </comment>
    <comment ref="N9" authorId="0" shapeId="0" xr:uid="{D0D98D95-0DA6-41C7-9725-8E81A93581BD}">
      <text>
        <r>
          <rPr>
            <b/>
            <sz val="10"/>
            <color indexed="81"/>
            <rFont val="Calibri"/>
            <family val="2"/>
          </rPr>
          <t>Microsoft Office User:</t>
        </r>
        <r>
          <rPr>
            <sz val="10"/>
            <color indexed="81"/>
            <rFont val="Calibri"/>
            <family val="2"/>
          </rPr>
          <t xml:space="preserve">
does not include any children.</t>
        </r>
      </text>
    </comment>
  </commentList>
</comments>
</file>

<file path=xl/sharedStrings.xml><?xml version="1.0" encoding="utf-8"?>
<sst xmlns="http://schemas.openxmlformats.org/spreadsheetml/2006/main" count="941" uniqueCount="464">
  <si>
    <r>
      <rPr>
        <b/>
        <i/>
        <sz val="10"/>
        <rFont val="Calibri"/>
        <family val="2"/>
      </rPr>
      <t xml:space="preserve">Budgeting assumptions: </t>
    </r>
    <r>
      <rPr>
        <i/>
        <sz val="10"/>
        <rFont val="Calibri"/>
        <family val="2"/>
      </rPr>
      <t xml:space="preserve">exchange rate instability will continue. Transfer value for cash will remain as $90. Operational costs will continue to be high due to transport, communication costs, alternative enegry investments, longer generator hours, water trucking to address shortages etc. </t>
    </r>
  </si>
  <si>
    <t>Result</t>
  </si>
  <si>
    <t>ID</t>
  </si>
  <si>
    <t>Indicators</t>
  </si>
  <si>
    <t>Unit</t>
  </si>
  <si>
    <t>Description/ definition</t>
  </si>
  <si>
    <t>MoV / Responsible</t>
  </si>
  <si>
    <t>Frequency</t>
  </si>
  <si>
    <t>Beneficiary</t>
  </si>
  <si>
    <t>Baseline</t>
  </si>
  <si>
    <t>Target</t>
  </si>
  <si>
    <t>Results</t>
  </si>
  <si>
    <t>Outcome 1:  Women, men, girls and boys in all their diversity have their fundamental rights respected and access to an effective justice and protection system.</t>
  </si>
  <si>
    <t>A</t>
  </si>
  <si>
    <t>Percentage of persons with legal stay</t>
  </si>
  <si>
    <t>%</t>
  </si>
  <si>
    <r>
      <t xml:space="preserve">Percentage of persons who have legal residency, out of the total displaced Syrian population. </t>
    </r>
    <r>
      <rPr>
        <b/>
        <sz val="10"/>
        <rFont val="Calibri"/>
        <family val="2"/>
      </rPr>
      <t>This indicator will be disaggregated by age group, sex and disability</t>
    </r>
  </si>
  <si>
    <t>VASyR</t>
  </si>
  <si>
    <t>Yearly</t>
  </si>
  <si>
    <t>SYR</t>
  </si>
  <si>
    <t>PRS</t>
  </si>
  <si>
    <t>PRL</t>
  </si>
  <si>
    <t>LEB</t>
  </si>
  <si>
    <t>B</t>
  </si>
  <si>
    <t>Percentage of children born in Lebanon whose birth is registered at the Nofous level</t>
  </si>
  <si>
    <t xml:space="preserve">% </t>
  </si>
  <si>
    <t>Number of persons who have benefitted from resettlement or other humanitarian admission programmes procedures who have departed. This indicator will be disaggregated by age group, sex and disability.</t>
  </si>
  <si>
    <t>36% registered with Nofous as per VASyR 2017</t>
  </si>
  <si>
    <t>C</t>
  </si>
  <si>
    <t>Percentage of children born in Lebanon whose birth is registered at the Foreigners' Registry level</t>
  </si>
  <si>
    <r>
      <t xml:space="preserve">Percentage of children (aged 0-5 years) born in Lebanon whose birth is registered at the level of the Foreigners' Registry (Personal Status Department). </t>
    </r>
    <r>
      <rPr>
        <b/>
        <sz val="10"/>
        <rFont val="Calibri"/>
        <family val="2"/>
      </rPr>
      <t>This indicator will be disaggregated by sex.</t>
    </r>
  </si>
  <si>
    <t>17% registered with Foreigners' Registry as per VASyR 2017</t>
  </si>
  <si>
    <t>D</t>
  </si>
  <si>
    <t>Percentage of households who have moved accommodation in the last 6 months due to eviction</t>
  </si>
  <si>
    <r>
      <t xml:space="preserve">Percentage of households who have moved accommodation in the last 6 months due to eviction. </t>
    </r>
    <r>
      <rPr>
        <b/>
        <sz val="10"/>
        <rFont val="Calibri"/>
        <family val="2"/>
      </rPr>
      <t>This indicator will be disaggregated by age group, sex and disability.</t>
    </r>
  </si>
  <si>
    <t>E</t>
  </si>
  <si>
    <t>Percentage of children aged 2-14 who experienced violent disciplinary practices</t>
  </si>
  <si>
    <t>UNICEF Multi-Indicator Cluster Survey Indicator 8.3
Numerator = Number of children age 2-14 years who experienced psychological aggression or physical punishment during the last one month
Denominator = Total number of children age 1-14 years</t>
  </si>
  <si>
    <t>MICS 2018 &amp; 2021</t>
  </si>
  <si>
    <t>Every 2 years</t>
  </si>
  <si>
    <t>F</t>
  </si>
  <si>
    <t>MICS 2023</t>
  </si>
  <si>
    <t>Indicator</t>
  </si>
  <si>
    <r>
      <t xml:space="preserve">Output 1.1. </t>
    </r>
    <r>
      <rPr>
        <sz val="10"/>
        <color theme="1"/>
        <rFont val="Calibri"/>
        <family val="2"/>
      </rPr>
      <t xml:space="preserve">Women, men, girls and boys in all their diversity have access to </t>
    </r>
    <r>
      <rPr>
        <sz val="10"/>
        <color rgb="FFFF0000"/>
        <rFont val="Calibri"/>
        <family val="2"/>
      </rPr>
      <t>information on their rights and legal procedures</t>
    </r>
    <r>
      <rPr>
        <sz val="10"/>
        <color theme="1"/>
        <rFont val="Calibri"/>
        <family val="2"/>
      </rPr>
      <t xml:space="preserve">  </t>
    </r>
  </si>
  <si>
    <t>1.1.1</t>
  </si>
  <si>
    <t>Number of persons reached through awareness sessions on legal topics.</t>
  </si>
  <si>
    <t>Indiv</t>
  </si>
  <si>
    <t>ActivityInfo reporting by partners; project monitoring reports</t>
  </si>
  <si>
    <t>Monthly</t>
  </si>
  <si>
    <t>TOTAL</t>
  </si>
  <si>
    <t>OTH</t>
  </si>
  <si>
    <t xml:space="preserve">Number of persons (community focal points, other sector staff, frontliners) trained on provision of awareness sessions on legal topics </t>
  </si>
  <si>
    <t>List activities under this output 1.1</t>
  </si>
  <si>
    <t xml:space="preserve">Activity 1: Awareness sessions on legal topics </t>
  </si>
  <si>
    <t xml:space="preserve">Activity 2: Trainings for staff/focal points on awareness sessions on legal topics and mainstreaming of messages </t>
  </si>
  <si>
    <r>
      <rPr>
        <b/>
        <sz val="10"/>
        <rFont val="Calibri"/>
        <family val="2"/>
      </rPr>
      <t>Output 1.2:</t>
    </r>
    <r>
      <rPr>
        <sz val="10"/>
        <rFont val="Calibri"/>
        <family val="2"/>
      </rPr>
      <t xml:space="preserve"> Women, men, girls and boys in all their diversity have access to legal counselling, assistance and representation </t>
    </r>
    <r>
      <rPr>
        <sz val="10"/>
        <color rgb="FFFF0000"/>
        <rFont val="Calibri"/>
        <family val="2"/>
      </rPr>
      <t>on matters of legal residency, civil documentation, housing land and property, GBV and child protection</t>
    </r>
  </si>
  <si>
    <t>1.2.1</t>
  </si>
  <si>
    <t>Number of persons who benefitted from counseling, legal assistance, and legal representation regarding civil registration including birth registration, marriage, divorce and death.</t>
  </si>
  <si>
    <t>ActivityInfo reporting by partners; project monitoring reports.</t>
  </si>
  <si>
    <t>1.2.2</t>
  </si>
  <si>
    <t>Number of persons who benefitted from counseling, legal assistance, and legal representation regarding legal stay.</t>
  </si>
  <si>
    <r>
      <t xml:space="preserve">1.2.3. </t>
    </r>
    <r>
      <rPr>
        <sz val="10"/>
        <color rgb="FFFF0000"/>
        <rFont val="Calibri"/>
        <family val="2"/>
      </rPr>
      <t>ONLY GBV 2023</t>
    </r>
  </si>
  <si>
    <t>1.2.4</t>
  </si>
  <si>
    <t>1.2.5 NEW 2023</t>
  </si>
  <si>
    <t xml:space="preserve">Number of persons who benefitted from counseling, legal assistance, and legal representation in relation to detention </t>
  </si>
  <si>
    <t>List activities under this output 1.2</t>
  </si>
  <si>
    <t>Activity 1: Legal Counselling</t>
  </si>
  <si>
    <t>Activity 2: Legal Assistance and Representation (GBV)</t>
  </si>
  <si>
    <t>Activity 3: Dispute Resolution Mechanisms</t>
  </si>
  <si>
    <t>Activity 4: Detention Interventions</t>
  </si>
  <si>
    <r>
      <t xml:space="preserve">Output 1.3 Protection and legal frameworks are strengthened and </t>
    </r>
    <r>
      <rPr>
        <sz val="10"/>
        <color rgb="FFFF0000"/>
        <rFont val="Calibri"/>
        <family val="2"/>
      </rPr>
      <t xml:space="preserve">barriers to accessing legal procedures are addressed </t>
    </r>
  </si>
  <si>
    <t>1.3.1</t>
  </si>
  <si>
    <t>Number of persons who have been assessed individually</t>
  </si>
  <si>
    <t xml:space="preserve">Number of individuals whose registration is updated/verified. This indicator will be disaggregated by nationality. (approx. 50% Syrian </t>
  </si>
  <si>
    <t xml:space="preserve">proGres; RAIS (IOM, UNHCR, UNRWA only) 279,257 syrian  </t>
  </si>
  <si>
    <t>Bi - Yearly</t>
  </si>
  <si>
    <t>1.3.2</t>
  </si>
  <si>
    <t>Number of national and institutional personnel trained (public officials, civil society, service providers) on protection issues</t>
  </si>
  <si>
    <t xml:space="preserve">Number of unique national and local institutional actors (e.g. public officials, service providers) benefiting from training on protection issues in a calendar month. Protection issues include but not limited to: legal issues, safe identification and referral, protection principles, case management, protection mainstreaming. </t>
  </si>
  <si>
    <t xml:space="preserve">ActivityInfo reporting by partners; project monitoring reports. </t>
  </si>
  <si>
    <t>1.3.4</t>
  </si>
  <si>
    <t xml:space="preserve">Number of products developed to provide background information for advocacy </t>
  </si>
  <si>
    <t xml:space="preserve">Products </t>
  </si>
  <si>
    <t>1.3.5</t>
  </si>
  <si>
    <t xml:space="preserve">GBV WG M&amp;E Toolkit - Tool 3, partners' training reports </t>
  </si>
  <si>
    <t>Quarterly</t>
  </si>
  <si>
    <t>INSTIT</t>
  </si>
  <si>
    <t>1.3.6</t>
  </si>
  <si>
    <t>Doc</t>
  </si>
  <si>
    <t>GBV WG reports; partner reports; administrative decisions, and policies/tools produced</t>
  </si>
  <si>
    <t>Bi-Annually</t>
  </si>
  <si>
    <t>Number of local organizations and MoSA SDCs supported to provide quality services</t>
  </si>
  <si>
    <t>Org</t>
  </si>
  <si>
    <t>Partner reports;</t>
  </si>
  <si>
    <t>1.3.8</t>
  </si>
  <si>
    <t>Number of Child Protection policies, initiative, tools, guidelines to strengthen the legal and regulatory enviornment for protection of children in lebanon</t>
  </si>
  <si>
    <t xml:space="preserve">Roll-out and implementation of the Policy for the Protection of Students in the School Environment led by MEHE, revisioning the provision of services to children and families to ensure a continuum of care, Support to MoPH in mainstreaming CP/GBV in the health sector, development of inter-ministerial referral pathways on child protection prevention and response led by MOSA, developing a training curriculum on the Guidelines for health care professionals. </t>
  </si>
  <si>
    <t>Policies, tools, e-curriculum, administrative decisions</t>
  </si>
  <si>
    <t>Annually</t>
  </si>
  <si>
    <t>List activities under this output 1.3</t>
  </si>
  <si>
    <t xml:space="preserve">Activity 1: Registration and verification </t>
  </si>
  <si>
    <t xml:space="preserve">Activity 2: Capacity building and training of national and institutional actors </t>
  </si>
  <si>
    <t xml:space="preserve">Activity 3: Generation of evidence and research to support advocacy (research publications, briefings, reports on protection issues published and disseminated) </t>
  </si>
  <si>
    <t>Activity 4: Support to local organizations, grassroot organisations (incl. women and youth-led), MOSA SDCs to strengthen capacities to prevent and response to CP, GBV, PRT issues</t>
  </si>
  <si>
    <t>Activity 5: Provide technical and financial support in the development and implementation of national strategies and plans</t>
  </si>
  <si>
    <t>Activity 6: Support to expansion of GBVIMS implementation</t>
  </si>
  <si>
    <t>Activity 7: Support the development of policies, procedures, training manuals, guidance to support the implementation of CP/GBV and strengthen application of existing laws and strategies</t>
  </si>
  <si>
    <t xml:space="preserve">Activity 8: Border and protection monitoring </t>
  </si>
  <si>
    <r>
      <t xml:space="preserve">Outcome 2: </t>
    </r>
    <r>
      <rPr>
        <sz val="10"/>
        <rFont val="Calibri"/>
        <family val="2"/>
      </rPr>
      <t>Women, men, boys and girls in all their diversity are safe, empowered and supported in their communities.</t>
    </r>
    <r>
      <rPr>
        <b/>
        <sz val="10"/>
        <rFont val="Calibri"/>
        <family val="2"/>
      </rPr>
      <t xml:space="preserve">
</t>
    </r>
  </si>
  <si>
    <t xml:space="preserve">A </t>
  </si>
  <si>
    <t>% of women and girls who report actions taken in their communities in the past 6 months that made them feel safer (dissagregated by disability and age)</t>
  </si>
  <si>
    <t xml:space="preserve">B </t>
  </si>
  <si>
    <t xml:space="preserve">% of women, men, girls and boys report feeling very or fairly safe walking around their neighborhood </t>
  </si>
  <si>
    <t xml:space="preserve">% of diverse women, men, girls and boys who report knowing how to report a complaint or provide feedback on humanitarian assistance </t>
  </si>
  <si>
    <t>N/A</t>
  </si>
  <si>
    <r>
      <rPr>
        <b/>
        <sz val="10"/>
        <rFont val="Calibri"/>
        <family val="2"/>
      </rPr>
      <t xml:space="preserve">Output 2.1: </t>
    </r>
    <r>
      <rPr>
        <sz val="10"/>
        <rFont val="Calibri"/>
        <family val="2"/>
      </rPr>
      <t>Women, men, boys and girls in all their diversity have the information and resources to act upon informed decisions and participate in inclusive and accessible community spaces</t>
    </r>
  </si>
  <si>
    <t>2.1.1</t>
  </si>
  <si>
    <t xml:space="preserve">ActivityInfo reporting by partners.
</t>
  </si>
  <si>
    <t>2.1.2</t>
  </si>
  <si>
    <t>ActivityInfo reporting by partners; WhatsApp communications tree.</t>
  </si>
  <si>
    <t>2.1.3</t>
  </si>
  <si>
    <t>ActivityInfo reporting by partners.</t>
  </si>
  <si>
    <t>2.1.4</t>
  </si>
  <si>
    <t>Number of girls, boys engaged in community-based Child Protection activities</t>
  </si>
  <si>
    <t>Objective: To increase the capacity and awareness of children to negotiate risks and know where to go for help</t>
  </si>
  <si>
    <t>ActivityInfo</t>
  </si>
  <si>
    <r>
      <t xml:space="preserve">2.1.5 </t>
    </r>
    <r>
      <rPr>
        <sz val="10"/>
        <color rgb="FFFF0000"/>
        <rFont val="Calibri"/>
        <family val="2"/>
      </rPr>
      <t>NEW</t>
    </r>
  </si>
  <si>
    <t>List of activities under output 2.1</t>
  </si>
  <si>
    <t>Activity 1: Community Awareness and Outreach sessions</t>
  </si>
  <si>
    <t xml:space="preserve">Activity 2: Communication with communities incl. campaigns and mechanisms (SMS, videos, telephone trees) </t>
  </si>
  <si>
    <t>Activity 3: Activities in Community Centers</t>
  </si>
  <si>
    <t>Activity 4: Community-based risk assessment and risk mitigation</t>
  </si>
  <si>
    <r>
      <t xml:space="preserve">Output 2.2: </t>
    </r>
    <r>
      <rPr>
        <sz val="10"/>
        <rFont val="Calibri"/>
        <family val="2"/>
      </rPr>
      <t xml:space="preserve">Women, men, girls and boys in all their diversity </t>
    </r>
    <r>
      <rPr>
        <sz val="10"/>
        <color rgb="FFFF0000"/>
        <rFont val="Calibri"/>
        <family val="2"/>
      </rPr>
      <t xml:space="preserve">including community influencers </t>
    </r>
    <r>
      <rPr>
        <sz val="10"/>
        <rFont val="Calibri"/>
        <family val="2"/>
      </rPr>
      <t xml:space="preserve">are engaged </t>
    </r>
    <r>
      <rPr>
        <sz val="10"/>
        <color rgb="FFFF0000"/>
        <rFont val="Calibri"/>
        <family val="2"/>
      </rPr>
      <t>in social and behaviour change</t>
    </r>
    <r>
      <rPr>
        <sz val="10"/>
        <rFont val="Calibri"/>
        <family val="2"/>
      </rPr>
      <t xml:space="preserve"> on matters of equality, GBV and child protection in their community.</t>
    </r>
  </si>
  <si>
    <t>2.2.1</t>
  </si>
  <si>
    <t>Number of caregivers engaged in activities to promote well-being and protection of children</t>
  </si>
  <si>
    <t>Objective: To enhance confidence around parenting skills for caregivers living in a situation of profound distress.</t>
  </si>
  <si>
    <t>2.2.2</t>
  </si>
  <si>
    <t>Number of Social and Behavioural change communication initiatives conducted to prevent child marriage, child labour and violence against children and women in communities</t>
  </si>
  <si>
    <t xml:space="preserve">Communities </t>
  </si>
  <si>
    <t>Targeting the most vulnerable localities - includes engaging CP duty bearers, i.e. Municipalities, gate keepers, land owners, employers, religious leaders, CBOs to challenge harmful social and behavioural practices that lead to violations of child rights. Includes activities/initiatives to prevent the worst forms of child labour (WFCL) and use of violent discipline, and that promote child rights. Include gender norms that lead to violations of the protection of women, girls and boys from GBV . Includes activities/initiatives to prevent intimate partner violence, community dialogues on negative masculinity and other harmful gender norms.  Communities can include cadastre level, village/localities and ITSs.
UNICEF partners report QUDWA activities under this indicator.
UNICEF partners report QUDWA activities under this indicator.</t>
  </si>
  <si>
    <t>Activity Info</t>
  </si>
  <si>
    <t>Instit</t>
  </si>
  <si>
    <t xml:space="preserve">2.2.3 </t>
  </si>
  <si>
    <t xml:space="preserve">ActivityInfo </t>
  </si>
  <si>
    <t>List of activities under output 2.2</t>
  </si>
  <si>
    <t xml:space="preserve">Activity 1: Enhance knowledge and skills of rights holders (girls, boys, men and women) to address key CP/GBV issues (i.e. WFCL including CAAC/V and violent discipline in homes, schools and community, child marriage and domestic violence), including through child-focused activities, community level dialogues and communication and information campaigns (including local level advocacy efforts led by community/religious organizations) </t>
  </si>
  <si>
    <t xml:space="preserve">Activity 2: Build and strengthen capacity of duty bearers; care givers, influential, “gatekeepers” and informal leaders (religious leaders, community leaders, including female leaders) and community-based groups, peer to peer groups so that they actively promote child protection activities. </t>
  </si>
  <si>
    <t xml:space="preserve">Activity 3: Implement Community Based CP programs for children </t>
  </si>
  <si>
    <t>Activity 4: Implement Caregivers Support Programs</t>
  </si>
  <si>
    <t>Activity 5: Implement Social and Behavioral Change “Qudwa” initiatives and activities, at the community level including engagement with community members, influencers, families, women, men, adolescent (girls and boys) and children</t>
  </si>
  <si>
    <t>Activity 6: Support to existing local community groups, networks, and influencers to apply gender-sensitive and non-discriminatory social normsand to raise awareness against GBV</t>
  </si>
  <si>
    <t xml:space="preserve">Activity 7: Awareness raising and capacity development of gatekeepers and community leaders on GBV and gender-sensitive  social norms </t>
  </si>
  <si>
    <t xml:space="preserve">Activity 8: Distribution of dignity kits and community engagement around GBV and gender equality within safe spaces and at community level </t>
  </si>
  <si>
    <r>
      <rPr>
        <b/>
        <sz val="10"/>
        <color rgb="FF000000"/>
        <rFont val="Calibri"/>
        <family val="2"/>
      </rPr>
      <t xml:space="preserve">Output 2.3: </t>
    </r>
    <r>
      <rPr>
        <sz val="10"/>
        <color rgb="FF000000"/>
        <rFont val="Calibri"/>
        <family val="2"/>
      </rPr>
      <t>Known, accessible and</t>
    </r>
    <r>
      <rPr>
        <b/>
        <sz val="10"/>
        <color rgb="FFFF0000"/>
        <rFont val="Calibri"/>
        <family val="2"/>
      </rPr>
      <t xml:space="preserve"> </t>
    </r>
    <r>
      <rPr>
        <sz val="10"/>
        <color rgb="FFFF0000"/>
        <rFont val="Calibri"/>
        <family val="2"/>
      </rPr>
      <t>responsive</t>
    </r>
    <r>
      <rPr>
        <sz val="10"/>
        <color rgb="FF000000"/>
        <rFont val="Calibri"/>
        <family val="2"/>
      </rPr>
      <t xml:space="preserve"> complaint and feedback, protection against sexual exploitation and abuse (PSEA) and child safeguarding mechanisms are in place.  </t>
    </r>
  </si>
  <si>
    <t>2.3.1</t>
  </si>
  <si>
    <t>Number of sector partners reporting that Codes of Conduct (specifically covering SEA) are signed by all staff (SADD)</t>
  </si>
  <si>
    <t>Partner</t>
  </si>
  <si>
    <t xml:space="preserve">output 2.3 SEA </t>
  </si>
  <si>
    <t>Total</t>
  </si>
  <si>
    <t>ALL</t>
  </si>
  <si>
    <r>
      <t xml:space="preserve">2.3.2 </t>
    </r>
    <r>
      <rPr>
        <sz val="10"/>
        <color rgb="FFFF0000"/>
        <rFont val="Calibri"/>
        <family val="2"/>
      </rPr>
      <t xml:space="preserve">adjusted targets.  </t>
    </r>
  </si>
  <si>
    <t xml:space="preserve">% of persons reporting in complaint &amp; feedback mechanisms who are female, children, older persons or living with a disability </t>
  </si>
  <si>
    <r>
      <t>This requires partners to report on the number of complaints and feedback (incl. requests for assistance) the partner has received in the quarter. This would be dissagregated by age and gender and where possible disability. There will also be an option for</t>
    </r>
    <r>
      <rPr>
        <sz val="10"/>
        <color rgb="FFFF0000"/>
        <rFont val="Calibri"/>
        <family val="2"/>
      </rPr>
      <t xml:space="preserve"> where no information was provided (N/A). </t>
    </r>
    <r>
      <rPr>
        <sz val="10"/>
        <rFont val="Calibri"/>
        <family val="2"/>
      </rPr>
      <t xml:space="preserve">This includes the following complaint and feedback channels: </t>
    </r>
    <r>
      <rPr>
        <b/>
        <sz val="10"/>
        <rFont val="Calibri"/>
        <family val="2"/>
      </rPr>
      <t>hotline, complaint box, emails</t>
    </r>
    <r>
      <rPr>
        <sz val="10"/>
        <rFont val="Calibri"/>
        <family val="2"/>
      </rPr>
      <t xml:space="preserve">.To add disclaimer that more than one individual may call an organisation therefore it will not necessarily be the number of unique beneficiaries. </t>
    </r>
  </si>
  <si>
    <t xml:space="preserve">Total </t>
  </si>
  <si>
    <t>Women</t>
  </si>
  <si>
    <t>Disability</t>
  </si>
  <si>
    <t>Older Person</t>
  </si>
  <si>
    <t>2.3.3 NEW</t>
  </si>
  <si>
    <t xml:space="preserve">% of persons at heightened risk who are identified and referred for protection services through call centers 
</t>
  </si>
  <si>
    <t>2.3.4 NEW</t>
  </si>
  <si>
    <t>Number of children and adults reached through awareness raising activities and community mobilisation interventions on PSEA.</t>
  </si>
  <si>
    <t>This indicator includes beneficiaries that for the first time received any Awareness-raising activities or Community mobilization and consultation on PSEA including activities such as community dialogues, community mobilization campaigns, consultations to establish reporting and referral mechanisms, focus group discussions, etc.</t>
  </si>
  <si>
    <t xml:space="preserve">Monthly </t>
  </si>
  <si>
    <t>2.3.5</t>
  </si>
  <si>
    <t>Number of sector partners with CFMs established that are linked to the IA CBCM-PSEA</t>
  </si>
  <si>
    <t>CFM mapping 2022</t>
  </si>
  <si>
    <t>All</t>
  </si>
  <si>
    <t>List of activities under output 2.3</t>
  </si>
  <si>
    <t xml:space="preserve">Activity 1: Support to raise awareness of IA CFM SOP and PSEA mechanism among partners in close coordination with IA PSEA network </t>
  </si>
  <si>
    <t>Activity 2: Training on AAP, PSEA, Child Safeguarding</t>
  </si>
  <si>
    <t xml:space="preserve">Activity 3: Referral monitoring </t>
  </si>
  <si>
    <r>
      <t xml:space="preserve">Outcome 3: </t>
    </r>
    <r>
      <rPr>
        <sz val="10"/>
        <rFont val="Calibri"/>
        <family val="2"/>
      </rPr>
      <t>Women, girls, men and boys in all their diversity live with dignity and are resilient to shocks</t>
    </r>
  </si>
  <si>
    <r>
      <t xml:space="preserve">Percentage of persons referred </t>
    </r>
    <r>
      <rPr>
        <sz val="10"/>
        <color rgb="FFFF0000"/>
        <rFont val="Calibri"/>
        <family val="2"/>
      </rPr>
      <t>for protection services whose referral was 'successfully accepted'</t>
    </r>
  </si>
  <si>
    <t xml:space="preserve">Percentage of persons referred, provided with services under the categories of the Inter-Agency Referral Database, e.g.: Legal, Persons with Specific Needs, etc.), and whose cases were 'successfully accepted'. This indicator will be disaggregated by age group, sex and disability. </t>
  </si>
  <si>
    <t>Inter-Agency Tracking System through ActivityInfo
= [Referrals accepted and successfully closed, all sectors] / [Total referrals to all sectors]</t>
  </si>
  <si>
    <t xml:space="preserve">Percentage of persons receiving protection and emergency cash assistance who report it contributed to addressing their protection risk/incident </t>
  </si>
  <si>
    <t xml:space="preserve">Activity Info, Partner reporting </t>
  </si>
  <si>
    <t>Number of persons benefitting from resettlement or other humanitarian pathways</t>
  </si>
  <si>
    <t>Number of persons who have benefitted from resettlement or other humanitarian admission programmes procedures who have departed. This indicator will be  disaggregated by age group, sex and disability.</t>
  </si>
  <si>
    <t>Progress Reports</t>
  </si>
  <si>
    <t>Percentage of children aged 5-17 engaged in child labour</t>
  </si>
  <si>
    <t>UNICEF Multi-Indicator Cluster Survey Indicator 8.2
Numerator = Number of children age 5-17 years who are involved in child labour
Denominator = Total number of children age 5-17 years</t>
  </si>
  <si>
    <t>MICS 2022 &amp; VaSyR 2022 &amp; MSNA 2022</t>
  </si>
  <si>
    <t xml:space="preserve">Percentage of children (boys and girls) who reported an improvement in their psychosocial well-being as measured through the SDQ </t>
  </si>
  <si>
    <t>Children (who are enrolled in PSS programmes) who report and increase in their well-being based on SDQ carried out in PSS activities.</t>
  </si>
  <si>
    <t>SDQ administered in PSS programmes</t>
  </si>
  <si>
    <t>Semi-annual</t>
  </si>
  <si>
    <t>G</t>
  </si>
  <si>
    <t>Percentage of women (20-24) married before 18</t>
  </si>
  <si>
    <t>Standard MICS indicator on Child Marriage targeting women aged 20-24 married before age 18. The indicator will be measured every two years. By 2018, a reduction of 12% of the baseline in targeted communities is expected. By 2020, a reduction of 20% in targeted communities is expected.</t>
  </si>
  <si>
    <t>41%</t>
  </si>
  <si>
    <t>32.8%</t>
  </si>
  <si>
    <t>25%</t>
  </si>
  <si>
    <t>20%</t>
  </si>
  <si>
    <r>
      <t xml:space="preserve">Output 3.1: </t>
    </r>
    <r>
      <rPr>
        <sz val="10"/>
        <rFont val="Calibri"/>
        <family val="2"/>
      </rPr>
      <t xml:space="preserve">Protection, Child Protection and GBV </t>
    </r>
    <r>
      <rPr>
        <sz val="10"/>
        <color rgb="FFFF0000"/>
        <rFont val="Calibri"/>
        <family val="2"/>
      </rPr>
      <t>case management, psychosocial support, protection cash and other specialised services</t>
    </r>
    <r>
      <rPr>
        <sz val="10"/>
        <rFont val="Calibri"/>
        <family val="2"/>
      </rPr>
      <t xml:space="preserve"> are available, accessible, safe and informed by women, men, girls and boys in all their diversity. </t>
    </r>
  </si>
  <si>
    <t>3.1.1</t>
  </si>
  <si>
    <t>Number of girls and boys receiving case management and specialized services</t>
  </si>
  <si>
    <t>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Referral: Children should be referred to focused PSS and their caregivers to caregiver programmes or any other relevant service providers as required.
*Note: Reporting occurs only for children for whom a case file has been opened by the reporting organization. Reporting also includes cases closed with positive outcomes.</t>
  </si>
  <si>
    <t>3.1.2</t>
  </si>
  <si>
    <t>Number of girls and boys and caregivers receiving specialized/focused PSS</t>
  </si>
  <si>
    <t>Objective: To provide tailored psychosocial support to children at medium to high risk of CP-GBV violations which focused on emotional support. And supports the outcomes of children in case management with peer support.
Target group: Children at medium to high risk or who have experienced a child protection violation and their peers.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</si>
  <si>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3.1.3</t>
  </si>
  <si>
    <t>Number of partners and government staff demonstrate increased knowledge and use of the National Child Protection Standard Operating Procedures (SOP) and Case Management Tools (including CPIMS) for child protection; Focused PSS curriculums, SDQ</t>
  </si>
  <si>
    <t>Includes 30 hours training of national SOP of case management system and its tool, plus 12 months of coaching mentoring 2 days per week and ToT 60 hours on SOP. Includes official training on Emotional Support Curriculum by UNICEF (and related partners) developed by PSS Committee with the support of UNICEF. Includes training to Municipal Police, trainings to MEHE and education sector. Includes trainings to MoPH and Health Sector. Includes trainings using the child protection online curriculum for frontline service providers. Includes SDQ training delivered by UNICEF. Includes partners/UNRWA working in Palestinian camps.</t>
  </si>
  <si>
    <t>UNHCR, UNICEF and other CPWG partners</t>
  </si>
  <si>
    <t xml:space="preserve"> </t>
  </si>
  <si>
    <t>3.1.4</t>
  </si>
  <si>
    <t>Number of girls and boys receiving case management through Best Interests Determination</t>
  </si>
  <si>
    <t>BID</t>
  </si>
  <si>
    <t xml:space="preserve">Includes (in addition to all steps of case management) the completion of a BID report by a Case Worker and the finalization of a Best Interests Determination (decision) by a (multi-disciplinary) BID panel (in respectively Mount Lebanon, Bekaa, the South and Tripoli/T5), mostly in the context of Durable Solutions. Includes training on BID for UNHCR and case management actors. </t>
  </si>
  <si>
    <t>UNHCR and CM actor records; # BID reports; # BID panel meetings</t>
  </si>
  <si>
    <t>3.1.5</t>
  </si>
  <si>
    <t>Percentage of women and girls accessing safe spaces reporting feeling empowered</t>
  </si>
  <si>
    <t xml:space="preserve">Indicator measures increased feeling of empowerment of women and adolescent girls accessing mobile or static safe spaces (including women and girls with disabilities) as defined in the GBV TF checklist (participants of punctual awareness session or community event to be excluded). Empowerment looks at help seeking behaviors/participation/decision making/knowledge of rights/self esteem/interpersonal skills/information self protection. Method used is a set of questions asked to groups of 8-10 women/adolescent girls at the end of a structured curriculum. To be collected monthly for quarterly reporting on participants having attended at least 70% of the sessions. </t>
  </si>
  <si>
    <t>Number of women, girls, men and boys accessing GBV services in safe spaces</t>
  </si>
  <si>
    <t>Services include age appropropted groups MHPSS, focused and non-focused, life skills and training sessions, age appropriate case management the referral to specialized services including CMR, legal assistance), individual psychological counselling, safe shelters options. Safe spaces are intended to be statics, mobile and virtual (sector will be provided exacter revised  definitions for the types of safe spaces). Number includes individuals at risk and survivors. Not representative of the number of survivors or GBV incidents. This indicator will be disaggregated by sex, age and type of disability.</t>
  </si>
  <si>
    <t xml:space="preserve">Number of persons receiving protection case management. </t>
  </si>
  <si>
    <t xml:space="preserve">Indiv - only the persons direclty benefitting from the service. </t>
  </si>
  <si>
    <r>
      <t>Number of unique persons identified and assessed who are benefitting from case management (</t>
    </r>
    <r>
      <rPr>
        <i/>
        <sz val="10"/>
        <rFont val="Calibri"/>
        <family val="2"/>
      </rPr>
      <t>including usual counselling provided by case worker as part of the case management process</t>
    </r>
    <r>
      <rPr>
        <sz val="10"/>
        <rFont val="Calibri"/>
        <family val="2"/>
      </rPr>
      <t>) per month. PCM should be provided for individuals depending on the specific threat they face; single parent, older people at risk, PwD (mental and physical), serious medical condition, persons with specific legal and protection needs etc. PCM cases exclude GBV and CP cases. Case Management is a way of organizing and carrying out work to address the needs of an individual and/or, as relevant, his or her family/caregiver, including by empowering and building self-reliance, in an appropriate, systematic and timely manner, through any combination of direct support and referrals. It entails an on-going relationship with the individual which forms a common thread throughout the provision of services by multiple specialized service providers. As such, it is a collaborative, coordinated and multi-sectoral process that takes place between the caseworker and the individual(s) at risk. This indicator will be disaggregated by age group, sex and disability.(disability to be recorded for all beneficiaries who have disabilities , even if this is not the reason why the service is provided)</t>
    </r>
  </si>
  <si>
    <t xml:space="preserve">Number of unique persons supported with protection cash or emergency cash. </t>
  </si>
  <si>
    <t xml:space="preserve">Case </t>
  </si>
  <si>
    <t xml:space="preserve">ActivityInfo reporting by partners; cash issuance records. </t>
  </si>
  <si>
    <t xml:space="preserve">Percentage of persons receiving protection and emergency cash assistance who report receiving it safely </t>
  </si>
  <si>
    <t xml:space="preserve">Quarterly </t>
  </si>
  <si>
    <r>
      <t xml:space="preserve">Number of </t>
    </r>
    <r>
      <rPr>
        <sz val="10"/>
        <color rgb="FFFF0000"/>
        <rFont val="Calibri"/>
        <family val="2"/>
      </rPr>
      <t xml:space="preserve">persons with disability and older persons </t>
    </r>
    <r>
      <rPr>
        <sz val="10"/>
        <rFont val="Calibri"/>
        <family val="2"/>
      </rPr>
      <t xml:space="preserve">receiving individual specialized </t>
    </r>
    <r>
      <rPr>
        <sz val="10"/>
        <color rgb="FFFF0000"/>
        <rFont val="Calibri"/>
        <family val="2"/>
      </rPr>
      <t>rehabilitation</t>
    </r>
    <r>
      <rPr>
        <sz val="10"/>
        <rFont val="Calibri"/>
        <family val="2"/>
      </rPr>
      <t xml:space="preserve"> support</t>
    </r>
  </si>
  <si>
    <t xml:space="preserve">Number of persons at heightened risk (incl. medium/high risk cases) receiving group and individual structured and non-structured mental health and psychosocial support </t>
  </si>
  <si>
    <t xml:space="preserve">Number of unique persons who are benefitting from group and individual structured and non-structured MHPSS services per month. This can include basic group recreational PSS as well as individual sessions based on specific curricula. For example, on loss and berevement, MHPSS curiculla, for caregivers of dependents with disability etc. This can be for person within/outside of case management. </t>
  </si>
  <si>
    <t>The indicator captures satisfaction from survivors of Gender-based violence (GBV) who have received GBV case management services.
Feedback of survivors is key in determining the quality of GBV case management. This data also provides a general indication of respect for a survivor-centred approach within GBV case management programs.
Numerator: # of survivors who indicated satisfaction with GBV case management services in client feedback surveys
Denominator: # of survivors who completed the client feedback surveys
To calculate the percentage value for this indicator please use the numerator and denominator identified, disaggregated by gender, age and disability.</t>
  </si>
  <si>
    <t>ActivityInfo, GBVIMS, CM partners</t>
  </si>
  <si>
    <t>List of activities under output 3.1</t>
  </si>
  <si>
    <t>Activity 1: Provision of case management and referral to and provision of specialized services to boys and girls including adolescents at risk or subject to violence, neglect, abuse and exploitation</t>
  </si>
  <si>
    <t xml:space="preserve">Activity 2: Provision of focused non-specialized PSS activities for high risk children and caregivers </t>
  </si>
  <si>
    <t>Activity 3: Support for the Child Protection Information Management System including roll out,development of additional features, maintenance and equipments related costs, and support to national user NGOs</t>
  </si>
  <si>
    <t>Activity 4: Case management (BID)</t>
  </si>
  <si>
    <t>Activity 5:  Provision of SGBV case management adapted to age, gender, diversity</t>
  </si>
  <si>
    <t>Activity 6: Provision of psychosocial support in static and mobile safe spaces for GBV survivors and women at risk</t>
  </si>
  <si>
    <t>Activity 7: Provision of safe shelter options and safety measures,life skills building, and material assistance for GBV survivors and women at risk</t>
  </si>
  <si>
    <t>Activity 8: Protection Cash (Emergency One-Off Assistance Cash / Recurrent Protection Cash)</t>
  </si>
  <si>
    <t>Activity 9: Specialized Rehabilitation and assistance device services for persons with disabilities and older persons</t>
  </si>
  <si>
    <t xml:space="preserve">Activity 10: Protection case management </t>
  </si>
  <si>
    <t>Activity 11: focused and non-focused MHPSS</t>
  </si>
  <si>
    <r>
      <t xml:space="preserve">Output 3.2: </t>
    </r>
    <r>
      <rPr>
        <sz val="10"/>
        <rFont val="Calibri"/>
        <family val="2"/>
      </rPr>
      <t>Refugees have access to durable solutions</t>
    </r>
    <r>
      <rPr>
        <b/>
        <sz val="10"/>
        <rFont val="Calibri"/>
        <family val="2"/>
      </rPr>
      <t xml:space="preserve">
</t>
    </r>
  </si>
  <si>
    <t>3.2.1</t>
  </si>
  <si>
    <t>Number of persons submitted for resettlement/other humanitarian admissions</t>
  </si>
  <si>
    <t xml:space="preserve">Individual </t>
  </si>
  <si>
    <t>Number of persons who have been submitted for resettlement or other humanitarian admissions. This indicator will be disaggregated by age group, sex and disability.</t>
  </si>
  <si>
    <t>Progress reports- UNHCR only</t>
  </si>
  <si>
    <t xml:space="preserve">monthly </t>
  </si>
  <si>
    <t>List of activities under output 3.2</t>
  </si>
  <si>
    <t>Activity 1: resettlement submission/other HAP</t>
  </si>
  <si>
    <t>Estimated Sector Ask PRT</t>
  </si>
  <si>
    <t>Unit Cost (USD)</t>
  </si>
  <si>
    <t xml:space="preserve">Grand Total including Operational Costs </t>
  </si>
  <si>
    <t>Costing rational</t>
  </si>
  <si>
    <t xml:space="preserve">Target Rational </t>
  </si>
  <si>
    <t>Output 1.1</t>
  </si>
  <si>
    <t>Legal Awareness</t>
  </si>
  <si>
    <t xml:space="preserve">91% Syrians, 3% Lebanese, 2.5% PRL and 3.5% PRS </t>
  </si>
  <si>
    <t>Output 1.2</t>
  </si>
  <si>
    <t>Legal Counselling, Assistance, Representation for legal residency, CSD, HLP</t>
  </si>
  <si>
    <t xml:space="preserve">700 UNFPA. 250 budget for 2021. </t>
  </si>
  <si>
    <t xml:space="preserve">10% LR for PRS / GBV/CP for 10% previous figure of 2500 (250) </t>
  </si>
  <si>
    <t>Output 1.3</t>
  </si>
  <si>
    <t xml:space="preserve">Institutional support (ISF, Legal, GSO, PSD) </t>
  </si>
  <si>
    <t xml:space="preserve">Advocacy &amp; research </t>
  </si>
  <si>
    <t>Training (officials/institutions/CSO)</t>
  </si>
  <si>
    <t xml:space="preserve">Protection Monitoring </t>
  </si>
  <si>
    <t xml:space="preserve">2 million UNHCR. </t>
  </si>
  <si>
    <t xml:space="preserve">Registration </t>
  </si>
  <si>
    <t xml:space="preserve">Border management </t>
  </si>
  <si>
    <t>Detention interventions</t>
  </si>
  <si>
    <t xml:space="preserve">4 million plus other agencies. </t>
  </si>
  <si>
    <t xml:space="preserve">Output 2.1 </t>
  </si>
  <si>
    <t>In person outreach &amp; information provision</t>
  </si>
  <si>
    <t>Communication with Communities</t>
  </si>
  <si>
    <t xml:space="preserve">Community Centers &amp; mobile activities </t>
  </si>
  <si>
    <t xml:space="preserve">10,000,000 UNHCR </t>
  </si>
  <si>
    <t xml:space="preserve">PRS 2% / PRL 3% </t>
  </si>
  <si>
    <t>Ouput 3.1</t>
  </si>
  <si>
    <t>Case Management</t>
  </si>
  <si>
    <t xml:space="preserve">Kept at $350/case. </t>
  </si>
  <si>
    <t>PSS</t>
  </si>
  <si>
    <t>Specialised rehabilitative services &amp; assistive devices</t>
  </si>
  <si>
    <t>ECA + RPCA (Total across sector)</t>
  </si>
  <si>
    <t>10,000 TV for GBV/CP</t>
  </si>
  <si>
    <t>Ouput 3.2</t>
  </si>
  <si>
    <t xml:space="preserve">Resettlement costs </t>
  </si>
  <si>
    <t xml:space="preserve">Total (OP) </t>
  </si>
  <si>
    <r>
      <t xml:space="preserve">Operational cost </t>
    </r>
    <r>
      <rPr>
        <b/>
        <sz val="11"/>
        <color rgb="FFC00000"/>
        <rFont val="Calibri"/>
        <family val="2"/>
        <scheme val="minor"/>
      </rPr>
      <t>(20%) 15%</t>
    </r>
    <r>
      <rPr>
        <b/>
        <sz val="11"/>
        <color theme="1"/>
        <rFont val="Calibri"/>
        <family val="2"/>
        <scheme val="minor"/>
      </rPr>
      <t xml:space="preserve"> in 2021 and 20% in 2022 due to transportation and communication support costs. </t>
    </r>
  </si>
  <si>
    <t xml:space="preserve">Rational Targets </t>
  </si>
  <si>
    <t>PROTECTION SECTOR BUDGET AT OUTPUT LEVEL - 2023</t>
  </si>
  <si>
    <t xml:space="preserve">Protection Outputs (CP, GBV, PRT) </t>
  </si>
  <si>
    <t>Child Protection</t>
  </si>
  <si>
    <t>GBV</t>
  </si>
  <si>
    <t>PRT</t>
  </si>
  <si>
    <t xml:space="preserve">% Humanitarian </t>
  </si>
  <si>
    <t>Humanitarian</t>
  </si>
  <si>
    <t xml:space="preserve">% Stabilisation </t>
  </si>
  <si>
    <t xml:space="preserve">Stabilisation </t>
  </si>
  <si>
    <t xml:space="preserve">Output 1.1  </t>
  </si>
  <si>
    <t>Output 2.1</t>
  </si>
  <si>
    <t>Ouput 2.2</t>
  </si>
  <si>
    <t>Output 2.3</t>
  </si>
  <si>
    <t>Output 3.1</t>
  </si>
  <si>
    <t>Output 3.2</t>
  </si>
  <si>
    <t xml:space="preserve">Total Sector Budget </t>
  </si>
  <si>
    <t>Protection - Population targeted 2023</t>
  </si>
  <si>
    <t>Population Cohorts</t>
  </si>
  <si>
    <t>Total Population</t>
  </si>
  <si>
    <t>Total Population in Need</t>
  </si>
  <si>
    <t>Total Population Targeted</t>
  </si>
  <si>
    <t># Female</t>
  </si>
  <si>
    <t>% Female*</t>
  </si>
  <si>
    <t># Male</t>
  </si>
  <si>
    <t>% Male*</t>
  </si>
  <si>
    <t># Children
 (0-17)</t>
  </si>
  <si>
    <t>% Children*</t>
  </si>
  <si>
    <t xml:space="preserve">Lebanese </t>
  </si>
  <si>
    <t>Displaced Syrian</t>
  </si>
  <si>
    <t>Palestine Refugee from Syria (PRS)</t>
  </si>
  <si>
    <t>Palestine Refugee in Lebanon  (PRL)</t>
  </si>
  <si>
    <t>GRAND TOTAL</t>
  </si>
  <si>
    <t xml:space="preserve">Type of institution </t>
  </si>
  <si>
    <t># Targeted</t>
  </si>
  <si>
    <t>Municipalities</t>
  </si>
  <si>
    <t>Primary health care centres</t>
  </si>
  <si>
    <t>Secondary health care centres/Hospitals</t>
  </si>
  <si>
    <t>Social development centres</t>
  </si>
  <si>
    <t>Detention Facilities</t>
  </si>
  <si>
    <t>Central ministries</t>
  </si>
  <si>
    <t xml:space="preserve">scale up 2000 on 1.2.4 </t>
  </si>
  <si>
    <t xml:space="preserve">1.2.3 new indicator </t>
  </si>
  <si>
    <t>GBV WG M&amp;E Tool - Tool 1; Partner reports</t>
  </si>
  <si>
    <t>3.1.6</t>
  </si>
  <si>
    <r>
      <t xml:space="preserve">3.1.7 </t>
    </r>
    <r>
      <rPr>
        <sz val="10"/>
        <color rgb="FFFF0000"/>
        <rFont val="Calibri"/>
        <family val="2"/>
      </rPr>
      <t>adjusted wording</t>
    </r>
  </si>
  <si>
    <t>3.1.8</t>
  </si>
  <si>
    <r>
      <t xml:space="preserve">3.1.10 </t>
    </r>
    <r>
      <rPr>
        <sz val="10"/>
        <color rgb="FFFF0000"/>
        <rFont val="Calibri"/>
        <family val="2"/>
      </rPr>
      <t>adjusted wording</t>
    </r>
  </si>
  <si>
    <r>
      <t xml:space="preserve">3.1.11 </t>
    </r>
    <r>
      <rPr>
        <sz val="10"/>
        <color rgb="FFFF0000"/>
        <rFont val="Calibri"/>
        <family val="2"/>
      </rPr>
      <t>NEW</t>
    </r>
  </si>
  <si>
    <t>3.1.12 NEW</t>
  </si>
  <si>
    <r>
      <rPr>
        <sz val="10"/>
        <color rgb="FFC00000"/>
        <rFont val="Calibri"/>
        <family val="2"/>
      </rPr>
      <t>This indicator captures the</t>
    </r>
    <r>
      <rPr>
        <sz val="10"/>
        <rFont val="Calibri"/>
        <family val="2"/>
      </rPr>
      <t xml:space="preserve"> number of community focal points and humanitarian staff trained on how to provide awareness sessions on legal topics (whether group or individual) or how to mainstream key messages on legal topics into their work. The indicator is reported on monthly as the number of unique persons benefiting from a training on a </t>
    </r>
    <r>
      <rPr>
        <i/>
        <sz val="10"/>
        <rFont val="Calibri"/>
        <family val="2"/>
      </rPr>
      <t>specific legal topic</t>
    </r>
    <r>
      <rPr>
        <sz val="10"/>
        <rFont val="Calibri"/>
        <family val="2"/>
      </rPr>
      <t xml:space="preserve"> per given month. This indicator will be disaggregated by </t>
    </r>
    <r>
      <rPr>
        <sz val="10"/>
        <color rgb="FFC00000"/>
        <rFont val="Calibri"/>
        <family val="2"/>
      </rPr>
      <t xml:space="preserve">governorate, </t>
    </r>
    <r>
      <rPr>
        <sz val="10"/>
        <rFont val="Calibri"/>
        <family val="2"/>
      </rPr>
      <t>age group and sex.</t>
    </r>
  </si>
  <si>
    <r>
      <t xml:space="preserve">The awareness sessions must concern legal topics and be targeting </t>
    </r>
    <r>
      <rPr>
        <sz val="10"/>
        <color rgb="FFC00000"/>
        <rFont val="Calibri"/>
        <family val="2"/>
      </rPr>
      <t xml:space="preserve">a group of individuals. </t>
    </r>
    <r>
      <rPr>
        <sz val="10"/>
        <rFont val="Calibri"/>
        <family val="2"/>
      </rPr>
      <t xml:space="preserve">Such sessions can also include instances where there is no face-to-face contact with participants (e.g. pamhplet distribution, radio programmes). The indicator is reported on monthly as the number of unique persons benefiting from the above awareness sessions per given month. 
</t>
    </r>
    <r>
      <rPr>
        <b/>
        <sz val="10"/>
        <rFont val="Calibri"/>
        <family val="2"/>
      </rPr>
      <t xml:space="preserve">This indicator will be disaggregated by </t>
    </r>
    <r>
      <rPr>
        <b/>
        <sz val="10"/>
        <color rgb="FFC00000"/>
        <rFont val="Calibri"/>
        <family val="2"/>
      </rPr>
      <t xml:space="preserve">governorate, nationality, </t>
    </r>
    <r>
      <rPr>
        <b/>
        <sz val="10"/>
        <rFont val="Calibri"/>
        <family val="2"/>
      </rPr>
      <t>age group and sex</t>
    </r>
    <r>
      <rPr>
        <sz val="10"/>
        <rFont val="Calibri"/>
        <family val="2"/>
      </rPr>
      <t>.</t>
    </r>
  </si>
  <si>
    <t xml:space="preserve">1.1.2 NEW </t>
  </si>
  <si>
    <r>
      <t xml:space="preserve">The counselling must be targeting persons for obtaining civil documentation (birth certificates, marriage, divorce or death). Legal representation concerns persons who have been represented in courts, administrative bodies or dispute resolution mechanisms. The appropriate legal mechanisms must be specifically concerning civil documentation (birth registration, marriage, divorce, and death) matters. 
The indicator is reported on monthly as the number of unique persons benefiting from the above mechanisms per given month. 
</t>
    </r>
    <r>
      <rPr>
        <b/>
        <sz val="10"/>
        <rFont val="Calibri"/>
        <family val="2"/>
      </rPr>
      <t xml:space="preserve">This indicator will be disaggregated by </t>
    </r>
    <r>
      <rPr>
        <b/>
        <sz val="10"/>
        <color rgb="FFC00000"/>
        <rFont val="Calibri"/>
        <family val="2"/>
      </rPr>
      <t xml:space="preserve">governorate, nationality, </t>
    </r>
    <r>
      <rPr>
        <b/>
        <sz val="10"/>
        <rFont val="Calibri"/>
        <family val="2"/>
      </rPr>
      <t>age group, sex, disability and type of civil documentation (birth registration, marriage, divorce, and death).</t>
    </r>
  </si>
  <si>
    <r>
      <t xml:space="preserve">The counselling must be targeting persons for obtaining legal stay. Legal representation concerns persons who have been represented in courts, administrative bodies or dispute resolution mechanisms. Legal assistance also covers accompaniment to the GSO.
The indicator is reported on monthly as the number of unique persons benefiting from the above mechanisms per given month. 
</t>
    </r>
    <r>
      <rPr>
        <b/>
        <sz val="10"/>
        <rFont val="Calibri"/>
        <family val="2"/>
      </rPr>
      <t xml:space="preserve">This indicator will be disaggregated by </t>
    </r>
    <r>
      <rPr>
        <b/>
        <sz val="10"/>
        <color rgb="FFC00000"/>
        <rFont val="Calibri"/>
        <family val="2"/>
      </rPr>
      <t>governorate, nationality,</t>
    </r>
    <r>
      <rPr>
        <b/>
        <sz val="10"/>
        <rFont val="Calibri"/>
        <family val="2"/>
      </rPr>
      <t xml:space="preserve"> age group, sex and disability.</t>
    </r>
  </si>
  <si>
    <r>
      <t xml:space="preserve">Number of persons who benefitted from counseling, legal assistance, and legal representation in relation to </t>
    </r>
    <r>
      <rPr>
        <sz val="10"/>
        <color rgb="FFC00000"/>
        <rFont val="Calibri"/>
        <family val="2"/>
      </rPr>
      <t>housing land and propery</t>
    </r>
  </si>
  <si>
    <r>
      <t xml:space="preserve">The counselling must be targeting persons in detention. Legal representation concerns persons who have been represented in courts, administrative bodies or dispute resolution mechanisms. The dispute resolution mechanism must be specifically for detention. The indicator is reported on monthly as the number of unique persons benefiting from the above mechanisms per given month. 
</t>
    </r>
    <r>
      <rPr>
        <b/>
        <sz val="10"/>
        <rFont val="Calibri"/>
        <family val="2"/>
      </rPr>
      <t xml:space="preserve">This indicator will be disaggregated per </t>
    </r>
    <r>
      <rPr>
        <b/>
        <sz val="10"/>
        <color rgb="FFC00000"/>
        <rFont val="Calibri"/>
        <family val="2"/>
      </rPr>
      <t xml:space="preserve">governorate, nationality, </t>
    </r>
    <r>
      <rPr>
        <b/>
        <sz val="10"/>
        <rFont val="Calibri"/>
        <family val="2"/>
      </rPr>
      <t xml:space="preserve">age group and sex. </t>
    </r>
  </si>
  <si>
    <r>
      <t xml:space="preserve">The counselling must be targeting persons for HLP related matters. Legal representation concerns persons who have been represented in courts, administrative bodies or dispute resolution mechanisms. The dispute resolution mechanism must be specifically for HLP matters.
The indicator is reported on monthly as the number of unique persons benefiting from the above mechanisms per given month. </t>
    </r>
    <r>
      <rPr>
        <b/>
        <sz val="10"/>
        <rFont val="Calibri"/>
        <family val="2"/>
      </rPr>
      <t xml:space="preserve">This indicator will be disaggregated per </t>
    </r>
    <r>
      <rPr>
        <b/>
        <sz val="10"/>
        <color rgb="FFC00000"/>
        <rFont val="Calibri"/>
        <family val="2"/>
      </rPr>
      <t>governorate, nationality,</t>
    </r>
    <r>
      <rPr>
        <b/>
        <sz val="10"/>
        <rFont val="Calibri"/>
        <family val="2"/>
      </rPr>
      <t xml:space="preserve"> age group, sex and disability.</t>
    </r>
  </si>
  <si>
    <t xml:space="preserve">This includes products produced by protection partners and the sector such as protection monitoring, protection situation updates, advocacy messages, briefings,'In-focus' documents, dashboards and reports etc </t>
  </si>
  <si>
    <t xml:space="preserve">Number of unique local organisations, community-based organisations, civil society organisations including which are women, youth and disability-led which have benefited from training or engagement in specific events held on quality service provision in a calendar month. 
This indicator counts unique organisations not unique training sessions or events held. Issues related to 'quality service provision' can include but are not limited to: protection mainstreaming, gender, age, disability inclusion, safe identification and referral, protection principles, monitoring and evaluation, case management standards/protocols, accountability for affected populations incl. PSEA, GBV, Protection, CP related issues etc. </t>
  </si>
  <si>
    <r>
      <t xml:space="preserve">1.3.7 </t>
    </r>
    <r>
      <rPr>
        <b/>
        <sz val="10"/>
        <color rgb="FFFF0000"/>
        <rFont val="Calibri"/>
        <family val="2"/>
      </rPr>
      <t>GBV &amp; CP Indicator</t>
    </r>
  </si>
  <si>
    <r>
      <t xml:space="preserve">1.3.9 </t>
    </r>
    <r>
      <rPr>
        <b/>
        <sz val="10"/>
        <color rgb="FFFF0000"/>
        <rFont val="Calibri"/>
        <family val="2"/>
      </rPr>
      <t xml:space="preserve">(PRT, GBV, CP indicator) </t>
    </r>
  </si>
  <si>
    <t>Number of unique local organisations, community-based organisations and civil society organisations including which are women, youth and disability led, which are trained on or participate in events on GBV/CP/PRT quality service provision</t>
  </si>
  <si>
    <t>change from 60%</t>
  </si>
  <si>
    <r>
      <t xml:space="preserve">Number of unique persons reached during each calendar month who attend information or awareness sessions or receive individual consultations e.g. at information desks. Such sessions exclude individual counseling or group sessions on legal matters </t>
    </r>
    <r>
      <rPr>
        <sz val="10"/>
        <color rgb="FFFF0000"/>
        <rFont val="Calibri"/>
        <family val="2"/>
      </rPr>
      <t>which are captured in indicators under outcome 1.</t>
    </r>
    <r>
      <rPr>
        <sz val="10"/>
        <rFont val="Calibri"/>
        <family val="2"/>
      </rPr>
      <t xml:space="preserve"> These persons may be reached for such services by cross-population outreach volunteers (OVs), community focal points, community groups, and/or staff of organizations. This can be through remote or in-person sessions. </t>
    </r>
    <r>
      <rPr>
        <sz val="10"/>
        <color rgb="FFFF0000"/>
        <rFont val="Calibri"/>
        <family val="2"/>
      </rPr>
      <t xml:space="preserve">This indicator is reported on a monthly basis. </t>
    </r>
    <r>
      <rPr>
        <sz val="10"/>
        <rFont val="Calibri"/>
        <family val="2"/>
      </rPr>
      <t xml:space="preserve">This indicator will be disaggregated by </t>
    </r>
    <r>
      <rPr>
        <sz val="10"/>
        <color rgb="FFFF0000"/>
        <rFont val="Calibri"/>
        <family val="2"/>
      </rPr>
      <t xml:space="preserve">governorate, nationality, </t>
    </r>
    <r>
      <rPr>
        <sz val="10"/>
        <rFont val="Calibri"/>
        <family val="2"/>
      </rPr>
      <t>age group, sex and disability.</t>
    </r>
  </si>
  <si>
    <r>
      <t xml:space="preserve">Number of </t>
    </r>
    <r>
      <rPr>
        <sz val="10"/>
        <color rgb="FFFF0000"/>
        <rFont val="Calibri"/>
        <family val="2"/>
      </rPr>
      <t xml:space="preserve">unique </t>
    </r>
    <r>
      <rPr>
        <sz val="10"/>
        <rFont val="Calibri"/>
        <family val="2"/>
      </rPr>
      <t>persons at the community level providing information, outreach and feedback to persons of concern.</t>
    </r>
  </si>
  <si>
    <r>
      <t xml:space="preserve">Number of </t>
    </r>
    <r>
      <rPr>
        <sz val="10"/>
        <color rgb="FFFF0000"/>
        <rFont val="Calibri"/>
        <family val="2"/>
      </rPr>
      <t xml:space="preserve">unique </t>
    </r>
    <r>
      <rPr>
        <sz val="10"/>
        <rFont val="Calibri"/>
        <family val="2"/>
      </rPr>
      <t>persons benefitting from information sessions, awareness sessions and individual consultations on how to access services (excluding legal services)</t>
    </r>
  </si>
  <si>
    <r>
      <t xml:space="preserve">Number of unique persons, including community representatives, members of community groups, but also OVs, focal points, people included in telephone trees, etc. in a calendar month who actively disseminate information through defined communication channels (sessions, SMS, WhatsApp, door-to-door) to reach other members of their community. </t>
    </r>
    <r>
      <rPr>
        <b/>
        <sz val="10"/>
        <rFont val="Calibri"/>
        <family val="2"/>
      </rPr>
      <t xml:space="preserve">This indicator will be disaggregated by </t>
    </r>
    <r>
      <rPr>
        <b/>
        <sz val="10"/>
        <color rgb="FFFF0000"/>
        <rFont val="Calibri"/>
        <family val="2"/>
      </rPr>
      <t>governorate, nationality</t>
    </r>
    <r>
      <rPr>
        <b/>
        <sz val="10"/>
        <rFont val="Calibri"/>
        <family val="2"/>
      </rPr>
      <t>, age group, sex and disability.</t>
    </r>
    <r>
      <rPr>
        <sz val="10"/>
        <rFont val="Calibri"/>
        <family val="2"/>
      </rPr>
      <t xml:space="preserve">
</t>
    </r>
  </si>
  <si>
    <r>
      <t>Number of persons participating in community centers and</t>
    </r>
    <r>
      <rPr>
        <sz val="10"/>
        <color rgb="FFFF0000"/>
        <rFont val="Calibri"/>
        <family val="2"/>
      </rPr>
      <t xml:space="preserve"> social development centers</t>
    </r>
    <r>
      <rPr>
        <sz val="10"/>
        <rFont val="Calibri"/>
        <family val="2"/>
      </rPr>
      <t xml:space="preserve"> </t>
    </r>
    <r>
      <rPr>
        <sz val="10"/>
        <color rgb="FFFF0000"/>
        <rFont val="Calibri"/>
        <family val="2"/>
      </rPr>
      <t>including  mobile activities connected to but held outside the center</t>
    </r>
    <r>
      <rPr>
        <sz val="10"/>
        <rFont val="Calibri"/>
        <family val="2"/>
      </rPr>
      <t>.</t>
    </r>
  </si>
  <si>
    <r>
      <t xml:space="preserve">Number of unique visitors per calendar month newly approaching the </t>
    </r>
    <r>
      <rPr>
        <sz val="10"/>
        <color rgb="FFFF0000"/>
        <rFont val="Calibri"/>
        <family val="2"/>
      </rPr>
      <t>community center or social development center</t>
    </r>
    <r>
      <rPr>
        <sz val="10"/>
        <rFont val="Calibri"/>
        <family val="2"/>
      </rPr>
      <t xml:space="preserve"> (SDC) or engaged in mobile activities connected to but held outside the center. This includes those who receive (life) skills training,</t>
    </r>
    <r>
      <rPr>
        <sz val="10"/>
        <color rgb="FFFF0000"/>
        <rFont val="Calibri"/>
        <family val="2"/>
      </rPr>
      <t xml:space="preserve"> recreational basic PSS,</t>
    </r>
    <r>
      <rPr>
        <sz val="10"/>
        <rFont val="Calibri"/>
        <family val="2"/>
      </rPr>
      <t xml:space="preserve"> as well as those who attend awareness sessions, including when such sessions are organized in a mobile entity outside of the centre. </t>
    </r>
    <r>
      <rPr>
        <b/>
        <sz val="10"/>
        <rFont val="Calibri"/>
        <family val="2"/>
      </rPr>
      <t xml:space="preserve">This indicator will be disaggregated by </t>
    </r>
    <r>
      <rPr>
        <b/>
        <sz val="10"/>
        <color rgb="FFFF0000"/>
        <rFont val="Calibri"/>
        <family val="2"/>
      </rPr>
      <t xml:space="preserve">governorate, nationality, </t>
    </r>
    <r>
      <rPr>
        <b/>
        <sz val="10"/>
        <rFont val="Calibri"/>
        <family val="2"/>
      </rPr>
      <t>age group, sex and disability.</t>
    </r>
  </si>
  <si>
    <r>
      <rPr>
        <sz val="10"/>
        <color rgb="FFFF0000"/>
        <rFont val="Calibri"/>
        <family val="2"/>
      </rPr>
      <t>Percentage</t>
    </r>
    <r>
      <rPr>
        <sz val="10"/>
        <rFont val="Calibri"/>
        <family val="2"/>
      </rPr>
      <t xml:space="preserve"> of persons who were engaged through the program cycle (assessment, design, implementation, M&amp;E) for protection services out of total number reached. </t>
    </r>
  </si>
  <si>
    <r>
      <t xml:space="preserve">Objective: To identify level of participation in sector interventions. </t>
    </r>
    <r>
      <rPr>
        <sz val="10"/>
        <color rgb="FFFF0000"/>
        <rFont val="Calibri"/>
        <family val="2"/>
      </rPr>
      <t xml:space="preserve">Partners need to report on two indicators: 1. Total number of persons engaged through the program cycle (assessment, design, implementation, M&amp;E) of the specific protection program and, 2. Total number of persons reached or provided with a protection service by the program. </t>
    </r>
  </si>
  <si>
    <t>Children</t>
  </si>
  <si>
    <t xml:space="preserve">Annual survey / CFM mapping </t>
  </si>
  <si>
    <r>
      <t xml:space="preserve">Number of unique beneficiaries (cases) per month who received support through cash programmes, i.e. emergency cash or protection cash. Reporting in 2023 for this indicator will be seperated in the database for emergency cash and recurrent protection cash assistance. </t>
    </r>
    <r>
      <rPr>
        <b/>
        <sz val="10"/>
        <color rgb="FFC00000"/>
        <rFont val="Calibri"/>
        <family val="2"/>
      </rPr>
      <t>This indicator will be dissgagreated by governorate, nationality, age group and sex.</t>
    </r>
    <r>
      <rPr>
        <sz val="10"/>
        <rFont val="Calibri"/>
        <family val="2"/>
      </rPr>
      <t xml:space="preserve">
</t>
    </r>
  </si>
  <si>
    <t xml:space="preserve">Number of unique older persons and persons with disability and their caregivers - in a calendar month recieving individual specialised rehabilitation services such as Physiotherapy, Prosthetics and Orthotics (P&amp;O), Assistive devices, Occupational Therapy, Ergo Therapy, Speech Therapy, institutional care, family rehabilitation. This indicator will be disaggregated by age, gender, and type of disability (motor, visual, hearing, speaking, and intellectual). 
</t>
  </si>
  <si>
    <t xml:space="preserve">Objective: this indicator captures the extent to which reciept of cash was safe at each stage of travel/reciept and on the way home. It requires partners to report on: Denominator: total number of surveyed individuals through post distribution monitoring; Numerator: total number (of the overall survyed number) who said they received cash safely. Disaggregated by governorate, age group and sex. </t>
  </si>
  <si>
    <r>
      <t xml:space="preserve">3.1.9 </t>
    </r>
    <r>
      <rPr>
        <sz val="10"/>
        <color rgb="FFC00000"/>
        <rFont val="Calibri"/>
        <family val="2"/>
      </rPr>
      <t>adjust frequency</t>
    </r>
  </si>
  <si>
    <r>
      <t xml:space="preserve">Objective: To identify the responsiveness of call centers and the extent to which they are used as a channel for protection cases. This requires partners to report on </t>
    </r>
    <r>
      <rPr>
        <sz val="10"/>
        <color rgb="FFFF0000"/>
        <rFont val="Calibri"/>
        <family val="2"/>
      </rPr>
      <t>Denominator:</t>
    </r>
    <r>
      <rPr>
        <sz val="10"/>
        <rFont val="Calibri"/>
        <family val="2"/>
      </rPr>
      <t xml:space="preserve"> Total number of complaints and feedback (including requests for assistance) the partner has received through its call center in the quarter and </t>
    </r>
    <r>
      <rPr>
        <sz val="10"/>
        <color rgb="FFFF0000"/>
        <rFont val="Calibri"/>
        <family val="2"/>
      </rPr>
      <t>Numerator:</t>
    </r>
    <r>
      <rPr>
        <sz val="10"/>
        <rFont val="Calibri"/>
        <family val="2"/>
      </rPr>
      <t xml:space="preserve"> Total number of individuals who were referred. Referral entails; referral conducted to a protection service or escalation for action. Disclaimer: The same individual may have more than one action conducted. </t>
    </r>
  </si>
  <si>
    <t xml:space="preserve">% of individuals report that the transfer value is adquate to meet their protection need </t>
  </si>
  <si>
    <t xml:space="preserve">Activity Info, Cash Partner reporting </t>
  </si>
  <si>
    <r>
      <t xml:space="preserve">This indicator helps the protection sector take evidence-based decisions about the appropriateness of the transfer value ceiling amount. This will be monitored by the sector to inform sector advocacy. See below guidance for support and to standardise data collection: 
</t>
    </r>
    <r>
      <rPr>
        <b/>
        <sz val="10"/>
        <rFont val="Calibri"/>
        <family val="2"/>
      </rPr>
      <t xml:space="preserve">TOOL: </t>
    </r>
    <r>
      <rPr>
        <sz val="10"/>
        <rFont val="Calibri"/>
        <family val="2"/>
      </rPr>
      <t xml:space="preserve">
Question: To what extent was the amount of cash you received sufficient to meet your protection needs? 
</t>
    </r>
    <r>
      <rPr>
        <b/>
        <sz val="10"/>
        <rFont val="Calibri"/>
        <family val="2"/>
      </rPr>
      <t>Options:</t>
    </r>
    <r>
      <rPr>
        <sz val="10"/>
        <rFont val="Calibri"/>
        <family val="2"/>
      </rPr>
      <t xml:space="preserve">
A.	Adequate
B.	Somewhat adequate 
C.	Inadequate 
D.	Prefer not to answer  
NUMERATOR: Number of respondents that answer ‘Adequate’ or ‘Somewhat adequate’
DENOMINATOR: Number of respondents
UNIT OF MEASURE: Percentage (%)
DISAGGREAGATED BY:  Nationality  
SUGGESTED DATA COLLECTION METHOD: Household visit or phone call
SUGGESTED DATA SOURCE: Outcome monitoring or post-distribution surveys </t>
    </r>
  </si>
  <si>
    <t>3.1.13 NEW</t>
  </si>
  <si>
    <t xml:space="preserve">To discuss whether to maintain </t>
  </si>
  <si>
    <t xml:space="preserve">PRT </t>
  </si>
  <si>
    <t>CP</t>
  </si>
  <si>
    <t xml:space="preserve">GBV &amp; CP </t>
  </si>
  <si>
    <t xml:space="preserve">ALL </t>
  </si>
  <si>
    <t xml:space="preserve">To discuss </t>
  </si>
  <si>
    <t>PROTECTION SECTOR LOGFRAME - 2023 - filtered GBV only</t>
  </si>
  <si>
    <t>Percentage of women, men, boys and girls aged 15-49 who state that a husband is justified in hitting or beating his wife</t>
  </si>
  <si>
    <t>question: age groups to be disaggregated? Starting at which age?</t>
  </si>
  <si>
    <t>IND</t>
  </si>
  <si>
    <t>Changed to individuals and added the # of persons trained vs those who have increased knowledge</t>
  </si>
  <si>
    <r>
      <t xml:space="preserve">GBV: Standard indicator used to assess the attitudes of persons age 15-49 towards wife beating by asking the respondents whether husbands are justified to hit or beat their wives in a variety of situations, including (i) goes out without telling him, (ii) neglects the children, (iii) argues with him, (iv) refuses sex with him, and (v) burns the food. The purpose of these questions are to capture the social justification of violence (in contexts where women have a lower status in society) as a disciplinary action when a woman does not comply with certain expected gender roles. 
</t>
    </r>
    <r>
      <rPr>
        <b/>
        <sz val="10"/>
        <rFont val="Calibri"/>
        <family val="2"/>
      </rPr>
      <t>TO BE FILLED DIRECTLY BY COORDINATORS ON THE LOG FRAME</t>
    </r>
    <r>
      <rPr>
        <sz val="10"/>
        <rFont val="Calibri"/>
        <family val="2"/>
      </rPr>
      <t xml:space="preserve">
</t>
    </r>
  </si>
  <si>
    <t>Number of GBV related policies, strategies, plans or guidance revised, developed, endorsed and operationalized</t>
  </si>
  <si>
    <r>
      <t xml:space="preserve">GBV: Indicator measures increased knowledge of GBV (e.g. law enforcement, governmental health actors) and non-SG institutional actors on core concepts (such as terminology, guiding principles) through pre-test, post-test (to measure the knowledge gained) and follow-up survey (to measure the retained knowledge after one month and the influence on participant's decisions making, ability to mitigate the risks, ability to provide quality services). To be collected monthly for quarterly reporting on participants having attended at least 70% of the training sessions. 
</t>
    </r>
    <r>
      <rPr>
        <b/>
        <sz val="10"/>
        <rFont val="Calibri"/>
        <family val="2"/>
      </rPr>
      <t>Partner report on: # of persons trained (from CSOs or Institutions) and # of those who have increased knowledge; # of institutions and CSOs is also requested</t>
    </r>
  </si>
  <si>
    <r>
      <t xml:space="preserve">GBV: The legal counselling must be targeting survivors and those at risk of GBV. 
Activities include legal counselling/information, legal representation, representation in courts, administrative bodies or dispute resolution mechanisms.
The indicator is reported on monthly basis and calculates individuals excluding matters of marriage and divorce. 
</t>
    </r>
    <r>
      <rPr>
        <b/>
        <sz val="10"/>
        <rFont val="Calibri"/>
        <family val="2"/>
      </rPr>
      <t>Partners report on # of individuals disaggregated by nationality, age (below 18 18-59, 60+), sex and disability.</t>
    </r>
  </si>
  <si>
    <t>Documents</t>
  </si>
  <si>
    <t>This is to be collected at the WG level/ coordinators have responsibility to report - not included in AI</t>
  </si>
  <si>
    <r>
      <t xml:space="preserve">GBV: All GBV tools aiming at supporting/guiding/harmonizing the national capacities revised, developed and endorsed. This can include national strategies, curricula, SOPs, guidance, toolkits, checklists etc. 
</t>
    </r>
    <r>
      <rPr>
        <b/>
        <sz val="10"/>
        <rFont val="Calibri"/>
        <family val="2"/>
      </rPr>
      <t>This is to be collected at the WG level/ coordinators have responsibility to report - not included in AI</t>
    </r>
    <r>
      <rPr>
        <sz val="10"/>
        <rFont val="Calibri"/>
        <family val="2"/>
      </rPr>
      <t xml:space="preserve">
</t>
    </r>
  </si>
  <si>
    <t>Do we still report on this? New indicator</t>
  </si>
  <si>
    <r>
      <t xml:space="preserve">Targeted local organizations and SDCs are supported in terms of infrastructures, staffing, equipment, materials, operational and structural capacities. Transfer of capacities is organized according to specific and comprehensive curricula, including technical and management skills such as establishing organigramme, implementing financial rules and regulations, reinforcing drafting skills for reports and proposals etc. (ad hoc investment excluded). 
</t>
    </r>
    <r>
      <rPr>
        <b/>
        <sz val="10"/>
        <rFont val="Calibri"/>
        <family val="2"/>
      </rPr>
      <t>This indicator will be disaggregated by SDC vs. local organizations in ActivityInfo.</t>
    </r>
  </si>
  <si>
    <t>Wasn’t this taken out?  Would suggest only to keep 1.3.5 and add NGOs;
we should keep one capacity building indicator</t>
  </si>
  <si>
    <t>???</t>
  </si>
  <si>
    <t xml:space="preserve">Are there clear guidelines on the KAP survey? Check KAP survey
</t>
  </si>
  <si>
    <t xml:space="preserve">GBV: Indicator will be measured through 1-2 questions in KAP survey and through regular monitoring of safe spaces through FGD in intervention areas. Questions will evaluate whether women and girls, including those with disabilities, are able to report at least one intervention taken in their communities that made them feel safer. Communities are defined as places where individuals live, work and/or convene. 
</t>
  </si>
  <si>
    <t>KAP survey (UNICEF) and FGD; Tool 4 of the GBV toolkit</t>
  </si>
  <si>
    <t>GBV: This includes sensitization on GBV, SRH, menstrual hygiene management, women's rights, gender, existing legal framework related to GBV/gender, PSEA training conducted within safe spaces or at community level, information sessions, distribution of dignity kits, safety audits conducted at community level, participation in community-based committees on GBV. This requires a discussion/interaction with participants (no mass information and/or leaflet distribution). This indicator will be disaggregated by sex/age/ disability</t>
  </si>
  <si>
    <t>MICS 2018, 2021, 2023; VASyR; MSNA</t>
  </si>
  <si>
    <t xml:space="preserve">Needs clarification; UNICEF / Viken 
suggest; Not on actviityInfo as there is no data and not at partner level </t>
  </si>
  <si>
    <t>The description needs updating 
Needs discussion with UNICEF
do we want to keep PSEA here as we have this under 2.3
potential duplication with 3.1.5 and 3.1.6</t>
  </si>
  <si>
    <t>partners reporting</t>
  </si>
  <si>
    <t xml:space="preserve">? How is this added by partners? </t>
  </si>
  <si>
    <t>how is this done in practice and how useful is this indicator?</t>
  </si>
  <si>
    <t>Response indicator? Only for GBV CM services and the prevention actviities are under 2.2.3</t>
  </si>
  <si>
    <t>Totals</t>
  </si>
  <si>
    <t>Funding requirements</t>
  </si>
  <si>
    <t>Number of women, girls, men and boys who participate in targeted gender equality and empowerment activities in safe spaces or at community level as part of GBV prevention programs  (LCRP and ERP)</t>
  </si>
  <si>
    <t>Number of institutional and civil society actors trained who demonstrate increased knowledge of GBV (LCRP and ERP)</t>
  </si>
  <si>
    <t>Percentage of PoC who are satisfied with GBV case management services (LCRP and ERP)</t>
  </si>
  <si>
    <t>Cohort</t>
  </si>
  <si>
    <t>Age</t>
  </si>
  <si>
    <t>Gender</t>
  </si>
  <si>
    <t>Strategic Objective (SO1,2 or 3)</t>
  </si>
  <si>
    <t>Sector Objective description</t>
  </si>
  <si>
    <t>Sector Objective Indicator description</t>
  </si>
  <si>
    <t>Sector Objective Indicator Unit</t>
  </si>
  <si>
    <t>Sector objective Indicator Target</t>
  </si>
  <si>
    <t>Sector Activity description</t>
  </si>
  <si>
    <t>Activity Indicator?</t>
  </si>
  <si>
    <t>Activity Indicator Target</t>
  </si>
  <si>
    <t>Activity Indicator Unit?</t>
  </si>
  <si>
    <t>Lebanese</t>
  </si>
  <si>
    <t>Migrants</t>
  </si>
  <si>
    <t>Male</t>
  </si>
  <si>
    <t>Female</t>
  </si>
  <si>
    <t>SO1</t>
  </si>
  <si>
    <t>Lebanese, migrants and Palestinians from Lebanon are able to live in a protective environment where their human rights are respected at household and community level and their protection risks are addressed in a comprehensive manner allowing a life in safety and dignity. National systems to prevent, mitigate and respond to GBV are strengthened and accessible to all. Community-level perceptions and attitudes on power, GBV, women’s rights are changed and actors have the capacity to respond to immediate and acute life-saving GBV risks and shocks.</t>
  </si>
  <si>
    <t>% of women and girls who report actions taken in their communities in the past 6 months that made them feel safer (disaggregated by disability and age)</t>
  </si>
  <si>
    <t xml:space="preserve">This includes sensitization on GBV, SRH, menstrual hygiene management, women's rights, gender existing legal framework related to GBV/gender, PSEA conducted within safe spaces or at community level, information sessions, distribution of dignity kits, safety audits conducted at community level, participation in community-based committees on GBV. </t>
  </si>
  <si>
    <t>Individuals</t>
  </si>
  <si>
    <t xml:space="preserve">Provision of GBV case management, focused and non focused PSS, legal response, shelter, CVA
</t>
  </si>
  <si>
    <t xml:space="preserve">Improved capacity of GBV actors to provide multisectoral prevention  and response to GBV and of non GBV actors to mitigate GBV risks in their actions </t>
  </si>
  <si>
    <t xml:space="preserve">GBV trainigs including but not limited to specialised case management and GBV risk mitigation for other sectors </t>
  </si>
  <si>
    <r>
      <rPr>
        <sz val="10"/>
        <color rgb="FFC00000"/>
        <rFont val="Calibri"/>
        <family val="2"/>
      </rPr>
      <t>Objective: This indicator captures the percieved impact of protection cash provided by partners. This requires reporting in the database on the denominator: total number of surveyed individuals reached through outcome monitoring; numerator: total number (of the overall number) who said cash contributed to addressing a protection risk/incident.</t>
    </r>
    <r>
      <rPr>
        <sz val="10"/>
        <rFont val="Calibri"/>
        <family val="2"/>
      </rPr>
      <t xml:space="preserve"> Disaggregated by sex/ age and disability</t>
    </r>
  </si>
  <si>
    <t>Client feedback survey is undertaken to assess quality of services and care</t>
  </si>
  <si>
    <t>Objective: This indicator looks at whether protection and emergency cash assistance provided under the protection sector is successful at addressing individual protection needs. It is measured through a scale/ pdm
TOOL:
Question: To what extent did the cash assistance you received contribute to addressing your protection situation? 
OPTIONS:
1.	significantly
2.	somewhat
3.	not at all
SUGGESTED DATA COLLECTION METHOD: Household visit or phone call
SUGGESTED DATA SOURCE: Outcome monitoring surveys</t>
  </si>
  <si>
    <t>Number of persons who benefitted from legal counselling, legal assistance and legal representation on issues of GBV</t>
  </si>
  <si>
    <t xml:space="preserve">GBV response programs: Survivors of GBV and those at-risk access timely and quality case management ensuring a multi-sectoral and comprehensive access to services, including medical, psychosocial, legal and financial support
</t>
  </si>
  <si>
    <t xml:space="preserve">Prevention programs: Through targeted prevention activities at community level, risks of GBV are reduced and prevented. 
</t>
  </si>
  <si>
    <t>Impact and quality assurance under GBV response porgrams</t>
  </si>
  <si>
    <t xml:space="preserve">Immediate and medium term protection risks are addressed through provision of emergency cash  
</t>
  </si>
  <si>
    <t>ERP GBV Indicators 2023</t>
  </si>
  <si>
    <r>
      <t xml:space="preserve">1.01: # of women, girls, men and boys who participate in targeted gender equality and empowerment activities in safe spaces or at community level as part of </t>
    </r>
    <r>
      <rPr>
        <b/>
        <sz val="14"/>
        <color theme="1"/>
        <rFont val="Calibri"/>
        <family val="2"/>
      </rPr>
      <t>GBV prevention programs</t>
    </r>
  </si>
  <si>
    <r>
      <t xml:space="preserve">1.03: % of survivors who are </t>
    </r>
    <r>
      <rPr>
        <b/>
        <sz val="14"/>
        <color theme="1"/>
        <rFont val="Calibri"/>
        <family val="2"/>
      </rPr>
      <t>satisfied with case management services</t>
    </r>
    <r>
      <rPr>
        <sz val="14"/>
        <color theme="1"/>
        <rFont val="Calibri"/>
        <family val="2"/>
      </rPr>
      <t xml:space="preserve">
</t>
    </r>
    <r>
      <rPr>
        <b/>
        <sz val="14"/>
        <color theme="1"/>
        <rFont val="Calibri"/>
        <family val="2"/>
      </rPr>
      <t>Numerator</t>
    </r>
    <r>
      <rPr>
        <sz val="14"/>
        <color theme="1"/>
        <rFont val="Calibri"/>
        <family val="2"/>
      </rPr>
      <t xml:space="preserve">: # of survivors who indicated satisfaction with GBV case management services in client feedback surveys
</t>
    </r>
    <r>
      <rPr>
        <b/>
        <sz val="14"/>
        <color theme="1"/>
        <rFont val="Calibri"/>
        <family val="2"/>
      </rPr>
      <t>Denominator</t>
    </r>
    <r>
      <rPr>
        <sz val="14"/>
        <color theme="1"/>
        <rFont val="Calibri"/>
        <family val="2"/>
      </rPr>
      <t>: # of survivors who completed the client feedback surveys</t>
    </r>
  </si>
  <si>
    <r>
      <t xml:space="preserve">1.04: % of persons receiving protection and </t>
    </r>
    <r>
      <rPr>
        <b/>
        <sz val="14"/>
        <color theme="1"/>
        <rFont val="Calibri"/>
        <family val="2"/>
      </rPr>
      <t>emergency cash assistance</t>
    </r>
    <r>
      <rPr>
        <sz val="14"/>
        <color theme="1"/>
        <rFont val="Calibri"/>
        <family val="2"/>
      </rPr>
      <t xml:space="preserve"> who report it contributed to addressing their protection risk/incident 
</t>
    </r>
    <r>
      <rPr>
        <b/>
        <sz val="14"/>
        <color theme="1"/>
        <rFont val="Calibri"/>
        <family val="2"/>
      </rPr>
      <t>Numberator</t>
    </r>
    <r>
      <rPr>
        <sz val="14"/>
        <color theme="1"/>
        <rFont val="Calibri"/>
        <family val="2"/>
      </rPr>
      <t xml:space="preserve">: Number of respondents that answer ‘significantly’ or ‘somewhat’
</t>
    </r>
    <r>
      <rPr>
        <b/>
        <sz val="14"/>
        <color theme="1"/>
        <rFont val="Calibri"/>
        <family val="2"/>
      </rPr>
      <t>Denominator</t>
    </r>
    <r>
      <rPr>
        <sz val="14"/>
        <color theme="1"/>
        <rFont val="Calibri"/>
        <family val="2"/>
      </rPr>
      <t>: Number of respondents to the survey</t>
    </r>
  </si>
  <si>
    <r>
      <t xml:space="preserve">1.05: # of institutions and civil society actors </t>
    </r>
    <r>
      <rPr>
        <b/>
        <sz val="14"/>
        <color theme="1"/>
        <rFont val="Calibri"/>
        <family val="2"/>
      </rPr>
      <t>trained who demonstrate increased knowledge of GBV</t>
    </r>
  </si>
  <si>
    <r>
      <t>1.02: # of GBV survivors and those at risk of GBV supported with</t>
    </r>
    <r>
      <rPr>
        <b/>
        <sz val="14"/>
        <color theme="1"/>
        <rFont val="Calibri"/>
        <family val="2"/>
        <scheme val="minor"/>
      </rPr>
      <t xml:space="preserve"> case management, focused and non-focussed PSS, legal assistance and shelter</t>
    </r>
  </si>
  <si>
    <t>Boys (&lt;18)</t>
  </si>
  <si>
    <t>Girls (&lt;18)</t>
  </si>
  <si>
    <t>Men (=&lt;18)</t>
  </si>
  <si>
    <t>Women (=&lt;18)</t>
  </si>
  <si>
    <t>Admin 0 Target (reported at caza/district-level)</t>
  </si>
  <si>
    <t>DISAGGREGATION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</si>
</sst>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_(* #,##0.0_);_(* \(#,##0.0\);_(* &quot;-&quot;??_);_(@_)"/>
    <numFmt numFmtId="168" formatCode="_(&quot;$&quot;* #,##0_);_(&quot;$&quot;* \(#,##0\);_(&quot;$&quot;* &quot;-&quot;??_);_(@_)"/>
    <numFmt numFmtId="169" formatCode="_-* #,##0\ _€_-;\-* #,##0\ _€_-;_-* &quot;-&quot;??\ _€_-;_-@_-"/>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scheme val="minor"/>
    </font>
    <font>
      <b/>
      <sz val="14"/>
      <color theme="1"/>
      <name val="Calibri"/>
      <family val="2"/>
      <scheme val="minor"/>
    </font>
    <font>
      <sz val="11"/>
      <color rgb="FF000000"/>
      <name val="Calibri"/>
      <family val="2"/>
      <scheme val="minor"/>
    </font>
    <font>
      <sz val="11"/>
      <color rgb="FFFF0000"/>
      <name val="Calibri"/>
      <family val="2"/>
      <scheme val="minor"/>
    </font>
    <font>
      <b/>
      <sz val="10.5"/>
      <color rgb="FFC00000"/>
      <name val="Calibri"/>
      <family val="2"/>
      <scheme val="minor"/>
    </font>
    <font>
      <b/>
      <sz val="10.5"/>
      <color rgb="FF000000"/>
      <name val="Calibri"/>
      <family val="2"/>
      <scheme val="minor"/>
    </font>
    <font>
      <sz val="10.5"/>
      <color rgb="FF000000"/>
      <name val="Calibri"/>
      <family val="2"/>
      <scheme val="minor"/>
    </font>
    <font>
      <sz val="10.5"/>
      <name val="Calibri"/>
      <family val="2"/>
      <scheme val="minor"/>
    </font>
    <font>
      <b/>
      <sz val="14"/>
      <color rgb="FFC00000"/>
      <name val="Calibri"/>
      <family val="2"/>
      <scheme val="minor"/>
    </font>
    <font>
      <sz val="10"/>
      <name val="Arial"/>
      <family val="2"/>
    </font>
    <font>
      <b/>
      <sz val="11"/>
      <color theme="0"/>
      <name val="Calibri"/>
      <family val="2"/>
    </font>
    <font>
      <sz val="11"/>
      <color theme="1"/>
      <name val="Calibri"/>
      <family val="2"/>
    </font>
    <font>
      <sz val="11"/>
      <name val="Calibri"/>
      <family val="2"/>
    </font>
    <font>
      <b/>
      <sz val="11"/>
      <name val="Calibri"/>
      <family val="2"/>
    </font>
    <font>
      <b/>
      <sz val="11"/>
      <color theme="1"/>
      <name val="Calibri"/>
      <family val="2"/>
    </font>
    <font>
      <sz val="11"/>
      <name val="Calibri Light"/>
      <family val="2"/>
      <scheme val="major"/>
    </font>
    <font>
      <b/>
      <sz val="10"/>
      <name val="Calibri"/>
      <family val="2"/>
    </font>
    <font>
      <sz val="10"/>
      <name val="Calibri"/>
      <family val="2"/>
    </font>
    <font>
      <sz val="11"/>
      <color rgb="FFC00000"/>
      <name val="Calibri"/>
      <family val="2"/>
      <scheme val="minor"/>
    </font>
    <font>
      <b/>
      <sz val="11"/>
      <color rgb="FFC00000"/>
      <name val="Calibri"/>
      <family val="2"/>
      <scheme val="minor"/>
    </font>
    <font>
      <b/>
      <sz val="14"/>
      <color rgb="FFC00000"/>
      <name val="Calibri"/>
      <family val="2"/>
    </font>
    <font>
      <b/>
      <sz val="11"/>
      <color rgb="FF000000"/>
      <name val="Calibri"/>
      <family val="2"/>
    </font>
    <font>
      <b/>
      <sz val="10"/>
      <color theme="1"/>
      <name val="Calibri"/>
      <family val="2"/>
    </font>
    <font>
      <sz val="10"/>
      <color theme="1"/>
      <name val="Calibri"/>
      <family val="2"/>
    </font>
    <font>
      <sz val="10"/>
      <color rgb="FFFF0000"/>
      <name val="Calibri"/>
      <family val="2"/>
    </font>
    <font>
      <sz val="8"/>
      <name val="Calibri"/>
      <family val="2"/>
    </font>
    <font>
      <b/>
      <sz val="10"/>
      <color rgb="FFFF0000"/>
      <name val="Calibri"/>
      <family val="2"/>
    </font>
    <font>
      <sz val="10"/>
      <color theme="5"/>
      <name val="Calibri"/>
      <family val="2"/>
    </font>
    <font>
      <sz val="10"/>
      <color rgb="FFC00000"/>
      <name val="Calibri"/>
      <family val="2"/>
    </font>
    <font>
      <b/>
      <sz val="10"/>
      <color rgb="FFC00000"/>
      <name val="Calibri"/>
      <family val="2"/>
    </font>
    <font>
      <sz val="10"/>
      <color rgb="FF000000"/>
      <name val="Calibri"/>
      <family val="2"/>
    </font>
    <font>
      <b/>
      <sz val="10"/>
      <color rgb="FF000000"/>
      <name val="Calibri"/>
      <family val="2"/>
    </font>
    <font>
      <i/>
      <sz val="10"/>
      <name val="Calibri"/>
      <family val="2"/>
    </font>
    <font>
      <b/>
      <i/>
      <sz val="10"/>
      <name val="Calibri"/>
      <family val="2"/>
    </font>
    <font>
      <sz val="8"/>
      <name val="Calibri"/>
      <family val="2"/>
      <scheme val="minor"/>
    </font>
    <font>
      <sz val="11"/>
      <name val="Calibri"/>
      <family val="2"/>
      <scheme val="minor"/>
    </font>
    <font>
      <b/>
      <sz val="10.5"/>
      <name val="Calibri"/>
      <family val="2"/>
      <scheme val="minor"/>
    </font>
    <font>
      <strike/>
      <sz val="10"/>
      <color rgb="FFFF0000"/>
      <name val="Calibri"/>
      <family val="2"/>
    </font>
    <font>
      <sz val="10"/>
      <color rgb="FFC00000"/>
      <name val="Calibri"/>
      <family val="2"/>
      <scheme val="minor"/>
    </font>
    <font>
      <b/>
      <sz val="10"/>
      <color indexed="81"/>
      <name val="Calibri"/>
      <family val="2"/>
    </font>
    <font>
      <sz val="10"/>
      <color indexed="81"/>
      <name val="Calibri"/>
      <family val="2"/>
    </font>
    <font>
      <b/>
      <sz val="14"/>
      <color rgb="FFFF0000"/>
      <name val="Calibri"/>
      <family val="2"/>
    </font>
    <font>
      <b/>
      <sz val="14"/>
      <color theme="1"/>
      <name val="Calibri"/>
      <family val="2"/>
    </font>
    <font>
      <sz val="14"/>
      <color theme="1"/>
      <name val="Calibri"/>
      <family val="2"/>
    </font>
    <font>
      <b/>
      <sz val="14"/>
      <color theme="0"/>
      <name val="Calibri"/>
      <family val="2"/>
    </font>
    <font>
      <sz val="14"/>
      <color theme="1"/>
      <name val="Calibri"/>
      <family val="2"/>
      <scheme val="minor"/>
    </font>
    <font>
      <sz val="14"/>
      <color rgb="FF000000"/>
      <name val="Calibri"/>
      <family val="2"/>
      <scheme val="minor"/>
    </font>
    <font>
      <sz val="14"/>
      <color theme="1"/>
      <name val="Consolas"/>
      <family val="3"/>
    </font>
    <font>
      <b/>
      <sz val="16"/>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CCCFF"/>
        <bgColor indexed="64"/>
      </patternFill>
    </fill>
    <fill>
      <patternFill patternType="solid">
        <fgColor theme="6" tint="0.79998168889431442"/>
        <bgColor indexed="64"/>
      </patternFill>
    </fill>
    <fill>
      <patternFill patternType="solid">
        <fgColor rgb="FFFFC000"/>
        <bgColor indexed="64"/>
      </patternFill>
    </fill>
    <fill>
      <patternFill patternType="solid">
        <fgColor theme="2"/>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rgb="FFFFFFFF"/>
      </patternFill>
    </fill>
    <fill>
      <patternFill patternType="solid">
        <fgColor theme="9" tint="0.39997558519241921"/>
        <bgColor indexed="64"/>
      </patternFill>
    </fill>
    <fill>
      <patternFill patternType="solid">
        <fgColor theme="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CCCFF"/>
        <bgColor rgb="FFFFFFFF"/>
      </patternFill>
    </fill>
    <fill>
      <patternFill patternType="solid">
        <fgColor theme="7"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FD966"/>
        <bgColor indexed="64"/>
      </patternFill>
    </fill>
    <fill>
      <patternFill patternType="solid">
        <fgColor rgb="FFFF0000"/>
        <bgColor indexed="64"/>
      </patternFill>
    </fill>
    <fill>
      <patternFill patternType="solid">
        <fgColor rgb="FFFFFF00"/>
        <bgColor indexed="64"/>
      </patternFill>
    </fill>
    <fill>
      <patternFill patternType="solid">
        <fgColor rgb="FFD0CECE"/>
        <bgColor rgb="FFD0CECE"/>
      </patternFill>
    </fill>
    <fill>
      <patternFill patternType="solid">
        <fgColor theme="5"/>
        <bgColor theme="5"/>
      </patternFill>
    </fill>
    <fill>
      <patternFill patternType="solid">
        <fgColor rgb="FFFEF2CB"/>
        <bgColor rgb="FFFEF2CB"/>
      </patternFill>
    </fill>
    <fill>
      <patternFill patternType="solid">
        <fgColor theme="2"/>
        <bgColor rgb="FFFFFF00"/>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right style="thin">
        <color indexed="64"/>
      </right>
      <top/>
      <bottom/>
      <diagonal/>
    </border>
    <border>
      <left style="thin">
        <color rgb="FF000000"/>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rgb="FF000000"/>
      </right>
      <top/>
      <bottom/>
      <diagonal/>
    </border>
    <border>
      <left/>
      <right style="thin">
        <color rgb="FF000000"/>
      </right>
      <top/>
      <bottom style="thin">
        <color indexed="64"/>
      </bottom>
      <diagonal/>
    </border>
    <border>
      <left/>
      <right style="medium">
        <color theme="1" tint="0.34998626667073579"/>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A8D08D"/>
      </bottom>
      <diagonal/>
    </border>
    <border>
      <left/>
      <right/>
      <top style="medium">
        <color rgb="FF000000"/>
      </top>
      <bottom style="thin">
        <color rgb="FFA8D08D"/>
      </bottom>
      <diagonal/>
    </border>
    <border>
      <left/>
      <right style="medium">
        <color rgb="FF000000"/>
      </right>
      <top style="medium">
        <color rgb="FF000000"/>
      </top>
      <bottom style="thin">
        <color rgb="FFA8D08D"/>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rgb="FF000000"/>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bottom/>
      <diagonal/>
    </border>
    <border>
      <left style="medium">
        <color rgb="FF000000"/>
      </left>
      <right/>
      <top/>
      <bottom style="medium">
        <color indexed="64"/>
      </bottom>
      <diagonal/>
    </border>
    <border>
      <left/>
      <right style="medium">
        <color rgb="FF000000"/>
      </right>
      <top/>
      <bottom style="medium">
        <color rgb="FF000000"/>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bottom style="medium">
        <color indexed="64"/>
      </bottom>
      <diagonal/>
    </border>
    <border>
      <left/>
      <right style="medium">
        <color rgb="FF000000"/>
      </right>
      <top/>
      <bottom style="medium">
        <color indexed="64"/>
      </bottom>
      <diagonal/>
    </border>
    <border>
      <left style="medium">
        <color theme="1"/>
      </left>
      <right/>
      <top/>
      <bottom style="medium">
        <color theme="1"/>
      </bottom>
      <diagonal/>
    </border>
    <border>
      <left/>
      <right style="medium">
        <color theme="1"/>
      </right>
      <top/>
      <bottom style="medium">
        <color theme="1"/>
      </bottom>
      <diagonal/>
    </border>
    <border>
      <left/>
      <right/>
      <top style="medium">
        <color theme="1"/>
      </top>
      <bottom style="medium">
        <color theme="1"/>
      </bottom>
      <diagonal/>
    </border>
  </borders>
  <cellStyleXfs count="15">
    <xf numFmtId="0" fontId="0" fillId="0" borderId="0"/>
    <xf numFmtId="0" fontId="3"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1"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0" fontId="3" fillId="0" borderId="0"/>
    <xf numFmtId="44" fontId="1" fillId="0" borderId="0" applyFont="0" applyFill="0" applyBorder="0" applyAlignment="0" applyProtection="0"/>
    <xf numFmtId="43" fontId="1" fillId="0" borderId="0" applyFont="0" applyFill="0" applyBorder="0" applyAlignment="0" applyProtection="0"/>
  </cellStyleXfs>
  <cellXfs count="578">
    <xf numFmtId="0" fontId="0" fillId="0" borderId="0" xfId="0"/>
    <xf numFmtId="4" fontId="0" fillId="0" borderId="0" xfId="0" applyNumberFormat="1"/>
    <xf numFmtId="0" fontId="2" fillId="0" borderId="0" xfId="0" applyFont="1"/>
    <xf numFmtId="3" fontId="0" fillId="0" borderId="0" xfId="0" applyNumberFormat="1" applyAlignment="1">
      <alignment horizontal="center" vertical="center"/>
    </xf>
    <xf numFmtId="0" fontId="5" fillId="4" borderId="0" xfId="0" applyFont="1" applyFill="1"/>
    <xf numFmtId="9" fontId="2" fillId="0" borderId="0" xfId="0" applyNumberFormat="1" applyFont="1"/>
    <xf numFmtId="4" fontId="4" fillId="0" borderId="0" xfId="0" applyNumberFormat="1" applyFont="1"/>
    <xf numFmtId="3" fontId="2" fillId="0" borderId="0" xfId="0" applyNumberFormat="1" applyFont="1"/>
    <xf numFmtId="0" fontId="3" fillId="0" borderId="0" xfId="5"/>
    <xf numFmtId="3" fontId="2" fillId="6" borderId="0" xfId="0" applyNumberFormat="1" applyFont="1" applyFill="1" applyAlignment="1">
      <alignment horizontal="center" vertical="center"/>
    </xf>
    <xf numFmtId="0" fontId="9" fillId="0" borderId="1" xfId="5" applyFont="1" applyBorder="1" applyAlignment="1">
      <alignment vertical="center" wrapText="1"/>
    </xf>
    <xf numFmtId="0" fontId="9" fillId="7" borderId="1" xfId="5" applyFont="1" applyFill="1" applyBorder="1" applyAlignment="1">
      <alignment vertical="center" wrapText="1"/>
    </xf>
    <xf numFmtId="0" fontId="10" fillId="0" borderId="1" xfId="5" applyFont="1" applyBorder="1" applyAlignment="1">
      <alignment vertical="center" wrapText="1"/>
    </xf>
    <xf numFmtId="3" fontId="10" fillId="0" borderId="1" xfId="5" applyNumberFormat="1" applyFont="1" applyBorder="1"/>
    <xf numFmtId="9" fontId="10" fillId="0" borderId="1" xfId="5" applyNumberFormat="1" applyFont="1" applyBorder="1"/>
    <xf numFmtId="0" fontId="15" fillId="0" borderId="0" xfId="8" applyFont="1" applyAlignment="1">
      <alignment horizontal="center" vertical="center" wrapText="1"/>
    </xf>
    <xf numFmtId="165" fontId="14" fillId="8" borderId="1" xfId="9" applyNumberFormat="1" applyFont="1" applyFill="1" applyBorder="1" applyAlignment="1" applyProtection="1">
      <alignment horizontal="center" vertical="center" wrapText="1"/>
    </xf>
    <xf numFmtId="0" fontId="14" fillId="8" borderId="1" xfId="7" applyFont="1" applyFill="1" applyBorder="1" applyAlignment="1">
      <alignment horizontal="center" vertical="center" wrapText="1"/>
    </xf>
    <xf numFmtId="17" fontId="14" fillId="8" borderId="1" xfId="7" applyNumberFormat="1" applyFont="1" applyFill="1" applyBorder="1" applyAlignment="1">
      <alignment horizontal="center" vertical="center" wrapText="1"/>
    </xf>
    <xf numFmtId="166" fontId="14" fillId="8" borderId="1" xfId="10" applyNumberFormat="1" applyFont="1" applyFill="1" applyBorder="1" applyAlignment="1" applyProtection="1">
      <alignment horizontal="center" vertical="center" wrapText="1"/>
    </xf>
    <xf numFmtId="0" fontId="16" fillId="0" borderId="2" xfId="7" applyFont="1" applyBorder="1" applyAlignment="1">
      <alignment horizontal="left" vertical="center" wrapText="1"/>
    </xf>
    <xf numFmtId="3" fontId="17" fillId="2" borderId="1" xfId="8" applyNumberFormat="1" applyFont="1" applyFill="1" applyBorder="1" applyAlignment="1">
      <alignment horizontal="center" vertical="center"/>
    </xf>
    <xf numFmtId="3" fontId="3" fillId="0" borderId="1" xfId="5" applyNumberFormat="1" applyBorder="1" applyAlignment="1">
      <alignment horizontal="center"/>
    </xf>
    <xf numFmtId="165" fontId="3" fillId="0" borderId="1" xfId="5" applyNumberFormat="1" applyBorder="1"/>
    <xf numFmtId="0" fontId="15" fillId="0" borderId="0" xfId="8" applyFont="1"/>
    <xf numFmtId="0" fontId="18" fillId="9" borderId="2" xfId="8" applyFont="1" applyFill="1" applyBorder="1" applyAlignment="1">
      <alignment vertical="center"/>
    </xf>
    <xf numFmtId="3" fontId="17" fillId="10" borderId="1" xfId="8" applyNumberFormat="1" applyFont="1" applyFill="1" applyBorder="1" applyAlignment="1">
      <alignment horizontal="right" vertical="center"/>
    </xf>
    <xf numFmtId="165" fontId="15" fillId="10" borderId="1" xfId="8" applyNumberFormat="1" applyFont="1" applyFill="1" applyBorder="1" applyAlignment="1" applyProtection="1">
      <alignment vertical="center"/>
      <protection locked="0"/>
    </xf>
    <xf numFmtId="9" fontId="15" fillId="10" borderId="1" xfId="10" applyFont="1" applyFill="1" applyBorder="1" applyAlignment="1" applyProtection="1">
      <alignment vertical="center"/>
      <protection locked="0"/>
    </xf>
    <xf numFmtId="9" fontId="15" fillId="10" borderId="1" xfId="4" applyFont="1" applyFill="1" applyBorder="1" applyAlignment="1" applyProtection="1">
      <alignment vertical="center"/>
      <protection locked="0"/>
    </xf>
    <xf numFmtId="9" fontId="16" fillId="11" borderId="1" xfId="10" applyFont="1" applyFill="1" applyBorder="1" applyAlignment="1" applyProtection="1">
      <alignment horizontal="center" vertical="center" wrapText="1"/>
    </xf>
    <xf numFmtId="0" fontId="14" fillId="8" borderId="1" xfId="8" applyFont="1" applyFill="1" applyBorder="1" applyAlignment="1">
      <alignment horizontal="center" vertical="center" wrapText="1"/>
    </xf>
    <xf numFmtId="165" fontId="19" fillId="0" borderId="1" xfId="11" applyNumberFormat="1" applyFont="1" applyFill="1" applyBorder="1" applyAlignment="1">
      <alignment horizontal="right" vertical="center"/>
    </xf>
    <xf numFmtId="9" fontId="3" fillId="0" borderId="0" xfId="6" applyFont="1"/>
    <xf numFmtId="43" fontId="3" fillId="0" borderId="0" xfId="5" applyNumberFormat="1"/>
    <xf numFmtId="0" fontId="21" fillId="0" borderId="0" xfId="12" applyFont="1" applyAlignment="1">
      <alignment horizontal="left" vertical="top" wrapText="1"/>
    </xf>
    <xf numFmtId="3" fontId="3" fillId="0" borderId="0" xfId="5" applyNumberFormat="1"/>
    <xf numFmtId="10" fontId="3" fillId="0" borderId="0" xfId="5" applyNumberFormat="1"/>
    <xf numFmtId="0" fontId="0" fillId="2" borderId="1" xfId="0" applyFill="1" applyBorder="1" applyAlignment="1">
      <alignment horizontal="left" vertical="top" wrapText="1"/>
    </xf>
    <xf numFmtId="3" fontId="2" fillId="5" borderId="1" xfId="0" applyNumberFormat="1" applyFont="1" applyFill="1" applyBorder="1" applyAlignment="1">
      <alignment horizontal="center" vertical="top" wrapText="1"/>
    </xf>
    <xf numFmtId="0" fontId="0" fillId="5" borderId="1" xfId="0" applyFill="1" applyBorder="1" applyAlignment="1">
      <alignment vertical="top" wrapText="1"/>
    </xf>
    <xf numFmtId="0" fontId="2" fillId="5" borderId="1" xfId="0" applyFont="1" applyFill="1" applyBorder="1" applyAlignment="1">
      <alignment vertical="top" wrapText="1"/>
    </xf>
    <xf numFmtId="4" fontId="2" fillId="5" borderId="1" xfId="0" applyNumberFormat="1" applyFont="1" applyFill="1" applyBorder="1" applyAlignment="1">
      <alignment vertical="top" wrapText="1"/>
    </xf>
    <xf numFmtId="0" fontId="2" fillId="7" borderId="0" xfId="0" applyFont="1" applyFill="1" applyAlignment="1">
      <alignment horizontal="center" vertical="top" wrapText="1"/>
    </xf>
    <xf numFmtId="0" fontId="2" fillId="0" borderId="1" xfId="0" applyFont="1" applyBorder="1" applyAlignment="1">
      <alignment horizontal="left" vertical="top"/>
    </xf>
    <xf numFmtId="4" fontId="2" fillId="0" borderId="1" xfId="0" applyNumberFormat="1" applyFont="1" applyBorder="1" applyAlignment="1">
      <alignment horizontal="left" vertical="top"/>
    </xf>
    <xf numFmtId="3" fontId="2" fillId="0" borderId="1" xfId="0" applyNumberFormat="1" applyFont="1" applyBorder="1" applyAlignment="1">
      <alignment horizontal="left" vertical="top" wrapText="1"/>
    </xf>
    <xf numFmtId="0" fontId="0" fillId="0" borderId="1" xfId="0" applyBorder="1" applyAlignment="1">
      <alignment horizontal="left" vertical="top"/>
    </xf>
    <xf numFmtId="3" fontId="0" fillId="0" borderId="1" xfId="0" applyNumberFormat="1" applyBorder="1" applyAlignment="1">
      <alignment horizontal="left" vertical="top"/>
    </xf>
    <xf numFmtId="3" fontId="2" fillId="3" borderId="1" xfId="0" applyNumberFormat="1" applyFont="1" applyFill="1" applyBorder="1" applyAlignment="1">
      <alignment horizontal="left" vertical="top" wrapText="1"/>
    </xf>
    <xf numFmtId="4" fontId="0" fillId="0" borderId="1" xfId="0" applyNumberFormat="1" applyBorder="1" applyAlignment="1">
      <alignment horizontal="left" vertical="top"/>
    </xf>
    <xf numFmtId="3" fontId="2" fillId="0" borderId="1" xfId="0" applyNumberFormat="1" applyFont="1" applyBorder="1" applyAlignment="1">
      <alignment horizontal="left" vertical="top"/>
    </xf>
    <xf numFmtId="3" fontId="0" fillId="2" borderId="1" xfId="0" applyNumberFormat="1" applyFill="1" applyBorder="1" applyAlignment="1">
      <alignment horizontal="left" vertical="top"/>
    </xf>
    <xf numFmtId="0" fontId="0" fillId="2" borderId="1" xfId="0" applyFill="1" applyBorder="1" applyAlignment="1">
      <alignment horizontal="left" vertical="top"/>
    </xf>
    <xf numFmtId="4" fontId="2" fillId="2" borderId="1" xfId="0" applyNumberFormat="1" applyFont="1" applyFill="1" applyBorder="1" applyAlignment="1">
      <alignment horizontal="left" vertical="top"/>
    </xf>
    <xf numFmtId="3" fontId="2" fillId="3" borderId="1" xfId="0" applyNumberFormat="1" applyFont="1" applyFill="1" applyBorder="1" applyAlignment="1">
      <alignment horizontal="left" vertical="top"/>
    </xf>
    <xf numFmtId="3" fontId="2" fillId="2" borderId="1" xfId="0" applyNumberFormat="1" applyFont="1" applyFill="1" applyBorder="1" applyAlignment="1">
      <alignment horizontal="left" vertical="top"/>
    </xf>
    <xf numFmtId="4" fontId="0" fillId="2" borderId="1" xfId="0" applyNumberFormat="1" applyFill="1" applyBorder="1" applyAlignment="1">
      <alignment horizontal="left" vertical="top"/>
    </xf>
    <xf numFmtId="0" fontId="2" fillId="3" borderId="1" xfId="0" applyFont="1" applyFill="1" applyBorder="1" applyAlignment="1">
      <alignment horizontal="left" vertical="top"/>
    </xf>
    <xf numFmtId="0" fontId="0" fillId="3" borderId="1" xfId="0" applyFill="1" applyBorder="1" applyAlignment="1">
      <alignment horizontal="left" vertical="top"/>
    </xf>
    <xf numFmtId="4" fontId="0" fillId="3" borderId="1" xfId="0" applyNumberFormat="1" applyFill="1" applyBorder="1" applyAlignment="1">
      <alignment horizontal="left" vertical="top"/>
    </xf>
    <xf numFmtId="4" fontId="6" fillId="0" borderId="1" xfId="0" applyNumberFormat="1" applyFont="1" applyBorder="1" applyAlignment="1">
      <alignment horizontal="left" vertical="top"/>
    </xf>
    <xf numFmtId="0" fontId="7" fillId="0" borderId="1" xfId="0" applyFont="1" applyBorder="1" applyAlignment="1">
      <alignment horizontal="left" vertical="top"/>
    </xf>
    <xf numFmtId="0" fontId="0" fillId="0" borderId="1" xfId="0" applyBorder="1" applyAlignment="1">
      <alignment horizontal="left" vertical="top" wrapText="1"/>
    </xf>
    <xf numFmtId="4" fontId="2" fillId="3" borderId="1" xfId="0" applyNumberFormat="1" applyFont="1" applyFill="1" applyBorder="1" applyAlignment="1">
      <alignment horizontal="left" vertical="top"/>
    </xf>
    <xf numFmtId="4" fontId="0" fillId="0" borderId="3" xfId="0" applyNumberFormat="1" applyBorder="1" applyAlignment="1">
      <alignment horizontal="left" vertical="top"/>
    </xf>
    <xf numFmtId="0" fontId="22" fillId="0" borderId="1" xfId="0" applyFont="1" applyBorder="1" applyAlignment="1">
      <alignment horizontal="left" vertical="top"/>
    </xf>
    <xf numFmtId="0" fontId="3" fillId="0" borderId="0" xfId="1"/>
    <xf numFmtId="0" fontId="21" fillId="0" borderId="0" xfId="1" applyFont="1"/>
    <xf numFmtId="0" fontId="20" fillId="0" borderId="0" xfId="1" applyFont="1" applyAlignment="1">
      <alignment horizontal="left" vertical="center" wrapText="1"/>
    </xf>
    <xf numFmtId="0" fontId="20" fillId="11" borderId="11" xfId="1" applyFont="1" applyFill="1" applyBorder="1" applyAlignment="1">
      <alignment horizontal="left" vertical="center"/>
    </xf>
    <xf numFmtId="0" fontId="20" fillId="11" borderId="11" xfId="1" applyFont="1" applyFill="1" applyBorder="1" applyAlignment="1">
      <alignment horizontal="left" vertical="center" wrapText="1"/>
    </xf>
    <xf numFmtId="0" fontId="20" fillId="11" borderId="1" xfId="1" applyFont="1" applyFill="1" applyBorder="1" applyAlignment="1">
      <alignment horizontal="left" vertical="center" wrapText="1"/>
    </xf>
    <xf numFmtId="0" fontId="21" fillId="0" borderId="1" xfId="1" applyFont="1" applyBorder="1" applyAlignment="1">
      <alignment horizontal="left" vertical="top" wrapText="1"/>
    </xf>
    <xf numFmtId="9" fontId="21" fillId="0" borderId="1" xfId="1" applyNumberFormat="1" applyFont="1" applyBorder="1" applyAlignment="1">
      <alignment horizontal="right" vertical="top" wrapText="1"/>
    </xf>
    <xf numFmtId="166" fontId="21" fillId="0" borderId="1" xfId="1" applyNumberFormat="1" applyFont="1" applyBorder="1" applyAlignment="1">
      <alignment horizontal="right" vertical="top" wrapText="1"/>
    </xf>
    <xf numFmtId="0" fontId="21" fillId="0" borderId="1" xfId="1" applyFont="1" applyBorder="1" applyAlignment="1">
      <alignment horizontal="right" vertical="top" wrapText="1"/>
    </xf>
    <xf numFmtId="9" fontId="21" fillId="13" borderId="1" xfId="1" applyNumberFormat="1" applyFont="1" applyFill="1" applyBorder="1" applyAlignment="1">
      <alignment horizontal="right" vertical="top" wrapText="1"/>
    </xf>
    <xf numFmtId="10" fontId="21" fillId="0" borderId="1" xfId="1" applyNumberFormat="1" applyFont="1" applyBorder="1" applyAlignment="1">
      <alignment horizontal="right" vertical="top" wrapText="1"/>
    </xf>
    <xf numFmtId="0" fontId="21" fillId="13" borderId="1" xfId="1" applyFont="1" applyFill="1" applyBorder="1" applyAlignment="1">
      <alignment horizontal="right" vertical="top" wrapText="1"/>
    </xf>
    <xf numFmtId="165" fontId="21" fillId="0" borderId="1" xfId="1" applyNumberFormat="1" applyFont="1" applyBorder="1" applyAlignment="1">
      <alignment horizontal="right" vertical="top" wrapText="1"/>
    </xf>
    <xf numFmtId="0" fontId="21" fillId="0" borderId="10" xfId="1" applyFont="1" applyBorder="1" applyAlignment="1">
      <alignment horizontal="left" vertical="top" wrapText="1"/>
    </xf>
    <xf numFmtId="9" fontId="21" fillId="0" borderId="15" xfId="1" applyNumberFormat="1" applyFont="1" applyBorder="1" applyAlignment="1">
      <alignment horizontal="right" vertical="top" wrapText="1"/>
    </xf>
    <xf numFmtId="9" fontId="21" fillId="0" borderId="19" xfId="1" applyNumberFormat="1" applyFont="1" applyBorder="1" applyAlignment="1">
      <alignment horizontal="right" vertical="top" wrapText="1"/>
    </xf>
    <xf numFmtId="9" fontId="21" fillId="0" borderId="2" xfId="4" applyFont="1" applyFill="1" applyBorder="1" applyAlignment="1">
      <alignment horizontal="right" vertical="top" wrapText="1"/>
    </xf>
    <xf numFmtId="9" fontId="21" fillId="0" borderId="1" xfId="4" applyFont="1" applyFill="1" applyBorder="1" applyAlignment="1">
      <alignment horizontal="right" vertical="top" wrapText="1"/>
    </xf>
    <xf numFmtId="167" fontId="21" fillId="0" borderId="1" xfId="3" applyNumberFormat="1" applyFont="1" applyFill="1" applyBorder="1" applyAlignment="1">
      <alignment horizontal="right" vertical="top" wrapText="1"/>
    </xf>
    <xf numFmtId="0" fontId="21" fillId="0" borderId="0" xfId="1" applyFont="1" applyAlignment="1">
      <alignment horizontal="left" vertical="top" wrapText="1"/>
    </xf>
    <xf numFmtId="0" fontId="21" fillId="12" borderId="0" xfId="1" applyFont="1" applyFill="1" applyAlignment="1">
      <alignment horizontal="left" vertical="top" wrapText="1"/>
    </xf>
    <xf numFmtId="0" fontId="21" fillId="2" borderId="0" xfId="1" applyFont="1" applyFill="1" applyAlignment="1">
      <alignment horizontal="left" vertical="top" wrapText="1"/>
    </xf>
    <xf numFmtId="9" fontId="21" fillId="0" borderId="0" xfId="1" applyNumberFormat="1" applyFont="1" applyAlignment="1">
      <alignment horizontal="right" vertical="top" wrapText="1"/>
    </xf>
    <xf numFmtId="0" fontId="20" fillId="11" borderId="11" xfId="1" applyFont="1" applyFill="1" applyBorder="1" applyAlignment="1">
      <alignment vertical="center"/>
    </xf>
    <xf numFmtId="0" fontId="20" fillId="11" borderId="11" xfId="1" applyFont="1" applyFill="1" applyBorder="1" applyAlignment="1">
      <alignment horizontal="center" vertical="center" wrapText="1"/>
    </xf>
    <xf numFmtId="0" fontId="20" fillId="11" borderId="22" xfId="1" applyFont="1" applyFill="1" applyBorder="1" applyAlignment="1">
      <alignment horizontal="left" vertical="center"/>
    </xf>
    <xf numFmtId="0" fontId="20" fillId="11" borderId="23" xfId="1" applyFont="1" applyFill="1" applyBorder="1" applyAlignment="1">
      <alignment horizontal="left" vertical="center" wrapText="1"/>
    </xf>
    <xf numFmtId="0" fontId="20" fillId="11" borderId="5" xfId="1" applyFont="1" applyFill="1" applyBorder="1" applyAlignment="1">
      <alignment horizontal="left" vertical="center" wrapText="1"/>
    </xf>
    <xf numFmtId="0" fontId="20" fillId="12" borderId="1" xfId="1" applyFont="1" applyFill="1" applyBorder="1" applyAlignment="1">
      <alignment horizontal="left" vertical="top" wrapText="1"/>
    </xf>
    <xf numFmtId="165" fontId="20" fillId="0" borderId="1" xfId="3" applyNumberFormat="1" applyFont="1" applyFill="1" applyBorder="1" applyAlignment="1">
      <alignment horizontal="right" vertical="center" wrapText="1"/>
    </xf>
    <xf numFmtId="0" fontId="16" fillId="0" borderId="0" xfId="1" applyFont="1"/>
    <xf numFmtId="0" fontId="21" fillId="12" borderId="1" xfId="1" applyFont="1" applyFill="1" applyBorder="1" applyAlignment="1">
      <alignment horizontal="left" vertical="center" wrapText="1"/>
    </xf>
    <xf numFmtId="165" fontId="21" fillId="0" borderId="1" xfId="3" applyNumberFormat="1" applyFont="1" applyFill="1" applyBorder="1" applyAlignment="1">
      <alignment horizontal="right" vertical="center" wrapText="1"/>
    </xf>
    <xf numFmtId="165" fontId="21" fillId="0" borderId="1" xfId="3" applyNumberFormat="1" applyFont="1" applyFill="1" applyBorder="1" applyAlignment="1">
      <alignment horizontal="right" vertical="top" wrapText="1"/>
    </xf>
    <xf numFmtId="0" fontId="21" fillId="12" borderId="1" xfId="1" applyFont="1" applyFill="1" applyBorder="1" applyAlignment="1">
      <alignment horizontal="left" vertical="top" wrapText="1"/>
    </xf>
    <xf numFmtId="3" fontId="16" fillId="0" borderId="1" xfId="1" applyNumberFormat="1" applyFont="1" applyBorder="1"/>
    <xf numFmtId="0" fontId="16" fillId="0" borderId="1" xfId="1" applyFont="1" applyBorder="1"/>
    <xf numFmtId="0" fontId="20" fillId="2" borderId="0" xfId="1" applyFont="1" applyFill="1" applyAlignment="1">
      <alignment horizontal="left"/>
    </xf>
    <xf numFmtId="0" fontId="21" fillId="2" borderId="0" xfId="1" applyFont="1" applyFill="1" applyAlignment="1">
      <alignment horizontal="right" vertical="top" wrapText="1"/>
    </xf>
    <xf numFmtId="9" fontId="21" fillId="2" borderId="0" xfId="1" applyNumberFormat="1" applyFont="1" applyFill="1" applyAlignment="1">
      <alignment horizontal="right" vertical="top" wrapText="1"/>
    </xf>
    <xf numFmtId="3" fontId="21" fillId="2" borderId="0" xfId="1" applyNumberFormat="1" applyFont="1" applyFill="1" applyAlignment="1">
      <alignment horizontal="right" vertical="top" wrapText="1"/>
    </xf>
    <xf numFmtId="165" fontId="20" fillId="0" borderId="1" xfId="3" applyNumberFormat="1" applyFont="1" applyFill="1" applyBorder="1" applyAlignment="1">
      <alignment horizontal="right" vertical="top" wrapText="1"/>
    </xf>
    <xf numFmtId="165" fontId="28" fillId="0" borderId="1" xfId="3" applyNumberFormat="1" applyFont="1" applyFill="1" applyBorder="1" applyAlignment="1">
      <alignment horizontal="right" vertical="top" wrapText="1"/>
    </xf>
    <xf numFmtId="0" fontId="29" fillId="0" borderId="0" xfId="1" applyFont="1"/>
    <xf numFmtId="0" fontId="21" fillId="2" borderId="0" xfId="1" applyFont="1" applyFill="1" applyAlignment="1">
      <alignment horizontal="right" vertical="top"/>
    </xf>
    <xf numFmtId="9" fontId="21" fillId="2" borderId="0" xfId="1" applyNumberFormat="1" applyFont="1" applyFill="1" applyAlignment="1">
      <alignment horizontal="right" vertical="top"/>
    </xf>
    <xf numFmtId="3" fontId="21" fillId="2" borderId="0" xfId="1" applyNumberFormat="1" applyFont="1" applyFill="1" applyAlignment="1">
      <alignment horizontal="right" vertical="top"/>
    </xf>
    <xf numFmtId="165" fontId="21" fillId="0" borderId="0" xfId="3" applyNumberFormat="1" applyFont="1" applyFill="1" applyBorder="1" applyAlignment="1">
      <alignment horizontal="right" vertical="top"/>
    </xf>
    <xf numFmtId="165" fontId="21" fillId="0" borderId="0" xfId="3" applyNumberFormat="1" applyFont="1" applyFill="1" applyBorder="1" applyAlignment="1">
      <alignment horizontal="right" vertical="top" wrapText="1"/>
    </xf>
    <xf numFmtId="0" fontId="21" fillId="2" borderId="0" xfId="1" applyFont="1" applyFill="1"/>
    <xf numFmtId="0" fontId="28" fillId="2" borderId="0" xfId="1" applyFont="1" applyFill="1"/>
    <xf numFmtId="0" fontId="20" fillId="11" borderId="1" xfId="1" applyFont="1" applyFill="1" applyBorder="1" applyAlignment="1">
      <alignment vertical="center"/>
    </xf>
    <xf numFmtId="0" fontId="20" fillId="11" borderId="1" xfId="1" applyFont="1" applyFill="1" applyBorder="1" applyAlignment="1">
      <alignment horizontal="center" vertical="center" wrapText="1"/>
    </xf>
    <xf numFmtId="0" fontId="20" fillId="11" borderId="1" xfId="1" applyFont="1" applyFill="1" applyBorder="1" applyAlignment="1">
      <alignment horizontal="left" vertical="center"/>
    </xf>
    <xf numFmtId="0" fontId="21" fillId="0" borderId="0" xfId="1" applyFont="1" applyAlignment="1">
      <alignment vertical="center" wrapText="1"/>
    </xf>
    <xf numFmtId="0" fontId="21" fillId="12" borderId="10" xfId="1" applyFont="1" applyFill="1" applyBorder="1" applyAlignment="1">
      <alignment horizontal="left" vertical="top" wrapText="1"/>
    </xf>
    <xf numFmtId="0" fontId="21" fillId="12" borderId="8" xfId="1" applyFont="1" applyFill="1" applyBorder="1" applyAlignment="1">
      <alignment horizontal="left" vertical="top" wrapText="1"/>
    </xf>
    <xf numFmtId="165" fontId="21" fillId="2" borderId="1" xfId="3" applyNumberFormat="1" applyFont="1" applyFill="1" applyBorder="1" applyAlignment="1">
      <alignment horizontal="right" vertical="top" wrapText="1"/>
    </xf>
    <xf numFmtId="0" fontId="21" fillId="0" borderId="5" xfId="1" applyFont="1" applyBorder="1" applyAlignment="1">
      <alignment horizontal="left" vertical="top" wrapText="1"/>
    </xf>
    <xf numFmtId="165" fontId="21" fillId="0" borderId="5" xfId="3" applyNumberFormat="1" applyFont="1" applyFill="1" applyBorder="1" applyAlignment="1">
      <alignment horizontal="right" vertical="top" wrapText="1"/>
    </xf>
    <xf numFmtId="0" fontId="20" fillId="0" borderId="0" xfId="1" applyFont="1" applyAlignment="1">
      <alignment horizontal="left" wrapText="1"/>
    </xf>
    <xf numFmtId="0" fontId="21" fillId="0" borderId="0" xfId="1" applyFont="1" applyAlignment="1">
      <alignment wrapText="1"/>
    </xf>
    <xf numFmtId="0" fontId="21" fillId="0" borderId="0" xfId="1" applyFont="1" applyAlignment="1">
      <alignment horizontal="left" wrapText="1"/>
    </xf>
    <xf numFmtId="0" fontId="21" fillId="0" borderId="0" xfId="1" applyFont="1" applyAlignment="1">
      <alignment horizontal="left"/>
    </xf>
    <xf numFmtId="0" fontId="21" fillId="0" borderId="0" xfId="1" applyFont="1" applyAlignment="1">
      <alignment horizontal="right" vertical="top"/>
    </xf>
    <xf numFmtId="3" fontId="21" fillId="0" borderId="0" xfId="1" applyNumberFormat="1" applyFont="1" applyAlignment="1">
      <alignment horizontal="right" vertical="top"/>
    </xf>
    <xf numFmtId="0" fontId="21" fillId="0" borderId="0" xfId="1" applyFont="1" applyAlignment="1">
      <alignment vertical="top"/>
    </xf>
    <xf numFmtId="0" fontId="20" fillId="0" borderId="0" xfId="1" applyFont="1" applyAlignment="1">
      <alignment horizontal="center" vertical="center" wrapText="1"/>
    </xf>
    <xf numFmtId="0" fontId="31" fillId="0" borderId="0" xfId="1" applyFont="1"/>
    <xf numFmtId="0" fontId="21" fillId="0" borderId="1" xfId="1" applyFont="1" applyBorder="1" applyAlignment="1">
      <alignment horizontal="center" vertical="top" wrapText="1"/>
    </xf>
    <xf numFmtId="0" fontId="20" fillId="11" borderId="23" xfId="1" applyFont="1" applyFill="1" applyBorder="1" applyAlignment="1">
      <alignment horizontal="left" vertical="center"/>
    </xf>
    <xf numFmtId="0" fontId="20" fillId="0" borderId="1" xfId="1" applyFont="1" applyBorder="1" applyAlignment="1">
      <alignment horizontal="left" vertical="top" wrapText="1"/>
    </xf>
    <xf numFmtId="165" fontId="21" fillId="0" borderId="1" xfId="3" applyNumberFormat="1" applyFont="1" applyFill="1" applyBorder="1" applyAlignment="1">
      <alignment vertical="top" wrapText="1"/>
    </xf>
    <xf numFmtId="165" fontId="21" fillId="0" borderId="1" xfId="3" applyNumberFormat="1" applyFont="1" applyFill="1" applyBorder="1" applyAlignment="1">
      <alignment horizontal="center" vertical="top" wrapText="1"/>
    </xf>
    <xf numFmtId="165" fontId="33" fillId="0" borderId="1" xfId="3" applyNumberFormat="1" applyFont="1" applyFill="1" applyBorder="1" applyAlignment="1">
      <alignment horizontal="right" vertical="top" wrapText="1"/>
    </xf>
    <xf numFmtId="165" fontId="32" fillId="0" borderId="1" xfId="3" applyNumberFormat="1" applyFont="1" applyFill="1" applyBorder="1" applyAlignment="1">
      <alignment horizontal="right" vertical="top" wrapText="1"/>
    </xf>
    <xf numFmtId="0" fontId="21" fillId="0" borderId="1" xfId="1" applyFont="1" applyBorder="1"/>
    <xf numFmtId="3" fontId="21" fillId="0" borderId="1" xfId="1" applyNumberFormat="1" applyFont="1" applyBorder="1" applyAlignment="1">
      <alignment horizontal="right" vertical="top" wrapText="1"/>
    </xf>
    <xf numFmtId="0" fontId="21" fillId="0" borderId="1" xfId="1" applyFont="1" applyBorder="1" applyAlignment="1">
      <alignment horizontal="left"/>
    </xf>
    <xf numFmtId="0" fontId="34" fillId="0" borderId="1" xfId="1" applyFont="1" applyBorder="1"/>
    <xf numFmtId="0" fontId="20" fillId="0" borderId="0" xfId="1" applyFont="1" applyAlignment="1">
      <alignment horizontal="left" vertical="top" wrapText="1"/>
    </xf>
    <xf numFmtId="9" fontId="21" fillId="0" borderId="0" xfId="1" applyNumberFormat="1" applyFont="1" applyAlignment="1">
      <alignment horizontal="left" vertical="top" wrapText="1"/>
    </xf>
    <xf numFmtId="9" fontId="20" fillId="0" borderId="1" xfId="1" applyNumberFormat="1" applyFont="1" applyBorder="1" applyAlignment="1">
      <alignment horizontal="left" vertical="top" wrapText="1"/>
    </xf>
    <xf numFmtId="9" fontId="21" fillId="0" borderId="1" xfId="1" applyNumberFormat="1" applyFont="1" applyBorder="1" applyAlignment="1">
      <alignment horizontal="left" vertical="top" wrapText="1"/>
    </xf>
    <xf numFmtId="0" fontId="20" fillId="0" borderId="1" xfId="1" applyFont="1" applyBorder="1" applyAlignment="1">
      <alignment horizontal="left" vertical="center" wrapText="1"/>
    </xf>
    <xf numFmtId="0" fontId="20" fillId="0" borderId="27" xfId="1" applyFont="1" applyBorder="1" applyAlignment="1">
      <alignment vertical="top"/>
    </xf>
    <xf numFmtId="0" fontId="21" fillId="0" borderId="0" xfId="1" applyFont="1" applyAlignment="1">
      <alignment vertical="center"/>
    </xf>
    <xf numFmtId="0" fontId="21" fillId="0" borderId="27" xfId="1" applyFont="1" applyBorder="1" applyAlignment="1">
      <alignment wrapText="1"/>
    </xf>
    <xf numFmtId="0" fontId="34" fillId="0" borderId="0" xfId="1" applyFont="1"/>
    <xf numFmtId="9" fontId="20" fillId="0" borderId="1" xfId="1" applyNumberFormat="1" applyFont="1" applyBorder="1" applyAlignment="1">
      <alignment horizontal="right" vertical="center" wrapText="1"/>
    </xf>
    <xf numFmtId="9" fontId="20" fillId="0" borderId="1" xfId="1" applyNumberFormat="1" applyFont="1" applyBorder="1" applyAlignment="1">
      <alignment horizontal="left" vertical="center" wrapText="1"/>
    </xf>
    <xf numFmtId="0" fontId="20" fillId="0" borderId="1" xfId="1" applyFont="1" applyBorder="1" applyAlignment="1">
      <alignment vertical="top" wrapText="1"/>
    </xf>
    <xf numFmtId="0" fontId="28" fillId="0" borderId="1" xfId="1" applyFont="1" applyBorder="1" applyAlignment="1">
      <alignment horizontal="center" vertical="top" wrapText="1"/>
    </xf>
    <xf numFmtId="9" fontId="21" fillId="0" borderId="1" xfId="1" applyNumberFormat="1" applyFont="1" applyBorder="1" applyAlignment="1">
      <alignment horizontal="center" vertical="top" wrapText="1"/>
    </xf>
    <xf numFmtId="0" fontId="20" fillId="0" borderId="0" xfId="1" applyFont="1" applyAlignment="1">
      <alignment wrapText="1"/>
    </xf>
    <xf numFmtId="0" fontId="20" fillId="0" borderId="10" xfId="1" applyFont="1" applyBorder="1" applyAlignment="1">
      <alignment horizontal="left" vertical="top" wrapText="1"/>
    </xf>
    <xf numFmtId="165" fontId="21" fillId="14" borderId="1" xfId="3" applyNumberFormat="1" applyFont="1" applyFill="1" applyBorder="1" applyAlignment="1">
      <alignment horizontal="right" vertical="top" wrapText="1"/>
    </xf>
    <xf numFmtId="1" fontId="21" fillId="0" borderId="1" xfId="4" applyNumberFormat="1" applyFont="1" applyFill="1" applyBorder="1" applyAlignment="1">
      <alignment horizontal="right" vertical="top" wrapText="1"/>
    </xf>
    <xf numFmtId="49" fontId="21" fillId="0" borderId="30" xfId="3" applyNumberFormat="1" applyFont="1" applyFill="1" applyBorder="1" applyAlignment="1">
      <alignment horizontal="right" vertical="top" wrapText="1"/>
    </xf>
    <xf numFmtId="49" fontId="21" fillId="0" borderId="1" xfId="3" applyNumberFormat="1" applyFont="1" applyFill="1" applyBorder="1" applyAlignment="1">
      <alignment horizontal="right" vertical="top" wrapText="1"/>
    </xf>
    <xf numFmtId="49" fontId="21" fillId="0" borderId="22" xfId="3" applyNumberFormat="1" applyFont="1" applyFill="1" applyBorder="1" applyAlignment="1">
      <alignment horizontal="right" vertical="top" wrapText="1"/>
    </xf>
    <xf numFmtId="0" fontId="20" fillId="0" borderId="0" xfId="1" applyFont="1" applyAlignment="1">
      <alignment vertical="top" wrapText="1"/>
    </xf>
    <xf numFmtId="0" fontId="16" fillId="0" borderId="0" xfId="1" applyFont="1" applyAlignment="1">
      <alignment wrapText="1"/>
    </xf>
    <xf numFmtId="0" fontId="3" fillId="0" borderId="0" xfId="1" applyAlignment="1">
      <alignment wrapText="1"/>
    </xf>
    <xf numFmtId="0" fontId="20" fillId="0" borderId="8" xfId="1" applyFont="1" applyBorder="1" applyAlignment="1">
      <alignment horizontal="left" vertical="center" wrapText="1"/>
    </xf>
    <xf numFmtId="0" fontId="21" fillId="0" borderId="1" xfId="4" applyNumberFormat="1" applyFont="1" applyFill="1" applyBorder="1" applyAlignment="1">
      <alignment horizontal="right" vertical="top" wrapText="1"/>
    </xf>
    <xf numFmtId="9" fontId="21" fillId="0" borderId="1" xfId="6" applyFont="1" applyFill="1" applyBorder="1" applyAlignment="1">
      <alignment horizontal="right" vertical="top" wrapText="1"/>
    </xf>
    <xf numFmtId="165" fontId="16" fillId="0" borderId="1" xfId="3" applyNumberFormat="1" applyFont="1" applyFill="1" applyBorder="1"/>
    <xf numFmtId="0" fontId="16" fillId="0" borderId="0" xfId="1" applyFont="1" applyAlignment="1">
      <alignment horizontal="left"/>
    </xf>
    <xf numFmtId="0" fontId="20" fillId="2" borderId="1" xfId="1" applyFont="1" applyFill="1" applyBorder="1" applyAlignment="1">
      <alignment horizontal="left" vertical="top" wrapText="1"/>
    </xf>
    <xf numFmtId="0" fontId="21" fillId="2" borderId="1" xfId="1" applyFont="1" applyFill="1" applyBorder="1" applyAlignment="1">
      <alignment horizontal="left" vertical="top" wrapText="1"/>
    </xf>
    <xf numFmtId="0" fontId="20" fillId="2" borderId="5" xfId="1" applyFont="1" applyFill="1" applyBorder="1" applyAlignment="1">
      <alignment vertical="top" wrapText="1"/>
    </xf>
    <xf numFmtId="0" fontId="20" fillId="2" borderId="7" xfId="1" applyFont="1" applyFill="1" applyBorder="1" applyAlignment="1">
      <alignment vertical="top"/>
    </xf>
    <xf numFmtId="0" fontId="20" fillId="2" borderId="10" xfId="1" applyFont="1" applyFill="1" applyBorder="1" applyAlignment="1">
      <alignment vertical="top"/>
    </xf>
    <xf numFmtId="0" fontId="20" fillId="11" borderId="5" xfId="1" applyFont="1" applyFill="1" applyBorder="1" applyAlignment="1">
      <alignment horizontal="center" vertical="center" wrapText="1"/>
    </xf>
    <xf numFmtId="0" fontId="39" fillId="0" borderId="1" xfId="0" applyFont="1" applyBorder="1" applyAlignment="1">
      <alignment horizontal="left" vertical="top"/>
    </xf>
    <xf numFmtId="3" fontId="21" fillId="0" borderId="1" xfId="1" applyNumberFormat="1" applyFont="1" applyBorder="1"/>
    <xf numFmtId="44" fontId="10" fillId="0" borderId="0" xfId="13" applyFont="1"/>
    <xf numFmtId="0" fontId="20" fillId="11" borderId="5" xfId="1" applyFont="1" applyFill="1" applyBorder="1" applyAlignment="1">
      <alignment horizontal="left" vertical="center"/>
    </xf>
    <xf numFmtId="165" fontId="21" fillId="2" borderId="10" xfId="3" applyNumberFormat="1" applyFont="1" applyFill="1" applyBorder="1" applyAlignment="1">
      <alignment horizontal="right" vertical="top" wrapText="1"/>
    </xf>
    <xf numFmtId="165" fontId="20" fillId="2" borderId="10" xfId="3" applyNumberFormat="1" applyFont="1" applyFill="1" applyBorder="1" applyAlignment="1">
      <alignment horizontal="right" vertical="top" wrapText="1"/>
    </xf>
    <xf numFmtId="0" fontId="20" fillId="11" borderId="35" xfId="1" applyFont="1" applyFill="1" applyBorder="1" applyAlignment="1">
      <alignment horizontal="left" vertical="center"/>
    </xf>
    <xf numFmtId="0" fontId="21" fillId="0" borderId="10" xfId="1" applyFont="1" applyBorder="1" applyAlignment="1">
      <alignment horizontal="left" vertical="center" wrapText="1"/>
    </xf>
    <xf numFmtId="0" fontId="21" fillId="0" borderId="8" xfId="1" applyFont="1" applyBorder="1" applyAlignment="1">
      <alignment horizontal="left" vertical="top" wrapText="1"/>
    </xf>
    <xf numFmtId="165" fontId="16" fillId="0" borderId="0" xfId="1" applyNumberFormat="1" applyFont="1"/>
    <xf numFmtId="43" fontId="29" fillId="0" borderId="0" xfId="1" applyNumberFormat="1" applyFont="1"/>
    <xf numFmtId="44" fontId="3" fillId="0" borderId="0" xfId="13" applyFont="1"/>
    <xf numFmtId="3" fontId="11" fillId="0" borderId="1" xfId="5" applyNumberFormat="1" applyFont="1" applyBorder="1"/>
    <xf numFmtId="0" fontId="10" fillId="0" borderId="1" xfId="5" applyFont="1" applyBorder="1"/>
    <xf numFmtId="9" fontId="16" fillId="16" borderId="1" xfId="9" applyNumberFormat="1" applyFont="1" applyFill="1" applyBorder="1" applyAlignment="1" applyProtection="1">
      <alignment horizontal="center" vertical="center" wrapText="1"/>
    </xf>
    <xf numFmtId="9" fontId="16" fillId="16" borderId="1" xfId="10" applyFont="1" applyFill="1" applyBorder="1" applyAlignment="1" applyProtection="1">
      <alignment horizontal="center" vertical="center" wrapText="1"/>
    </xf>
    <xf numFmtId="165" fontId="15" fillId="0" borderId="0" xfId="8" applyNumberFormat="1" applyFont="1"/>
    <xf numFmtId="3" fontId="16" fillId="0" borderId="0" xfId="1" applyNumberFormat="1" applyFont="1"/>
    <xf numFmtId="9" fontId="15" fillId="0" borderId="0" xfId="6" applyFont="1"/>
    <xf numFmtId="168" fontId="10" fillId="0" borderId="1" xfId="13" applyNumberFormat="1" applyFont="1" applyBorder="1"/>
    <xf numFmtId="0" fontId="25" fillId="15" borderId="0" xfId="5" applyFont="1" applyFill="1"/>
    <xf numFmtId="164" fontId="3" fillId="15" borderId="0" xfId="5" applyNumberFormat="1" applyFill="1"/>
    <xf numFmtId="164" fontId="16" fillId="15" borderId="0" xfId="5" applyNumberFormat="1" applyFont="1" applyFill="1"/>
    <xf numFmtId="0" fontId="40" fillId="0" borderId="0" xfId="5" applyFont="1"/>
    <xf numFmtId="0" fontId="11" fillId="0" borderId="0" xfId="5" applyFont="1"/>
    <xf numFmtId="9" fontId="11" fillId="0" borderId="0" xfId="5" applyNumberFormat="1" applyFont="1"/>
    <xf numFmtId="0" fontId="21" fillId="2" borderId="0" xfId="1" applyFont="1" applyFill="1" applyAlignment="1">
      <alignment horizontal="left"/>
    </xf>
    <xf numFmtId="0" fontId="21" fillId="0" borderId="0" xfId="1" applyFont="1" applyAlignment="1">
      <alignment vertical="top" wrapText="1"/>
    </xf>
    <xf numFmtId="0" fontId="20" fillId="10" borderId="10" xfId="1" applyFont="1" applyFill="1" applyBorder="1" applyAlignment="1">
      <alignment vertical="center" wrapText="1"/>
    </xf>
    <xf numFmtId="0" fontId="34" fillId="0" borderId="0" xfId="1" applyFont="1" applyAlignment="1">
      <alignment vertical="center"/>
    </xf>
    <xf numFmtId="3" fontId="21" fillId="0" borderId="1" xfId="6" applyNumberFormat="1" applyFont="1" applyBorder="1" applyAlignment="1">
      <alignment horizontal="right" vertical="top" wrapText="1"/>
    </xf>
    <xf numFmtId="0" fontId="21" fillId="0" borderId="10" xfId="1" applyFont="1" applyBorder="1" applyAlignment="1">
      <alignment horizontal="left" vertical="top" wrapText="1"/>
    </xf>
    <xf numFmtId="0" fontId="21" fillId="12" borderId="10" xfId="1" applyFont="1" applyFill="1" applyBorder="1" applyAlignment="1">
      <alignment horizontal="left" vertical="top" wrapText="1"/>
    </xf>
    <xf numFmtId="0" fontId="36" fillId="0" borderId="0" xfId="1" applyFont="1" applyAlignment="1">
      <alignment horizontal="left" vertical="top" wrapText="1"/>
    </xf>
    <xf numFmtId="0" fontId="32" fillId="12" borderId="1" xfId="1" applyFont="1" applyFill="1" applyBorder="1" applyAlignment="1">
      <alignment horizontal="left" vertical="top" wrapText="1"/>
    </xf>
    <xf numFmtId="0" fontId="42" fillId="0" borderId="39" xfId="0" applyFont="1" applyBorder="1" applyAlignment="1">
      <alignment horizontal="left" vertical="center" wrapText="1"/>
    </xf>
    <xf numFmtId="9" fontId="28" fillId="0" borderId="1" xfId="1" applyNumberFormat="1" applyFont="1" applyBorder="1" applyAlignment="1">
      <alignment horizontal="right" vertical="top" wrapText="1"/>
    </xf>
    <xf numFmtId="0" fontId="21" fillId="20" borderId="1" xfId="1" applyFont="1" applyFill="1" applyBorder="1" applyAlignment="1">
      <alignment horizontal="left" vertical="top" wrapText="1"/>
    </xf>
    <xf numFmtId="0" fontId="32" fillId="20" borderId="1" xfId="1" applyFont="1" applyFill="1" applyBorder="1" applyAlignment="1">
      <alignment horizontal="left" vertical="top" wrapText="1"/>
    </xf>
    <xf numFmtId="0" fontId="36" fillId="0" borderId="0" xfId="1" applyFont="1" applyAlignment="1">
      <alignment horizontal="left" vertical="center" wrapText="1"/>
    </xf>
    <xf numFmtId="0" fontId="36" fillId="21" borderId="0" xfId="1" applyFont="1" applyFill="1" applyAlignment="1">
      <alignment horizontal="left" vertical="top" wrapText="1"/>
    </xf>
    <xf numFmtId="0" fontId="36" fillId="18" borderId="0" xfId="1" applyFont="1" applyFill="1" applyAlignment="1">
      <alignment horizontal="left" vertical="top" wrapText="1"/>
    </xf>
    <xf numFmtId="0" fontId="36" fillId="4" borderId="0" xfId="1" applyFont="1" applyFill="1" applyAlignment="1">
      <alignment horizontal="left" vertical="top" wrapText="1"/>
    </xf>
    <xf numFmtId="0" fontId="36" fillId="0" borderId="0" xfId="1" applyFont="1" applyFill="1" applyAlignment="1">
      <alignment horizontal="left" vertical="top" wrapText="1"/>
    </xf>
    <xf numFmtId="0" fontId="20" fillId="19" borderId="0" xfId="1" applyFont="1" applyFill="1" applyAlignment="1">
      <alignment horizontal="left" vertical="center" wrapText="1"/>
    </xf>
    <xf numFmtId="0" fontId="36" fillId="20" borderId="0" xfId="1" applyFont="1" applyFill="1" applyAlignment="1">
      <alignment horizontal="left" vertical="top" wrapText="1"/>
    </xf>
    <xf numFmtId="0" fontId="21" fillId="20" borderId="1" xfId="1" applyFont="1" applyFill="1" applyBorder="1" applyAlignment="1">
      <alignment horizontal="left" vertical="top" wrapText="1"/>
    </xf>
    <xf numFmtId="9" fontId="21" fillId="2" borderId="5" xfId="1" applyNumberFormat="1" applyFont="1" applyFill="1" applyBorder="1" applyAlignment="1">
      <alignment horizontal="left" vertical="top" wrapText="1"/>
    </xf>
    <xf numFmtId="9" fontId="21" fillId="2" borderId="7" xfId="1" applyNumberFormat="1" applyFont="1" applyFill="1" applyBorder="1" applyAlignment="1">
      <alignment horizontal="left" vertical="top" wrapText="1"/>
    </xf>
    <xf numFmtId="9" fontId="21" fillId="2" borderId="10" xfId="1" applyNumberFormat="1" applyFont="1" applyFill="1" applyBorder="1" applyAlignment="1">
      <alignment horizontal="left" vertical="top" wrapText="1"/>
    </xf>
    <xf numFmtId="0" fontId="21" fillId="0" borderId="1" xfId="1" applyFont="1" applyBorder="1" applyAlignment="1">
      <alignment horizontal="left" vertical="top" wrapText="1"/>
    </xf>
    <xf numFmtId="9" fontId="21" fillId="18" borderId="5" xfId="1" applyNumberFormat="1" applyFont="1" applyFill="1" applyBorder="1" applyAlignment="1">
      <alignment horizontal="left" vertical="top" wrapText="1"/>
    </xf>
    <xf numFmtId="9" fontId="21" fillId="18" borderId="7" xfId="1" applyNumberFormat="1" applyFont="1" applyFill="1" applyBorder="1" applyAlignment="1">
      <alignment horizontal="left" vertical="top" wrapText="1"/>
    </xf>
    <xf numFmtId="9" fontId="21" fillId="18" borderId="10" xfId="1" applyNumberFormat="1" applyFont="1" applyFill="1" applyBorder="1" applyAlignment="1">
      <alignment horizontal="left" vertical="top" wrapText="1"/>
    </xf>
    <xf numFmtId="0" fontId="21" fillId="18" borderId="7" xfId="1" applyFont="1" applyFill="1" applyBorder="1" applyAlignment="1">
      <alignment horizontal="left" vertical="top" wrapText="1"/>
    </xf>
    <xf numFmtId="9" fontId="21" fillId="18" borderId="26" xfId="1" applyNumberFormat="1" applyFont="1" applyFill="1" applyBorder="1" applyAlignment="1">
      <alignment horizontal="left" vertical="top" wrapText="1"/>
    </xf>
    <xf numFmtId="9" fontId="21" fillId="18" borderId="37" xfId="1" applyNumberFormat="1" applyFont="1" applyFill="1" applyBorder="1" applyAlignment="1">
      <alignment horizontal="left" vertical="top" wrapText="1"/>
    </xf>
    <xf numFmtId="9" fontId="21" fillId="18" borderId="38" xfId="1" applyNumberFormat="1" applyFont="1" applyFill="1" applyBorder="1" applyAlignment="1">
      <alignment horizontal="left" vertical="top" wrapText="1"/>
    </xf>
    <xf numFmtId="9" fontId="21" fillId="18" borderId="17" xfId="1" applyNumberFormat="1" applyFont="1" applyFill="1" applyBorder="1" applyAlignment="1">
      <alignment horizontal="left" vertical="top" wrapText="1"/>
    </xf>
    <xf numFmtId="0" fontId="21" fillId="0" borderId="4" xfId="1" applyFont="1" applyBorder="1" applyAlignment="1">
      <alignment horizontal="left" vertical="top" wrapText="1"/>
    </xf>
    <xf numFmtId="0" fontId="21" fillId="0" borderId="10" xfId="1" applyFont="1" applyBorder="1" applyAlignment="1">
      <alignment horizontal="left" vertical="top" wrapText="1"/>
    </xf>
    <xf numFmtId="0" fontId="21" fillId="0" borderId="34" xfId="1" applyFont="1" applyBorder="1" applyAlignment="1">
      <alignment horizontal="left" vertical="top" wrapText="1"/>
    </xf>
    <xf numFmtId="0" fontId="21" fillId="0" borderId="27" xfId="1" applyFont="1" applyBorder="1" applyAlignment="1">
      <alignment horizontal="left" vertical="top" wrapText="1"/>
    </xf>
    <xf numFmtId="0" fontId="21" fillId="0" borderId="36" xfId="1" applyFont="1" applyBorder="1" applyAlignment="1">
      <alignment horizontal="left" vertical="top" wrapText="1"/>
    </xf>
    <xf numFmtId="9" fontId="21" fillId="18" borderId="34" xfId="1" applyNumberFormat="1" applyFont="1" applyFill="1" applyBorder="1" applyAlignment="1">
      <alignment horizontal="left" vertical="top" wrapText="1"/>
    </xf>
    <xf numFmtId="9" fontId="21" fillId="18" borderId="27" xfId="1" applyNumberFormat="1" applyFont="1" applyFill="1" applyBorder="1" applyAlignment="1">
      <alignment horizontal="left" vertical="top" wrapText="1"/>
    </xf>
    <xf numFmtId="9" fontId="21" fillId="18" borderId="36" xfId="1" applyNumberFormat="1" applyFont="1" applyFill="1" applyBorder="1" applyAlignment="1">
      <alignment horizontal="left" vertical="top" wrapText="1"/>
    </xf>
    <xf numFmtId="0" fontId="28" fillId="4" borderId="34" xfId="1" applyFont="1" applyFill="1" applyBorder="1" applyAlignment="1">
      <alignment horizontal="left" vertical="top" wrapText="1"/>
    </xf>
    <xf numFmtId="0" fontId="28" fillId="4" borderId="27" xfId="1" applyFont="1" applyFill="1" applyBorder="1" applyAlignment="1">
      <alignment horizontal="left" vertical="top" wrapText="1"/>
    </xf>
    <xf numFmtId="0" fontId="28" fillId="4" borderId="36" xfId="1" applyFont="1" applyFill="1" applyBorder="1" applyAlignment="1">
      <alignment horizontal="left" vertical="top" wrapText="1"/>
    </xf>
    <xf numFmtId="0" fontId="21" fillId="20" borderId="5" xfId="1" applyFont="1" applyFill="1" applyBorder="1" applyAlignment="1">
      <alignment horizontal="left" vertical="top" wrapText="1"/>
    </xf>
    <xf numFmtId="0" fontId="21" fillId="20" borderId="7" xfId="1" applyFont="1" applyFill="1" applyBorder="1" applyAlignment="1">
      <alignment horizontal="left" vertical="top" wrapText="1"/>
    </xf>
    <xf numFmtId="0" fontId="21" fillId="20" borderId="10" xfId="1" applyFont="1" applyFill="1" applyBorder="1" applyAlignment="1">
      <alignment horizontal="left" vertical="top" wrapText="1"/>
    </xf>
    <xf numFmtId="9" fontId="21" fillId="18" borderId="11" xfId="1" applyNumberFormat="1" applyFont="1" applyFill="1" applyBorder="1" applyAlignment="1">
      <alignment horizontal="left" vertical="top" wrapText="1"/>
    </xf>
    <xf numFmtId="9" fontId="21" fillId="18" borderId="15" xfId="1" applyNumberFormat="1" applyFont="1" applyFill="1" applyBorder="1" applyAlignment="1">
      <alignment horizontal="left" vertical="top" wrapText="1"/>
    </xf>
    <xf numFmtId="0" fontId="21" fillId="0" borderId="1" xfId="1" applyFont="1" applyBorder="1" applyAlignment="1">
      <alignment vertical="top" wrapText="1"/>
    </xf>
    <xf numFmtId="0" fontId="21" fillId="19" borderId="5" xfId="1" applyFont="1" applyFill="1" applyBorder="1" applyAlignment="1">
      <alignment horizontal="left" vertical="top" wrapText="1"/>
    </xf>
    <xf numFmtId="0" fontId="21" fillId="19" borderId="7" xfId="1" applyFont="1" applyFill="1" applyBorder="1" applyAlignment="1">
      <alignment horizontal="left" vertical="top" wrapText="1"/>
    </xf>
    <xf numFmtId="0" fontId="21" fillId="0" borderId="0" xfId="1" applyFont="1" applyAlignment="1">
      <alignment vertical="top" wrapText="1"/>
    </xf>
    <xf numFmtId="0" fontId="21" fillId="0" borderId="0" xfId="1" applyFont="1" applyAlignment="1">
      <alignment horizontal="left" vertical="top" wrapText="1"/>
    </xf>
    <xf numFmtId="0" fontId="21" fillId="0" borderId="0" xfId="1" applyFont="1" applyAlignment="1">
      <alignment horizontal="left" wrapText="1"/>
    </xf>
    <xf numFmtId="0" fontId="21" fillId="19" borderId="1" xfId="1" applyFont="1" applyFill="1" applyBorder="1" applyAlignment="1">
      <alignment horizontal="left" vertical="top" wrapText="1"/>
    </xf>
    <xf numFmtId="9" fontId="21" fillId="18" borderId="1" xfId="1" applyNumberFormat="1" applyFont="1" applyFill="1" applyBorder="1" applyAlignment="1">
      <alignment horizontal="left" vertical="top" wrapText="1"/>
    </xf>
    <xf numFmtId="0" fontId="21" fillId="18" borderId="5" xfId="1" applyFont="1" applyFill="1" applyBorder="1" applyAlignment="1">
      <alignment horizontal="left" vertical="top" wrapText="1"/>
    </xf>
    <xf numFmtId="0" fontId="21" fillId="0" borderId="0" xfId="1" applyFont="1" applyAlignment="1">
      <alignment horizontal="left"/>
    </xf>
    <xf numFmtId="0" fontId="21" fillId="2" borderId="1" xfId="1" applyFont="1" applyFill="1" applyBorder="1" applyAlignment="1">
      <alignment horizontal="left" vertical="top" wrapText="1"/>
    </xf>
    <xf numFmtId="0" fontId="21" fillId="12" borderId="1" xfId="1" applyFont="1" applyFill="1" applyBorder="1" applyAlignment="1">
      <alignment horizontal="left" vertical="top" wrapText="1"/>
    </xf>
    <xf numFmtId="9" fontId="21" fillId="19" borderId="1" xfId="1" applyNumberFormat="1" applyFont="1" applyFill="1" applyBorder="1" applyAlignment="1">
      <alignment horizontal="left" vertical="top" wrapText="1"/>
    </xf>
    <xf numFmtId="0" fontId="21" fillId="12" borderId="5" xfId="1" applyFont="1" applyFill="1" applyBorder="1" applyAlignment="1">
      <alignment horizontal="left" vertical="top" wrapText="1"/>
    </xf>
    <xf numFmtId="0" fontId="21" fillId="12" borderId="7" xfId="1" applyFont="1" applyFill="1" applyBorder="1" applyAlignment="1">
      <alignment horizontal="left" vertical="top" wrapText="1"/>
    </xf>
    <xf numFmtId="0" fontId="21" fillId="12" borderId="10" xfId="1" applyFont="1" applyFill="1" applyBorder="1" applyAlignment="1">
      <alignment horizontal="left" vertical="top" wrapText="1"/>
    </xf>
    <xf numFmtId="0" fontId="21" fillId="2" borderId="0" xfId="1" applyFont="1" applyFill="1" applyAlignment="1">
      <alignment horizontal="left"/>
    </xf>
    <xf numFmtId="0" fontId="27" fillId="12" borderId="1" xfId="1" applyFont="1" applyFill="1" applyBorder="1" applyAlignment="1">
      <alignment horizontal="left" vertical="top" wrapText="1"/>
    </xf>
    <xf numFmtId="0" fontId="36" fillId="2" borderId="0" xfId="1" applyFont="1" applyFill="1" applyAlignment="1">
      <alignment horizontal="left" vertical="top" wrapText="1"/>
    </xf>
    <xf numFmtId="0" fontId="20" fillId="2" borderId="0" xfId="1" applyFont="1" applyFill="1" applyAlignment="1">
      <alignment horizontal="left" vertical="center" wrapText="1"/>
    </xf>
    <xf numFmtId="0" fontId="20" fillId="2" borderId="11" xfId="1" applyFont="1" applyFill="1" applyBorder="1" applyAlignment="1">
      <alignment horizontal="left" vertical="center"/>
    </xf>
    <xf numFmtId="0" fontId="20" fillId="2" borderId="5" xfId="1" applyFont="1" applyFill="1" applyBorder="1" applyAlignment="1">
      <alignment horizontal="left" vertical="center"/>
    </xf>
    <xf numFmtId="0" fontId="28" fillId="2" borderId="1" xfId="1" applyFont="1" applyFill="1" applyBorder="1" applyAlignment="1">
      <alignment horizontal="left" vertical="top" wrapText="1"/>
    </xf>
    <xf numFmtId="0" fontId="21" fillId="2" borderId="0" xfId="1" applyFont="1" applyFill="1" applyAlignment="1">
      <alignment horizontal="left" wrapText="1"/>
    </xf>
    <xf numFmtId="0" fontId="21" fillId="2" borderId="0" xfId="1" applyFont="1" applyFill="1" applyAlignment="1">
      <alignment vertical="top"/>
    </xf>
    <xf numFmtId="9" fontId="21" fillId="2" borderId="0" xfId="1" applyNumberFormat="1" applyFont="1" applyFill="1" applyAlignment="1">
      <alignment horizontal="left" vertical="top" wrapText="1"/>
    </xf>
    <xf numFmtId="0" fontId="21" fillId="2" borderId="0" xfId="1" applyFont="1" applyFill="1" applyAlignment="1">
      <alignment wrapText="1"/>
    </xf>
    <xf numFmtId="0" fontId="3" fillId="2" borderId="0" xfId="1" applyFill="1"/>
    <xf numFmtId="0" fontId="20" fillId="2" borderId="11" xfId="1" applyFont="1" applyFill="1" applyBorder="1" applyAlignment="1">
      <alignment horizontal="left" vertical="center" wrapText="1"/>
    </xf>
    <xf numFmtId="0" fontId="16" fillId="2" borderId="0" xfId="1" applyFont="1" applyFill="1" applyAlignment="1">
      <alignment horizontal="left"/>
    </xf>
    <xf numFmtId="0" fontId="21" fillId="22" borderId="1" xfId="1" applyFont="1" applyFill="1" applyBorder="1" applyAlignment="1">
      <alignment horizontal="left" vertical="top" wrapText="1"/>
    </xf>
    <xf numFmtId="9" fontId="21" fillId="22" borderId="1" xfId="1" applyNumberFormat="1" applyFont="1" applyFill="1" applyBorder="1" applyAlignment="1">
      <alignment horizontal="right" vertical="top" wrapText="1"/>
    </xf>
    <xf numFmtId="0" fontId="21" fillId="22" borderId="1" xfId="1" applyFont="1" applyFill="1" applyBorder="1" applyAlignment="1">
      <alignment horizontal="right" vertical="top" wrapText="1"/>
    </xf>
    <xf numFmtId="0" fontId="5" fillId="0" borderId="0" xfId="0" applyFont="1" applyAlignment="1">
      <alignment vertical="top"/>
    </xf>
    <xf numFmtId="0" fontId="47" fillId="24" borderId="44" xfId="0" applyFont="1" applyFill="1" applyBorder="1" applyAlignment="1">
      <alignment vertical="top" wrapText="1"/>
    </xf>
    <xf numFmtId="0" fontId="48" fillId="25" borderId="45" xfId="0" applyFont="1" applyFill="1" applyBorder="1" applyAlignment="1">
      <alignment vertical="top" wrapText="1"/>
    </xf>
    <xf numFmtId="0" fontId="48" fillId="25" borderId="46" xfId="0" applyFont="1" applyFill="1" applyBorder="1" applyAlignment="1">
      <alignment vertical="top" wrapText="1"/>
    </xf>
    <xf numFmtId="0" fontId="46" fillId="24" borderId="40" xfId="0" applyFont="1" applyFill="1" applyBorder="1" applyAlignment="1">
      <alignment vertical="top" wrapText="1"/>
    </xf>
    <xf numFmtId="0" fontId="48" fillId="25" borderId="41" xfId="0" applyFont="1" applyFill="1" applyBorder="1" applyAlignment="1">
      <alignment vertical="top" wrapText="1"/>
    </xf>
    <xf numFmtId="0" fontId="48" fillId="25" borderId="42" xfId="0" applyFont="1" applyFill="1" applyBorder="1" applyAlignment="1">
      <alignment horizontal="center" vertical="top" wrapText="1"/>
    </xf>
    <xf numFmtId="0" fontId="47" fillId="26" borderId="54" xfId="0" applyFont="1" applyFill="1" applyBorder="1" applyAlignment="1">
      <alignment vertical="top"/>
    </xf>
    <xf numFmtId="0" fontId="47" fillId="26" borderId="55" xfId="0" applyFont="1" applyFill="1" applyBorder="1" applyAlignment="1">
      <alignment vertical="top"/>
    </xf>
    <xf numFmtId="0" fontId="47" fillId="26" borderId="56" xfId="0" applyFont="1" applyFill="1" applyBorder="1" applyAlignment="1">
      <alignment vertical="top"/>
    </xf>
    <xf numFmtId="0" fontId="49" fillId="0" borderId="0" xfId="0" applyFont="1" applyAlignment="1">
      <alignment vertical="top"/>
    </xf>
    <xf numFmtId="0" fontId="47" fillId="0" borderId="47" xfId="0" applyFont="1" applyBorder="1" applyAlignment="1">
      <alignment vertical="top"/>
    </xf>
    <xf numFmtId="0" fontId="47" fillId="0" borderId="48" xfId="0" applyFont="1" applyBorder="1" applyAlignment="1">
      <alignment vertical="top" wrapText="1"/>
    </xf>
    <xf numFmtId="0" fontId="47" fillId="0" borderId="0" xfId="0" applyFont="1" applyAlignment="1">
      <alignment vertical="top" wrapText="1"/>
    </xf>
    <xf numFmtId="0" fontId="47" fillId="0" borderId="0" xfId="0" applyFont="1" applyAlignment="1">
      <alignment vertical="top"/>
    </xf>
    <xf numFmtId="0" fontId="47" fillId="0" borderId="49" xfId="0" applyFont="1" applyBorder="1" applyAlignment="1">
      <alignment vertical="top"/>
    </xf>
    <xf numFmtId="0" fontId="47" fillId="0" borderId="0" xfId="0" applyFont="1" applyAlignment="1">
      <alignment horizontal="center" vertical="top"/>
    </xf>
    <xf numFmtId="169" fontId="47" fillId="0" borderId="50" xfId="14" applyNumberFormat="1" applyFont="1" applyBorder="1" applyAlignment="1">
      <alignment vertical="top"/>
    </xf>
    <xf numFmtId="9" fontId="47" fillId="0" borderId="57" xfId="0" applyNumberFormat="1" applyFont="1" applyBorder="1" applyAlignment="1">
      <alignment vertical="top"/>
    </xf>
    <xf numFmtId="9" fontId="47" fillId="0" borderId="0" xfId="0" applyNumberFormat="1" applyFont="1" applyAlignment="1">
      <alignment vertical="top"/>
    </xf>
    <xf numFmtId="9" fontId="47" fillId="0" borderId="58" xfId="0" applyNumberFormat="1" applyFont="1" applyBorder="1" applyAlignment="1">
      <alignment vertical="top"/>
    </xf>
    <xf numFmtId="0" fontId="47" fillId="0" borderId="57" xfId="0" applyFont="1" applyBorder="1" applyAlignment="1">
      <alignment vertical="top"/>
    </xf>
    <xf numFmtId="0" fontId="47" fillId="0" borderId="58" xfId="0" applyFont="1" applyBorder="1" applyAlignment="1">
      <alignment vertical="top"/>
    </xf>
    <xf numFmtId="0" fontId="47" fillId="0" borderId="71" xfId="0" applyFont="1" applyBorder="1" applyAlignment="1">
      <alignment vertical="top"/>
    </xf>
    <xf numFmtId="0" fontId="47" fillId="0" borderId="1" xfId="0" applyFont="1" applyBorder="1" applyAlignment="1">
      <alignment vertical="top" wrapText="1"/>
    </xf>
    <xf numFmtId="0" fontId="47" fillId="0" borderId="2" xfId="0" applyFont="1" applyBorder="1" applyAlignment="1">
      <alignment horizontal="center" vertical="top"/>
    </xf>
    <xf numFmtId="0" fontId="49" fillId="0" borderId="0" xfId="0" applyFont="1" applyAlignment="1">
      <alignment vertical="top" wrapText="1"/>
    </xf>
    <xf numFmtId="9" fontId="47" fillId="0" borderId="2" xfId="6" applyFont="1" applyBorder="1" applyAlignment="1">
      <alignment horizontal="center" vertical="top"/>
    </xf>
    <xf numFmtId="0" fontId="50" fillId="0" borderId="1" xfId="0" applyFont="1" applyBorder="1" applyAlignment="1">
      <alignment horizontal="justify" vertical="top"/>
    </xf>
    <xf numFmtId="3" fontId="47" fillId="0" borderId="1" xfId="0" applyNumberFormat="1" applyFont="1" applyBorder="1" applyAlignment="1">
      <alignment horizontal="left" vertical="top" wrapText="1"/>
    </xf>
    <xf numFmtId="0" fontId="47" fillId="27" borderId="5" xfId="0" applyFont="1" applyFill="1" applyBorder="1" applyAlignment="1">
      <alignment vertical="top" wrapText="1"/>
    </xf>
    <xf numFmtId="3" fontId="47" fillId="27" borderId="5" xfId="0" applyNumberFormat="1" applyFont="1" applyFill="1" applyBorder="1" applyAlignment="1">
      <alignment horizontal="left" vertical="top" wrapText="1"/>
    </xf>
    <xf numFmtId="0" fontId="47" fillId="27" borderId="23" xfId="0" applyFont="1" applyFill="1" applyBorder="1" applyAlignment="1">
      <alignment horizontal="center" vertical="top"/>
    </xf>
    <xf numFmtId="0" fontId="49" fillId="7" borderId="0" xfId="0" applyFont="1" applyFill="1" applyAlignment="1">
      <alignment vertical="top"/>
    </xf>
    <xf numFmtId="0" fontId="47" fillId="0" borderId="54" xfId="0" applyFont="1" applyBorder="1" applyAlignment="1">
      <alignment vertical="top" wrapText="1"/>
    </xf>
    <xf numFmtId="0" fontId="47" fillId="0" borderId="55" xfId="0" applyFont="1" applyBorder="1" applyAlignment="1">
      <alignment vertical="top" wrapText="1"/>
    </xf>
    <xf numFmtId="3" fontId="47" fillId="0" borderId="55" xfId="0" applyNumberFormat="1" applyFont="1" applyBorder="1" applyAlignment="1">
      <alignment vertical="top"/>
    </xf>
    <xf numFmtId="0" fontId="47" fillId="0" borderId="55" xfId="0" applyFont="1" applyBorder="1" applyAlignment="1">
      <alignment horizontal="center" vertical="top"/>
    </xf>
    <xf numFmtId="0" fontId="49" fillId="0" borderId="4" xfId="0" applyFont="1" applyBorder="1" applyAlignment="1">
      <alignment vertical="top"/>
    </xf>
    <xf numFmtId="0" fontId="49" fillId="0" borderId="1" xfId="0" applyFont="1" applyBorder="1" applyAlignment="1">
      <alignment vertical="top"/>
    </xf>
    <xf numFmtId="0" fontId="49" fillId="0" borderId="0" xfId="0" applyFont="1" applyAlignment="1">
      <alignment horizontal="center" vertical="top"/>
    </xf>
    <xf numFmtId="169" fontId="49" fillId="0" borderId="0" xfId="14" applyNumberFormat="1" applyFont="1" applyAlignment="1">
      <alignment vertical="top"/>
    </xf>
    <xf numFmtId="0" fontId="47" fillId="24" borderId="43" xfId="0" applyFont="1" applyFill="1" applyBorder="1" applyAlignment="1">
      <alignment vertical="top" wrapText="1"/>
    </xf>
    <xf numFmtId="0" fontId="50" fillId="0" borderId="1" xfId="0" applyFont="1" applyBorder="1" applyAlignment="1">
      <alignment horizontal="left" vertical="top" wrapText="1"/>
    </xf>
    <xf numFmtId="0" fontId="32" fillId="20" borderId="5" xfId="1" applyFont="1" applyFill="1" applyBorder="1" applyAlignment="1">
      <alignment horizontal="left" vertical="top" wrapText="1"/>
    </xf>
    <xf numFmtId="0" fontId="32" fillId="20" borderId="7" xfId="1" applyFont="1" applyFill="1" applyBorder="1" applyAlignment="1">
      <alignment horizontal="left" vertical="top" wrapText="1"/>
    </xf>
    <xf numFmtId="0" fontId="32" fillId="20" borderId="10" xfId="1" applyFont="1" applyFill="1" applyBorder="1" applyAlignment="1">
      <alignment horizontal="left" vertical="top" wrapText="1"/>
    </xf>
    <xf numFmtId="0" fontId="21" fillId="20" borderId="5" xfId="1" applyFont="1" applyFill="1" applyBorder="1" applyAlignment="1">
      <alignment horizontal="left" vertical="top" wrapText="1"/>
    </xf>
    <xf numFmtId="0" fontId="21" fillId="20" borderId="7" xfId="1" applyFont="1" applyFill="1" applyBorder="1" applyAlignment="1">
      <alignment horizontal="left" vertical="top" wrapText="1"/>
    </xf>
    <xf numFmtId="0" fontId="21" fillId="20" borderId="10" xfId="1" applyFont="1" applyFill="1" applyBorder="1" applyAlignment="1">
      <alignment horizontal="left" vertical="top" wrapText="1"/>
    </xf>
    <xf numFmtId="0" fontId="21" fillId="20" borderId="5" xfId="1" applyFont="1" applyFill="1" applyBorder="1" applyAlignment="1">
      <alignment horizontal="center" vertical="top" wrapText="1"/>
    </xf>
    <xf numFmtId="0" fontId="21" fillId="20" borderId="7" xfId="1" applyFont="1" applyFill="1" applyBorder="1" applyAlignment="1">
      <alignment horizontal="center" vertical="top" wrapText="1"/>
    </xf>
    <xf numFmtId="0" fontId="21" fillId="20" borderId="10" xfId="1" applyFont="1" applyFill="1" applyBorder="1" applyAlignment="1">
      <alignment horizontal="center" vertical="top" wrapText="1"/>
    </xf>
    <xf numFmtId="0" fontId="21" fillId="2" borderId="5" xfId="1" applyFont="1" applyFill="1" applyBorder="1" applyAlignment="1">
      <alignment horizontal="center" vertical="top" wrapText="1"/>
    </xf>
    <xf numFmtId="0" fontId="21" fillId="2" borderId="7" xfId="1" applyFont="1" applyFill="1" applyBorder="1" applyAlignment="1">
      <alignment horizontal="center" vertical="top" wrapText="1"/>
    </xf>
    <xf numFmtId="0" fontId="21" fillId="2" borderId="10" xfId="1" applyFont="1" applyFill="1" applyBorder="1" applyAlignment="1">
      <alignment horizontal="center" vertical="top" wrapText="1"/>
    </xf>
    <xf numFmtId="9" fontId="21" fillId="2" borderId="5" xfId="1" applyNumberFormat="1" applyFont="1" applyFill="1" applyBorder="1" applyAlignment="1">
      <alignment horizontal="left" vertical="top" wrapText="1"/>
    </xf>
    <xf numFmtId="9" fontId="21" fillId="2" borderId="7" xfId="1" applyNumberFormat="1" applyFont="1" applyFill="1" applyBorder="1" applyAlignment="1">
      <alignment horizontal="left" vertical="top" wrapText="1"/>
    </xf>
    <xf numFmtId="9" fontId="21" fillId="2" borderId="10" xfId="1" applyNumberFormat="1" applyFont="1" applyFill="1" applyBorder="1" applyAlignment="1">
      <alignment horizontal="left" vertical="top" wrapText="1"/>
    </xf>
    <xf numFmtId="0" fontId="21" fillId="0" borderId="5" xfId="1" applyFont="1" applyBorder="1" applyAlignment="1">
      <alignment horizontal="left" vertical="top" wrapText="1"/>
    </xf>
    <xf numFmtId="0" fontId="21" fillId="0" borderId="7" xfId="1" applyFont="1" applyBorder="1" applyAlignment="1">
      <alignment horizontal="left" vertical="top" wrapText="1"/>
    </xf>
    <xf numFmtId="0" fontId="21" fillId="0" borderId="10" xfId="1" applyFont="1" applyBorder="1" applyAlignment="1">
      <alignment horizontal="left" vertical="top" wrapText="1"/>
    </xf>
    <xf numFmtId="0" fontId="21" fillId="0" borderId="34" xfId="1" applyFont="1" applyBorder="1" applyAlignment="1">
      <alignment horizontal="left" vertical="top" wrapText="1"/>
    </xf>
    <xf numFmtId="0" fontId="21" fillId="0" borderId="27" xfId="1" applyFont="1" applyBorder="1" applyAlignment="1">
      <alignment horizontal="left" vertical="top" wrapText="1"/>
    </xf>
    <xf numFmtId="0" fontId="21" fillId="0" borderId="36" xfId="1" applyFont="1" applyBorder="1" applyAlignment="1">
      <alignment horizontal="left" vertical="top" wrapText="1"/>
    </xf>
    <xf numFmtId="0" fontId="21" fillId="2" borderId="5" xfId="1" applyFont="1" applyFill="1" applyBorder="1" applyAlignment="1">
      <alignment horizontal="left" vertical="top" wrapText="1"/>
    </xf>
    <xf numFmtId="0" fontId="21" fillId="2" borderId="7" xfId="1" applyFont="1" applyFill="1" applyBorder="1" applyAlignment="1">
      <alignment horizontal="left" vertical="top" wrapText="1"/>
    </xf>
    <xf numFmtId="0" fontId="21" fillId="2" borderId="10" xfId="1" applyFont="1" applyFill="1" applyBorder="1" applyAlignment="1">
      <alignment horizontal="left" vertical="top" wrapText="1"/>
    </xf>
    <xf numFmtId="0" fontId="21" fillId="18" borderId="1" xfId="1" applyFont="1" applyFill="1" applyBorder="1" applyAlignment="1">
      <alignment horizontal="left" vertical="top" wrapText="1"/>
    </xf>
    <xf numFmtId="0" fontId="21" fillId="18" borderId="5" xfId="1" applyFont="1" applyFill="1" applyBorder="1" applyAlignment="1">
      <alignment horizontal="left" vertical="top" wrapText="1"/>
    </xf>
    <xf numFmtId="0" fontId="21" fillId="18" borderId="7" xfId="1" applyFont="1" applyFill="1" applyBorder="1" applyAlignment="1">
      <alignment horizontal="left" vertical="top" wrapText="1"/>
    </xf>
    <xf numFmtId="0" fontId="21" fillId="6" borderId="5" xfId="1" applyFont="1" applyFill="1" applyBorder="1" applyAlignment="1">
      <alignment horizontal="left" vertical="top" wrapText="1"/>
    </xf>
    <xf numFmtId="0" fontId="21" fillId="6" borderId="7" xfId="1" applyFont="1" applyFill="1" applyBorder="1" applyAlignment="1">
      <alignment horizontal="left" vertical="top" wrapText="1"/>
    </xf>
    <xf numFmtId="0" fontId="21" fillId="6" borderId="10" xfId="1" applyFont="1" applyFill="1" applyBorder="1" applyAlignment="1">
      <alignment horizontal="left" vertical="top" wrapText="1"/>
    </xf>
    <xf numFmtId="0" fontId="21" fillId="0" borderId="0" xfId="1" applyFont="1" applyAlignment="1">
      <alignment horizontal="left"/>
    </xf>
    <xf numFmtId="0" fontId="21" fillId="0" borderId="0" xfId="1" applyFont="1" applyAlignment="1">
      <alignment horizontal="left" vertical="center"/>
    </xf>
    <xf numFmtId="0" fontId="21" fillId="0" borderId="1" xfId="1" applyFont="1" applyBorder="1" applyAlignment="1">
      <alignment horizontal="left" vertical="top" wrapText="1"/>
    </xf>
    <xf numFmtId="0" fontId="24" fillId="0" borderId="0" xfId="1" applyFont="1" applyAlignment="1">
      <alignment horizontal="left" vertical="top"/>
    </xf>
    <xf numFmtId="0" fontId="20" fillId="10" borderId="1" xfId="1" applyFont="1" applyFill="1" applyBorder="1" applyAlignment="1">
      <alignment horizontal="center" vertical="center" wrapText="1"/>
    </xf>
    <xf numFmtId="0" fontId="21" fillId="23" borderId="12" xfId="1" applyFont="1" applyFill="1" applyBorder="1" applyAlignment="1">
      <alignment horizontal="left" vertical="top" wrapText="1"/>
    </xf>
    <xf numFmtId="0" fontId="21" fillId="23" borderId="7" xfId="1" applyFont="1" applyFill="1" applyBorder="1" applyAlignment="1">
      <alignment horizontal="left" vertical="top" wrapText="1"/>
    </xf>
    <xf numFmtId="0" fontId="21" fillId="23" borderId="10" xfId="1" applyFont="1" applyFill="1" applyBorder="1" applyAlignment="1">
      <alignment horizontal="left" vertical="top" wrapText="1"/>
    </xf>
    <xf numFmtId="0" fontId="21" fillId="12" borderId="1" xfId="1" applyFont="1" applyFill="1" applyBorder="1" applyAlignment="1">
      <alignment horizontal="left" vertical="top" wrapText="1"/>
    </xf>
    <xf numFmtId="0" fontId="21" fillId="2" borderId="1" xfId="1" applyFont="1" applyFill="1" applyBorder="1" applyAlignment="1">
      <alignment horizontal="left" vertical="top" wrapText="1"/>
    </xf>
    <xf numFmtId="0" fontId="21" fillId="18" borderId="13" xfId="1" applyFont="1" applyFill="1" applyBorder="1" applyAlignment="1">
      <alignment horizontal="left" vertical="top" wrapText="1"/>
    </xf>
    <xf numFmtId="0" fontId="21" fillId="18" borderId="16" xfId="1" applyFont="1" applyFill="1" applyBorder="1" applyAlignment="1">
      <alignment horizontal="left" vertical="top" wrapText="1"/>
    </xf>
    <xf numFmtId="0" fontId="21" fillId="18" borderId="20" xfId="1" applyFont="1" applyFill="1" applyBorder="1" applyAlignment="1">
      <alignment horizontal="left" vertical="top" wrapText="1"/>
    </xf>
    <xf numFmtId="9" fontId="21" fillId="18" borderId="11" xfId="1" applyNumberFormat="1" applyFont="1" applyFill="1" applyBorder="1" applyAlignment="1">
      <alignment horizontal="left" vertical="top" wrapText="1"/>
    </xf>
    <xf numFmtId="9" fontId="21" fillId="18" borderId="17" xfId="1" applyNumberFormat="1" applyFont="1" applyFill="1" applyBorder="1" applyAlignment="1">
      <alignment horizontal="left" vertical="top" wrapText="1"/>
    </xf>
    <xf numFmtId="9" fontId="21" fillId="18" borderId="15" xfId="1" applyNumberFormat="1" applyFont="1" applyFill="1" applyBorder="1" applyAlignment="1">
      <alignment horizontal="left" vertical="top" wrapText="1"/>
    </xf>
    <xf numFmtId="9" fontId="21" fillId="2" borderId="14" xfId="1" applyNumberFormat="1" applyFont="1" applyFill="1" applyBorder="1" applyAlignment="1">
      <alignment horizontal="left" vertical="top" wrapText="1"/>
    </xf>
    <xf numFmtId="9" fontId="21" fillId="2" borderId="18" xfId="1" applyNumberFormat="1" applyFont="1" applyFill="1" applyBorder="1" applyAlignment="1">
      <alignment horizontal="left" vertical="top" wrapText="1"/>
    </xf>
    <xf numFmtId="9" fontId="21" fillId="2" borderId="21" xfId="1" applyNumberFormat="1" applyFont="1" applyFill="1" applyBorder="1" applyAlignment="1">
      <alignment horizontal="left" vertical="top" wrapText="1"/>
    </xf>
    <xf numFmtId="0" fontId="26" fillId="0" borderId="5" xfId="1" applyFont="1" applyBorder="1" applyAlignment="1">
      <alignment horizontal="left" vertical="top" wrapText="1"/>
    </xf>
    <xf numFmtId="0" fontId="26" fillId="0" borderId="7" xfId="1" applyFont="1" applyBorder="1" applyAlignment="1">
      <alignment horizontal="left" vertical="top" wrapText="1"/>
    </xf>
    <xf numFmtId="0" fontId="26" fillId="0" borderId="10" xfId="1" applyFont="1" applyBorder="1" applyAlignment="1">
      <alignment horizontal="left" vertical="top" wrapText="1"/>
    </xf>
    <xf numFmtId="0" fontId="21" fillId="12" borderId="1" xfId="1" applyFont="1" applyFill="1" applyBorder="1" applyAlignment="1">
      <alignment vertical="top" wrapText="1"/>
    </xf>
    <xf numFmtId="0" fontId="21" fillId="4" borderId="13" xfId="1" applyFont="1" applyFill="1" applyBorder="1" applyAlignment="1">
      <alignment horizontal="left" vertical="top" wrapText="1"/>
    </xf>
    <xf numFmtId="0" fontId="21" fillId="4" borderId="16" xfId="1" applyFont="1" applyFill="1" applyBorder="1" applyAlignment="1">
      <alignment horizontal="left" vertical="top" wrapText="1"/>
    </xf>
    <xf numFmtId="0" fontId="21" fillId="4" borderId="20" xfId="1" applyFont="1" applyFill="1" applyBorder="1" applyAlignment="1">
      <alignment horizontal="left" vertical="top" wrapText="1"/>
    </xf>
    <xf numFmtId="0" fontId="21" fillId="4" borderId="1" xfId="1" applyFont="1" applyFill="1" applyBorder="1" applyAlignment="1">
      <alignment horizontal="left" vertical="top" wrapText="1"/>
    </xf>
    <xf numFmtId="0" fontId="28" fillId="4" borderId="1" xfId="1" applyFont="1" applyFill="1" applyBorder="1" applyAlignment="1">
      <alignment horizontal="left" vertical="top" wrapText="1"/>
    </xf>
    <xf numFmtId="0" fontId="28" fillId="0" borderId="1" xfId="1" applyFont="1" applyBorder="1" applyAlignment="1">
      <alignment horizontal="left" vertical="top" wrapText="1"/>
    </xf>
    <xf numFmtId="0" fontId="21" fillId="4" borderId="12" xfId="1" applyFont="1" applyFill="1" applyBorder="1" applyAlignment="1">
      <alignment horizontal="center" vertical="top" wrapText="1"/>
    </xf>
    <xf numFmtId="0" fontId="21" fillId="4" borderId="7" xfId="1" applyFont="1" applyFill="1" applyBorder="1" applyAlignment="1">
      <alignment horizontal="center" vertical="top" wrapText="1"/>
    </xf>
    <xf numFmtId="0" fontId="21" fillId="4" borderId="10" xfId="1" applyFont="1" applyFill="1" applyBorder="1" applyAlignment="1">
      <alignment horizontal="center" vertical="top" wrapText="1"/>
    </xf>
    <xf numFmtId="0" fontId="20" fillId="10" borderId="2" xfId="1" applyFont="1" applyFill="1" applyBorder="1" applyAlignment="1">
      <alignment horizontal="center" vertical="center" wrapText="1"/>
    </xf>
    <xf numFmtId="0" fontId="20" fillId="10" borderId="4" xfId="1" applyFont="1" applyFill="1" applyBorder="1" applyAlignment="1">
      <alignment horizontal="center" vertical="center" wrapText="1"/>
    </xf>
    <xf numFmtId="0" fontId="21" fillId="2" borderId="0" xfId="1" applyFont="1" applyFill="1" applyAlignment="1">
      <alignment horizontal="left"/>
    </xf>
    <xf numFmtId="0" fontId="27" fillId="12" borderId="1" xfId="1" applyFont="1" applyFill="1" applyBorder="1" applyAlignment="1">
      <alignment horizontal="left" vertical="top" wrapText="1"/>
    </xf>
    <xf numFmtId="0" fontId="21" fillId="4" borderId="5" xfId="1" applyFont="1" applyFill="1" applyBorder="1" applyAlignment="1">
      <alignment horizontal="left" vertical="top" wrapText="1"/>
    </xf>
    <xf numFmtId="0" fontId="21" fillId="4" borderId="7" xfId="1" applyFont="1" applyFill="1" applyBorder="1" applyAlignment="1">
      <alignment horizontal="left" vertical="top" wrapText="1"/>
    </xf>
    <xf numFmtId="0" fontId="21" fillId="4" borderId="10" xfId="1" applyFont="1" applyFill="1" applyBorder="1" applyAlignment="1">
      <alignment horizontal="left" vertical="top" wrapText="1"/>
    </xf>
    <xf numFmtId="0" fontId="28" fillId="17" borderId="5" xfId="1" applyFont="1" applyFill="1" applyBorder="1" applyAlignment="1">
      <alignment horizontal="left" vertical="top" wrapText="1"/>
    </xf>
    <xf numFmtId="0" fontId="21" fillId="17" borderId="7" xfId="1" applyFont="1" applyFill="1" applyBorder="1" applyAlignment="1">
      <alignment horizontal="left" vertical="top" wrapText="1"/>
    </xf>
    <xf numFmtId="0" fontId="21" fillId="17" borderId="10" xfId="1" applyFont="1" applyFill="1" applyBorder="1" applyAlignment="1">
      <alignment horizontal="left" vertical="top" wrapText="1"/>
    </xf>
    <xf numFmtId="0" fontId="21" fillId="17" borderId="5" xfId="1" applyFont="1" applyFill="1" applyBorder="1" applyAlignment="1">
      <alignment horizontal="left" vertical="top" wrapText="1"/>
    </xf>
    <xf numFmtId="0" fontId="21" fillId="17" borderId="1" xfId="1" applyFont="1" applyFill="1" applyBorder="1" applyAlignment="1">
      <alignment horizontal="left" vertical="top" wrapText="1"/>
    </xf>
    <xf numFmtId="0" fontId="20" fillId="10" borderId="22" xfId="1" applyFont="1" applyFill="1" applyBorder="1" applyAlignment="1">
      <alignment horizontal="center" vertical="center" wrapText="1"/>
    </xf>
    <xf numFmtId="0" fontId="20" fillId="10" borderId="24" xfId="1" applyFont="1" applyFill="1" applyBorder="1" applyAlignment="1">
      <alignment horizontal="center" vertical="center" wrapText="1"/>
    </xf>
    <xf numFmtId="0" fontId="28" fillId="4" borderId="5" xfId="1" applyFont="1" applyFill="1" applyBorder="1" applyAlignment="1">
      <alignment horizontal="left" vertical="top" wrapText="1"/>
    </xf>
    <xf numFmtId="0" fontId="21" fillId="4" borderId="23" xfId="1" applyFont="1" applyFill="1" applyBorder="1" applyAlignment="1">
      <alignment horizontal="left" vertical="top" wrapText="1"/>
    </xf>
    <xf numFmtId="0" fontId="21" fillId="4" borderId="6" xfId="1" applyFont="1" applyFill="1" applyBorder="1" applyAlignment="1">
      <alignment horizontal="left" vertical="top" wrapText="1"/>
    </xf>
    <xf numFmtId="0" fontId="21" fillId="4" borderId="8" xfId="1" applyFont="1" applyFill="1" applyBorder="1" applyAlignment="1">
      <alignment horizontal="left" vertical="top" wrapText="1"/>
    </xf>
    <xf numFmtId="0" fontId="20" fillId="23" borderId="1" xfId="1" applyFont="1" applyFill="1" applyBorder="1" applyAlignment="1">
      <alignment horizontal="left" vertical="top" wrapText="1"/>
    </xf>
    <xf numFmtId="0" fontId="21" fillId="12" borderId="5" xfId="1" applyFont="1" applyFill="1" applyBorder="1" applyAlignment="1">
      <alignment horizontal="left" vertical="top" wrapText="1"/>
    </xf>
    <xf numFmtId="0" fontId="21" fillId="12" borderId="7" xfId="1" applyFont="1" applyFill="1" applyBorder="1" applyAlignment="1">
      <alignment horizontal="left" vertical="top" wrapText="1"/>
    </xf>
    <xf numFmtId="0" fontId="21" fillId="12" borderId="10" xfId="1" applyFont="1" applyFill="1" applyBorder="1" applyAlignment="1">
      <alignment horizontal="left" vertical="top" wrapText="1"/>
    </xf>
    <xf numFmtId="0" fontId="21" fillId="12" borderId="5" xfId="1" applyFont="1" applyFill="1" applyBorder="1" applyAlignment="1">
      <alignment horizontal="center" vertical="top" wrapText="1"/>
    </xf>
    <xf numFmtId="0" fontId="21" fillId="12" borderId="7" xfId="1" applyFont="1" applyFill="1" applyBorder="1" applyAlignment="1">
      <alignment horizontal="center" vertical="top" wrapText="1"/>
    </xf>
    <xf numFmtId="0" fontId="21" fillId="12" borderId="10" xfId="1" applyFont="1" applyFill="1" applyBorder="1" applyAlignment="1">
      <alignment horizontal="center" vertical="top" wrapText="1"/>
    </xf>
    <xf numFmtId="0" fontId="20" fillId="10" borderId="25" xfId="1" applyFont="1" applyFill="1" applyBorder="1" applyAlignment="1">
      <alignment horizontal="center" vertical="center" wrapText="1"/>
    </xf>
    <xf numFmtId="0" fontId="20" fillId="10" borderId="26" xfId="1" applyFont="1" applyFill="1" applyBorder="1" applyAlignment="1">
      <alignment horizontal="center" vertical="center" wrapText="1"/>
    </xf>
    <xf numFmtId="9" fontId="21" fillId="2" borderId="1" xfId="1" applyNumberFormat="1" applyFont="1" applyFill="1" applyBorder="1" applyAlignment="1">
      <alignment horizontal="left" vertical="top" wrapText="1"/>
    </xf>
    <xf numFmtId="0" fontId="21" fillId="0" borderId="0" xfId="1" applyFont="1" applyAlignment="1">
      <alignment horizontal="left" wrapText="1"/>
    </xf>
    <xf numFmtId="0" fontId="21" fillId="19" borderId="1" xfId="1" applyFont="1" applyFill="1" applyBorder="1" applyAlignment="1">
      <alignment horizontal="left" vertical="top" wrapText="1"/>
    </xf>
    <xf numFmtId="9" fontId="21" fillId="19" borderId="1" xfId="1" applyNumberFormat="1" applyFont="1" applyFill="1" applyBorder="1" applyAlignment="1">
      <alignment horizontal="left" vertical="top" wrapText="1"/>
    </xf>
    <xf numFmtId="9" fontId="21" fillId="18" borderId="1" xfId="1" applyNumberFormat="1" applyFont="1" applyFill="1" applyBorder="1" applyAlignment="1">
      <alignment horizontal="left" vertical="top" wrapText="1"/>
    </xf>
    <xf numFmtId="0" fontId="21" fillId="18" borderId="10" xfId="1" applyFont="1" applyFill="1" applyBorder="1" applyAlignment="1">
      <alignment horizontal="left" vertical="top" wrapText="1"/>
    </xf>
    <xf numFmtId="9" fontId="21" fillId="18" borderId="5" xfId="1" applyNumberFormat="1" applyFont="1" applyFill="1" applyBorder="1" applyAlignment="1">
      <alignment horizontal="left" vertical="top" wrapText="1"/>
    </xf>
    <xf numFmtId="9" fontId="21" fillId="18" borderId="7" xfId="1" applyNumberFormat="1" applyFont="1" applyFill="1" applyBorder="1" applyAlignment="1">
      <alignment horizontal="left" vertical="top" wrapText="1"/>
    </xf>
    <xf numFmtId="9" fontId="21" fillId="18" borderId="10" xfId="1" applyNumberFormat="1" applyFont="1" applyFill="1" applyBorder="1" applyAlignment="1">
      <alignment horizontal="left" vertical="top" wrapText="1"/>
    </xf>
    <xf numFmtId="0" fontId="20" fillId="0" borderId="1" xfId="1" applyFont="1" applyBorder="1" applyAlignment="1">
      <alignment horizontal="left" vertical="top" wrapText="1"/>
    </xf>
    <xf numFmtId="0" fontId="21" fillId="20" borderId="1" xfId="1" applyFont="1" applyFill="1" applyBorder="1" applyAlignment="1">
      <alignment horizontal="left" vertical="top" wrapText="1"/>
    </xf>
    <xf numFmtId="0" fontId="21" fillId="20" borderId="1" xfId="1" applyFont="1" applyFill="1" applyBorder="1" applyAlignment="1">
      <alignment vertical="top" wrapText="1"/>
    </xf>
    <xf numFmtId="0" fontId="21" fillId="2" borderId="1" xfId="1" applyFont="1" applyFill="1" applyBorder="1" applyAlignment="1">
      <alignment vertical="top" wrapText="1"/>
    </xf>
    <xf numFmtId="0" fontId="28" fillId="20" borderId="1" xfId="1" applyFont="1" applyFill="1" applyBorder="1" applyAlignment="1">
      <alignment horizontal="left" vertical="top" wrapText="1"/>
    </xf>
    <xf numFmtId="0" fontId="28" fillId="19" borderId="1" xfId="1" applyFont="1" applyFill="1" applyBorder="1" applyAlignment="1">
      <alignment horizontal="left" vertical="top" wrapText="1"/>
    </xf>
    <xf numFmtId="0" fontId="21" fillId="19" borderId="1" xfId="1" applyFont="1" applyFill="1" applyBorder="1" applyAlignment="1">
      <alignment horizontal="center" vertical="top" wrapText="1"/>
    </xf>
    <xf numFmtId="0" fontId="21" fillId="2" borderId="1" xfId="1" applyFont="1" applyFill="1" applyBorder="1" applyAlignment="1">
      <alignment horizontal="center" vertical="top" wrapText="1"/>
    </xf>
    <xf numFmtId="0" fontId="21" fillId="19" borderId="5" xfId="1" applyFont="1" applyFill="1" applyBorder="1" applyAlignment="1">
      <alignment horizontal="left" vertical="top" wrapText="1"/>
    </xf>
    <xf numFmtId="0" fontId="21" fillId="19" borderId="7" xfId="1" applyFont="1" applyFill="1" applyBorder="1" applyAlignment="1">
      <alignment horizontal="left" vertical="top" wrapText="1"/>
    </xf>
    <xf numFmtId="0" fontId="21" fillId="19" borderId="5" xfId="1" applyFont="1" applyFill="1" applyBorder="1" applyAlignment="1">
      <alignment horizontal="center" vertical="top" wrapText="1"/>
    </xf>
    <xf numFmtId="0" fontId="21" fillId="19" borderId="7" xfId="1" applyFont="1" applyFill="1" applyBorder="1" applyAlignment="1">
      <alignment horizontal="center" vertical="top" wrapText="1"/>
    </xf>
    <xf numFmtId="0" fontId="27" fillId="2" borderId="5" xfId="1" applyFont="1" applyFill="1" applyBorder="1" applyAlignment="1">
      <alignment horizontal="center" vertical="top" wrapText="1"/>
    </xf>
    <xf numFmtId="0" fontId="27" fillId="2" borderId="7" xfId="1" applyFont="1" applyFill="1" applyBorder="1" applyAlignment="1">
      <alignment horizontal="center" vertical="top" wrapText="1"/>
    </xf>
    <xf numFmtId="0" fontId="21" fillId="0" borderId="0" xfId="1" applyFont="1" applyAlignment="1">
      <alignment vertical="top" wrapText="1"/>
    </xf>
    <xf numFmtId="0" fontId="21" fillId="0" borderId="0" xfId="1" applyFont="1" applyAlignment="1">
      <alignment horizontal="left" vertical="top" wrapText="1"/>
    </xf>
    <xf numFmtId="0" fontId="20" fillId="23" borderId="27" xfId="1" applyFont="1" applyFill="1" applyBorder="1" applyAlignment="1">
      <alignment horizontal="left" vertical="top" wrapText="1"/>
    </xf>
    <xf numFmtId="9" fontId="21" fillId="18" borderId="12" xfId="1" applyNumberFormat="1" applyFont="1" applyFill="1" applyBorder="1" applyAlignment="1">
      <alignment horizontal="left" vertical="top" wrapText="1"/>
    </xf>
    <xf numFmtId="9" fontId="21" fillId="18" borderId="29" xfId="1" applyNumberFormat="1" applyFont="1" applyFill="1" applyBorder="1" applyAlignment="1">
      <alignment horizontal="left" vertical="top" wrapText="1"/>
    </xf>
    <xf numFmtId="9" fontId="21" fillId="18" borderId="28" xfId="1" applyNumberFormat="1" applyFont="1" applyFill="1" applyBorder="1" applyAlignment="1">
      <alignment horizontal="left" vertical="top" wrapText="1"/>
    </xf>
    <xf numFmtId="0" fontId="21" fillId="0" borderId="1" xfId="1" applyFont="1" applyBorder="1" applyAlignment="1">
      <alignment vertical="top" wrapText="1"/>
    </xf>
    <xf numFmtId="0" fontId="21" fillId="0" borderId="7" xfId="1" applyFont="1" applyBorder="1" applyAlignment="1">
      <alignment vertical="top" wrapText="1"/>
    </xf>
    <xf numFmtId="0" fontId="21" fillId="0" borderId="10" xfId="1" applyFont="1" applyBorder="1" applyAlignment="1">
      <alignment vertical="top" wrapText="1"/>
    </xf>
    <xf numFmtId="9" fontId="21" fillId="18" borderId="34" xfId="1" applyNumberFormat="1" applyFont="1" applyFill="1" applyBorder="1" applyAlignment="1">
      <alignment horizontal="left" vertical="top" wrapText="1"/>
    </xf>
    <xf numFmtId="9" fontId="21" fillId="18" borderId="27" xfId="1" applyNumberFormat="1" applyFont="1" applyFill="1" applyBorder="1" applyAlignment="1">
      <alignment horizontal="left" vertical="top" wrapText="1"/>
    </xf>
    <xf numFmtId="9" fontId="21" fillId="18" borderId="36" xfId="1" applyNumberFormat="1" applyFont="1" applyFill="1" applyBorder="1" applyAlignment="1">
      <alignment horizontal="left" vertical="top" wrapText="1"/>
    </xf>
    <xf numFmtId="0" fontId="21" fillId="4" borderId="34" xfId="1" applyFont="1" applyFill="1" applyBorder="1" applyAlignment="1">
      <alignment vertical="top" wrapText="1"/>
    </xf>
    <xf numFmtId="0" fontId="21" fillId="4" borderId="27" xfId="1" applyFont="1" applyFill="1" applyBorder="1" applyAlignment="1">
      <alignment vertical="top" wrapText="1"/>
    </xf>
    <xf numFmtId="0" fontId="21" fillId="4" borderId="36" xfId="1" applyFont="1" applyFill="1" applyBorder="1" applyAlignment="1">
      <alignment vertical="top" wrapText="1"/>
    </xf>
    <xf numFmtId="0" fontId="21" fillId="4" borderId="5" xfId="1" applyFont="1" applyFill="1" applyBorder="1" applyAlignment="1">
      <alignment vertical="top" wrapText="1"/>
    </xf>
    <xf numFmtId="0" fontId="21" fillId="4" borderId="7" xfId="1" applyFont="1" applyFill="1" applyBorder="1" applyAlignment="1">
      <alignment vertical="top" wrapText="1"/>
    </xf>
    <xf numFmtId="0" fontId="21" fillId="4" borderId="10" xfId="1" applyFont="1" applyFill="1" applyBorder="1" applyAlignment="1">
      <alignment vertical="top" wrapText="1"/>
    </xf>
    <xf numFmtId="0" fontId="36" fillId="0" borderId="0" xfId="1" applyFont="1" applyAlignment="1">
      <alignment horizontal="left" vertical="top" wrapText="1"/>
    </xf>
    <xf numFmtId="0" fontId="21" fillId="0" borderId="4" xfId="1" applyFont="1" applyBorder="1" applyAlignment="1">
      <alignment horizontal="left" vertical="top" wrapText="1"/>
    </xf>
    <xf numFmtId="0" fontId="32" fillId="0" borderId="5" xfId="1" applyFont="1" applyBorder="1" applyAlignment="1">
      <alignment horizontal="left" vertical="top" wrapText="1"/>
    </xf>
    <xf numFmtId="0" fontId="32" fillId="2" borderId="5" xfId="1" applyFont="1" applyFill="1" applyBorder="1" applyAlignment="1">
      <alignment horizontal="left" vertical="top" wrapText="1"/>
    </xf>
    <xf numFmtId="0" fontId="32" fillId="2" borderId="7" xfId="1" applyFont="1" applyFill="1" applyBorder="1" applyAlignment="1">
      <alignment horizontal="left" vertical="top" wrapText="1"/>
    </xf>
    <xf numFmtId="0" fontId="32" fillId="2" borderId="10" xfId="1" applyFont="1" applyFill="1" applyBorder="1" applyAlignment="1">
      <alignment horizontal="left" vertical="top" wrapText="1"/>
    </xf>
    <xf numFmtId="0" fontId="21" fillId="20" borderId="1" xfId="1" applyFont="1" applyFill="1" applyBorder="1" applyAlignment="1">
      <alignment horizontal="center" vertical="top" wrapText="1"/>
    </xf>
    <xf numFmtId="9" fontId="21" fillId="2" borderId="5" xfId="1" applyNumberFormat="1" applyFont="1" applyFill="1" applyBorder="1" applyAlignment="1">
      <alignment horizontal="center" vertical="top" wrapText="1"/>
    </xf>
    <xf numFmtId="9" fontId="21" fillId="2" borderId="7" xfId="1" applyNumberFormat="1" applyFont="1" applyFill="1" applyBorder="1" applyAlignment="1">
      <alignment horizontal="center" vertical="top" wrapText="1"/>
    </xf>
    <xf numFmtId="9" fontId="21" fillId="2" borderId="10" xfId="1" applyNumberFormat="1" applyFont="1" applyFill="1" applyBorder="1" applyAlignment="1">
      <alignment horizontal="center" vertical="top" wrapText="1"/>
    </xf>
    <xf numFmtId="0" fontId="21" fillId="2" borderId="5" xfId="1" applyFont="1" applyFill="1" applyBorder="1" applyAlignment="1">
      <alignment vertical="top" wrapText="1"/>
    </xf>
    <xf numFmtId="0" fontId="21" fillId="2" borderId="7" xfId="1" applyFont="1" applyFill="1" applyBorder="1" applyAlignment="1">
      <alignment vertical="top" wrapText="1"/>
    </xf>
    <xf numFmtId="0" fontId="21" fillId="2" borderId="10" xfId="1" applyFont="1" applyFill="1" applyBorder="1" applyAlignment="1">
      <alignment vertical="top" wrapText="1"/>
    </xf>
    <xf numFmtId="0" fontId="21" fillId="18" borderId="12" xfId="1" applyFont="1" applyFill="1" applyBorder="1" applyAlignment="1">
      <alignment horizontal="left" vertical="top" wrapText="1"/>
    </xf>
    <xf numFmtId="9" fontId="21" fillId="18" borderId="26" xfId="1" applyNumberFormat="1" applyFont="1" applyFill="1" applyBorder="1" applyAlignment="1">
      <alignment horizontal="left" vertical="top" wrapText="1"/>
    </xf>
    <xf numFmtId="9" fontId="21" fillId="18" borderId="37" xfId="1" applyNumberFormat="1" applyFont="1" applyFill="1" applyBorder="1" applyAlignment="1">
      <alignment horizontal="left" vertical="top" wrapText="1"/>
    </xf>
    <xf numFmtId="9" fontId="21" fillId="18" borderId="38" xfId="1" applyNumberFormat="1" applyFont="1" applyFill="1" applyBorder="1" applyAlignment="1">
      <alignment horizontal="left" vertical="top" wrapText="1"/>
    </xf>
    <xf numFmtId="9" fontId="21" fillId="18" borderId="31" xfId="1" applyNumberFormat="1" applyFont="1" applyFill="1" applyBorder="1" applyAlignment="1">
      <alignment horizontal="left" vertical="top" wrapText="1"/>
    </xf>
    <xf numFmtId="9" fontId="21" fillId="2" borderId="32" xfId="1" applyNumberFormat="1" applyFont="1" applyFill="1" applyBorder="1" applyAlignment="1">
      <alignment horizontal="left" vertical="top" wrapText="1"/>
    </xf>
    <xf numFmtId="9" fontId="21" fillId="2" borderId="33" xfId="1" applyNumberFormat="1" applyFont="1" applyFill="1" applyBorder="1" applyAlignment="1">
      <alignment horizontal="left" vertical="top" wrapText="1"/>
    </xf>
    <xf numFmtId="0" fontId="21" fillId="4" borderId="4" xfId="1" applyFont="1" applyFill="1" applyBorder="1" applyAlignment="1">
      <alignment horizontal="left" vertical="top" wrapText="1"/>
    </xf>
    <xf numFmtId="0" fontId="20" fillId="0" borderId="0" xfId="1" applyFont="1" applyAlignment="1">
      <alignment horizontal="center" vertical="top" wrapText="1"/>
    </xf>
    <xf numFmtId="0" fontId="20" fillId="0" borderId="5" xfId="1" applyFont="1" applyBorder="1" applyAlignment="1">
      <alignment horizontal="left" vertical="top" wrapText="1"/>
    </xf>
    <xf numFmtId="0" fontId="20" fillId="0" borderId="7" xfId="1" applyFont="1" applyBorder="1" applyAlignment="1">
      <alignment horizontal="left" vertical="top" wrapText="1"/>
    </xf>
    <xf numFmtId="0" fontId="28" fillId="4" borderId="7" xfId="1" applyFont="1" applyFill="1" applyBorder="1" applyAlignment="1">
      <alignment horizontal="left" vertical="top" wrapText="1"/>
    </xf>
    <xf numFmtId="0" fontId="28" fillId="4" borderId="10" xfId="1" applyFont="1" applyFill="1" applyBorder="1" applyAlignment="1">
      <alignment horizontal="left" vertical="top" wrapText="1"/>
    </xf>
    <xf numFmtId="0" fontId="28" fillId="4" borderId="34" xfId="1" applyFont="1" applyFill="1" applyBorder="1" applyAlignment="1">
      <alignment horizontal="left" vertical="top" wrapText="1"/>
    </xf>
    <xf numFmtId="0" fontId="28" fillId="4" borderId="27" xfId="1" applyFont="1" applyFill="1" applyBorder="1" applyAlignment="1">
      <alignment horizontal="left" vertical="top" wrapText="1"/>
    </xf>
    <xf numFmtId="0" fontId="28" fillId="4" borderId="36" xfId="1" applyFont="1" applyFill="1" applyBorder="1" applyAlignment="1">
      <alignment horizontal="left" vertical="top" wrapText="1"/>
    </xf>
    <xf numFmtId="0" fontId="41" fillId="4" borderId="5" xfId="1" applyFont="1" applyFill="1" applyBorder="1" applyAlignment="1">
      <alignment horizontal="center" vertical="top" wrapText="1"/>
    </xf>
    <xf numFmtId="0" fontId="41" fillId="4" borderId="7" xfId="1" applyFont="1" applyFill="1" applyBorder="1" applyAlignment="1">
      <alignment horizontal="center" vertical="top" wrapText="1"/>
    </xf>
    <xf numFmtId="0" fontId="41" fillId="4" borderId="10" xfId="1" applyFont="1" applyFill="1" applyBorder="1" applyAlignment="1">
      <alignment horizontal="center" vertical="top" wrapText="1"/>
    </xf>
    <xf numFmtId="0" fontId="45" fillId="0" borderId="66" xfId="0" applyFont="1" applyBorder="1" applyAlignment="1">
      <alignment horizontal="center" vertical="top"/>
    </xf>
    <xf numFmtId="0" fontId="47" fillId="0" borderId="1" xfId="0" applyFont="1" applyBorder="1" applyAlignment="1">
      <alignment horizontal="center" vertical="top" wrapText="1"/>
    </xf>
    <xf numFmtId="0" fontId="47" fillId="0" borderId="1" xfId="0" applyFont="1" applyBorder="1" applyAlignment="1">
      <alignment horizontal="center" vertical="top"/>
    </xf>
    <xf numFmtId="3" fontId="47" fillId="0" borderId="1" xfId="0" applyNumberFormat="1" applyFont="1" applyBorder="1" applyAlignment="1">
      <alignment horizontal="center" vertical="top"/>
    </xf>
    <xf numFmtId="3" fontId="47" fillId="0" borderId="2" xfId="0" applyNumberFormat="1" applyFont="1" applyBorder="1" applyAlignment="1">
      <alignment horizontal="center" vertical="top"/>
    </xf>
    <xf numFmtId="0" fontId="47" fillId="0" borderId="5" xfId="0" applyFont="1" applyBorder="1" applyAlignment="1">
      <alignment horizontal="center" vertical="top"/>
    </xf>
    <xf numFmtId="0" fontId="47" fillId="0" borderId="7" xfId="0" applyFont="1" applyBorder="1" applyAlignment="1">
      <alignment horizontal="center" vertical="top"/>
    </xf>
    <xf numFmtId="0" fontId="47" fillId="0" borderId="10" xfId="0" applyFont="1" applyBorder="1" applyAlignment="1">
      <alignment horizontal="center" vertical="top"/>
    </xf>
    <xf numFmtId="0" fontId="8" fillId="0" borderId="2" xfId="5" applyFont="1" applyBorder="1" applyAlignment="1">
      <alignment horizontal="left" wrapText="1"/>
    </xf>
    <xf numFmtId="0" fontId="8" fillId="0" borderId="3" xfId="5" applyFont="1" applyBorder="1" applyAlignment="1">
      <alignment horizontal="left" wrapText="1"/>
    </xf>
    <xf numFmtId="0" fontId="8" fillId="0" borderId="4" xfId="5" applyFont="1" applyBorder="1" applyAlignment="1">
      <alignment horizontal="left" wrapText="1"/>
    </xf>
    <xf numFmtId="0" fontId="12" fillId="0" borderId="0" xfId="5" applyFont="1" applyAlignment="1">
      <alignment horizontal="left" vertical="center"/>
    </xf>
    <xf numFmtId="0" fontId="14" fillId="8" borderId="5" xfId="7" applyFont="1" applyFill="1" applyBorder="1" applyAlignment="1">
      <alignment horizontal="left" vertical="center" wrapText="1"/>
    </xf>
    <xf numFmtId="0" fontId="14" fillId="8" borderId="7" xfId="7" applyFont="1" applyFill="1" applyBorder="1" applyAlignment="1">
      <alignment horizontal="left" vertical="center" wrapText="1"/>
    </xf>
    <xf numFmtId="0" fontId="14" fillId="8" borderId="10" xfId="7" applyFont="1" applyFill="1" applyBorder="1" applyAlignment="1">
      <alignment horizontal="left" vertical="center" wrapText="1"/>
    </xf>
    <xf numFmtId="0" fontId="14" fillId="8" borderId="6" xfId="7" applyFont="1" applyFill="1" applyBorder="1" applyAlignment="1">
      <alignment horizontal="center" vertical="center" wrapText="1"/>
    </xf>
    <xf numFmtId="0" fontId="14" fillId="8" borderId="0" xfId="7" applyFont="1" applyFill="1" applyAlignment="1">
      <alignment horizontal="center" vertical="center" wrapText="1"/>
    </xf>
    <xf numFmtId="0" fontId="14" fillId="8" borderId="8" xfId="7" applyFont="1" applyFill="1" applyBorder="1" applyAlignment="1">
      <alignment horizontal="center" vertical="center" wrapText="1"/>
    </xf>
    <xf numFmtId="0" fontId="14" fillId="8" borderId="9" xfId="7" applyFont="1" applyFill="1" applyBorder="1" applyAlignment="1">
      <alignment horizontal="center" vertical="center" wrapText="1"/>
    </xf>
    <xf numFmtId="0" fontId="19" fillId="0" borderId="2" xfId="7" applyFont="1" applyBorder="1" applyAlignment="1">
      <alignment horizontal="left" vertical="center"/>
    </xf>
    <xf numFmtId="0" fontId="19" fillId="0" borderId="4" xfId="7" applyFont="1" applyBorder="1" applyAlignment="1">
      <alignment horizontal="left" vertical="center"/>
    </xf>
    <xf numFmtId="0" fontId="19" fillId="0" borderId="1" xfId="7" applyFont="1" applyBorder="1" applyAlignment="1">
      <alignment horizontal="left" vertical="center"/>
    </xf>
    <xf numFmtId="0" fontId="14" fillId="8" borderId="2" xfId="8" applyFont="1" applyFill="1" applyBorder="1" applyAlignment="1">
      <alignment horizontal="left" vertical="center" wrapText="1"/>
    </xf>
    <xf numFmtId="0" fontId="14" fillId="8" borderId="3" xfId="8" applyFont="1" applyFill="1" applyBorder="1" applyAlignment="1">
      <alignment horizontal="left" vertical="center" wrapText="1"/>
    </xf>
    <xf numFmtId="169" fontId="51" fillId="0" borderId="51" xfId="14" applyNumberFormat="1" applyFont="1" applyBorder="1" applyAlignment="1">
      <alignment vertical="top"/>
    </xf>
    <xf numFmtId="3" fontId="51" fillId="0" borderId="52" xfId="0" applyNumberFormat="1" applyFont="1" applyBorder="1" applyAlignment="1">
      <alignment vertical="top"/>
    </xf>
    <xf numFmtId="0" fontId="51" fillId="0" borderId="1" xfId="0" applyFont="1" applyBorder="1" applyAlignment="1">
      <alignment vertical="top"/>
    </xf>
    <xf numFmtId="0" fontId="51" fillId="0" borderId="53" xfId="0" applyFont="1" applyBorder="1" applyAlignment="1">
      <alignment vertical="top"/>
    </xf>
    <xf numFmtId="0" fontId="51" fillId="0" borderId="52" xfId="0" applyFont="1" applyBorder="1" applyAlignment="1">
      <alignment vertical="top"/>
    </xf>
    <xf numFmtId="3" fontId="51" fillId="0" borderId="53" xfId="0" applyNumberFormat="1" applyFont="1" applyBorder="1" applyAlignment="1">
      <alignment vertical="top"/>
    </xf>
    <xf numFmtId="3" fontId="51" fillId="0" borderId="69" xfId="0" applyNumberFormat="1" applyFont="1" applyBorder="1" applyAlignment="1">
      <alignment vertical="top"/>
    </xf>
    <xf numFmtId="3" fontId="51" fillId="0" borderId="51" xfId="0" applyNumberFormat="1" applyFont="1" applyBorder="1" applyAlignment="1">
      <alignment vertical="top"/>
    </xf>
    <xf numFmtId="169" fontId="51" fillId="0" borderId="59" xfId="14" applyNumberFormat="1" applyFont="1" applyBorder="1" applyAlignment="1">
      <alignment vertical="top"/>
    </xf>
    <xf numFmtId="3" fontId="51" fillId="0" borderId="60" xfId="0" applyNumberFormat="1" applyFont="1" applyBorder="1" applyAlignment="1">
      <alignment vertical="top"/>
    </xf>
    <xf numFmtId="3" fontId="51" fillId="0" borderId="5" xfId="0" applyNumberFormat="1" applyFont="1" applyBorder="1" applyAlignment="1">
      <alignment vertical="top"/>
    </xf>
    <xf numFmtId="0" fontId="51" fillId="0" borderId="61" xfId="0" applyFont="1" applyBorder="1" applyAlignment="1">
      <alignment vertical="top"/>
    </xf>
    <xf numFmtId="1" fontId="51" fillId="0" borderId="5" xfId="0" applyNumberFormat="1" applyFont="1" applyBorder="1" applyAlignment="1">
      <alignment vertical="top"/>
    </xf>
    <xf numFmtId="1" fontId="51" fillId="0" borderId="61" xfId="0" applyNumberFormat="1" applyFont="1" applyBorder="1" applyAlignment="1">
      <alignment vertical="top"/>
    </xf>
    <xf numFmtId="3" fontId="51" fillId="0" borderId="70" xfId="0" applyNumberFormat="1" applyFont="1" applyBorder="1" applyAlignment="1">
      <alignment vertical="top"/>
    </xf>
    <xf numFmtId="3" fontId="51" fillId="0" borderId="59" xfId="0" applyNumberFormat="1" applyFont="1" applyBorder="1" applyAlignment="1">
      <alignment vertical="top"/>
    </xf>
    <xf numFmtId="2" fontId="51" fillId="0" borderId="62" xfId="14" applyNumberFormat="1" applyFont="1" applyBorder="1" applyAlignment="1">
      <alignment vertical="top"/>
    </xf>
    <xf numFmtId="9" fontId="51" fillId="0" borderId="54" xfId="0" applyNumberFormat="1" applyFont="1" applyBorder="1" applyAlignment="1">
      <alignment vertical="top"/>
    </xf>
    <xf numFmtId="9" fontId="51" fillId="0" borderId="55" xfId="0" applyNumberFormat="1" applyFont="1" applyBorder="1" applyAlignment="1">
      <alignment vertical="top"/>
    </xf>
    <xf numFmtId="9" fontId="51" fillId="0" borderId="56" xfId="0" applyNumberFormat="1" applyFont="1" applyBorder="1" applyAlignment="1">
      <alignment vertical="top"/>
    </xf>
    <xf numFmtId="2" fontId="51" fillId="0" borderId="54" xfId="0" applyNumberFormat="1" applyFont="1" applyBorder="1" applyAlignment="1">
      <alignment vertical="top"/>
    </xf>
    <xf numFmtId="2" fontId="51" fillId="0" borderId="55" xfId="0" applyNumberFormat="1" applyFont="1" applyBorder="1" applyAlignment="1">
      <alignment vertical="top"/>
    </xf>
    <xf numFmtId="2" fontId="51" fillId="0" borderId="56" xfId="0" applyNumberFormat="1" applyFont="1" applyBorder="1" applyAlignment="1">
      <alignment vertical="top"/>
    </xf>
    <xf numFmtId="2" fontId="51" fillId="0" borderId="68" xfId="0" applyNumberFormat="1" applyFont="1" applyBorder="1" applyAlignment="1">
      <alignment vertical="top"/>
    </xf>
    <xf numFmtId="2" fontId="51" fillId="0" borderId="62" xfId="0" applyNumberFormat="1" applyFont="1" applyBorder="1" applyAlignment="1">
      <alignment vertical="top"/>
    </xf>
    <xf numFmtId="169" fontId="51" fillId="0" borderId="63" xfId="14" applyNumberFormat="1" applyFont="1" applyBorder="1" applyAlignment="1">
      <alignment vertical="top"/>
    </xf>
    <xf numFmtId="3" fontId="51" fillId="0" borderId="64" xfId="0" applyNumberFormat="1" applyFont="1" applyBorder="1" applyAlignment="1">
      <alignment vertical="top"/>
    </xf>
    <xf numFmtId="3" fontId="51" fillId="0" borderId="10" xfId="0" applyNumberFormat="1" applyFont="1" applyBorder="1" applyAlignment="1">
      <alignment vertical="top"/>
    </xf>
    <xf numFmtId="0" fontId="51" fillId="0" borderId="65" xfId="0" applyFont="1" applyBorder="1" applyAlignment="1">
      <alignment vertical="top"/>
    </xf>
    <xf numFmtId="169" fontId="51" fillId="27" borderId="59" xfId="14" applyNumberFormat="1" applyFont="1" applyFill="1" applyBorder="1" applyAlignment="1">
      <alignment vertical="top"/>
    </xf>
    <xf numFmtId="3" fontId="51" fillId="27" borderId="60" xfId="0" applyNumberFormat="1" applyFont="1" applyFill="1" applyBorder="1" applyAlignment="1">
      <alignment vertical="top"/>
    </xf>
    <xf numFmtId="0" fontId="51" fillId="27" borderId="5" xfId="0" applyFont="1" applyFill="1" applyBorder="1" applyAlignment="1">
      <alignment vertical="top"/>
    </xf>
    <xf numFmtId="0" fontId="51" fillId="27" borderId="61" xfId="0" applyFont="1" applyFill="1" applyBorder="1" applyAlignment="1">
      <alignment vertical="top"/>
    </xf>
    <xf numFmtId="3" fontId="51" fillId="27" borderId="5" xfId="0" applyNumberFormat="1" applyFont="1" applyFill="1" applyBorder="1" applyAlignment="1">
      <alignment vertical="top"/>
    </xf>
    <xf numFmtId="1" fontId="51" fillId="27" borderId="61" xfId="0" applyNumberFormat="1" applyFont="1" applyFill="1" applyBorder="1" applyAlignment="1">
      <alignment vertical="top"/>
    </xf>
    <xf numFmtId="3" fontId="51" fillId="27" borderId="70" xfId="0" applyNumberFormat="1" applyFont="1" applyFill="1" applyBorder="1" applyAlignment="1">
      <alignment vertical="top"/>
    </xf>
    <xf numFmtId="3" fontId="51" fillId="27" borderId="59" xfId="0" applyNumberFormat="1" applyFont="1" applyFill="1" applyBorder="1" applyAlignment="1">
      <alignment vertical="top"/>
    </xf>
    <xf numFmtId="169" fontId="51" fillId="0" borderId="55" xfId="14" applyNumberFormat="1" applyFont="1" applyBorder="1" applyAlignment="1">
      <alignment vertical="top"/>
    </xf>
    <xf numFmtId="3" fontId="51" fillId="0" borderId="55" xfId="0" applyNumberFormat="1" applyFont="1" applyBorder="1" applyAlignment="1">
      <alignment vertical="top"/>
    </xf>
    <xf numFmtId="3" fontId="51" fillId="0" borderId="67" xfId="0" applyNumberFormat="1" applyFont="1" applyBorder="1" applyAlignment="1">
      <alignment vertical="top"/>
    </xf>
    <xf numFmtId="3" fontId="51" fillId="0" borderId="62" xfId="0" applyNumberFormat="1" applyFont="1" applyBorder="1" applyAlignment="1">
      <alignment vertical="top"/>
    </xf>
    <xf numFmtId="0" fontId="46" fillId="0" borderId="72" xfId="0" applyFont="1" applyBorder="1" applyAlignment="1">
      <alignment horizontal="center" vertical="top"/>
    </xf>
    <xf numFmtId="0" fontId="47" fillId="26" borderId="54" xfId="0" applyFont="1" applyFill="1" applyBorder="1" applyAlignment="1">
      <alignment vertical="top" wrapText="1"/>
    </xf>
    <xf numFmtId="0" fontId="47" fillId="26" borderId="55" xfId="0" applyFont="1" applyFill="1" applyBorder="1" applyAlignment="1">
      <alignment vertical="top" wrapText="1"/>
    </xf>
    <xf numFmtId="0" fontId="47" fillId="26" borderId="56" xfId="0" applyFont="1" applyFill="1" applyBorder="1" applyAlignment="1">
      <alignment vertical="top" wrapText="1"/>
    </xf>
    <xf numFmtId="169" fontId="47" fillId="26" borderId="40" xfId="14" applyNumberFormat="1" applyFont="1" applyFill="1" applyBorder="1" applyAlignment="1">
      <alignment vertical="top" wrapText="1"/>
    </xf>
    <xf numFmtId="169" fontId="5" fillId="0" borderId="66" xfId="14" applyNumberFormat="1" applyFont="1" applyBorder="1" applyAlignment="1">
      <alignment horizontal="center" vertical="top" wrapText="1"/>
    </xf>
    <xf numFmtId="169" fontId="5" fillId="0" borderId="73" xfId="14" applyNumberFormat="1" applyFont="1" applyBorder="1" applyAlignment="1">
      <alignment horizontal="center" vertical="top" wrapText="1"/>
    </xf>
    <xf numFmtId="0" fontId="47" fillId="26" borderId="74" xfId="0" applyFont="1" applyFill="1" applyBorder="1" applyAlignment="1">
      <alignment vertical="top"/>
    </xf>
    <xf numFmtId="0" fontId="47" fillId="26" borderId="75" xfId="0" applyFont="1" applyFill="1" applyBorder="1" applyAlignment="1">
      <alignment vertical="top"/>
    </xf>
    <xf numFmtId="0" fontId="46" fillId="0" borderId="78" xfId="0" applyFont="1" applyBorder="1" applyAlignment="1">
      <alignment horizontal="center" vertical="top"/>
    </xf>
    <xf numFmtId="0" fontId="46" fillId="0" borderId="79" xfId="0" applyFont="1" applyBorder="1" applyAlignment="1">
      <alignment horizontal="center" vertical="top"/>
    </xf>
    <xf numFmtId="0" fontId="46" fillId="0" borderId="80" xfId="0" applyFont="1" applyBorder="1" applyAlignment="1">
      <alignment horizontal="center" vertical="top"/>
    </xf>
    <xf numFmtId="0" fontId="46" fillId="0" borderId="81" xfId="0" applyFont="1" applyBorder="1" applyAlignment="1">
      <alignment horizontal="center" vertical="top"/>
    </xf>
    <xf numFmtId="0" fontId="52" fillId="0" borderId="76" xfId="0" applyFont="1" applyBorder="1" applyAlignment="1">
      <alignment horizontal="center" vertical="top"/>
    </xf>
    <xf numFmtId="0" fontId="52" fillId="0" borderId="82" xfId="0" applyFont="1" applyBorder="1" applyAlignment="1">
      <alignment horizontal="center" vertical="top"/>
    </xf>
    <xf numFmtId="0" fontId="52" fillId="0" borderId="77" xfId="0" applyFont="1" applyBorder="1" applyAlignment="1">
      <alignment horizontal="center" vertical="top"/>
    </xf>
  </cellXfs>
  <cellStyles count="15">
    <cellStyle name="Comma" xfId="14" builtinId="3"/>
    <cellStyle name="Comma 2" xfId="3" xr:uid="{DD9FF1F4-C8F8-4D5F-A12E-4973AFED3990}"/>
    <cellStyle name="Comma 2 2" xfId="11" xr:uid="{32078B6B-3EB7-443D-8FF4-196ADE4E80A4}"/>
    <cellStyle name="Comma 3" xfId="9" xr:uid="{3147F9CB-3BEA-46DB-B948-6DC18024A680}"/>
    <cellStyle name="Currency" xfId="13" builtinId="4"/>
    <cellStyle name="Normal" xfId="0" builtinId="0"/>
    <cellStyle name="Normal 2" xfId="1" xr:uid="{5F165485-104B-4E45-AB17-4F32698561C5}"/>
    <cellStyle name="Normal 2 2" xfId="5" xr:uid="{D170F2C9-8345-475C-B86F-AA37BC4A9D0C}"/>
    <cellStyle name="Normal 2 2 2" xfId="7" xr:uid="{E49B05B3-D948-4047-B378-AA18456AEB3E}"/>
    <cellStyle name="Normal 3" xfId="12" xr:uid="{1B7B99C0-17D8-43D2-820C-AFB250B8149B}"/>
    <cellStyle name="Normal 3 2 2" xfId="2" xr:uid="{FBB9C3A7-73EA-429A-B103-2032D26509E4}"/>
    <cellStyle name="Normal 4" xfId="8" xr:uid="{B90519BA-96E8-41A9-BD69-04B8548A9BEE}"/>
    <cellStyle name="Percent" xfId="6" builtinId="5"/>
    <cellStyle name="Percent 2" xfId="4" xr:uid="{4C1BB01F-CB04-47F9-99C5-22C8F242FBE1}"/>
    <cellStyle name="Percent 4" xfId="10" xr:uid="{AD38F697-5C2F-4535-87D9-2096A5584746}"/>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EA4B-9A04-4667-A41F-98A59AC0B68D}">
  <sheetPr>
    <pageSetUpPr fitToPage="1"/>
  </sheetPr>
  <dimension ref="A1:U355"/>
  <sheetViews>
    <sheetView zoomScale="60" zoomScaleNormal="60" workbookViewId="0">
      <pane ySplit="8" topLeftCell="A184" activePane="bottomLeft" state="frozen"/>
      <selection pane="bottomLeft" activeCell="C216" sqref="C216:C219"/>
    </sheetView>
  </sheetViews>
  <sheetFormatPr defaultColWidth="8.7109375" defaultRowHeight="15" x14ac:dyDescent="0.25"/>
  <cols>
    <col min="1" max="1" width="33.140625" style="67" customWidth="1"/>
    <col min="2" max="2" width="13.5703125" style="67" customWidth="1"/>
    <col min="3" max="3" width="35.7109375" style="67" customWidth="1"/>
    <col min="4" max="4" width="35.7109375" style="67" hidden="1" customWidth="1"/>
    <col min="5" max="5" width="8.7109375" style="67"/>
    <col min="6" max="6" width="69.7109375" style="67" customWidth="1"/>
    <col min="7" max="7" width="23.5703125" style="67" customWidth="1"/>
    <col min="8" max="8" width="8.7109375" style="285"/>
    <col min="9" max="9" width="9.7109375" style="67" customWidth="1"/>
    <col min="10" max="10" width="14.42578125" style="67" customWidth="1"/>
    <col min="11" max="11" width="14.7109375" style="67" customWidth="1"/>
    <col min="12" max="12" width="11.28515625" style="67" customWidth="1"/>
    <col min="13" max="13" width="12.7109375" style="67" hidden="1" customWidth="1"/>
    <col min="14" max="14" width="18.7109375" style="67" hidden="1" customWidth="1"/>
    <col min="15" max="16384" width="8.7109375" style="67"/>
  </cols>
  <sheetData>
    <row r="1" spans="1:14" ht="18.75" x14ac:dyDescent="0.25">
      <c r="A1" s="368" t="s">
        <v>388</v>
      </c>
      <c r="B1" s="368"/>
      <c r="C1" s="368"/>
      <c r="D1" s="368"/>
      <c r="E1" s="368"/>
      <c r="F1" s="368"/>
      <c r="G1" s="368"/>
      <c r="H1" s="368"/>
      <c r="I1" s="368"/>
      <c r="J1" s="368"/>
      <c r="K1" s="368"/>
      <c r="L1" s="368"/>
    </row>
    <row r="2" spans="1:14" ht="12.6" customHeight="1" x14ac:dyDescent="0.25">
      <c r="A2" s="465" t="s">
        <v>0</v>
      </c>
      <c r="B2" s="465"/>
      <c r="C2" s="465"/>
      <c r="D2" s="465"/>
      <c r="E2" s="465"/>
      <c r="F2" s="465"/>
      <c r="G2" s="465"/>
      <c r="H2" s="465"/>
      <c r="I2" s="465"/>
      <c r="J2" s="465"/>
      <c r="K2" s="465"/>
      <c r="L2" s="465"/>
    </row>
    <row r="3" spans="1:14" ht="12.6" customHeight="1" x14ac:dyDescent="0.25">
      <c r="A3" s="216" t="s">
        <v>383</v>
      </c>
      <c r="B3" s="216"/>
      <c r="C3" s="226"/>
      <c r="D3" s="226"/>
      <c r="E3" s="216"/>
      <c r="F3" s="216"/>
      <c r="G3" s="216"/>
      <c r="H3" s="276"/>
      <c r="I3" s="216"/>
      <c r="J3" s="216"/>
      <c r="K3" s="216"/>
      <c r="L3" s="216"/>
    </row>
    <row r="4" spans="1:14" ht="12.6" customHeight="1" x14ac:dyDescent="0.25">
      <c r="A4" s="216" t="s">
        <v>303</v>
      </c>
      <c r="B4" s="225"/>
      <c r="C4" s="226"/>
      <c r="D4" s="226"/>
      <c r="E4" s="216"/>
      <c r="F4" s="216"/>
      <c r="G4" s="216"/>
      <c r="H4" s="276"/>
      <c r="I4" s="216"/>
      <c r="J4" s="216"/>
      <c r="K4" s="216"/>
      <c r="L4" s="216"/>
    </row>
    <row r="5" spans="1:14" ht="12.6" hidden="1" customHeight="1" x14ac:dyDescent="0.25">
      <c r="A5" s="216" t="s">
        <v>384</v>
      </c>
      <c r="B5" s="224"/>
      <c r="C5" s="226"/>
      <c r="D5" s="226"/>
      <c r="E5" s="216"/>
      <c r="F5" s="216"/>
      <c r="G5" s="216"/>
      <c r="H5" s="276"/>
      <c r="I5" s="216"/>
      <c r="J5" s="216"/>
      <c r="K5" s="216"/>
      <c r="L5" s="216"/>
    </row>
    <row r="6" spans="1:14" ht="12.6" customHeight="1" x14ac:dyDescent="0.25">
      <c r="A6" s="216" t="s">
        <v>385</v>
      </c>
      <c r="B6" s="223"/>
      <c r="C6" s="226"/>
      <c r="D6" s="226"/>
      <c r="E6" s="216"/>
      <c r="F6" s="216"/>
      <c r="G6" s="216"/>
      <c r="H6" s="276"/>
      <c r="I6" s="216"/>
      <c r="J6" s="216"/>
      <c r="K6" s="216"/>
      <c r="L6" s="216"/>
    </row>
    <row r="7" spans="1:14" ht="12.6" customHeight="1" x14ac:dyDescent="0.25">
      <c r="A7" s="216" t="s">
        <v>386</v>
      </c>
      <c r="B7" s="228"/>
      <c r="C7" s="226"/>
      <c r="D7" s="226"/>
      <c r="E7" s="216"/>
      <c r="F7" s="216"/>
      <c r="G7" s="216"/>
      <c r="H7" s="276"/>
      <c r="I7" s="216"/>
      <c r="J7" s="216"/>
      <c r="K7" s="216"/>
      <c r="L7" s="216"/>
    </row>
    <row r="8" spans="1:14" hidden="1" x14ac:dyDescent="0.25">
      <c r="A8" s="222" t="s">
        <v>387</v>
      </c>
      <c r="B8" s="227"/>
      <c r="C8" s="69"/>
      <c r="D8" s="69"/>
      <c r="E8" s="69"/>
      <c r="F8" s="69"/>
      <c r="G8" s="69"/>
      <c r="H8" s="277"/>
      <c r="I8" s="69"/>
      <c r="J8" s="69"/>
      <c r="K8" s="369">
        <v>2023</v>
      </c>
      <c r="L8" s="369"/>
    </row>
    <row r="9" spans="1:14" x14ac:dyDescent="0.25">
      <c r="A9" s="70" t="s">
        <v>1</v>
      </c>
      <c r="B9" s="71" t="s">
        <v>2</v>
      </c>
      <c r="C9" s="70" t="s">
        <v>3</v>
      </c>
      <c r="D9" s="70"/>
      <c r="E9" s="70" t="s">
        <v>4</v>
      </c>
      <c r="F9" s="70" t="s">
        <v>5</v>
      </c>
      <c r="G9" s="70" t="s">
        <v>6</v>
      </c>
      <c r="H9" s="278" t="s">
        <v>7</v>
      </c>
      <c r="I9" s="70" t="s">
        <v>8</v>
      </c>
      <c r="J9" s="71" t="s">
        <v>9</v>
      </c>
      <c r="K9" s="72" t="s">
        <v>10</v>
      </c>
      <c r="L9" s="72" t="s">
        <v>11</v>
      </c>
      <c r="M9" s="72" t="s">
        <v>415</v>
      </c>
      <c r="N9" s="72" t="s">
        <v>416</v>
      </c>
    </row>
    <row r="10" spans="1:14" hidden="1" x14ac:dyDescent="0.25">
      <c r="A10" s="370" t="s">
        <v>12</v>
      </c>
      <c r="B10" s="367" t="s">
        <v>13</v>
      </c>
      <c r="C10" s="367" t="s">
        <v>14</v>
      </c>
      <c r="D10" s="233"/>
      <c r="E10" s="373" t="s">
        <v>15</v>
      </c>
      <c r="F10" s="373" t="s">
        <v>16</v>
      </c>
      <c r="G10" s="373" t="s">
        <v>17</v>
      </c>
      <c r="H10" s="374" t="s">
        <v>18</v>
      </c>
      <c r="I10" s="73" t="s">
        <v>19</v>
      </c>
      <c r="J10" s="74">
        <v>0.26</v>
      </c>
      <c r="K10" s="74">
        <v>0.4</v>
      </c>
      <c r="L10" s="75">
        <v>0.17100000000000001</v>
      </c>
    </row>
    <row r="11" spans="1:14" hidden="1" x14ac:dyDescent="0.25">
      <c r="A11" s="371"/>
      <c r="B11" s="367"/>
      <c r="C11" s="367"/>
      <c r="D11" s="233"/>
      <c r="E11" s="373"/>
      <c r="F11" s="373"/>
      <c r="G11" s="373"/>
      <c r="H11" s="374"/>
      <c r="I11" s="73" t="s">
        <v>20</v>
      </c>
      <c r="J11" s="74"/>
      <c r="K11" s="74"/>
      <c r="L11" s="76"/>
    </row>
    <row r="12" spans="1:14" hidden="1" x14ac:dyDescent="0.25">
      <c r="A12" s="371"/>
      <c r="B12" s="367"/>
      <c r="C12" s="367"/>
      <c r="D12" s="233"/>
      <c r="E12" s="373"/>
      <c r="F12" s="373"/>
      <c r="G12" s="373"/>
      <c r="H12" s="374"/>
      <c r="I12" s="73" t="s">
        <v>21</v>
      </c>
      <c r="J12" s="74"/>
      <c r="K12" s="74"/>
      <c r="L12" s="76"/>
    </row>
    <row r="13" spans="1:14" hidden="1" x14ac:dyDescent="0.25">
      <c r="A13" s="371"/>
      <c r="B13" s="367"/>
      <c r="C13" s="367"/>
      <c r="D13" s="233"/>
      <c r="E13" s="373"/>
      <c r="F13" s="373"/>
      <c r="G13" s="373"/>
      <c r="H13" s="374"/>
      <c r="I13" s="73" t="s">
        <v>22</v>
      </c>
      <c r="J13" s="74"/>
      <c r="K13" s="74"/>
      <c r="L13" s="76"/>
    </row>
    <row r="14" spans="1:14" ht="38.25" hidden="1" x14ac:dyDescent="0.25">
      <c r="A14" s="371"/>
      <c r="B14" s="367" t="s">
        <v>23</v>
      </c>
      <c r="C14" s="367" t="s">
        <v>24</v>
      </c>
      <c r="D14" s="233"/>
      <c r="E14" s="373" t="s">
        <v>25</v>
      </c>
      <c r="F14" s="373" t="s">
        <v>26</v>
      </c>
      <c r="G14" s="373" t="s">
        <v>17</v>
      </c>
      <c r="H14" s="356" t="s">
        <v>18</v>
      </c>
      <c r="I14" s="73" t="s">
        <v>19</v>
      </c>
      <c r="J14" s="76" t="s">
        <v>27</v>
      </c>
      <c r="K14" s="74">
        <v>0.5</v>
      </c>
      <c r="L14" s="77"/>
    </row>
    <row r="15" spans="1:14" hidden="1" x14ac:dyDescent="0.25">
      <c r="A15" s="371"/>
      <c r="B15" s="367"/>
      <c r="C15" s="367"/>
      <c r="D15" s="233"/>
      <c r="E15" s="373"/>
      <c r="F15" s="373"/>
      <c r="G15" s="373"/>
      <c r="H15" s="357"/>
      <c r="I15" s="73" t="s">
        <v>20</v>
      </c>
      <c r="J15" s="76"/>
      <c r="K15" s="74"/>
      <c r="L15" s="74"/>
    </row>
    <row r="16" spans="1:14" hidden="1" x14ac:dyDescent="0.25">
      <c r="A16" s="371"/>
      <c r="B16" s="367"/>
      <c r="C16" s="367"/>
      <c r="D16" s="233"/>
      <c r="E16" s="373"/>
      <c r="F16" s="373"/>
      <c r="G16" s="373"/>
      <c r="H16" s="357"/>
      <c r="I16" s="73" t="s">
        <v>21</v>
      </c>
      <c r="J16" s="76"/>
      <c r="K16" s="74"/>
      <c r="L16" s="74"/>
    </row>
    <row r="17" spans="1:12" ht="14.65" hidden="1" customHeight="1" x14ac:dyDescent="0.25">
      <c r="A17" s="371"/>
      <c r="B17" s="367"/>
      <c r="C17" s="367"/>
      <c r="D17" s="233"/>
      <c r="E17" s="373"/>
      <c r="F17" s="373"/>
      <c r="G17" s="373"/>
      <c r="H17" s="358"/>
      <c r="I17" s="73" t="s">
        <v>22</v>
      </c>
      <c r="J17" s="76"/>
      <c r="K17" s="74"/>
      <c r="L17" s="74"/>
    </row>
    <row r="18" spans="1:12" ht="14.65" hidden="1" customHeight="1" x14ac:dyDescent="0.25">
      <c r="A18" s="371"/>
      <c r="B18" s="367" t="s">
        <v>28</v>
      </c>
      <c r="C18" s="367" t="s">
        <v>29</v>
      </c>
      <c r="D18" s="233"/>
      <c r="E18" s="373" t="s">
        <v>25</v>
      </c>
      <c r="F18" s="373" t="s">
        <v>30</v>
      </c>
      <c r="G18" s="373" t="s">
        <v>17</v>
      </c>
      <c r="H18" s="374" t="s">
        <v>18</v>
      </c>
      <c r="I18" s="73" t="s">
        <v>19</v>
      </c>
      <c r="J18" s="76" t="s">
        <v>31</v>
      </c>
      <c r="K18" s="74">
        <v>0.4</v>
      </c>
      <c r="L18" s="74">
        <v>0.36</v>
      </c>
    </row>
    <row r="19" spans="1:12" ht="14.65" hidden="1" customHeight="1" x14ac:dyDescent="0.25">
      <c r="A19" s="371"/>
      <c r="B19" s="367"/>
      <c r="C19" s="367"/>
      <c r="D19" s="233"/>
      <c r="E19" s="373"/>
      <c r="F19" s="373"/>
      <c r="G19" s="373"/>
      <c r="H19" s="374"/>
      <c r="I19" s="73" t="s">
        <v>20</v>
      </c>
      <c r="J19" s="76"/>
      <c r="K19" s="76"/>
      <c r="L19" s="74"/>
    </row>
    <row r="20" spans="1:12" ht="14.65" hidden="1" customHeight="1" x14ac:dyDescent="0.25">
      <c r="A20" s="371"/>
      <c r="B20" s="367"/>
      <c r="C20" s="367"/>
      <c r="D20" s="233"/>
      <c r="E20" s="373"/>
      <c r="F20" s="373"/>
      <c r="G20" s="373"/>
      <c r="H20" s="374"/>
      <c r="I20" s="73" t="s">
        <v>21</v>
      </c>
      <c r="J20" s="76"/>
      <c r="K20" s="76"/>
      <c r="L20" s="74"/>
    </row>
    <row r="21" spans="1:12" ht="14.65" hidden="1" customHeight="1" x14ac:dyDescent="0.25">
      <c r="A21" s="371"/>
      <c r="B21" s="367"/>
      <c r="C21" s="367"/>
      <c r="D21" s="233"/>
      <c r="E21" s="373"/>
      <c r="F21" s="373"/>
      <c r="G21" s="373"/>
      <c r="H21" s="374"/>
      <c r="I21" s="73" t="s">
        <v>22</v>
      </c>
      <c r="J21" s="76"/>
      <c r="K21" s="76"/>
      <c r="L21" s="74"/>
    </row>
    <row r="22" spans="1:12" ht="14.65" hidden="1" customHeight="1" x14ac:dyDescent="0.25">
      <c r="A22" s="371"/>
      <c r="B22" s="367" t="s">
        <v>32</v>
      </c>
      <c r="C22" s="367" t="s">
        <v>33</v>
      </c>
      <c r="D22" s="233"/>
      <c r="E22" s="373" t="s">
        <v>15</v>
      </c>
      <c r="F22" s="374" t="s">
        <v>34</v>
      </c>
      <c r="G22" s="373" t="s">
        <v>17</v>
      </c>
      <c r="H22" s="374" t="s">
        <v>18</v>
      </c>
      <c r="I22" s="73" t="s">
        <v>19</v>
      </c>
      <c r="J22" s="74"/>
      <c r="K22" s="78">
        <v>2.8000000000000001E-2</v>
      </c>
      <c r="L22" s="79"/>
    </row>
    <row r="23" spans="1:12" ht="14.65" hidden="1" customHeight="1" x14ac:dyDescent="0.25">
      <c r="A23" s="371"/>
      <c r="B23" s="367"/>
      <c r="C23" s="367"/>
      <c r="D23" s="233"/>
      <c r="E23" s="373"/>
      <c r="F23" s="374"/>
      <c r="G23" s="373"/>
      <c r="H23" s="374"/>
      <c r="I23" s="73" t="s">
        <v>20</v>
      </c>
      <c r="J23" s="74"/>
      <c r="K23" s="80"/>
      <c r="L23" s="80"/>
    </row>
    <row r="24" spans="1:12" ht="14.65" hidden="1" customHeight="1" x14ac:dyDescent="0.25">
      <c r="A24" s="371"/>
      <c r="B24" s="367"/>
      <c r="C24" s="367"/>
      <c r="D24" s="233"/>
      <c r="E24" s="373"/>
      <c r="F24" s="374"/>
      <c r="G24" s="373"/>
      <c r="H24" s="374"/>
      <c r="I24" s="73" t="s">
        <v>21</v>
      </c>
      <c r="J24" s="74"/>
      <c r="K24" s="80"/>
      <c r="L24" s="80"/>
    </row>
    <row r="25" spans="1:12" ht="14.65" hidden="1" customHeight="1" x14ac:dyDescent="0.25">
      <c r="A25" s="371"/>
      <c r="B25" s="367"/>
      <c r="C25" s="367"/>
      <c r="D25" s="233"/>
      <c r="E25" s="373"/>
      <c r="F25" s="374"/>
      <c r="G25" s="373"/>
      <c r="H25" s="374"/>
      <c r="I25" s="73" t="s">
        <v>22</v>
      </c>
      <c r="J25" s="74"/>
      <c r="K25" s="80"/>
      <c r="L25" s="80"/>
    </row>
    <row r="26" spans="1:12" ht="14.65" hidden="1" customHeight="1" x14ac:dyDescent="0.25">
      <c r="A26" s="371"/>
      <c r="B26" s="375" t="s">
        <v>35</v>
      </c>
      <c r="C26" s="378" t="s">
        <v>36</v>
      </c>
      <c r="D26" s="256"/>
      <c r="E26" s="378" t="s">
        <v>15</v>
      </c>
      <c r="F26" s="378" t="s">
        <v>37</v>
      </c>
      <c r="G26" s="378" t="s">
        <v>38</v>
      </c>
      <c r="H26" s="381" t="s">
        <v>39</v>
      </c>
      <c r="I26" s="81" t="s">
        <v>19</v>
      </c>
      <c r="J26" s="82">
        <v>0.65</v>
      </c>
      <c r="K26" s="74">
        <v>0.45</v>
      </c>
      <c r="L26" s="76"/>
    </row>
    <row r="27" spans="1:12" ht="14.65" hidden="1" customHeight="1" x14ac:dyDescent="0.25">
      <c r="A27" s="371"/>
      <c r="B27" s="376"/>
      <c r="C27" s="379"/>
      <c r="D27" s="241"/>
      <c r="E27" s="379"/>
      <c r="F27" s="379"/>
      <c r="G27" s="379"/>
      <c r="H27" s="382"/>
      <c r="I27" s="73" t="s">
        <v>20</v>
      </c>
      <c r="J27" s="83">
        <v>0.77</v>
      </c>
      <c r="K27" s="74">
        <v>0.45</v>
      </c>
      <c r="L27" s="76"/>
    </row>
    <row r="28" spans="1:12" ht="14.65" hidden="1" customHeight="1" x14ac:dyDescent="0.25">
      <c r="A28" s="371"/>
      <c r="B28" s="376"/>
      <c r="C28" s="379"/>
      <c r="D28" s="241"/>
      <c r="E28" s="379"/>
      <c r="F28" s="379"/>
      <c r="G28" s="379"/>
      <c r="H28" s="382"/>
      <c r="I28" s="73" t="s">
        <v>21</v>
      </c>
      <c r="J28" s="83">
        <v>0.82</v>
      </c>
      <c r="K28" s="74">
        <v>0.45</v>
      </c>
      <c r="L28" s="76"/>
    </row>
    <row r="29" spans="1:12" ht="14.65" hidden="1" customHeight="1" x14ac:dyDescent="0.25">
      <c r="A29" s="371"/>
      <c r="B29" s="377"/>
      <c r="C29" s="380"/>
      <c r="D29" s="257"/>
      <c r="E29" s="380"/>
      <c r="F29" s="380"/>
      <c r="G29" s="380"/>
      <c r="H29" s="383"/>
      <c r="I29" s="73" t="s">
        <v>22</v>
      </c>
      <c r="J29" s="83">
        <v>0.56999999999999995</v>
      </c>
      <c r="K29" s="74">
        <v>0.4</v>
      </c>
      <c r="L29" s="76"/>
    </row>
    <row r="30" spans="1:12" ht="14.65" customHeight="1" x14ac:dyDescent="0.25">
      <c r="A30" s="371"/>
      <c r="B30" s="388" t="s">
        <v>40</v>
      </c>
      <c r="C30" s="391" t="s">
        <v>389</v>
      </c>
      <c r="D30" s="394"/>
      <c r="E30" s="391" t="s">
        <v>15</v>
      </c>
      <c r="F30" s="391" t="s">
        <v>393</v>
      </c>
      <c r="G30" s="392" t="s">
        <v>41</v>
      </c>
      <c r="H30" s="374" t="s">
        <v>39</v>
      </c>
      <c r="I30" s="81" t="s">
        <v>19</v>
      </c>
      <c r="J30" s="84">
        <v>0.1</v>
      </c>
      <c r="K30" s="84">
        <v>0.1</v>
      </c>
      <c r="L30" s="86"/>
    </row>
    <row r="31" spans="1:12" ht="14.65" customHeight="1" x14ac:dyDescent="0.25">
      <c r="A31" s="371"/>
      <c r="B31" s="389"/>
      <c r="C31" s="391"/>
      <c r="D31" s="395"/>
      <c r="E31" s="391"/>
      <c r="F31" s="391"/>
      <c r="G31" s="391"/>
      <c r="H31" s="374"/>
      <c r="I31" s="73" t="s">
        <v>20</v>
      </c>
      <c r="J31" s="84">
        <v>0.05</v>
      </c>
      <c r="K31" s="84">
        <v>0.05</v>
      </c>
      <c r="L31" s="86"/>
    </row>
    <row r="32" spans="1:12" ht="14.65" customHeight="1" x14ac:dyDescent="0.25">
      <c r="A32" s="371"/>
      <c r="B32" s="389"/>
      <c r="C32" s="391"/>
      <c r="D32" s="395"/>
      <c r="E32" s="391"/>
      <c r="F32" s="391"/>
      <c r="G32" s="391"/>
      <c r="H32" s="374"/>
      <c r="I32" s="73" t="s">
        <v>21</v>
      </c>
      <c r="J32" s="84">
        <v>0.11</v>
      </c>
      <c r="K32" s="84">
        <v>0.11</v>
      </c>
      <c r="L32" s="86"/>
    </row>
    <row r="33" spans="1:15" ht="87" customHeight="1" x14ac:dyDescent="0.25">
      <c r="A33" s="372"/>
      <c r="B33" s="390"/>
      <c r="C33" s="391"/>
      <c r="D33" s="396"/>
      <c r="E33" s="391"/>
      <c r="F33" s="391"/>
      <c r="G33" s="391"/>
      <c r="H33" s="374"/>
      <c r="I33" s="73" t="s">
        <v>22</v>
      </c>
      <c r="J33" s="84">
        <v>0.06</v>
      </c>
      <c r="K33" s="84">
        <v>0.06</v>
      </c>
      <c r="L33" s="86"/>
    </row>
    <row r="34" spans="1:15" ht="14.65" hidden="1" customHeight="1" x14ac:dyDescent="0.25">
      <c r="A34" s="87"/>
      <c r="B34" s="87"/>
      <c r="C34" s="88"/>
      <c r="D34" s="88"/>
      <c r="E34" s="88"/>
      <c r="F34" s="89"/>
      <c r="G34" s="88"/>
      <c r="H34" s="89"/>
      <c r="I34" s="87"/>
      <c r="J34" s="90"/>
    </row>
    <row r="35" spans="1:15" ht="14.65" hidden="1" customHeight="1" x14ac:dyDescent="0.25">
      <c r="A35" s="68"/>
      <c r="B35" s="69"/>
      <c r="C35" s="69"/>
      <c r="D35" s="69"/>
      <c r="E35" s="69"/>
      <c r="F35" s="69"/>
      <c r="G35" s="69"/>
      <c r="H35" s="277"/>
      <c r="I35" s="69"/>
      <c r="J35" s="69"/>
      <c r="K35" s="397">
        <v>2023</v>
      </c>
      <c r="L35" s="398"/>
    </row>
    <row r="36" spans="1:15" ht="14.65" hidden="1" customHeight="1" x14ac:dyDescent="0.25">
      <c r="A36" s="91" t="s">
        <v>1</v>
      </c>
      <c r="B36" s="92" t="s">
        <v>2</v>
      </c>
      <c r="C36" s="70" t="s">
        <v>42</v>
      </c>
      <c r="D36" s="70"/>
      <c r="E36" s="70" t="s">
        <v>4</v>
      </c>
      <c r="F36" s="70" t="s">
        <v>5</v>
      </c>
      <c r="G36" s="70" t="s">
        <v>6</v>
      </c>
      <c r="H36" s="278" t="s">
        <v>7</v>
      </c>
      <c r="I36" s="93" t="s">
        <v>8</v>
      </c>
      <c r="J36" s="94" t="s">
        <v>9</v>
      </c>
      <c r="K36" s="95" t="s">
        <v>10</v>
      </c>
      <c r="L36" s="72" t="s">
        <v>11</v>
      </c>
    </row>
    <row r="37" spans="1:15" ht="14.65" hidden="1" customHeight="1" x14ac:dyDescent="0.25">
      <c r="A37" s="384" t="s">
        <v>43</v>
      </c>
      <c r="B37" s="367" t="s">
        <v>44</v>
      </c>
      <c r="C37" s="373" t="s">
        <v>45</v>
      </c>
      <c r="D37" s="269"/>
      <c r="E37" s="387" t="s">
        <v>46</v>
      </c>
      <c r="F37" s="373" t="s">
        <v>350</v>
      </c>
      <c r="G37" s="373" t="s">
        <v>47</v>
      </c>
      <c r="H37" s="373" t="s">
        <v>48</v>
      </c>
      <c r="I37" s="96" t="s">
        <v>49</v>
      </c>
      <c r="J37" s="97">
        <v>91206</v>
      </c>
      <c r="K37" s="97">
        <f>SUM(K38:K41)</f>
        <v>177000</v>
      </c>
      <c r="L37" s="97"/>
      <c r="M37" s="98"/>
      <c r="N37" s="98"/>
      <c r="O37" s="98"/>
    </row>
    <row r="38" spans="1:15" ht="14.65" hidden="1" customHeight="1" x14ac:dyDescent="0.25">
      <c r="A38" s="385"/>
      <c r="B38" s="367"/>
      <c r="C38" s="373"/>
      <c r="D38" s="269"/>
      <c r="E38" s="387"/>
      <c r="F38" s="373"/>
      <c r="G38" s="373"/>
      <c r="H38" s="373"/>
      <c r="I38" s="99" t="s">
        <v>19</v>
      </c>
      <c r="J38" s="100">
        <v>91206</v>
      </c>
      <c r="K38" s="100">
        <v>161070</v>
      </c>
      <c r="L38" s="101"/>
      <c r="M38" s="98"/>
      <c r="N38" s="98"/>
      <c r="O38" s="98"/>
    </row>
    <row r="39" spans="1:15" ht="14.65" hidden="1" customHeight="1" x14ac:dyDescent="0.25">
      <c r="A39" s="385"/>
      <c r="B39" s="367"/>
      <c r="C39" s="373"/>
      <c r="D39" s="269"/>
      <c r="E39" s="387"/>
      <c r="F39" s="373"/>
      <c r="G39" s="373"/>
      <c r="H39" s="373"/>
      <c r="I39" s="102" t="s">
        <v>20</v>
      </c>
      <c r="J39" s="101"/>
      <c r="K39" s="101">
        <v>6195</v>
      </c>
      <c r="L39" s="101"/>
      <c r="M39" s="98"/>
      <c r="N39" s="98"/>
      <c r="O39" s="98"/>
    </row>
    <row r="40" spans="1:15" ht="14.65" hidden="1" customHeight="1" x14ac:dyDescent="0.25">
      <c r="A40" s="385"/>
      <c r="B40" s="367"/>
      <c r="C40" s="373"/>
      <c r="D40" s="269"/>
      <c r="E40" s="387"/>
      <c r="F40" s="373"/>
      <c r="G40" s="373"/>
      <c r="H40" s="373"/>
      <c r="I40" s="102" t="s">
        <v>21</v>
      </c>
      <c r="J40" s="101"/>
      <c r="K40" s="101">
        <v>4425</v>
      </c>
      <c r="L40" s="101"/>
      <c r="M40" s="98"/>
      <c r="N40" s="98"/>
      <c r="O40" s="98"/>
    </row>
    <row r="41" spans="1:15" ht="14.65" hidden="1" customHeight="1" x14ac:dyDescent="0.25">
      <c r="A41" s="385"/>
      <c r="B41" s="367"/>
      <c r="C41" s="373"/>
      <c r="D41" s="269"/>
      <c r="E41" s="387"/>
      <c r="F41" s="373"/>
      <c r="G41" s="373"/>
      <c r="H41" s="373"/>
      <c r="I41" s="102" t="s">
        <v>22</v>
      </c>
      <c r="J41" s="101"/>
      <c r="K41" s="103">
        <v>5310</v>
      </c>
      <c r="L41" s="101"/>
      <c r="M41" s="98"/>
      <c r="N41" s="98"/>
      <c r="O41" s="98"/>
    </row>
    <row r="42" spans="1:15" ht="14.65" hidden="1" customHeight="1" x14ac:dyDescent="0.25">
      <c r="A42" s="385"/>
      <c r="B42" s="367"/>
      <c r="C42" s="373"/>
      <c r="D42" s="269"/>
      <c r="E42" s="387"/>
      <c r="F42" s="373"/>
      <c r="G42" s="373"/>
      <c r="H42" s="373"/>
      <c r="I42" s="102" t="s">
        <v>50</v>
      </c>
      <c r="J42" s="101"/>
      <c r="K42" s="104"/>
      <c r="L42" s="101"/>
      <c r="M42" s="98"/>
      <c r="N42" s="98"/>
      <c r="O42" s="98"/>
    </row>
    <row r="43" spans="1:15" ht="14.65" hidden="1" customHeight="1" x14ac:dyDescent="0.25">
      <c r="A43" s="385"/>
      <c r="B43" s="393" t="s">
        <v>351</v>
      </c>
      <c r="C43" s="373" t="s">
        <v>51</v>
      </c>
      <c r="D43" s="269"/>
      <c r="E43" s="387" t="s">
        <v>46</v>
      </c>
      <c r="F43" s="373" t="s">
        <v>349</v>
      </c>
      <c r="G43" s="373" t="s">
        <v>47</v>
      </c>
      <c r="H43" s="373" t="s">
        <v>48</v>
      </c>
      <c r="I43" s="96" t="s">
        <v>49</v>
      </c>
      <c r="J43" s="97"/>
      <c r="K43" s="97">
        <v>1000</v>
      </c>
      <c r="L43" s="97">
        <f>SUM(L44:L48)</f>
        <v>0</v>
      </c>
      <c r="M43" s="98"/>
      <c r="N43" s="98"/>
      <c r="O43" s="98"/>
    </row>
    <row r="44" spans="1:15" ht="14.65" hidden="1" customHeight="1" x14ac:dyDescent="0.25">
      <c r="A44" s="385"/>
      <c r="B44" s="393"/>
      <c r="C44" s="373"/>
      <c r="D44" s="269"/>
      <c r="E44" s="387"/>
      <c r="F44" s="373"/>
      <c r="G44" s="373"/>
      <c r="H44" s="373"/>
      <c r="I44" s="99" t="s">
        <v>19</v>
      </c>
      <c r="J44" s="100"/>
      <c r="K44" s="100"/>
      <c r="L44" s="101"/>
      <c r="M44" s="98"/>
      <c r="N44" s="98"/>
      <c r="O44" s="98"/>
    </row>
    <row r="45" spans="1:15" ht="14.65" hidden="1" customHeight="1" x14ac:dyDescent="0.25">
      <c r="A45" s="385"/>
      <c r="B45" s="393"/>
      <c r="C45" s="373"/>
      <c r="D45" s="269"/>
      <c r="E45" s="387"/>
      <c r="F45" s="373"/>
      <c r="G45" s="373"/>
      <c r="H45" s="373"/>
      <c r="I45" s="102" t="s">
        <v>20</v>
      </c>
      <c r="J45" s="101"/>
      <c r="K45" s="101"/>
      <c r="L45" s="101"/>
      <c r="M45" s="98"/>
      <c r="N45" s="98"/>
      <c r="O45" s="98"/>
    </row>
    <row r="46" spans="1:15" ht="14.65" hidden="1" customHeight="1" x14ac:dyDescent="0.25">
      <c r="A46" s="385"/>
      <c r="B46" s="393"/>
      <c r="C46" s="373"/>
      <c r="D46" s="269"/>
      <c r="E46" s="387"/>
      <c r="F46" s="373"/>
      <c r="G46" s="373"/>
      <c r="H46" s="373"/>
      <c r="I46" s="102" t="s">
        <v>21</v>
      </c>
      <c r="J46" s="101"/>
      <c r="K46" s="101"/>
      <c r="L46" s="101"/>
      <c r="M46" s="98"/>
      <c r="N46" s="98"/>
      <c r="O46" s="98"/>
    </row>
    <row r="47" spans="1:15" ht="14.65" hidden="1" customHeight="1" x14ac:dyDescent="0.25">
      <c r="A47" s="385"/>
      <c r="B47" s="393"/>
      <c r="C47" s="373"/>
      <c r="D47" s="269"/>
      <c r="E47" s="387"/>
      <c r="F47" s="373"/>
      <c r="G47" s="373"/>
      <c r="H47" s="373"/>
      <c r="I47" s="102" t="s">
        <v>22</v>
      </c>
      <c r="J47" s="101"/>
      <c r="K47" s="103"/>
      <c r="L47" s="101"/>
      <c r="M47" s="98"/>
      <c r="N47" s="98"/>
      <c r="O47" s="98"/>
    </row>
    <row r="48" spans="1:15" ht="14.65" hidden="1" customHeight="1" x14ac:dyDescent="0.25">
      <c r="A48" s="386"/>
      <c r="B48" s="393"/>
      <c r="C48" s="373"/>
      <c r="D48" s="269"/>
      <c r="E48" s="387"/>
      <c r="F48" s="373"/>
      <c r="G48" s="373"/>
      <c r="H48" s="373"/>
      <c r="I48" s="102" t="s">
        <v>50</v>
      </c>
      <c r="J48" s="101"/>
      <c r="K48" s="104"/>
      <c r="L48" s="101"/>
      <c r="M48" s="98"/>
      <c r="N48" s="98"/>
      <c r="O48" s="98"/>
    </row>
    <row r="49" spans="1:15" ht="14.65" hidden="1" customHeight="1" x14ac:dyDescent="0.25">
      <c r="A49" s="105" t="s">
        <v>52</v>
      </c>
      <c r="B49" s="106"/>
      <c r="C49" s="106"/>
      <c r="D49" s="106"/>
      <c r="E49" s="106"/>
      <c r="F49" s="106"/>
      <c r="G49" s="106"/>
      <c r="H49" s="107"/>
      <c r="I49" s="108"/>
      <c r="J49" s="108"/>
      <c r="M49" s="98"/>
      <c r="N49" s="98"/>
      <c r="O49" s="98"/>
    </row>
    <row r="50" spans="1:15" ht="14.65" hidden="1" customHeight="1" x14ac:dyDescent="0.25">
      <c r="A50" s="399" t="s">
        <v>53</v>
      </c>
      <c r="B50" s="399"/>
      <c r="C50" s="399"/>
      <c r="D50" s="399"/>
      <c r="E50" s="399"/>
      <c r="F50" s="399"/>
      <c r="G50" s="399"/>
      <c r="H50" s="399"/>
      <c r="I50" s="399"/>
      <c r="J50" s="399"/>
      <c r="M50" s="98"/>
      <c r="N50" s="98"/>
      <c r="O50" s="98"/>
    </row>
    <row r="51" spans="1:15" ht="14.65" hidden="1" customHeight="1" x14ac:dyDescent="0.25">
      <c r="A51" s="68" t="s">
        <v>54</v>
      </c>
      <c r="B51" s="69"/>
      <c r="C51" s="69"/>
      <c r="D51" s="69"/>
      <c r="E51" s="69"/>
      <c r="F51" s="69"/>
      <c r="G51" s="69"/>
      <c r="H51" s="277"/>
      <c r="I51" s="69"/>
      <c r="J51" s="69"/>
      <c r="K51" s="397">
        <v>2023</v>
      </c>
      <c r="L51" s="398"/>
      <c r="M51" s="98"/>
      <c r="N51" s="98"/>
      <c r="O51" s="98"/>
    </row>
    <row r="52" spans="1:15" ht="14.65" customHeight="1" x14ac:dyDescent="0.25">
      <c r="A52" s="91" t="s">
        <v>1</v>
      </c>
      <c r="B52" s="92" t="s">
        <v>2</v>
      </c>
      <c r="C52" s="70" t="s">
        <v>42</v>
      </c>
      <c r="D52" s="70"/>
      <c r="E52" s="70" t="s">
        <v>4</v>
      </c>
      <c r="F52" s="70" t="s">
        <v>5</v>
      </c>
      <c r="G52" s="70" t="s">
        <v>6</v>
      </c>
      <c r="H52" s="278" t="s">
        <v>7</v>
      </c>
      <c r="I52" s="93" t="s">
        <v>8</v>
      </c>
      <c r="J52" s="94" t="s">
        <v>9</v>
      </c>
      <c r="K52" s="95" t="s">
        <v>10</v>
      </c>
      <c r="L52" s="72" t="s">
        <v>11</v>
      </c>
      <c r="M52" s="98"/>
      <c r="N52" s="98"/>
      <c r="O52" s="98"/>
    </row>
    <row r="53" spans="1:15" ht="14.65" hidden="1" customHeight="1" x14ac:dyDescent="0.25">
      <c r="A53" s="350" t="s">
        <v>55</v>
      </c>
      <c r="B53" s="367" t="s">
        <v>56</v>
      </c>
      <c r="C53" s="400" t="s">
        <v>57</v>
      </c>
      <c r="D53" s="275"/>
      <c r="E53" s="387" t="s">
        <v>46</v>
      </c>
      <c r="F53" s="373" t="s">
        <v>352</v>
      </c>
      <c r="G53" s="373" t="s">
        <v>58</v>
      </c>
      <c r="H53" s="373" t="s">
        <v>48</v>
      </c>
      <c r="I53" s="96" t="s">
        <v>49</v>
      </c>
      <c r="J53" s="109">
        <f>SUM(J54:J58)</f>
        <v>63869</v>
      </c>
      <c r="K53" s="109">
        <f>SUM(K54:K58)</f>
        <v>100000.3</v>
      </c>
      <c r="L53" s="109">
        <f>SUM(L54:L58)</f>
        <v>285</v>
      </c>
      <c r="M53" s="98"/>
      <c r="N53" s="98"/>
      <c r="O53" s="98"/>
    </row>
    <row r="54" spans="1:15" ht="14.65" hidden="1" customHeight="1" x14ac:dyDescent="0.25">
      <c r="A54" s="351"/>
      <c r="B54" s="367"/>
      <c r="C54" s="400"/>
      <c r="D54" s="275"/>
      <c r="E54" s="387"/>
      <c r="F54" s="373"/>
      <c r="G54" s="373"/>
      <c r="H54" s="373"/>
      <c r="I54" s="102" t="s">
        <v>19</v>
      </c>
      <c r="J54" s="101">
        <v>63869</v>
      </c>
      <c r="K54" s="101">
        <v>77724.3</v>
      </c>
      <c r="L54" s="101"/>
      <c r="M54" s="98"/>
      <c r="N54" s="98"/>
      <c r="O54" s="98"/>
    </row>
    <row r="55" spans="1:15" ht="14.65" hidden="1" customHeight="1" x14ac:dyDescent="0.25">
      <c r="A55" s="351"/>
      <c r="B55" s="367"/>
      <c r="C55" s="400"/>
      <c r="D55" s="275"/>
      <c r="E55" s="387"/>
      <c r="F55" s="373"/>
      <c r="G55" s="373"/>
      <c r="H55" s="373"/>
      <c r="I55" s="102" t="s">
        <v>20</v>
      </c>
      <c r="J55" s="101"/>
      <c r="K55" s="101">
        <v>2548</v>
      </c>
      <c r="L55" s="101"/>
      <c r="M55" s="98"/>
      <c r="N55" s="98"/>
      <c r="O55" s="98"/>
    </row>
    <row r="56" spans="1:15" ht="14.65" hidden="1" customHeight="1" x14ac:dyDescent="0.25">
      <c r="A56" s="351"/>
      <c r="B56" s="367"/>
      <c r="C56" s="400"/>
      <c r="D56" s="275"/>
      <c r="E56" s="387"/>
      <c r="F56" s="373"/>
      <c r="G56" s="373"/>
      <c r="H56" s="373"/>
      <c r="I56" s="102" t="s">
        <v>21</v>
      </c>
      <c r="J56" s="101"/>
      <c r="K56" s="101">
        <v>1983</v>
      </c>
      <c r="L56" s="101"/>
      <c r="M56" s="98"/>
      <c r="N56" s="98"/>
      <c r="O56" s="98"/>
    </row>
    <row r="57" spans="1:15" ht="14.65" hidden="1" customHeight="1" x14ac:dyDescent="0.25">
      <c r="A57" s="351"/>
      <c r="B57" s="367"/>
      <c r="C57" s="400"/>
      <c r="D57" s="275"/>
      <c r="E57" s="387"/>
      <c r="F57" s="373"/>
      <c r="G57" s="373"/>
      <c r="H57" s="373"/>
      <c r="I57" s="73" t="s">
        <v>22</v>
      </c>
      <c r="J57" s="101"/>
      <c r="K57" s="101">
        <v>17745</v>
      </c>
      <c r="L57" s="110">
        <v>285</v>
      </c>
      <c r="M57" s="98"/>
      <c r="N57" s="98"/>
      <c r="O57" s="98"/>
    </row>
    <row r="58" spans="1:15" ht="14.65" hidden="1" customHeight="1" x14ac:dyDescent="0.25">
      <c r="A58" s="351"/>
      <c r="B58" s="367"/>
      <c r="C58" s="400"/>
      <c r="D58" s="275"/>
      <c r="E58" s="387"/>
      <c r="F58" s="373"/>
      <c r="G58" s="373"/>
      <c r="H58" s="373"/>
      <c r="I58" s="102" t="s">
        <v>50</v>
      </c>
      <c r="J58" s="101"/>
      <c r="K58" s="101"/>
      <c r="L58" s="101"/>
      <c r="M58" s="98"/>
      <c r="N58" s="98"/>
      <c r="O58" s="98"/>
    </row>
    <row r="59" spans="1:15" ht="14.65" hidden="1" customHeight="1" x14ac:dyDescent="0.25">
      <c r="A59" s="351"/>
      <c r="B59" s="367" t="s">
        <v>59</v>
      </c>
      <c r="C59" s="373" t="s">
        <v>60</v>
      </c>
      <c r="D59" s="269"/>
      <c r="E59" s="387" t="s">
        <v>46</v>
      </c>
      <c r="F59" s="373" t="s">
        <v>353</v>
      </c>
      <c r="G59" s="373" t="s">
        <v>47</v>
      </c>
      <c r="H59" s="373" t="s">
        <v>48</v>
      </c>
      <c r="I59" s="96" t="s">
        <v>49</v>
      </c>
      <c r="J59" s="109">
        <f>SUM(J60:J64)</f>
        <v>23960</v>
      </c>
      <c r="K59" s="109">
        <f>SUM(K60:K64)</f>
        <v>40000</v>
      </c>
      <c r="L59" s="109">
        <f>SUM(L60:L64)</f>
        <v>0</v>
      </c>
      <c r="M59" s="98"/>
      <c r="N59" s="98"/>
      <c r="O59" s="98"/>
    </row>
    <row r="60" spans="1:15" ht="14.65" hidden="1" customHeight="1" x14ac:dyDescent="0.25">
      <c r="A60" s="351"/>
      <c r="B60" s="367"/>
      <c r="C60" s="373"/>
      <c r="D60" s="269"/>
      <c r="E60" s="387"/>
      <c r="F60" s="373"/>
      <c r="G60" s="373"/>
      <c r="H60" s="373"/>
      <c r="I60" s="102" t="s">
        <v>19</v>
      </c>
      <c r="J60" s="101">
        <v>23960</v>
      </c>
      <c r="K60" s="101">
        <v>36000</v>
      </c>
      <c r="L60" s="101"/>
      <c r="M60" s="98"/>
      <c r="N60" s="98"/>
      <c r="O60" s="98"/>
    </row>
    <row r="61" spans="1:15" ht="14.65" hidden="1" customHeight="1" x14ac:dyDescent="0.25">
      <c r="A61" s="351"/>
      <c r="B61" s="367"/>
      <c r="C61" s="373"/>
      <c r="D61" s="269"/>
      <c r="E61" s="387"/>
      <c r="F61" s="373"/>
      <c r="G61" s="373"/>
      <c r="H61" s="373"/>
      <c r="I61" s="102" t="s">
        <v>20</v>
      </c>
      <c r="J61" s="101"/>
      <c r="K61" s="101">
        <v>4000</v>
      </c>
      <c r="L61" s="101"/>
      <c r="M61" s="98"/>
      <c r="N61" s="98"/>
      <c r="O61" s="98"/>
    </row>
    <row r="62" spans="1:15" ht="14.65" hidden="1" customHeight="1" x14ac:dyDescent="0.25">
      <c r="A62" s="351"/>
      <c r="B62" s="367"/>
      <c r="C62" s="373"/>
      <c r="D62" s="269"/>
      <c r="E62" s="387"/>
      <c r="F62" s="373"/>
      <c r="G62" s="373"/>
      <c r="H62" s="373"/>
      <c r="I62" s="102" t="s">
        <v>21</v>
      </c>
      <c r="J62" s="101"/>
      <c r="K62" s="101"/>
      <c r="L62" s="101"/>
      <c r="M62" s="98"/>
      <c r="N62" s="98"/>
      <c r="O62" s="98"/>
    </row>
    <row r="63" spans="1:15" ht="14.65" hidden="1" customHeight="1" x14ac:dyDescent="0.25">
      <c r="A63" s="351"/>
      <c r="B63" s="367"/>
      <c r="C63" s="373"/>
      <c r="D63" s="269"/>
      <c r="E63" s="387"/>
      <c r="F63" s="373"/>
      <c r="G63" s="373"/>
      <c r="H63" s="373"/>
      <c r="I63" s="102" t="s">
        <v>22</v>
      </c>
      <c r="J63" s="101"/>
      <c r="K63" s="101"/>
      <c r="L63" s="101"/>
      <c r="M63" s="98"/>
      <c r="N63" s="98"/>
      <c r="O63" s="98"/>
    </row>
    <row r="64" spans="1:15" ht="14.65" hidden="1" customHeight="1" x14ac:dyDescent="0.25">
      <c r="A64" s="351"/>
      <c r="B64" s="367"/>
      <c r="C64" s="373"/>
      <c r="D64" s="269"/>
      <c r="E64" s="387"/>
      <c r="F64" s="373"/>
      <c r="G64" s="373"/>
      <c r="H64" s="373"/>
      <c r="I64" s="102" t="s">
        <v>50</v>
      </c>
      <c r="J64" s="101"/>
      <c r="K64" s="101"/>
      <c r="L64" s="101"/>
      <c r="M64" s="98"/>
      <c r="N64" s="98"/>
      <c r="O64" s="98"/>
    </row>
    <row r="65" spans="1:15" ht="14.65" customHeight="1" x14ac:dyDescent="0.25">
      <c r="A65" s="351"/>
      <c r="B65" s="401" t="s">
        <v>61</v>
      </c>
      <c r="C65" s="404" t="s">
        <v>447</v>
      </c>
      <c r="D65" s="407" t="s">
        <v>390</v>
      </c>
      <c r="E65" s="407" t="s">
        <v>46</v>
      </c>
      <c r="F65" s="408" t="s">
        <v>396</v>
      </c>
      <c r="G65" s="408" t="s">
        <v>47</v>
      </c>
      <c r="H65" s="373" t="s">
        <v>48</v>
      </c>
      <c r="I65" s="96" t="s">
        <v>49</v>
      </c>
      <c r="J65" s="101"/>
      <c r="K65" s="109">
        <f>SUM(K66:K70)</f>
        <v>2900</v>
      </c>
      <c r="L65" s="101"/>
      <c r="M65" s="98">
        <v>2900</v>
      </c>
      <c r="N65" s="98"/>
      <c r="O65" s="98"/>
    </row>
    <row r="66" spans="1:15" ht="14.65" customHeight="1" x14ac:dyDescent="0.25">
      <c r="A66" s="351"/>
      <c r="B66" s="402"/>
      <c r="C66" s="405"/>
      <c r="D66" s="405"/>
      <c r="E66" s="405"/>
      <c r="F66" s="408"/>
      <c r="G66" s="408"/>
      <c r="H66" s="373"/>
      <c r="I66" s="102" t="s">
        <v>19</v>
      </c>
      <c r="J66" s="101"/>
      <c r="K66" s="101">
        <v>1500</v>
      </c>
      <c r="L66" s="101"/>
      <c r="M66" s="98"/>
      <c r="N66" s="98"/>
      <c r="O66" s="98"/>
    </row>
    <row r="67" spans="1:15" ht="14.65" customHeight="1" x14ac:dyDescent="0.25">
      <c r="A67" s="351"/>
      <c r="B67" s="402"/>
      <c r="C67" s="405"/>
      <c r="D67" s="405"/>
      <c r="E67" s="405"/>
      <c r="F67" s="408"/>
      <c r="G67" s="408"/>
      <c r="H67" s="373"/>
      <c r="I67" s="102" t="s">
        <v>20</v>
      </c>
      <c r="J67" s="101"/>
      <c r="K67" s="101">
        <v>250</v>
      </c>
      <c r="L67" s="101"/>
      <c r="M67" s="98"/>
      <c r="N67" s="98"/>
      <c r="O67" s="98"/>
    </row>
    <row r="68" spans="1:15" ht="14.65" customHeight="1" x14ac:dyDescent="0.25">
      <c r="A68" s="351"/>
      <c r="B68" s="402"/>
      <c r="C68" s="405"/>
      <c r="D68" s="405"/>
      <c r="E68" s="405"/>
      <c r="F68" s="408"/>
      <c r="G68" s="408"/>
      <c r="H68" s="373"/>
      <c r="I68" s="102" t="s">
        <v>21</v>
      </c>
      <c r="J68" s="101"/>
      <c r="K68" s="101">
        <v>250</v>
      </c>
      <c r="L68" s="101"/>
      <c r="M68" s="98"/>
      <c r="N68" s="98"/>
      <c r="O68" s="98"/>
    </row>
    <row r="69" spans="1:15" ht="14.65" customHeight="1" x14ac:dyDescent="0.25">
      <c r="A69" s="351"/>
      <c r="B69" s="402"/>
      <c r="C69" s="405"/>
      <c r="D69" s="405"/>
      <c r="E69" s="405"/>
      <c r="F69" s="408"/>
      <c r="G69" s="408"/>
      <c r="H69" s="373"/>
      <c r="I69" s="102" t="s">
        <v>22</v>
      </c>
      <c r="J69" s="101"/>
      <c r="K69" s="101">
        <v>800</v>
      </c>
      <c r="L69" s="101"/>
      <c r="M69" s="98"/>
      <c r="N69" s="98"/>
      <c r="O69" s="98"/>
    </row>
    <row r="70" spans="1:15" ht="45" customHeight="1" x14ac:dyDescent="0.25">
      <c r="A70" s="351"/>
      <c r="B70" s="403"/>
      <c r="C70" s="406"/>
      <c r="D70" s="406"/>
      <c r="E70" s="406"/>
      <c r="F70" s="408"/>
      <c r="G70" s="408"/>
      <c r="H70" s="373"/>
      <c r="I70" s="102" t="s">
        <v>50</v>
      </c>
      <c r="J70" s="101"/>
      <c r="K70" s="101">
        <v>100</v>
      </c>
      <c r="L70" s="101"/>
      <c r="M70" s="98"/>
      <c r="N70" s="98"/>
      <c r="O70" s="98"/>
    </row>
    <row r="71" spans="1:15" ht="14.65" hidden="1" customHeight="1" x14ac:dyDescent="0.25">
      <c r="A71" s="351"/>
      <c r="B71" s="367" t="s">
        <v>62</v>
      </c>
      <c r="C71" s="373" t="s">
        <v>354</v>
      </c>
      <c r="D71" s="269"/>
      <c r="E71" s="387" t="s">
        <v>46</v>
      </c>
      <c r="F71" s="373" t="s">
        <v>356</v>
      </c>
      <c r="G71" s="373" t="s">
        <v>47</v>
      </c>
      <c r="H71" s="373" t="s">
        <v>48</v>
      </c>
      <c r="I71" s="96" t="s">
        <v>49</v>
      </c>
      <c r="J71" s="109">
        <f>SUM(J72:J75)</f>
        <v>23846</v>
      </c>
      <c r="K71" s="109">
        <f>SUM(K72:K75)</f>
        <v>37000</v>
      </c>
      <c r="L71" s="109"/>
      <c r="M71" s="98"/>
      <c r="N71" s="98"/>
      <c r="O71" s="98"/>
    </row>
    <row r="72" spans="1:15" ht="14.65" hidden="1" customHeight="1" x14ac:dyDescent="0.25">
      <c r="A72" s="351"/>
      <c r="B72" s="367"/>
      <c r="C72" s="373"/>
      <c r="D72" s="269"/>
      <c r="E72" s="387"/>
      <c r="F72" s="373"/>
      <c r="G72" s="373"/>
      <c r="H72" s="373"/>
      <c r="I72" s="102" t="s">
        <v>19</v>
      </c>
      <c r="J72" s="101">
        <v>23846</v>
      </c>
      <c r="K72" s="101">
        <v>33004</v>
      </c>
      <c r="L72" s="101"/>
      <c r="M72" s="98"/>
      <c r="N72" s="98"/>
      <c r="O72" s="98"/>
    </row>
    <row r="73" spans="1:15" ht="14.65" hidden="1" customHeight="1" x14ac:dyDescent="0.25">
      <c r="A73" s="351"/>
      <c r="B73" s="367"/>
      <c r="C73" s="373"/>
      <c r="D73" s="269"/>
      <c r="E73" s="387"/>
      <c r="F73" s="373"/>
      <c r="G73" s="373"/>
      <c r="H73" s="373"/>
      <c r="I73" s="102" t="s">
        <v>20</v>
      </c>
      <c r="J73" s="101"/>
      <c r="K73" s="101">
        <v>1110</v>
      </c>
      <c r="L73" s="101"/>
      <c r="M73" s="98"/>
      <c r="N73" s="98"/>
      <c r="O73" s="98"/>
    </row>
    <row r="74" spans="1:15" ht="14.65" hidden="1" customHeight="1" x14ac:dyDescent="0.25">
      <c r="A74" s="351"/>
      <c r="B74" s="367"/>
      <c r="C74" s="373"/>
      <c r="D74" s="269"/>
      <c r="E74" s="387"/>
      <c r="F74" s="373"/>
      <c r="G74" s="373"/>
      <c r="H74" s="373"/>
      <c r="I74" s="102" t="s">
        <v>21</v>
      </c>
      <c r="J74" s="101"/>
      <c r="K74" s="101">
        <v>886</v>
      </c>
      <c r="L74" s="101"/>
      <c r="M74" s="98"/>
      <c r="N74" s="98"/>
      <c r="O74" s="98"/>
    </row>
    <row r="75" spans="1:15" ht="14.65" hidden="1" customHeight="1" x14ac:dyDescent="0.25">
      <c r="A75" s="351"/>
      <c r="B75" s="367"/>
      <c r="C75" s="373"/>
      <c r="D75" s="269"/>
      <c r="E75" s="387"/>
      <c r="F75" s="373"/>
      <c r="G75" s="373"/>
      <c r="H75" s="373"/>
      <c r="I75" s="102" t="s">
        <v>22</v>
      </c>
      <c r="J75" s="101"/>
      <c r="K75" s="101">
        <v>2000</v>
      </c>
      <c r="L75" s="110"/>
      <c r="M75" s="98"/>
      <c r="N75" s="98"/>
      <c r="O75" s="98"/>
    </row>
    <row r="76" spans="1:15" ht="14.65" hidden="1" customHeight="1" x14ac:dyDescent="0.25">
      <c r="A76" s="351"/>
      <c r="B76" s="367"/>
      <c r="C76" s="373"/>
      <c r="D76" s="269"/>
      <c r="E76" s="387"/>
      <c r="F76" s="373"/>
      <c r="G76" s="373"/>
      <c r="H76" s="373"/>
      <c r="I76" s="102" t="s">
        <v>50</v>
      </c>
      <c r="J76" s="101"/>
      <c r="K76" s="101"/>
      <c r="L76" s="101"/>
      <c r="M76" s="98"/>
      <c r="N76" s="98"/>
      <c r="O76" s="98"/>
    </row>
    <row r="77" spans="1:15" ht="14.65" hidden="1" customHeight="1" x14ac:dyDescent="0.25">
      <c r="A77" s="351"/>
      <c r="B77" s="393" t="s">
        <v>63</v>
      </c>
      <c r="C77" s="373" t="s">
        <v>64</v>
      </c>
      <c r="D77" s="269"/>
      <c r="E77" s="387" t="s">
        <v>46</v>
      </c>
      <c r="F77" s="373" t="s">
        <v>355</v>
      </c>
      <c r="G77" s="373" t="s">
        <v>47</v>
      </c>
      <c r="H77" s="373" t="s">
        <v>48</v>
      </c>
      <c r="I77" s="96" t="s">
        <v>49</v>
      </c>
      <c r="J77" s="109"/>
      <c r="K77" s="109">
        <v>2835</v>
      </c>
      <c r="L77" s="109"/>
      <c r="M77" s="98"/>
      <c r="N77" s="98"/>
      <c r="O77" s="98"/>
    </row>
    <row r="78" spans="1:15" ht="14.65" hidden="1" customHeight="1" x14ac:dyDescent="0.25">
      <c r="A78" s="351"/>
      <c r="B78" s="393"/>
      <c r="C78" s="373"/>
      <c r="D78" s="269"/>
      <c r="E78" s="387"/>
      <c r="F78" s="373"/>
      <c r="G78" s="373"/>
      <c r="H78" s="373"/>
      <c r="I78" s="102" t="s">
        <v>19</v>
      </c>
      <c r="J78" s="101"/>
      <c r="K78" s="101">
        <v>2181</v>
      </c>
      <c r="L78" s="101"/>
      <c r="M78" s="98"/>
      <c r="N78" s="98"/>
      <c r="O78" s="98"/>
    </row>
    <row r="79" spans="1:15" ht="14.65" hidden="1" customHeight="1" x14ac:dyDescent="0.25">
      <c r="A79" s="351"/>
      <c r="B79" s="393"/>
      <c r="C79" s="373"/>
      <c r="D79" s="269"/>
      <c r="E79" s="387"/>
      <c r="F79" s="373"/>
      <c r="G79" s="373"/>
      <c r="H79" s="373"/>
      <c r="I79" s="102" t="s">
        <v>20</v>
      </c>
      <c r="J79" s="101"/>
      <c r="K79" s="101">
        <v>129</v>
      </c>
      <c r="L79" s="101"/>
      <c r="M79" s="98"/>
      <c r="N79" s="98"/>
      <c r="O79" s="98"/>
    </row>
    <row r="80" spans="1:15" ht="14.65" hidden="1" customHeight="1" x14ac:dyDescent="0.25">
      <c r="A80" s="351"/>
      <c r="B80" s="393"/>
      <c r="C80" s="373"/>
      <c r="D80" s="269"/>
      <c r="E80" s="387"/>
      <c r="F80" s="373"/>
      <c r="G80" s="373"/>
      <c r="H80" s="373"/>
      <c r="I80" s="102" t="s">
        <v>21</v>
      </c>
      <c r="J80" s="101"/>
      <c r="K80" s="101">
        <v>1070</v>
      </c>
      <c r="L80" s="101"/>
      <c r="M80" s="98"/>
      <c r="N80" s="98"/>
      <c r="O80" s="98"/>
    </row>
    <row r="81" spans="1:15" ht="14.65" hidden="1" customHeight="1" x14ac:dyDescent="0.25">
      <c r="A81" s="351"/>
      <c r="B81" s="393"/>
      <c r="C81" s="373"/>
      <c r="D81" s="269"/>
      <c r="E81" s="387"/>
      <c r="F81" s="373"/>
      <c r="G81" s="373"/>
      <c r="H81" s="373"/>
      <c r="I81" s="102" t="s">
        <v>22</v>
      </c>
      <c r="J81" s="101"/>
      <c r="K81" s="101">
        <v>2090</v>
      </c>
      <c r="L81" s="110"/>
      <c r="M81" s="98"/>
      <c r="N81" s="98"/>
      <c r="O81" s="98"/>
    </row>
    <row r="82" spans="1:15" ht="14.65" hidden="1" customHeight="1" x14ac:dyDescent="0.25">
      <c r="A82" s="352"/>
      <c r="B82" s="393"/>
      <c r="C82" s="373"/>
      <c r="D82" s="269"/>
      <c r="E82" s="387"/>
      <c r="F82" s="373"/>
      <c r="G82" s="373"/>
      <c r="H82" s="373"/>
      <c r="I82" s="102" t="s">
        <v>50</v>
      </c>
      <c r="J82" s="101"/>
      <c r="K82" s="101">
        <v>159</v>
      </c>
      <c r="L82" s="101"/>
      <c r="M82" s="98"/>
      <c r="N82" s="98"/>
      <c r="O82" s="98"/>
    </row>
    <row r="83" spans="1:15" ht="14.65" hidden="1" customHeight="1" x14ac:dyDescent="0.25">
      <c r="A83" s="105" t="s">
        <v>65</v>
      </c>
      <c r="B83" s="112"/>
      <c r="C83" s="112"/>
      <c r="D83" s="112"/>
      <c r="E83" s="112"/>
      <c r="F83" s="112"/>
      <c r="G83" s="112"/>
      <c r="H83" s="113"/>
      <c r="I83" s="114"/>
      <c r="J83" s="114"/>
      <c r="K83" s="115"/>
      <c r="L83" s="116"/>
      <c r="M83" s="98"/>
      <c r="N83" s="98"/>
      <c r="O83" s="98"/>
    </row>
    <row r="84" spans="1:15" ht="14.65" hidden="1" customHeight="1" x14ac:dyDescent="0.25">
      <c r="A84" s="117" t="s">
        <v>66</v>
      </c>
      <c r="B84" s="117"/>
      <c r="C84" s="117"/>
      <c r="D84" s="117"/>
      <c r="E84" s="117"/>
      <c r="F84" s="117"/>
      <c r="G84" s="117"/>
      <c r="H84" s="117"/>
      <c r="I84" s="117"/>
      <c r="J84" s="117"/>
      <c r="K84" s="115"/>
      <c r="L84" s="116"/>
      <c r="M84" s="98"/>
      <c r="N84" s="98"/>
      <c r="O84" s="98"/>
    </row>
    <row r="85" spans="1:15" ht="14.65" hidden="1" customHeight="1" x14ac:dyDescent="0.25">
      <c r="A85" s="117" t="s">
        <v>67</v>
      </c>
      <c r="B85" s="117"/>
      <c r="C85" s="117"/>
      <c r="D85" s="117"/>
      <c r="E85" s="117"/>
      <c r="F85" s="117"/>
      <c r="G85" s="117"/>
      <c r="H85" s="117"/>
      <c r="I85" s="117"/>
      <c r="J85" s="117"/>
      <c r="K85" s="115"/>
      <c r="L85" s="116"/>
      <c r="M85" s="98"/>
      <c r="N85" s="98"/>
      <c r="O85" s="98"/>
    </row>
    <row r="86" spans="1:15" ht="14.65" hidden="1" customHeight="1" x14ac:dyDescent="0.25">
      <c r="A86" s="117" t="s">
        <v>68</v>
      </c>
      <c r="B86" s="117"/>
      <c r="C86" s="117"/>
      <c r="D86" s="117"/>
      <c r="E86" s="117"/>
      <c r="F86" s="117"/>
      <c r="G86" s="117"/>
      <c r="H86" s="117"/>
      <c r="I86" s="117"/>
      <c r="J86" s="117"/>
      <c r="K86" s="115"/>
      <c r="L86" s="116"/>
      <c r="M86" s="98"/>
      <c r="N86" s="98"/>
      <c r="O86" s="98"/>
    </row>
    <row r="87" spans="1:15" ht="14.65" hidden="1" customHeight="1" x14ac:dyDescent="0.25">
      <c r="A87" s="118" t="s">
        <v>69</v>
      </c>
      <c r="B87" s="117"/>
      <c r="C87" s="117"/>
      <c r="D87" s="117"/>
      <c r="E87" s="117"/>
      <c r="F87" s="117"/>
      <c r="G87" s="117"/>
      <c r="H87" s="117"/>
      <c r="I87" s="117"/>
      <c r="J87" s="117"/>
      <c r="K87" s="115"/>
      <c r="L87" s="116"/>
      <c r="M87" s="98"/>
      <c r="N87" s="98"/>
      <c r="O87" s="98"/>
    </row>
    <row r="88" spans="1:15" ht="14.65" hidden="1" customHeight="1" x14ac:dyDescent="0.25">
      <c r="A88" s="68"/>
      <c r="B88" s="69"/>
      <c r="C88" s="69"/>
      <c r="D88" s="69"/>
      <c r="E88" s="69"/>
      <c r="F88" s="69"/>
      <c r="G88" s="69"/>
      <c r="H88" s="277"/>
      <c r="I88" s="69"/>
      <c r="J88" s="69"/>
      <c r="K88" s="409">
        <v>2023</v>
      </c>
      <c r="L88" s="410"/>
      <c r="M88" s="98"/>
      <c r="N88" s="98"/>
      <c r="O88" s="98"/>
    </row>
    <row r="89" spans="1:15" ht="22.15" customHeight="1" x14ac:dyDescent="0.25">
      <c r="A89" s="119" t="s">
        <v>1</v>
      </c>
      <c r="B89" s="120" t="s">
        <v>2</v>
      </c>
      <c r="C89" s="121" t="s">
        <v>3</v>
      </c>
      <c r="D89" s="121"/>
      <c r="E89" s="121" t="s">
        <v>4</v>
      </c>
      <c r="F89" s="189" t="s">
        <v>5</v>
      </c>
      <c r="G89" s="182" t="s">
        <v>6</v>
      </c>
      <c r="H89" s="279" t="s">
        <v>7</v>
      </c>
      <c r="I89" s="186" t="s">
        <v>8</v>
      </c>
      <c r="J89" s="95" t="s">
        <v>9</v>
      </c>
      <c r="K89" s="95" t="s">
        <v>10</v>
      </c>
      <c r="L89" s="94" t="s">
        <v>11</v>
      </c>
      <c r="M89" s="122"/>
      <c r="N89" s="98"/>
      <c r="O89" s="98"/>
    </row>
    <row r="90" spans="1:15" ht="28.15" hidden="1" customHeight="1" x14ac:dyDescent="0.25">
      <c r="A90" s="350" t="s">
        <v>70</v>
      </c>
      <c r="B90" s="190" t="s">
        <v>71</v>
      </c>
      <c r="C90" s="81" t="s">
        <v>72</v>
      </c>
      <c r="D90" s="243"/>
      <c r="E90" s="81" t="s">
        <v>46</v>
      </c>
      <c r="F90" s="191" t="s">
        <v>73</v>
      </c>
      <c r="G90" s="73" t="s">
        <v>74</v>
      </c>
      <c r="H90" s="268" t="s">
        <v>75</v>
      </c>
      <c r="I90" s="139"/>
      <c r="J90" s="109"/>
      <c r="K90" s="109">
        <v>338800</v>
      </c>
      <c r="L90" s="152"/>
      <c r="M90" s="122"/>
      <c r="N90" s="192"/>
      <c r="O90" s="98"/>
    </row>
    <row r="91" spans="1:15" ht="54.4" hidden="1" customHeight="1" x14ac:dyDescent="0.25">
      <c r="A91" s="351"/>
      <c r="B91" s="81" t="s">
        <v>76</v>
      </c>
      <c r="C91" s="123" t="s">
        <v>77</v>
      </c>
      <c r="D91" s="273"/>
      <c r="E91" s="123" t="s">
        <v>46</v>
      </c>
      <c r="F91" s="124" t="s">
        <v>78</v>
      </c>
      <c r="G91" s="123" t="s">
        <v>79</v>
      </c>
      <c r="H91" s="273" t="s">
        <v>48</v>
      </c>
      <c r="I91" s="123"/>
      <c r="J91" s="187"/>
      <c r="K91" s="188">
        <v>3948</v>
      </c>
      <c r="L91" s="187"/>
      <c r="M91" s="111"/>
      <c r="N91" s="193"/>
      <c r="O91" s="98"/>
    </row>
    <row r="92" spans="1:15" ht="43.5" hidden="1" customHeight="1" x14ac:dyDescent="0.25">
      <c r="A92" s="351"/>
      <c r="B92" s="81" t="s">
        <v>80</v>
      </c>
      <c r="C92" s="123" t="s">
        <v>81</v>
      </c>
      <c r="D92" s="273"/>
      <c r="E92" s="123" t="s">
        <v>82</v>
      </c>
      <c r="F92" s="218" t="s">
        <v>357</v>
      </c>
      <c r="G92" s="215" t="s">
        <v>79</v>
      </c>
      <c r="H92" s="217" t="s">
        <v>172</v>
      </c>
      <c r="I92" s="102"/>
      <c r="J92" s="101"/>
      <c r="K92" s="109">
        <v>30</v>
      </c>
      <c r="L92" s="101"/>
      <c r="M92" s="111"/>
      <c r="N92" s="111"/>
      <c r="O92" s="98"/>
    </row>
    <row r="93" spans="1:15" ht="14.65" customHeight="1" x14ac:dyDescent="0.25">
      <c r="A93" s="351"/>
      <c r="B93" s="391" t="s">
        <v>83</v>
      </c>
      <c r="C93" s="411" t="s">
        <v>418</v>
      </c>
      <c r="D93" s="401" t="s">
        <v>392</v>
      </c>
      <c r="E93" s="401" t="s">
        <v>46</v>
      </c>
      <c r="F93" s="412" t="s">
        <v>395</v>
      </c>
      <c r="G93" s="391" t="s">
        <v>84</v>
      </c>
      <c r="H93" s="374" t="s">
        <v>48</v>
      </c>
      <c r="I93" s="73" t="s">
        <v>391</v>
      </c>
      <c r="J93" s="101">
        <v>1100</v>
      </c>
      <c r="K93" s="101">
        <v>1000</v>
      </c>
      <c r="L93" s="101"/>
      <c r="M93" s="98">
        <v>1000</v>
      </c>
      <c r="N93" s="111"/>
      <c r="O93" s="98"/>
    </row>
    <row r="94" spans="1:15" ht="14.65" customHeight="1" x14ac:dyDescent="0.25">
      <c r="A94" s="351"/>
      <c r="B94" s="391"/>
      <c r="C94" s="402"/>
      <c r="D94" s="402"/>
      <c r="E94" s="402"/>
      <c r="F94" s="413"/>
      <c r="G94" s="391"/>
      <c r="H94" s="374"/>
      <c r="I94" s="73" t="s">
        <v>86</v>
      </c>
      <c r="J94" s="101">
        <v>30</v>
      </c>
      <c r="K94" s="101">
        <v>30</v>
      </c>
      <c r="L94" s="101"/>
      <c r="M94" s="111"/>
      <c r="N94" s="111"/>
      <c r="O94" s="98"/>
    </row>
    <row r="95" spans="1:15" ht="14.65" customHeight="1" x14ac:dyDescent="0.25">
      <c r="A95" s="351"/>
      <c r="B95" s="391"/>
      <c r="C95" s="402"/>
      <c r="D95" s="402"/>
      <c r="E95" s="402"/>
      <c r="F95" s="413"/>
      <c r="G95" s="391"/>
      <c r="H95" s="374"/>
      <c r="I95" s="73"/>
      <c r="J95" s="101"/>
      <c r="K95" s="101"/>
      <c r="L95" s="101"/>
      <c r="M95" s="111"/>
      <c r="N95" s="111"/>
      <c r="O95" s="98"/>
    </row>
    <row r="96" spans="1:15" ht="84.2" customHeight="1" x14ac:dyDescent="0.25">
      <c r="A96" s="351"/>
      <c r="B96" s="391"/>
      <c r="C96" s="403"/>
      <c r="D96" s="403"/>
      <c r="E96" s="403"/>
      <c r="F96" s="414"/>
      <c r="G96" s="391"/>
      <c r="H96" s="374"/>
      <c r="I96" s="73"/>
      <c r="J96" s="101"/>
      <c r="K96" s="101"/>
      <c r="L96" s="101"/>
      <c r="M96" s="111"/>
      <c r="N96" s="111"/>
      <c r="O96" s="98"/>
    </row>
    <row r="97" spans="1:15" ht="16.899999999999999" customHeight="1" x14ac:dyDescent="0.25">
      <c r="A97" s="351"/>
      <c r="B97" s="391" t="s">
        <v>87</v>
      </c>
      <c r="C97" s="401" t="s">
        <v>394</v>
      </c>
      <c r="D97" s="401" t="s">
        <v>398</v>
      </c>
      <c r="E97" s="401" t="s">
        <v>88</v>
      </c>
      <c r="F97" s="412" t="s">
        <v>399</v>
      </c>
      <c r="G97" s="391" t="s">
        <v>89</v>
      </c>
      <c r="H97" s="374" t="s">
        <v>90</v>
      </c>
      <c r="I97" s="73" t="s">
        <v>397</v>
      </c>
      <c r="J97" s="101">
        <v>3</v>
      </c>
      <c r="K97" s="101">
        <v>3</v>
      </c>
      <c r="L97" s="101"/>
      <c r="M97" s="111"/>
      <c r="N97" s="111"/>
      <c r="O97" s="98"/>
    </row>
    <row r="98" spans="1:15" ht="14.65" customHeight="1" x14ac:dyDescent="0.25">
      <c r="A98" s="351"/>
      <c r="B98" s="391"/>
      <c r="C98" s="402"/>
      <c r="D98" s="402"/>
      <c r="E98" s="402"/>
      <c r="F98" s="413"/>
      <c r="G98" s="391"/>
      <c r="H98" s="374"/>
      <c r="I98" s="73"/>
      <c r="J98" s="101"/>
      <c r="K98" s="101"/>
      <c r="L98" s="101"/>
      <c r="M98" s="111"/>
      <c r="N98" s="111"/>
      <c r="O98" s="98"/>
    </row>
    <row r="99" spans="1:15" ht="14.65" customHeight="1" x14ac:dyDescent="0.25">
      <c r="A99" s="351"/>
      <c r="B99" s="391"/>
      <c r="C99" s="402"/>
      <c r="D99" s="402"/>
      <c r="E99" s="402"/>
      <c r="F99" s="413"/>
      <c r="G99" s="391"/>
      <c r="H99" s="374"/>
      <c r="I99" s="73"/>
      <c r="J99" s="101"/>
      <c r="K99" s="101"/>
      <c r="L99" s="101"/>
      <c r="M99" s="111"/>
      <c r="N99" s="111"/>
      <c r="O99" s="98"/>
    </row>
    <row r="100" spans="1:15" ht="14.65" customHeight="1" x14ac:dyDescent="0.25">
      <c r="A100" s="351"/>
      <c r="B100" s="391"/>
      <c r="C100" s="403"/>
      <c r="D100" s="403"/>
      <c r="E100" s="403"/>
      <c r="F100" s="414"/>
      <c r="G100" s="391"/>
      <c r="H100" s="374"/>
      <c r="I100" s="73"/>
      <c r="J100" s="101"/>
      <c r="K100" s="101"/>
      <c r="L100" s="101"/>
      <c r="M100" s="111"/>
      <c r="N100" s="111"/>
      <c r="O100" s="98"/>
    </row>
    <row r="101" spans="1:15" ht="14.65" customHeight="1" x14ac:dyDescent="0.25">
      <c r="A101" s="351"/>
      <c r="B101" s="362" t="s">
        <v>359</v>
      </c>
      <c r="C101" s="362" t="s">
        <v>91</v>
      </c>
      <c r="D101" s="362" t="s">
        <v>400</v>
      </c>
      <c r="E101" s="362" t="s">
        <v>92</v>
      </c>
      <c r="F101" s="362" t="s">
        <v>401</v>
      </c>
      <c r="G101" s="362" t="s">
        <v>93</v>
      </c>
      <c r="H101" s="356" t="s">
        <v>85</v>
      </c>
      <c r="I101" s="73" t="s">
        <v>86</v>
      </c>
      <c r="J101" s="101">
        <v>46</v>
      </c>
      <c r="K101" s="110">
        <v>25</v>
      </c>
      <c r="L101" s="101"/>
      <c r="M101" s="111"/>
      <c r="N101" s="111"/>
      <c r="O101" s="98"/>
    </row>
    <row r="102" spans="1:15" ht="14.65" customHeight="1" x14ac:dyDescent="0.25">
      <c r="A102" s="351"/>
      <c r="B102" s="363"/>
      <c r="C102" s="363"/>
      <c r="D102" s="363"/>
      <c r="E102" s="363"/>
      <c r="F102" s="363"/>
      <c r="G102" s="363"/>
      <c r="H102" s="357"/>
      <c r="I102" s="73"/>
      <c r="J102" s="101"/>
      <c r="K102" s="101"/>
      <c r="L102" s="101"/>
      <c r="M102" s="111"/>
      <c r="N102" s="111"/>
      <c r="O102" s="98"/>
    </row>
    <row r="103" spans="1:15" ht="14.65" customHeight="1" x14ac:dyDescent="0.25">
      <c r="A103" s="351"/>
      <c r="B103" s="363"/>
      <c r="C103" s="363"/>
      <c r="D103" s="363"/>
      <c r="E103" s="363"/>
      <c r="F103" s="363"/>
      <c r="G103" s="363"/>
      <c r="H103" s="357"/>
      <c r="I103" s="73"/>
      <c r="J103" s="101"/>
      <c r="K103" s="101"/>
      <c r="L103" s="101"/>
      <c r="M103" s="111"/>
      <c r="N103" s="111"/>
      <c r="O103" s="98"/>
    </row>
    <row r="104" spans="1:15" ht="72" customHeight="1" x14ac:dyDescent="0.25">
      <c r="A104" s="351"/>
      <c r="B104" s="364"/>
      <c r="C104" s="364"/>
      <c r="D104" s="364"/>
      <c r="E104" s="364"/>
      <c r="F104" s="364"/>
      <c r="G104" s="364"/>
      <c r="H104" s="358"/>
      <c r="I104" s="73"/>
      <c r="J104" s="101"/>
      <c r="K104" s="101"/>
      <c r="L104" s="101"/>
      <c r="M104" s="111"/>
      <c r="N104" s="111"/>
      <c r="O104" s="98"/>
    </row>
    <row r="105" spans="1:15" ht="14.65" hidden="1" customHeight="1" x14ac:dyDescent="0.25">
      <c r="A105" s="351"/>
      <c r="B105" s="359" t="s">
        <v>94</v>
      </c>
      <c r="C105" s="360" t="s">
        <v>95</v>
      </c>
      <c r="D105" s="266"/>
      <c r="E105" s="360" t="s">
        <v>88</v>
      </c>
      <c r="F105" s="360" t="s">
        <v>96</v>
      </c>
      <c r="G105" s="360" t="s">
        <v>97</v>
      </c>
      <c r="H105" s="356" t="s">
        <v>98</v>
      </c>
      <c r="I105" s="73" t="s">
        <v>86</v>
      </c>
      <c r="J105" s="101">
        <v>2</v>
      </c>
      <c r="K105" s="101">
        <v>6</v>
      </c>
      <c r="L105" s="101"/>
      <c r="M105" s="111"/>
      <c r="N105" s="111"/>
      <c r="O105" s="98"/>
    </row>
    <row r="106" spans="1:15" ht="14.65" hidden="1" customHeight="1" x14ac:dyDescent="0.25">
      <c r="A106" s="351"/>
      <c r="B106" s="359"/>
      <c r="C106" s="361"/>
      <c r="D106" s="237"/>
      <c r="E106" s="361"/>
      <c r="F106" s="361"/>
      <c r="G106" s="361"/>
      <c r="H106" s="357"/>
      <c r="I106" s="73"/>
      <c r="J106" s="101"/>
      <c r="K106" s="101"/>
      <c r="L106" s="101"/>
      <c r="M106" s="111"/>
      <c r="N106" s="111"/>
      <c r="O106" s="98"/>
    </row>
    <row r="107" spans="1:15" ht="14.65" hidden="1" customHeight="1" x14ac:dyDescent="0.25">
      <c r="A107" s="351"/>
      <c r="B107" s="359"/>
      <c r="C107" s="361"/>
      <c r="D107" s="237"/>
      <c r="E107" s="361"/>
      <c r="F107" s="361"/>
      <c r="G107" s="361"/>
      <c r="H107" s="357"/>
      <c r="I107" s="73"/>
      <c r="J107" s="101"/>
      <c r="K107" s="101"/>
      <c r="L107" s="101"/>
      <c r="M107" s="111"/>
      <c r="N107" s="111"/>
      <c r="O107" s="98"/>
    </row>
    <row r="108" spans="1:15" ht="14.65" hidden="1" customHeight="1" x14ac:dyDescent="0.25">
      <c r="A108" s="351"/>
      <c r="B108" s="359"/>
      <c r="C108" s="361"/>
      <c r="D108" s="237"/>
      <c r="E108" s="361"/>
      <c r="F108" s="361"/>
      <c r="G108" s="361"/>
      <c r="H108" s="357"/>
      <c r="I108" s="73"/>
      <c r="J108" s="101"/>
      <c r="K108" s="101"/>
      <c r="L108" s="101"/>
      <c r="M108" s="111"/>
      <c r="N108" s="111"/>
      <c r="O108" s="98"/>
    </row>
    <row r="109" spans="1:15" ht="14.65" hidden="1" customHeight="1" x14ac:dyDescent="0.25">
      <c r="A109" s="351"/>
      <c r="B109" s="360"/>
      <c r="C109" s="361"/>
      <c r="D109" s="237"/>
      <c r="E109" s="361"/>
      <c r="F109" s="361"/>
      <c r="G109" s="361"/>
      <c r="H109" s="357"/>
      <c r="I109" s="126"/>
      <c r="J109" s="127"/>
      <c r="K109" s="127"/>
      <c r="L109" s="127"/>
      <c r="M109" s="111"/>
      <c r="N109" s="111"/>
      <c r="O109" s="98"/>
    </row>
    <row r="110" spans="1:15" ht="142.15" customHeight="1" x14ac:dyDescent="0.25">
      <c r="A110" s="352"/>
      <c r="B110" s="220" t="s">
        <v>360</v>
      </c>
      <c r="C110" s="220" t="s">
        <v>361</v>
      </c>
      <c r="D110" s="229" t="s">
        <v>402</v>
      </c>
      <c r="E110" s="220" t="s">
        <v>92</v>
      </c>
      <c r="F110" s="221" t="s">
        <v>358</v>
      </c>
      <c r="G110" s="220" t="s">
        <v>79</v>
      </c>
      <c r="H110" s="280" t="s">
        <v>85</v>
      </c>
      <c r="I110" s="73" t="s">
        <v>86</v>
      </c>
      <c r="J110" s="101"/>
      <c r="K110" s="101">
        <v>15</v>
      </c>
      <c r="L110" s="101"/>
      <c r="M110" s="111"/>
      <c r="N110" s="111"/>
      <c r="O110" s="98"/>
    </row>
    <row r="111" spans="1:15" ht="14.65" hidden="1" customHeight="1" x14ac:dyDescent="0.25">
      <c r="A111" s="128" t="s">
        <v>99</v>
      </c>
      <c r="B111" s="129"/>
      <c r="C111" s="130"/>
      <c r="D111" s="263"/>
      <c r="E111" s="130"/>
      <c r="F111" s="130"/>
      <c r="G111" s="130"/>
      <c r="H111" s="281"/>
      <c r="I111" s="130"/>
      <c r="J111" s="129"/>
      <c r="M111" s="98"/>
      <c r="N111" s="98"/>
      <c r="O111" s="98"/>
    </row>
    <row r="112" spans="1:15" ht="14.65" hidden="1" customHeight="1" x14ac:dyDescent="0.25">
      <c r="A112" s="365" t="s">
        <v>100</v>
      </c>
      <c r="B112" s="365"/>
      <c r="C112" s="365"/>
      <c r="D112" s="365"/>
      <c r="E112" s="365"/>
      <c r="F112" s="365"/>
      <c r="G112" s="365"/>
      <c r="H112" s="365"/>
      <c r="I112" s="365"/>
      <c r="J112" s="365"/>
      <c r="M112" s="98"/>
      <c r="N112" s="98"/>
      <c r="O112" s="98"/>
    </row>
    <row r="113" spans="1:15" ht="14.65" hidden="1" customHeight="1" x14ac:dyDescent="0.25">
      <c r="A113" s="131" t="s">
        <v>101</v>
      </c>
      <c r="B113" s="131"/>
      <c r="C113" s="131"/>
      <c r="D113" s="267"/>
      <c r="E113" s="131"/>
      <c r="F113" s="131"/>
      <c r="G113" s="131"/>
      <c r="H113" s="274"/>
      <c r="I113" s="131"/>
      <c r="J113" s="131"/>
      <c r="M113" s="98"/>
      <c r="N113" s="98"/>
      <c r="O113" s="98"/>
    </row>
    <row r="114" spans="1:15" ht="14.65" hidden="1" customHeight="1" x14ac:dyDescent="0.25">
      <c r="A114" s="131" t="s">
        <v>102</v>
      </c>
      <c r="B114" s="131"/>
      <c r="C114" s="131"/>
      <c r="D114" s="267"/>
      <c r="E114" s="131"/>
      <c r="F114" s="131"/>
      <c r="G114" s="131"/>
      <c r="H114" s="274"/>
      <c r="I114" s="131"/>
      <c r="J114" s="131"/>
      <c r="M114" s="98"/>
      <c r="N114" s="98"/>
      <c r="O114" s="98"/>
    </row>
    <row r="115" spans="1:15" ht="14.65" hidden="1" customHeight="1" x14ac:dyDescent="0.25">
      <c r="A115" s="131" t="s">
        <v>103</v>
      </c>
      <c r="B115" s="132"/>
      <c r="C115" s="132"/>
      <c r="D115" s="132"/>
      <c r="E115" s="132"/>
      <c r="F115" s="132"/>
      <c r="G115" s="132"/>
      <c r="H115" s="113"/>
      <c r="I115" s="133"/>
      <c r="J115" s="133"/>
      <c r="M115" s="98"/>
      <c r="N115" s="98"/>
      <c r="O115" s="98"/>
    </row>
    <row r="116" spans="1:15" ht="14.65" hidden="1" customHeight="1" x14ac:dyDescent="0.25">
      <c r="A116" s="366" t="s">
        <v>104</v>
      </c>
      <c r="B116" s="366"/>
      <c r="C116" s="366"/>
      <c r="D116" s="366"/>
      <c r="E116" s="366"/>
      <c r="F116" s="366"/>
      <c r="G116" s="366"/>
      <c r="H116" s="366"/>
      <c r="I116" s="366"/>
      <c r="J116" s="366"/>
      <c r="M116" s="98"/>
      <c r="N116" s="98"/>
      <c r="O116" s="98"/>
    </row>
    <row r="117" spans="1:15" ht="14.65" hidden="1" customHeight="1" x14ac:dyDescent="0.25">
      <c r="A117" s="131" t="s">
        <v>105</v>
      </c>
      <c r="B117" s="131"/>
      <c r="C117" s="131"/>
      <c r="D117" s="267"/>
      <c r="E117" s="131"/>
      <c r="F117" s="131"/>
      <c r="G117" s="131"/>
      <c r="H117" s="274"/>
      <c r="I117" s="131"/>
      <c r="J117" s="131"/>
      <c r="M117" s="98"/>
      <c r="N117" s="98"/>
      <c r="O117" s="98"/>
    </row>
    <row r="118" spans="1:15" ht="14.65" hidden="1" customHeight="1" x14ac:dyDescent="0.25">
      <c r="A118" s="134" t="s">
        <v>106</v>
      </c>
      <c r="B118" s="134"/>
      <c r="C118" s="134"/>
      <c r="D118" s="134"/>
      <c r="E118" s="134"/>
      <c r="F118" s="134"/>
      <c r="G118" s="134"/>
      <c r="H118" s="282"/>
      <c r="I118" s="134"/>
      <c r="J118" s="134"/>
      <c r="M118" s="98"/>
      <c r="N118" s="98"/>
      <c r="O118" s="98"/>
    </row>
    <row r="119" spans="1:15" ht="14.65" hidden="1" customHeight="1" x14ac:dyDescent="0.25">
      <c r="A119" s="68" t="s">
        <v>107</v>
      </c>
      <c r="B119" s="69"/>
      <c r="C119" s="69"/>
      <c r="D119" s="69"/>
      <c r="E119" s="69"/>
      <c r="F119" s="69"/>
      <c r="G119" s="69"/>
      <c r="H119" s="277"/>
      <c r="I119" s="69"/>
      <c r="J119" s="69"/>
      <c r="K119" s="135"/>
      <c r="L119" s="135"/>
      <c r="M119" s="98"/>
      <c r="N119" s="98"/>
      <c r="O119" s="98"/>
    </row>
    <row r="120" spans="1:15" ht="14.65" hidden="1" customHeight="1" x14ac:dyDescent="0.25">
      <c r="A120" s="136"/>
      <c r="B120" s="69"/>
      <c r="C120" s="69"/>
      <c r="D120" s="69"/>
      <c r="E120" s="69"/>
      <c r="F120" s="69"/>
      <c r="G120" s="69"/>
      <c r="H120" s="277"/>
      <c r="I120" s="69"/>
      <c r="J120" s="69"/>
      <c r="K120" s="369">
        <v>2023</v>
      </c>
      <c r="L120" s="369"/>
      <c r="M120" s="98"/>
      <c r="N120" s="98"/>
      <c r="O120" s="98"/>
    </row>
    <row r="121" spans="1:15" x14ac:dyDescent="0.25">
      <c r="A121" s="70" t="s">
        <v>1</v>
      </c>
      <c r="B121" s="71" t="s">
        <v>2</v>
      </c>
      <c r="C121" s="70" t="s">
        <v>3</v>
      </c>
      <c r="D121" s="70"/>
      <c r="E121" s="70" t="s">
        <v>4</v>
      </c>
      <c r="F121" s="70" t="s">
        <v>5</v>
      </c>
      <c r="G121" s="70" t="s">
        <v>6</v>
      </c>
      <c r="H121" s="278" t="s">
        <v>7</v>
      </c>
      <c r="I121" s="70" t="s">
        <v>8</v>
      </c>
      <c r="J121" s="71" t="s">
        <v>9</v>
      </c>
      <c r="K121" s="95" t="s">
        <v>10</v>
      </c>
      <c r="L121" s="95" t="s">
        <v>11</v>
      </c>
      <c r="M121" s="98"/>
      <c r="N121" s="98"/>
      <c r="O121" s="98"/>
    </row>
    <row r="122" spans="1:15" ht="14.65" customHeight="1" x14ac:dyDescent="0.25">
      <c r="A122" s="415" t="s">
        <v>108</v>
      </c>
      <c r="B122" s="391" t="s">
        <v>109</v>
      </c>
      <c r="C122" s="408" t="s">
        <v>110</v>
      </c>
      <c r="D122" s="407" t="s">
        <v>404</v>
      </c>
      <c r="E122" s="408" t="s">
        <v>15</v>
      </c>
      <c r="F122" s="408" t="s">
        <v>405</v>
      </c>
      <c r="G122" s="408" t="s">
        <v>406</v>
      </c>
      <c r="H122" s="374" t="s">
        <v>90</v>
      </c>
      <c r="I122" s="288" t="s">
        <v>19</v>
      </c>
      <c r="J122" s="289" t="s">
        <v>403</v>
      </c>
      <c r="K122" s="289">
        <v>0.6</v>
      </c>
      <c r="L122" s="290"/>
      <c r="M122" s="98"/>
      <c r="N122" s="98"/>
      <c r="O122" s="98"/>
    </row>
    <row r="123" spans="1:15" x14ac:dyDescent="0.25">
      <c r="A123" s="415"/>
      <c r="B123" s="391"/>
      <c r="C123" s="408"/>
      <c r="D123" s="405"/>
      <c r="E123" s="408"/>
      <c r="F123" s="408"/>
      <c r="G123" s="408"/>
      <c r="H123" s="374"/>
      <c r="I123" s="288" t="s">
        <v>20</v>
      </c>
      <c r="J123" s="289"/>
      <c r="K123" s="289"/>
      <c r="L123" s="290"/>
      <c r="M123" s="98"/>
      <c r="N123" s="98"/>
      <c r="O123" s="98"/>
    </row>
    <row r="124" spans="1:15" x14ac:dyDescent="0.25">
      <c r="A124" s="415"/>
      <c r="B124" s="391"/>
      <c r="C124" s="408"/>
      <c r="D124" s="405"/>
      <c r="E124" s="408"/>
      <c r="F124" s="408"/>
      <c r="G124" s="408"/>
      <c r="H124" s="374"/>
      <c r="I124" s="288" t="s">
        <v>21</v>
      </c>
      <c r="J124" s="289"/>
      <c r="K124" s="289"/>
      <c r="L124" s="290"/>
      <c r="M124" s="98"/>
      <c r="N124" s="98"/>
      <c r="O124" s="98"/>
    </row>
    <row r="125" spans="1:15" ht="51.2" customHeight="1" x14ac:dyDescent="0.25">
      <c r="A125" s="415"/>
      <c r="B125" s="391"/>
      <c r="C125" s="408"/>
      <c r="D125" s="406"/>
      <c r="E125" s="408"/>
      <c r="F125" s="408"/>
      <c r="G125" s="408"/>
      <c r="H125" s="374"/>
      <c r="I125" s="288" t="s">
        <v>22</v>
      </c>
      <c r="J125" s="289"/>
      <c r="K125" s="289"/>
      <c r="L125" s="290"/>
      <c r="M125" s="98"/>
      <c r="N125" s="98"/>
      <c r="O125" s="98"/>
    </row>
    <row r="126" spans="1:15" hidden="1" x14ac:dyDescent="0.25">
      <c r="A126" s="415"/>
      <c r="B126" s="350" t="s">
        <v>111</v>
      </c>
      <c r="C126" s="416" t="s">
        <v>112</v>
      </c>
      <c r="D126" s="271"/>
      <c r="E126" s="416" t="s">
        <v>15</v>
      </c>
      <c r="F126" s="419"/>
      <c r="G126" s="416" t="s">
        <v>17</v>
      </c>
      <c r="H126" s="356" t="s">
        <v>18</v>
      </c>
      <c r="I126" s="73" t="s">
        <v>19</v>
      </c>
      <c r="J126" s="74">
        <v>0.77</v>
      </c>
      <c r="K126" s="74">
        <v>0.85</v>
      </c>
      <c r="L126" s="74">
        <v>0.81</v>
      </c>
      <c r="M126" s="98"/>
      <c r="N126" s="98"/>
      <c r="O126" s="98"/>
    </row>
    <row r="127" spans="1:15" hidden="1" x14ac:dyDescent="0.25">
      <c r="A127" s="415"/>
      <c r="B127" s="351"/>
      <c r="C127" s="417"/>
      <c r="D127" s="272"/>
      <c r="E127" s="417"/>
      <c r="F127" s="420"/>
      <c r="G127" s="417"/>
      <c r="H127" s="357"/>
      <c r="I127" s="73" t="s">
        <v>20</v>
      </c>
      <c r="J127" s="74"/>
      <c r="K127" s="74"/>
      <c r="L127" s="76"/>
      <c r="M127" s="98"/>
      <c r="N127" s="98"/>
      <c r="O127" s="98"/>
    </row>
    <row r="128" spans="1:15" hidden="1" x14ac:dyDescent="0.25">
      <c r="A128" s="415"/>
      <c r="B128" s="351"/>
      <c r="C128" s="417"/>
      <c r="D128" s="272"/>
      <c r="E128" s="417"/>
      <c r="F128" s="420"/>
      <c r="G128" s="417"/>
      <c r="H128" s="357"/>
      <c r="I128" s="73" t="s">
        <v>21</v>
      </c>
      <c r="J128" s="74"/>
      <c r="K128" s="74"/>
      <c r="L128" s="76"/>
      <c r="M128" s="98"/>
      <c r="N128" s="98"/>
      <c r="O128" s="98"/>
    </row>
    <row r="129" spans="1:15" hidden="1" x14ac:dyDescent="0.25">
      <c r="A129" s="415"/>
      <c r="B129" s="352"/>
      <c r="C129" s="418"/>
      <c r="D129" s="273"/>
      <c r="E129" s="418"/>
      <c r="F129" s="421"/>
      <c r="G129" s="418"/>
      <c r="H129" s="358"/>
      <c r="I129" s="73" t="s">
        <v>22</v>
      </c>
      <c r="J129" s="74"/>
      <c r="K129" s="74"/>
      <c r="L129" s="76"/>
      <c r="M129" s="98"/>
      <c r="N129" s="98"/>
      <c r="O129" s="98"/>
    </row>
    <row r="130" spans="1:15" ht="13.9" hidden="1" customHeight="1" x14ac:dyDescent="0.25">
      <c r="A130" s="415"/>
      <c r="B130" s="367" t="s">
        <v>28</v>
      </c>
      <c r="C130" s="373" t="s">
        <v>113</v>
      </c>
      <c r="D130" s="269"/>
      <c r="E130" s="373" t="s">
        <v>25</v>
      </c>
      <c r="F130" s="367"/>
      <c r="G130" s="373" t="s">
        <v>17</v>
      </c>
      <c r="H130" s="374" t="s">
        <v>18</v>
      </c>
      <c r="I130" s="73" t="s">
        <v>19</v>
      </c>
      <c r="J130" s="137" t="s">
        <v>114</v>
      </c>
      <c r="K130" s="219">
        <v>0.75</v>
      </c>
      <c r="L130" s="74">
        <v>0.74</v>
      </c>
      <c r="M130" s="98" t="s">
        <v>362</v>
      </c>
      <c r="N130" s="98"/>
      <c r="O130" s="98"/>
    </row>
    <row r="131" spans="1:15" hidden="1" x14ac:dyDescent="0.25">
      <c r="A131" s="415"/>
      <c r="B131" s="367"/>
      <c r="C131" s="373"/>
      <c r="D131" s="269"/>
      <c r="E131" s="373"/>
      <c r="F131" s="367"/>
      <c r="G131" s="373"/>
      <c r="H131" s="374"/>
      <c r="I131" s="73" t="s">
        <v>20</v>
      </c>
      <c r="J131" s="76"/>
      <c r="K131" s="74"/>
      <c r="L131" s="74"/>
      <c r="M131" s="98"/>
      <c r="N131" s="98"/>
      <c r="O131" s="98"/>
    </row>
    <row r="132" spans="1:15" hidden="1" x14ac:dyDescent="0.25">
      <c r="A132" s="415"/>
      <c r="B132" s="367"/>
      <c r="C132" s="373"/>
      <c r="D132" s="269"/>
      <c r="E132" s="373"/>
      <c r="F132" s="367"/>
      <c r="G132" s="373"/>
      <c r="H132" s="374"/>
      <c r="I132" s="73" t="s">
        <v>21</v>
      </c>
      <c r="J132" s="76"/>
      <c r="K132" s="74"/>
      <c r="L132" s="74"/>
      <c r="M132" s="98"/>
      <c r="N132" s="98"/>
      <c r="O132" s="98"/>
    </row>
    <row r="133" spans="1:15" hidden="1" x14ac:dyDescent="0.25">
      <c r="A133" s="415"/>
      <c r="B133" s="367"/>
      <c r="C133" s="373"/>
      <c r="D133" s="269"/>
      <c r="E133" s="373"/>
      <c r="F133" s="367"/>
      <c r="G133" s="373"/>
      <c r="H133" s="374"/>
      <c r="I133" s="73" t="s">
        <v>22</v>
      </c>
      <c r="J133" s="76"/>
      <c r="K133" s="74"/>
      <c r="L133" s="74"/>
      <c r="M133" s="98"/>
      <c r="N133" s="98"/>
      <c r="O133" s="98"/>
    </row>
    <row r="134" spans="1:15" ht="14.65" hidden="1" customHeight="1" x14ac:dyDescent="0.25">
      <c r="A134" s="130"/>
      <c r="B134" s="130"/>
      <c r="C134" s="130"/>
      <c r="D134" s="263"/>
      <c r="E134" s="130"/>
      <c r="F134" s="130"/>
      <c r="G134" s="130"/>
      <c r="H134" s="281"/>
      <c r="I134" s="130"/>
      <c r="J134" s="130"/>
      <c r="M134" s="98"/>
      <c r="N134" s="98"/>
      <c r="O134" s="98"/>
    </row>
    <row r="135" spans="1:15" ht="14.65" hidden="1" customHeight="1" x14ac:dyDescent="0.25">
      <c r="B135" s="69"/>
      <c r="C135" s="69"/>
      <c r="D135" s="69"/>
      <c r="E135" s="69"/>
      <c r="F135" s="69"/>
      <c r="G135" s="69"/>
      <c r="H135" s="277"/>
      <c r="I135" s="69"/>
      <c r="J135" s="69"/>
      <c r="K135" s="422">
        <v>2022</v>
      </c>
      <c r="L135" s="423"/>
      <c r="M135" s="98"/>
      <c r="N135" s="98"/>
      <c r="O135" s="98"/>
    </row>
    <row r="136" spans="1:15" ht="14.65" customHeight="1" x14ac:dyDescent="0.25">
      <c r="A136" s="91" t="s">
        <v>1</v>
      </c>
      <c r="B136" s="92" t="s">
        <v>2</v>
      </c>
      <c r="C136" s="70" t="s">
        <v>3</v>
      </c>
      <c r="D136" s="70"/>
      <c r="E136" s="70" t="s">
        <v>4</v>
      </c>
      <c r="F136" s="70" t="s">
        <v>5</v>
      </c>
      <c r="G136" s="70" t="s">
        <v>6</v>
      </c>
      <c r="H136" s="278" t="s">
        <v>7</v>
      </c>
      <c r="I136" s="138" t="s">
        <v>8</v>
      </c>
      <c r="J136" s="95" t="s">
        <v>9</v>
      </c>
      <c r="K136" s="95" t="s">
        <v>10</v>
      </c>
      <c r="L136" s="95" t="s">
        <v>11</v>
      </c>
      <c r="M136" s="98"/>
      <c r="N136" s="98"/>
      <c r="O136" s="98"/>
    </row>
    <row r="137" spans="1:15" ht="14.65" hidden="1" customHeight="1" x14ac:dyDescent="0.25">
      <c r="A137" s="353" t="s">
        <v>115</v>
      </c>
      <c r="B137" s="367" t="s">
        <v>116</v>
      </c>
      <c r="C137" s="374" t="s">
        <v>365</v>
      </c>
      <c r="D137" s="268"/>
      <c r="E137" s="374" t="s">
        <v>46</v>
      </c>
      <c r="F137" s="374" t="s">
        <v>363</v>
      </c>
      <c r="G137" s="374" t="s">
        <v>117</v>
      </c>
      <c r="H137" s="373" t="s">
        <v>48</v>
      </c>
      <c r="I137" s="139" t="s">
        <v>49</v>
      </c>
      <c r="J137" s="140">
        <v>0</v>
      </c>
      <c r="K137" s="109">
        <v>450000</v>
      </c>
      <c r="L137" s="101"/>
      <c r="M137" s="98"/>
      <c r="N137" s="98"/>
      <c r="O137" s="98"/>
    </row>
    <row r="138" spans="1:15" ht="14.65" hidden="1" customHeight="1" x14ac:dyDescent="0.25">
      <c r="A138" s="354"/>
      <c r="B138" s="367"/>
      <c r="C138" s="374"/>
      <c r="D138" s="268"/>
      <c r="E138" s="374"/>
      <c r="F138" s="374"/>
      <c r="G138" s="374"/>
      <c r="H138" s="373"/>
      <c r="I138" s="73" t="s">
        <v>19</v>
      </c>
      <c r="J138" s="140">
        <v>0</v>
      </c>
      <c r="K138" s="110">
        <v>386625</v>
      </c>
      <c r="L138" s="101"/>
      <c r="M138" s="98"/>
      <c r="N138" s="98"/>
      <c r="O138" s="98"/>
    </row>
    <row r="139" spans="1:15" ht="14.65" hidden="1" customHeight="1" x14ac:dyDescent="0.25">
      <c r="A139" s="354"/>
      <c r="B139" s="367"/>
      <c r="C139" s="374"/>
      <c r="D139" s="268"/>
      <c r="E139" s="374"/>
      <c r="F139" s="374"/>
      <c r="G139" s="374"/>
      <c r="H139" s="373"/>
      <c r="I139" s="73" t="s">
        <v>20</v>
      </c>
      <c r="J139" s="140">
        <v>0</v>
      </c>
      <c r="K139" s="101">
        <v>2250</v>
      </c>
      <c r="L139" s="101"/>
      <c r="M139" s="98"/>
      <c r="N139" s="98"/>
      <c r="O139" s="98"/>
    </row>
    <row r="140" spans="1:15" ht="14.65" hidden="1" customHeight="1" x14ac:dyDescent="0.25">
      <c r="A140" s="354"/>
      <c r="B140" s="367"/>
      <c r="C140" s="374"/>
      <c r="D140" s="268"/>
      <c r="E140" s="374"/>
      <c r="F140" s="374"/>
      <c r="G140" s="374"/>
      <c r="H140" s="373"/>
      <c r="I140" s="73" t="s">
        <v>21</v>
      </c>
      <c r="J140" s="140">
        <v>0</v>
      </c>
      <c r="K140" s="101">
        <v>1125</v>
      </c>
      <c r="L140" s="101"/>
      <c r="M140" s="98"/>
      <c r="N140" s="98"/>
      <c r="O140" s="98"/>
    </row>
    <row r="141" spans="1:15" ht="14.65" hidden="1" customHeight="1" x14ac:dyDescent="0.25">
      <c r="A141" s="354"/>
      <c r="B141" s="367"/>
      <c r="C141" s="374"/>
      <c r="D141" s="268"/>
      <c r="E141" s="374"/>
      <c r="F141" s="374"/>
      <c r="G141" s="374"/>
      <c r="H141" s="373"/>
      <c r="I141" s="73" t="s">
        <v>22</v>
      </c>
      <c r="J141" s="140"/>
      <c r="K141" s="110">
        <v>60000</v>
      </c>
      <c r="L141" s="101"/>
      <c r="M141" s="98"/>
      <c r="N141" s="200"/>
      <c r="O141" s="98"/>
    </row>
    <row r="142" spans="1:15" ht="14.65" hidden="1" customHeight="1" x14ac:dyDescent="0.25">
      <c r="A142" s="354"/>
      <c r="B142" s="367"/>
      <c r="C142" s="374"/>
      <c r="D142" s="268"/>
      <c r="E142" s="374"/>
      <c r="F142" s="374"/>
      <c r="G142" s="374"/>
      <c r="H142" s="373"/>
      <c r="I142" s="73" t="s">
        <v>50</v>
      </c>
      <c r="J142" s="140">
        <v>0</v>
      </c>
      <c r="K142" s="101"/>
      <c r="L142" s="141"/>
      <c r="M142" s="98"/>
      <c r="N142" s="98"/>
      <c r="O142" s="98"/>
    </row>
    <row r="143" spans="1:15" ht="14.65" hidden="1" customHeight="1" x14ac:dyDescent="0.25">
      <c r="A143" s="354"/>
      <c r="B143" s="367" t="s">
        <v>118</v>
      </c>
      <c r="C143" s="374" t="s">
        <v>364</v>
      </c>
      <c r="D143" s="268"/>
      <c r="E143" s="374" t="s">
        <v>46</v>
      </c>
      <c r="F143" s="374" t="s">
        <v>366</v>
      </c>
      <c r="G143" s="374" t="s">
        <v>119</v>
      </c>
      <c r="H143" s="373" t="s">
        <v>48</v>
      </c>
      <c r="I143" s="139" t="s">
        <v>49</v>
      </c>
      <c r="J143" s="141"/>
      <c r="K143" s="142">
        <f>SUM(K144:K148)</f>
        <v>8657.6</v>
      </c>
      <c r="L143" s="141"/>
      <c r="M143" s="98"/>
      <c r="N143" s="98"/>
      <c r="O143" s="98"/>
    </row>
    <row r="144" spans="1:15" ht="14.65" hidden="1" customHeight="1" x14ac:dyDescent="0.25">
      <c r="A144" s="354"/>
      <c r="B144" s="367"/>
      <c r="C144" s="374"/>
      <c r="D144" s="268"/>
      <c r="E144" s="374"/>
      <c r="F144" s="374"/>
      <c r="G144" s="374"/>
      <c r="H144" s="373"/>
      <c r="I144" s="73" t="s">
        <v>19</v>
      </c>
      <c r="J144" s="141"/>
      <c r="K144" s="101">
        <v>7841.6</v>
      </c>
      <c r="L144" s="141"/>
      <c r="M144" s="98"/>
      <c r="N144" s="98"/>
      <c r="O144" s="98"/>
    </row>
    <row r="145" spans="1:15" ht="14.65" hidden="1" customHeight="1" x14ac:dyDescent="0.25">
      <c r="A145" s="354"/>
      <c r="B145" s="367"/>
      <c r="C145" s="374"/>
      <c r="D145" s="268"/>
      <c r="E145" s="374"/>
      <c r="F145" s="374"/>
      <c r="G145" s="374"/>
      <c r="H145" s="373"/>
      <c r="I145" s="73" t="s">
        <v>20</v>
      </c>
      <c r="J145" s="141"/>
      <c r="K145" s="143">
        <v>100</v>
      </c>
      <c r="L145" s="141"/>
      <c r="M145" s="98"/>
      <c r="N145" s="98"/>
      <c r="O145" s="98"/>
    </row>
    <row r="146" spans="1:15" ht="14.65" hidden="1" customHeight="1" x14ac:dyDescent="0.25">
      <c r="A146" s="354"/>
      <c r="B146" s="367"/>
      <c r="C146" s="374"/>
      <c r="D146" s="268"/>
      <c r="E146" s="374"/>
      <c r="F146" s="374"/>
      <c r="G146" s="374"/>
      <c r="H146" s="373"/>
      <c r="I146" s="73" t="s">
        <v>21</v>
      </c>
      <c r="J146" s="144"/>
      <c r="K146" s="143">
        <v>400</v>
      </c>
      <c r="L146" s="144"/>
      <c r="M146" s="98"/>
      <c r="N146" s="98"/>
      <c r="O146" s="98"/>
    </row>
    <row r="147" spans="1:15" ht="14.65" hidden="1" customHeight="1" x14ac:dyDescent="0.25">
      <c r="A147" s="354"/>
      <c r="B147" s="367"/>
      <c r="C147" s="374"/>
      <c r="D147" s="268"/>
      <c r="E147" s="374"/>
      <c r="F147" s="374"/>
      <c r="G147" s="374"/>
      <c r="H147" s="373"/>
      <c r="I147" s="73" t="s">
        <v>22</v>
      </c>
      <c r="J147" s="145"/>
      <c r="K147" s="101">
        <v>316</v>
      </c>
      <c r="L147" s="144"/>
      <c r="M147" s="98"/>
      <c r="N147" s="98"/>
      <c r="O147" s="98"/>
    </row>
    <row r="148" spans="1:15" ht="14.65" hidden="1" customHeight="1" x14ac:dyDescent="0.25">
      <c r="A148" s="354"/>
      <c r="B148" s="367"/>
      <c r="C148" s="374"/>
      <c r="D148" s="268"/>
      <c r="E148" s="374"/>
      <c r="F148" s="374"/>
      <c r="G148" s="374"/>
      <c r="H148" s="373"/>
      <c r="I148" s="73" t="s">
        <v>50</v>
      </c>
      <c r="J148" s="146"/>
      <c r="K148" s="101"/>
      <c r="L148" s="147"/>
      <c r="M148" s="98"/>
      <c r="N148" s="98"/>
      <c r="O148" s="98"/>
    </row>
    <row r="149" spans="1:15" ht="14.65" hidden="1" customHeight="1" x14ac:dyDescent="0.25">
      <c r="A149" s="354"/>
      <c r="B149" s="367" t="s">
        <v>120</v>
      </c>
      <c r="C149" s="374" t="s">
        <v>367</v>
      </c>
      <c r="D149" s="268"/>
      <c r="E149" s="374" t="s">
        <v>46</v>
      </c>
      <c r="F149" s="374" t="s">
        <v>368</v>
      </c>
      <c r="G149" s="374" t="s">
        <v>121</v>
      </c>
      <c r="H149" s="373" t="s">
        <v>48</v>
      </c>
      <c r="I149" s="139" t="s">
        <v>49</v>
      </c>
      <c r="J149" s="141"/>
      <c r="K149" s="142">
        <f>SUM(K150:K154)</f>
        <v>142656</v>
      </c>
      <c r="L149" s="141"/>
      <c r="M149" s="98"/>
      <c r="N149" s="98"/>
      <c r="O149" s="98"/>
    </row>
    <row r="150" spans="1:15" ht="14.65" hidden="1" customHeight="1" x14ac:dyDescent="0.25">
      <c r="A150" s="354"/>
      <c r="B150" s="367"/>
      <c r="C150" s="374"/>
      <c r="D150" s="268"/>
      <c r="E150" s="374"/>
      <c r="F150" s="374"/>
      <c r="G150" s="374"/>
      <c r="H150" s="373"/>
      <c r="I150" s="73" t="s">
        <v>19</v>
      </c>
      <c r="J150" s="141"/>
      <c r="K150" s="101">
        <v>83040</v>
      </c>
      <c r="L150" s="141"/>
      <c r="M150" s="98"/>
      <c r="N150" s="98"/>
      <c r="O150" s="98"/>
    </row>
    <row r="151" spans="1:15" ht="14.65" hidden="1" customHeight="1" x14ac:dyDescent="0.25">
      <c r="A151" s="354"/>
      <c r="B151" s="367"/>
      <c r="C151" s="374"/>
      <c r="D151" s="268"/>
      <c r="E151" s="374"/>
      <c r="F151" s="374"/>
      <c r="G151" s="374"/>
      <c r="H151" s="373"/>
      <c r="I151" s="73" t="s">
        <v>20</v>
      </c>
      <c r="J151" s="141"/>
      <c r="K151" s="143">
        <v>2364</v>
      </c>
      <c r="L151" s="141"/>
      <c r="M151" s="98"/>
      <c r="N151" s="98"/>
      <c r="O151" s="98"/>
    </row>
    <row r="152" spans="1:15" ht="14.65" hidden="1" customHeight="1" x14ac:dyDescent="0.25">
      <c r="A152" s="354"/>
      <c r="B152" s="367"/>
      <c r="C152" s="374"/>
      <c r="D152" s="268"/>
      <c r="E152" s="374"/>
      <c r="F152" s="374"/>
      <c r="G152" s="374"/>
      <c r="H152" s="373"/>
      <c r="I152" s="73" t="s">
        <v>21</v>
      </c>
      <c r="J152" s="144"/>
      <c r="K152" s="143">
        <v>11452</v>
      </c>
      <c r="L152" s="144"/>
      <c r="M152" s="98"/>
      <c r="N152" s="98"/>
      <c r="O152" s="98"/>
    </row>
    <row r="153" spans="1:15" ht="14.65" hidden="1" customHeight="1" x14ac:dyDescent="0.25">
      <c r="A153" s="354"/>
      <c r="B153" s="367"/>
      <c r="C153" s="374"/>
      <c r="D153" s="268"/>
      <c r="E153" s="374"/>
      <c r="F153" s="374"/>
      <c r="G153" s="374"/>
      <c r="H153" s="373"/>
      <c r="I153" s="73" t="s">
        <v>22</v>
      </c>
      <c r="J153" s="145"/>
      <c r="K153" s="110">
        <v>44800</v>
      </c>
      <c r="L153" s="144"/>
      <c r="M153" s="98"/>
      <c r="N153" s="98"/>
      <c r="O153" s="98"/>
    </row>
    <row r="154" spans="1:15" ht="14.65" hidden="1" customHeight="1" x14ac:dyDescent="0.25">
      <c r="A154" s="354"/>
      <c r="B154" s="367"/>
      <c r="C154" s="374"/>
      <c r="D154" s="268"/>
      <c r="E154" s="374"/>
      <c r="F154" s="374"/>
      <c r="G154" s="374"/>
      <c r="H154" s="373"/>
      <c r="I154" s="73" t="s">
        <v>50</v>
      </c>
      <c r="J154" s="146"/>
      <c r="K154" s="101">
        <v>1000</v>
      </c>
      <c r="L154" s="147"/>
      <c r="M154" s="98"/>
      <c r="N154" s="98"/>
      <c r="O154" s="98"/>
    </row>
    <row r="155" spans="1:15" ht="14.65" hidden="1" customHeight="1" x14ac:dyDescent="0.25">
      <c r="A155" s="354"/>
      <c r="B155" s="359" t="s">
        <v>122</v>
      </c>
      <c r="C155" s="428" t="s">
        <v>123</v>
      </c>
      <c r="D155" s="265"/>
      <c r="E155" s="428" t="s">
        <v>46</v>
      </c>
      <c r="F155" s="428" t="s">
        <v>124</v>
      </c>
      <c r="G155" s="428" t="s">
        <v>125</v>
      </c>
      <c r="H155" s="424" t="s">
        <v>48</v>
      </c>
      <c r="I155" s="139" t="s">
        <v>49</v>
      </c>
      <c r="J155" s="101"/>
      <c r="K155" s="109">
        <v>85800</v>
      </c>
      <c r="L155" s="101"/>
      <c r="M155" s="98"/>
      <c r="N155" s="98"/>
      <c r="O155" s="98"/>
    </row>
    <row r="156" spans="1:15" ht="14.65" hidden="1" customHeight="1" x14ac:dyDescent="0.25">
      <c r="A156" s="354"/>
      <c r="B156" s="359"/>
      <c r="C156" s="428"/>
      <c r="D156" s="265"/>
      <c r="E156" s="428"/>
      <c r="F156" s="428"/>
      <c r="G156" s="428"/>
      <c r="H156" s="424"/>
      <c r="I156" s="73" t="s">
        <v>19</v>
      </c>
      <c r="J156" s="101">
        <v>0</v>
      </c>
      <c r="K156" s="101">
        <v>43290</v>
      </c>
      <c r="L156" s="101"/>
      <c r="M156" s="98"/>
      <c r="N156" s="98"/>
      <c r="O156" s="98"/>
    </row>
    <row r="157" spans="1:15" ht="14.65" hidden="1" customHeight="1" x14ac:dyDescent="0.25">
      <c r="A157" s="354"/>
      <c r="B157" s="359"/>
      <c r="C157" s="428"/>
      <c r="D157" s="265"/>
      <c r="E157" s="428"/>
      <c r="F157" s="428"/>
      <c r="G157" s="428"/>
      <c r="H157" s="424"/>
      <c r="I157" s="73" t="s">
        <v>20</v>
      </c>
      <c r="J157" s="101">
        <v>0</v>
      </c>
      <c r="K157" s="101">
        <v>5304</v>
      </c>
      <c r="L157" s="101"/>
      <c r="M157" s="98"/>
      <c r="N157" s="98"/>
      <c r="O157" s="98"/>
    </row>
    <row r="158" spans="1:15" ht="14.65" hidden="1" customHeight="1" x14ac:dyDescent="0.25">
      <c r="A158" s="354"/>
      <c r="B158" s="359"/>
      <c r="C158" s="428"/>
      <c r="D158" s="265"/>
      <c r="E158" s="428"/>
      <c r="F158" s="428"/>
      <c r="G158" s="428"/>
      <c r="H158" s="424"/>
      <c r="I158" s="73" t="s">
        <v>21</v>
      </c>
      <c r="J158" s="101">
        <v>0</v>
      </c>
      <c r="K158" s="101">
        <v>15288</v>
      </c>
      <c r="L158" s="101"/>
      <c r="M158" s="98"/>
      <c r="N158" s="98"/>
      <c r="O158" s="98"/>
    </row>
    <row r="159" spans="1:15" ht="14.65" hidden="1" customHeight="1" x14ac:dyDescent="0.25">
      <c r="A159" s="354"/>
      <c r="B159" s="359"/>
      <c r="C159" s="428"/>
      <c r="D159" s="265"/>
      <c r="E159" s="428"/>
      <c r="F159" s="428"/>
      <c r="G159" s="428"/>
      <c r="H159" s="424"/>
      <c r="I159" s="73" t="s">
        <v>22</v>
      </c>
      <c r="J159" s="101">
        <v>0</v>
      </c>
      <c r="K159" s="101">
        <v>21918</v>
      </c>
      <c r="L159" s="101"/>
      <c r="M159" s="98"/>
      <c r="N159" s="98"/>
      <c r="O159" s="98"/>
    </row>
    <row r="160" spans="1:15" ht="14.65" hidden="1" customHeight="1" x14ac:dyDescent="0.25">
      <c r="A160" s="354"/>
      <c r="B160" s="359"/>
      <c r="C160" s="428"/>
      <c r="D160" s="265"/>
      <c r="E160" s="428"/>
      <c r="F160" s="428"/>
      <c r="G160" s="428"/>
      <c r="H160" s="424"/>
      <c r="I160" s="73" t="s">
        <v>50</v>
      </c>
      <c r="J160" s="101">
        <v>0</v>
      </c>
      <c r="K160" s="101"/>
      <c r="L160" s="101"/>
      <c r="M160" s="98"/>
      <c r="N160" s="98"/>
      <c r="O160" s="98"/>
    </row>
    <row r="161" spans="1:15" ht="14.65" hidden="1" customHeight="1" x14ac:dyDescent="0.25">
      <c r="A161" s="354"/>
      <c r="B161" s="426" t="s">
        <v>126</v>
      </c>
      <c r="C161" s="427" t="s">
        <v>369</v>
      </c>
      <c r="D161" s="270"/>
      <c r="E161" s="427" t="s">
        <v>46</v>
      </c>
      <c r="F161" s="427" t="s">
        <v>370</v>
      </c>
      <c r="G161" s="427" t="s">
        <v>125</v>
      </c>
      <c r="H161" s="424" t="s">
        <v>48</v>
      </c>
      <c r="I161" s="139" t="s">
        <v>49</v>
      </c>
      <c r="J161" s="101"/>
      <c r="K161" s="109"/>
      <c r="L161" s="101"/>
      <c r="M161" s="98"/>
      <c r="N161" s="98"/>
      <c r="O161" s="98"/>
    </row>
    <row r="162" spans="1:15" ht="14.65" hidden="1" customHeight="1" x14ac:dyDescent="0.25">
      <c r="A162" s="354"/>
      <c r="B162" s="426"/>
      <c r="C162" s="427"/>
      <c r="D162" s="270"/>
      <c r="E162" s="427"/>
      <c r="F162" s="427"/>
      <c r="G162" s="427"/>
      <c r="H162" s="424"/>
      <c r="I162" s="73" t="s">
        <v>19</v>
      </c>
      <c r="J162" s="101">
        <v>0</v>
      </c>
      <c r="K162" s="101"/>
      <c r="L162" s="101"/>
      <c r="M162" s="98"/>
      <c r="N162" s="98"/>
      <c r="O162" s="98"/>
    </row>
    <row r="163" spans="1:15" ht="14.65" hidden="1" customHeight="1" x14ac:dyDescent="0.25">
      <c r="A163" s="354"/>
      <c r="B163" s="426"/>
      <c r="C163" s="427"/>
      <c r="D163" s="270"/>
      <c r="E163" s="427"/>
      <c r="F163" s="427"/>
      <c r="G163" s="427"/>
      <c r="H163" s="424"/>
      <c r="I163" s="73" t="s">
        <v>20</v>
      </c>
      <c r="J163" s="101">
        <v>0</v>
      </c>
      <c r="K163" s="101"/>
      <c r="L163" s="101"/>
      <c r="M163" s="98"/>
      <c r="N163" s="98"/>
      <c r="O163" s="98"/>
    </row>
    <row r="164" spans="1:15" ht="14.65" hidden="1" customHeight="1" x14ac:dyDescent="0.25">
      <c r="A164" s="354"/>
      <c r="B164" s="426"/>
      <c r="C164" s="427"/>
      <c r="D164" s="270"/>
      <c r="E164" s="427"/>
      <c r="F164" s="427"/>
      <c r="G164" s="427"/>
      <c r="H164" s="424"/>
      <c r="I164" s="73" t="s">
        <v>21</v>
      </c>
      <c r="J164" s="101">
        <v>0</v>
      </c>
      <c r="K164" s="101"/>
      <c r="L164" s="101"/>
      <c r="M164" s="98"/>
      <c r="N164" s="98"/>
      <c r="O164" s="98"/>
    </row>
    <row r="165" spans="1:15" ht="14.65" hidden="1" customHeight="1" x14ac:dyDescent="0.25">
      <c r="A165" s="354"/>
      <c r="B165" s="426"/>
      <c r="C165" s="427"/>
      <c r="D165" s="270"/>
      <c r="E165" s="427"/>
      <c r="F165" s="427"/>
      <c r="G165" s="427"/>
      <c r="H165" s="424"/>
      <c r="I165" s="73" t="s">
        <v>22</v>
      </c>
      <c r="J165" s="101">
        <v>0</v>
      </c>
      <c r="K165" s="101"/>
      <c r="L165" s="101"/>
      <c r="M165" s="98"/>
      <c r="N165" s="98"/>
      <c r="O165" s="98"/>
    </row>
    <row r="166" spans="1:15" ht="14.65" hidden="1" customHeight="1" x14ac:dyDescent="0.25">
      <c r="A166" s="354"/>
      <c r="B166" s="426"/>
      <c r="C166" s="427"/>
      <c r="D166" s="270"/>
      <c r="E166" s="427"/>
      <c r="F166" s="427"/>
      <c r="G166" s="427"/>
      <c r="H166" s="424"/>
      <c r="I166" s="73" t="s">
        <v>50</v>
      </c>
      <c r="J166" s="101">
        <v>0</v>
      </c>
      <c r="K166" s="101"/>
      <c r="L166" s="101"/>
      <c r="M166" s="98"/>
      <c r="N166" s="98"/>
      <c r="O166" s="98"/>
    </row>
    <row r="167" spans="1:15" hidden="1" x14ac:dyDescent="0.25">
      <c r="A167" s="148" t="s">
        <v>127</v>
      </c>
      <c r="B167" s="87"/>
      <c r="C167" s="149"/>
      <c r="D167" s="149"/>
      <c r="E167" s="149"/>
      <c r="F167" s="149"/>
      <c r="G167" s="149"/>
      <c r="H167" s="283"/>
      <c r="I167" s="87"/>
      <c r="J167" s="116"/>
      <c r="K167" s="116"/>
      <c r="L167" s="116"/>
      <c r="M167" s="98"/>
      <c r="N167" s="98"/>
      <c r="O167" s="98"/>
    </row>
    <row r="168" spans="1:15" ht="14.65" hidden="1" customHeight="1" x14ac:dyDescent="0.25">
      <c r="A168" s="365" t="s">
        <v>128</v>
      </c>
      <c r="B168" s="365"/>
      <c r="C168" s="365"/>
      <c r="D168" s="365"/>
      <c r="E168" s="365"/>
      <c r="F168" s="365"/>
      <c r="G168" s="365"/>
      <c r="H168" s="365"/>
      <c r="I168" s="365"/>
      <c r="J168" s="365"/>
      <c r="K168" s="365"/>
      <c r="M168" s="98"/>
      <c r="N168" s="98"/>
      <c r="O168" s="98"/>
    </row>
    <row r="169" spans="1:15" ht="14.65" hidden="1" customHeight="1" x14ac:dyDescent="0.25">
      <c r="A169" s="365" t="s">
        <v>129</v>
      </c>
      <c r="B169" s="365"/>
      <c r="C169" s="365"/>
      <c r="D169" s="365"/>
      <c r="E169" s="365"/>
      <c r="F169" s="365"/>
      <c r="G169" s="365"/>
      <c r="H169" s="365"/>
      <c r="I169" s="365"/>
      <c r="J169" s="365"/>
      <c r="K169" s="365"/>
      <c r="M169" s="98"/>
      <c r="N169" s="98"/>
      <c r="O169" s="98"/>
    </row>
    <row r="170" spans="1:15" ht="14.65" hidden="1" customHeight="1" x14ac:dyDescent="0.25">
      <c r="A170" s="365" t="s">
        <v>130</v>
      </c>
      <c r="B170" s="365"/>
      <c r="C170" s="365"/>
      <c r="D170" s="365"/>
      <c r="E170" s="365"/>
      <c r="F170" s="365"/>
      <c r="G170" s="365"/>
      <c r="H170" s="365"/>
      <c r="I170" s="365"/>
      <c r="J170" s="365"/>
      <c r="K170" s="365"/>
      <c r="L170" s="116"/>
      <c r="M170" s="98"/>
      <c r="N170" s="98"/>
      <c r="O170" s="98"/>
    </row>
    <row r="171" spans="1:15" ht="14.65" hidden="1" customHeight="1" x14ac:dyDescent="0.25">
      <c r="A171" s="425" t="s">
        <v>131</v>
      </c>
      <c r="B171" s="425"/>
      <c r="C171" s="425"/>
      <c r="D171" s="425"/>
      <c r="E171" s="425"/>
      <c r="F171" s="425"/>
      <c r="G171" s="425"/>
      <c r="H171" s="425"/>
      <c r="I171" s="425"/>
      <c r="J171" s="425"/>
      <c r="K171" s="425"/>
      <c r="L171" s="116"/>
      <c r="M171" s="98"/>
      <c r="N171" s="98"/>
      <c r="O171" s="98"/>
    </row>
    <row r="172" spans="1:15" ht="14.65" hidden="1" customHeight="1" x14ac:dyDescent="0.25">
      <c r="B172" s="69"/>
      <c r="C172" s="69"/>
      <c r="D172" s="69"/>
      <c r="E172" s="69"/>
      <c r="F172" s="69"/>
      <c r="G172" s="69"/>
      <c r="H172" s="277"/>
      <c r="I172" s="69"/>
      <c r="J172" s="69"/>
      <c r="K172" s="422">
        <v>2022</v>
      </c>
      <c r="L172" s="423"/>
      <c r="M172" s="98"/>
      <c r="N172" s="98"/>
      <c r="O172" s="98"/>
    </row>
    <row r="173" spans="1:15" ht="14.65" customHeight="1" x14ac:dyDescent="0.25">
      <c r="A173" s="91" t="s">
        <v>1</v>
      </c>
      <c r="B173" s="92" t="s">
        <v>2</v>
      </c>
      <c r="C173" s="70" t="s">
        <v>3</v>
      </c>
      <c r="D173" s="70"/>
      <c r="E173" s="70" t="s">
        <v>4</v>
      </c>
      <c r="F173" s="70" t="s">
        <v>5</v>
      </c>
      <c r="G173" s="70" t="s">
        <v>6</v>
      </c>
      <c r="H173" s="278" t="s">
        <v>7</v>
      </c>
      <c r="I173" s="138" t="s">
        <v>8</v>
      </c>
      <c r="J173" s="95" t="s">
        <v>9</v>
      </c>
      <c r="K173" s="72" t="s">
        <v>10</v>
      </c>
      <c r="L173" s="72" t="s">
        <v>11</v>
      </c>
      <c r="M173" s="98"/>
      <c r="N173" s="98"/>
      <c r="O173" s="98"/>
    </row>
    <row r="174" spans="1:15" ht="14.65" hidden="1" customHeight="1" x14ac:dyDescent="0.25">
      <c r="A174" s="433" t="s">
        <v>132</v>
      </c>
      <c r="B174" s="359" t="s">
        <v>133</v>
      </c>
      <c r="C174" s="428" t="s">
        <v>134</v>
      </c>
      <c r="D174" s="265"/>
      <c r="E174" s="428" t="s">
        <v>46</v>
      </c>
      <c r="F174" s="428" t="s">
        <v>135</v>
      </c>
      <c r="G174" s="428" t="s">
        <v>125</v>
      </c>
      <c r="H174" s="424" t="s">
        <v>48</v>
      </c>
      <c r="I174" s="139" t="s">
        <v>49</v>
      </c>
      <c r="J174" s="101"/>
      <c r="K174" s="101">
        <v>34100</v>
      </c>
      <c r="L174" s="101"/>
      <c r="M174" s="98"/>
      <c r="N174" s="98"/>
      <c r="O174" s="98"/>
    </row>
    <row r="175" spans="1:15" ht="14.65" hidden="1" customHeight="1" x14ac:dyDescent="0.25">
      <c r="A175" s="433"/>
      <c r="B175" s="359"/>
      <c r="C175" s="428"/>
      <c r="D175" s="265"/>
      <c r="E175" s="428"/>
      <c r="F175" s="428"/>
      <c r="G175" s="428"/>
      <c r="H175" s="424"/>
      <c r="I175" s="73" t="s">
        <v>19</v>
      </c>
      <c r="J175" s="101">
        <v>0</v>
      </c>
      <c r="K175" s="101">
        <v>17205</v>
      </c>
      <c r="L175" s="101"/>
      <c r="M175" s="98"/>
      <c r="N175" s="98"/>
      <c r="O175" s="98"/>
    </row>
    <row r="176" spans="1:15" ht="14.65" hidden="1" customHeight="1" x14ac:dyDescent="0.25">
      <c r="A176" s="433"/>
      <c r="B176" s="359"/>
      <c r="C176" s="428"/>
      <c r="D176" s="265"/>
      <c r="E176" s="428"/>
      <c r="F176" s="428"/>
      <c r="G176" s="428"/>
      <c r="H176" s="424"/>
      <c r="I176" s="73" t="s">
        <v>20</v>
      </c>
      <c r="J176" s="101">
        <v>0</v>
      </c>
      <c r="K176" s="101">
        <v>2108</v>
      </c>
      <c r="L176" s="101"/>
      <c r="M176" s="98"/>
      <c r="N176" s="98"/>
      <c r="O176" s="98"/>
    </row>
    <row r="177" spans="1:15" ht="14.65" hidden="1" customHeight="1" x14ac:dyDescent="0.25">
      <c r="A177" s="433"/>
      <c r="B177" s="359"/>
      <c r="C177" s="428"/>
      <c r="D177" s="265"/>
      <c r="E177" s="428"/>
      <c r="F177" s="428"/>
      <c r="G177" s="428"/>
      <c r="H177" s="424"/>
      <c r="I177" s="73" t="s">
        <v>21</v>
      </c>
      <c r="J177" s="101">
        <v>0</v>
      </c>
      <c r="K177" s="101">
        <v>5536</v>
      </c>
      <c r="L177" s="101"/>
      <c r="M177" s="98"/>
      <c r="N177" s="98"/>
      <c r="O177" s="98"/>
    </row>
    <row r="178" spans="1:15" ht="14.65" hidden="1" customHeight="1" x14ac:dyDescent="0.25">
      <c r="A178" s="433"/>
      <c r="B178" s="359"/>
      <c r="C178" s="428"/>
      <c r="D178" s="265"/>
      <c r="E178" s="428"/>
      <c r="F178" s="428"/>
      <c r="G178" s="428"/>
      <c r="H178" s="424"/>
      <c r="I178" s="73" t="s">
        <v>22</v>
      </c>
      <c r="J178" s="101">
        <v>0</v>
      </c>
      <c r="K178" s="101">
        <v>9251</v>
      </c>
      <c r="L178" s="101"/>
      <c r="M178" s="98"/>
      <c r="N178" s="98"/>
      <c r="O178" s="98"/>
    </row>
    <row r="179" spans="1:15" ht="14.65" hidden="1" customHeight="1" x14ac:dyDescent="0.25">
      <c r="A179" s="433"/>
      <c r="B179" s="359"/>
      <c r="C179" s="428"/>
      <c r="D179" s="265"/>
      <c r="E179" s="428"/>
      <c r="F179" s="428"/>
      <c r="G179" s="428"/>
      <c r="H179" s="424"/>
      <c r="I179" s="73" t="s">
        <v>50</v>
      </c>
      <c r="J179" s="101"/>
      <c r="K179" s="101"/>
      <c r="L179" s="101"/>
      <c r="M179" s="98"/>
      <c r="N179" s="98"/>
      <c r="O179" s="98"/>
    </row>
    <row r="180" spans="1:15" ht="14.65" hidden="1" customHeight="1" x14ac:dyDescent="0.25">
      <c r="A180" s="433"/>
      <c r="B180" s="360" t="s">
        <v>136</v>
      </c>
      <c r="C180" s="430" t="s">
        <v>137</v>
      </c>
      <c r="D180" s="234"/>
      <c r="E180" s="430" t="s">
        <v>138</v>
      </c>
      <c r="F180" s="430" t="s">
        <v>139</v>
      </c>
      <c r="G180" s="430" t="s">
        <v>140</v>
      </c>
      <c r="H180" s="347" t="s">
        <v>48</v>
      </c>
      <c r="I180" s="150" t="s">
        <v>141</v>
      </c>
      <c r="J180" s="101"/>
      <c r="K180" s="101">
        <v>450</v>
      </c>
      <c r="L180" s="101"/>
      <c r="M180" s="98"/>
      <c r="N180" s="98"/>
      <c r="O180" s="98"/>
    </row>
    <row r="181" spans="1:15" ht="14.65" hidden="1" customHeight="1" x14ac:dyDescent="0.25">
      <c r="A181" s="433"/>
      <c r="B181" s="361"/>
      <c r="C181" s="431"/>
      <c r="D181" s="235"/>
      <c r="E181" s="431"/>
      <c r="F181" s="431"/>
      <c r="G181" s="431"/>
      <c r="H181" s="348"/>
      <c r="I181" s="151"/>
      <c r="J181" s="101"/>
      <c r="K181" s="101"/>
      <c r="L181" s="101"/>
      <c r="M181" s="98"/>
      <c r="N181" s="98"/>
      <c r="O181" s="98"/>
    </row>
    <row r="182" spans="1:15" ht="14.65" hidden="1" customHeight="1" x14ac:dyDescent="0.25">
      <c r="A182" s="433"/>
      <c r="B182" s="361"/>
      <c r="C182" s="431"/>
      <c r="D182" s="235"/>
      <c r="E182" s="431"/>
      <c r="F182" s="431"/>
      <c r="G182" s="431"/>
      <c r="H182" s="348"/>
      <c r="I182" s="151"/>
      <c r="J182" s="101"/>
      <c r="K182" s="101"/>
      <c r="L182" s="101"/>
      <c r="M182" s="98"/>
      <c r="N182" s="98"/>
      <c r="O182" s="98"/>
    </row>
    <row r="183" spans="1:15" ht="24.6" hidden="1" customHeight="1" x14ac:dyDescent="0.25">
      <c r="A183" s="433"/>
      <c r="B183" s="429"/>
      <c r="C183" s="432"/>
      <c r="D183" s="236"/>
      <c r="E183" s="432"/>
      <c r="F183" s="432"/>
      <c r="G183" s="432"/>
      <c r="H183" s="349"/>
      <c r="I183" s="151"/>
      <c r="J183" s="101"/>
      <c r="K183" s="101"/>
      <c r="L183" s="101"/>
      <c r="M183" s="98"/>
      <c r="N183" s="98"/>
      <c r="O183" s="98"/>
    </row>
    <row r="184" spans="1:15" ht="14.65" customHeight="1" x14ac:dyDescent="0.25">
      <c r="A184" s="433"/>
      <c r="B184" s="391" t="s">
        <v>142</v>
      </c>
      <c r="C184" s="392" t="s">
        <v>417</v>
      </c>
      <c r="D184" s="401" t="s">
        <v>410</v>
      </c>
      <c r="E184" s="391" t="s">
        <v>46</v>
      </c>
      <c r="F184" s="391" t="s">
        <v>407</v>
      </c>
      <c r="G184" s="391" t="s">
        <v>143</v>
      </c>
      <c r="H184" s="374" t="s">
        <v>48</v>
      </c>
      <c r="I184" s="139" t="s">
        <v>49</v>
      </c>
      <c r="J184" s="101"/>
      <c r="K184" s="101">
        <v>150000</v>
      </c>
      <c r="L184" s="101"/>
      <c r="M184" s="101">
        <v>150000</v>
      </c>
      <c r="N184" s="98"/>
      <c r="O184" s="98"/>
    </row>
    <row r="185" spans="1:15" ht="14.65" customHeight="1" x14ac:dyDescent="0.25">
      <c r="A185" s="433"/>
      <c r="B185" s="391"/>
      <c r="C185" s="391"/>
      <c r="D185" s="402"/>
      <c r="E185" s="391"/>
      <c r="F185" s="391"/>
      <c r="G185" s="391"/>
      <c r="H185" s="374"/>
      <c r="I185" s="73" t="s">
        <v>19</v>
      </c>
      <c r="J185" s="101">
        <v>228396</v>
      </c>
      <c r="K185" s="101">
        <v>90000</v>
      </c>
      <c r="L185" s="101"/>
      <c r="M185" s="98"/>
      <c r="N185" s="98"/>
      <c r="O185" s="98"/>
    </row>
    <row r="186" spans="1:15" ht="14.65" customHeight="1" x14ac:dyDescent="0.25">
      <c r="A186" s="433"/>
      <c r="B186" s="391"/>
      <c r="C186" s="391"/>
      <c r="D186" s="402"/>
      <c r="E186" s="391"/>
      <c r="F186" s="391"/>
      <c r="G186" s="391"/>
      <c r="H186" s="374"/>
      <c r="I186" s="73" t="s">
        <v>20</v>
      </c>
      <c r="J186" s="101"/>
      <c r="K186" s="101">
        <v>1500</v>
      </c>
      <c r="L186" s="101"/>
      <c r="M186" s="98"/>
      <c r="N186" s="98"/>
      <c r="O186" s="98"/>
    </row>
    <row r="187" spans="1:15" ht="14.65" customHeight="1" x14ac:dyDescent="0.25">
      <c r="A187" s="433"/>
      <c r="B187" s="391"/>
      <c r="C187" s="391"/>
      <c r="D187" s="402"/>
      <c r="E187" s="391"/>
      <c r="F187" s="391"/>
      <c r="G187" s="391"/>
      <c r="H187" s="374"/>
      <c r="I187" s="73" t="s">
        <v>21</v>
      </c>
      <c r="J187" s="101"/>
      <c r="K187" s="101">
        <v>7500</v>
      </c>
      <c r="L187" s="101"/>
      <c r="M187" s="98"/>
      <c r="N187" s="98"/>
      <c r="O187" s="98"/>
    </row>
    <row r="188" spans="1:15" ht="13.9" customHeight="1" x14ac:dyDescent="0.25">
      <c r="A188" s="433"/>
      <c r="B188" s="391"/>
      <c r="C188" s="391"/>
      <c r="D188" s="402"/>
      <c r="E188" s="391"/>
      <c r="F188" s="391"/>
      <c r="G188" s="391"/>
      <c r="H188" s="374"/>
      <c r="I188" s="73" t="s">
        <v>22</v>
      </c>
      <c r="J188" s="101"/>
      <c r="K188" s="101">
        <v>51000</v>
      </c>
      <c r="L188" s="101"/>
      <c r="M188" s="98"/>
      <c r="N188" s="98"/>
      <c r="O188" s="98"/>
    </row>
    <row r="189" spans="1:15" ht="13.9" customHeight="1" x14ac:dyDescent="0.25">
      <c r="A189" s="433"/>
      <c r="B189" s="391"/>
      <c r="C189" s="391"/>
      <c r="D189" s="403"/>
      <c r="E189" s="391"/>
      <c r="F189" s="391"/>
      <c r="G189" s="391"/>
      <c r="H189" s="374"/>
      <c r="I189" s="73" t="s">
        <v>50</v>
      </c>
      <c r="J189" s="140"/>
      <c r="K189" s="101"/>
      <c r="L189" s="101"/>
      <c r="M189" s="98"/>
      <c r="N189" s="98"/>
      <c r="O189" s="98"/>
    </row>
    <row r="190" spans="1:15" ht="14.65" hidden="1" customHeight="1" x14ac:dyDescent="0.25">
      <c r="A190" s="153" t="s">
        <v>144</v>
      </c>
      <c r="B190" s="68"/>
      <c r="C190" s="131"/>
      <c r="D190" s="267"/>
      <c r="E190" s="131"/>
      <c r="F190" s="131"/>
      <c r="G190" s="131"/>
      <c r="H190" s="274"/>
      <c r="I190" s="131"/>
      <c r="J190" s="68"/>
      <c r="M190" s="98"/>
      <c r="N190" s="98"/>
      <c r="O190" s="98"/>
    </row>
    <row r="191" spans="1:15" ht="14.65" hidden="1" customHeight="1" x14ac:dyDescent="0.25">
      <c r="A191" s="154" t="s">
        <v>145</v>
      </c>
      <c r="B191" s="68"/>
      <c r="C191" s="68"/>
      <c r="D191" s="68"/>
      <c r="E191" s="68"/>
      <c r="F191" s="129"/>
      <c r="G191" s="129"/>
      <c r="H191" s="284"/>
      <c r="I191" s="129"/>
      <c r="J191" s="129"/>
      <c r="K191" s="155"/>
      <c r="M191" s="98"/>
      <c r="N191" s="98"/>
      <c r="O191" s="98"/>
    </row>
    <row r="192" spans="1:15" ht="13.9" hidden="1" customHeight="1" x14ac:dyDescent="0.25">
      <c r="A192" s="154" t="s">
        <v>146</v>
      </c>
      <c r="B192" s="129"/>
      <c r="C192" s="129"/>
      <c r="D192" s="129"/>
      <c r="E192" s="129"/>
      <c r="F192" s="129"/>
      <c r="G192" s="129"/>
      <c r="H192" s="284"/>
      <c r="I192" s="129"/>
      <c r="J192" s="129"/>
      <c r="K192" s="155"/>
      <c r="M192" s="98"/>
      <c r="N192" s="98"/>
      <c r="O192" s="98"/>
    </row>
    <row r="193" spans="1:15" s="156" customFormat="1" ht="14.65" hidden="1" customHeight="1" x14ac:dyDescent="0.2">
      <c r="A193" s="131" t="s">
        <v>147</v>
      </c>
      <c r="B193" s="131"/>
      <c r="C193" s="131"/>
      <c r="D193" s="267"/>
      <c r="E193" s="131"/>
      <c r="F193" s="131"/>
      <c r="G193" s="131"/>
      <c r="H193" s="274"/>
      <c r="I193" s="131"/>
      <c r="J193" s="131"/>
      <c r="K193" s="131"/>
      <c r="M193" s="68"/>
      <c r="N193" s="68"/>
      <c r="O193" s="68"/>
    </row>
    <row r="194" spans="1:15" s="156" customFormat="1" ht="14.65" hidden="1" customHeight="1" x14ac:dyDescent="0.2">
      <c r="A194" s="131" t="s">
        <v>148</v>
      </c>
      <c r="B194" s="131"/>
      <c r="C194" s="131"/>
      <c r="D194" s="267"/>
      <c r="E194" s="131"/>
      <c r="F194" s="131"/>
      <c r="G194" s="131"/>
      <c r="H194" s="274"/>
      <c r="I194" s="131"/>
      <c r="J194" s="131"/>
      <c r="K194" s="131"/>
      <c r="M194" s="68"/>
      <c r="N194" s="68"/>
      <c r="O194" s="68"/>
    </row>
    <row r="195" spans="1:15" s="156" customFormat="1" ht="14.65" hidden="1" customHeight="1" x14ac:dyDescent="0.2">
      <c r="A195" s="131" t="s">
        <v>149</v>
      </c>
      <c r="B195" s="131"/>
      <c r="C195" s="131"/>
      <c r="D195" s="267"/>
      <c r="E195" s="131"/>
      <c r="F195" s="131"/>
      <c r="G195" s="131"/>
      <c r="H195" s="274"/>
      <c r="I195" s="131"/>
      <c r="J195" s="131"/>
      <c r="K195" s="131"/>
      <c r="M195" s="68"/>
      <c r="N195" s="68"/>
      <c r="O195" s="68"/>
    </row>
    <row r="196" spans="1:15" ht="14.65" hidden="1" customHeight="1" x14ac:dyDescent="0.25">
      <c r="A196" s="425" t="s">
        <v>150</v>
      </c>
      <c r="B196" s="425"/>
      <c r="C196" s="425"/>
      <c r="D196" s="425"/>
      <c r="E196" s="425"/>
      <c r="F196" s="425"/>
      <c r="G196" s="425"/>
      <c r="H196" s="425"/>
      <c r="I196" s="425"/>
      <c r="J196" s="425"/>
      <c r="K196" s="425"/>
      <c r="M196" s="98"/>
      <c r="N196" s="98"/>
      <c r="O196" s="98"/>
    </row>
    <row r="197" spans="1:15" ht="14.65" hidden="1" customHeight="1" x14ac:dyDescent="0.25">
      <c r="A197" s="425" t="s">
        <v>151</v>
      </c>
      <c r="B197" s="425"/>
      <c r="C197" s="425"/>
      <c r="D197" s="425"/>
      <c r="E197" s="425"/>
      <c r="F197" s="425"/>
      <c r="G197" s="425"/>
      <c r="H197" s="425"/>
      <c r="I197" s="425"/>
      <c r="J197" s="425"/>
      <c r="K197" s="425"/>
      <c r="M197" s="98"/>
      <c r="N197" s="98"/>
      <c r="O197" s="98"/>
    </row>
    <row r="198" spans="1:15" ht="14.65" hidden="1" customHeight="1" x14ac:dyDescent="0.25">
      <c r="A198" s="68" t="s">
        <v>152</v>
      </c>
      <c r="M198" s="98"/>
      <c r="N198" s="98"/>
      <c r="O198" s="98"/>
    </row>
    <row r="199" spans="1:15" ht="14.65" hidden="1" customHeight="1" x14ac:dyDescent="0.25">
      <c r="A199" s="68"/>
      <c r="M199" s="98"/>
      <c r="N199" s="98"/>
      <c r="O199" s="98"/>
    </row>
    <row r="200" spans="1:15" ht="14.65" hidden="1" customHeight="1" x14ac:dyDescent="0.25">
      <c r="B200" s="69"/>
      <c r="C200" s="69"/>
      <c r="D200" s="69"/>
      <c r="E200" s="69"/>
      <c r="F200" s="69"/>
      <c r="G200" s="69"/>
      <c r="H200" s="277"/>
      <c r="I200" s="69"/>
      <c r="J200" s="69"/>
      <c r="K200" s="422">
        <v>2022</v>
      </c>
      <c r="L200" s="423"/>
      <c r="M200" s="98"/>
      <c r="N200" s="98"/>
      <c r="O200" s="98"/>
    </row>
    <row r="201" spans="1:15" ht="21" customHeight="1" x14ac:dyDescent="0.25">
      <c r="A201" s="71" t="s">
        <v>1</v>
      </c>
      <c r="B201" s="92" t="s">
        <v>2</v>
      </c>
      <c r="C201" s="71" t="s">
        <v>42</v>
      </c>
      <c r="D201" s="71"/>
      <c r="E201" s="71" t="s">
        <v>4</v>
      </c>
      <c r="F201" s="71" t="s">
        <v>5</v>
      </c>
      <c r="G201" s="71" t="s">
        <v>6</v>
      </c>
      <c r="H201" s="286" t="s">
        <v>7</v>
      </c>
      <c r="I201" s="94" t="s">
        <v>8</v>
      </c>
      <c r="J201" s="95" t="s">
        <v>9</v>
      </c>
      <c r="K201" s="72" t="s">
        <v>10</v>
      </c>
      <c r="L201" s="72" t="s">
        <v>11</v>
      </c>
      <c r="M201" s="98"/>
      <c r="N201" s="98"/>
      <c r="O201" s="98"/>
    </row>
    <row r="202" spans="1:15" ht="14.65" customHeight="1" x14ac:dyDescent="0.25">
      <c r="A202" s="433" t="s">
        <v>153</v>
      </c>
      <c r="B202" s="434" t="s">
        <v>154</v>
      </c>
      <c r="C202" s="435" t="s">
        <v>155</v>
      </c>
      <c r="D202" s="338" t="s">
        <v>412</v>
      </c>
      <c r="E202" s="435" t="s">
        <v>156</v>
      </c>
      <c r="F202" s="435" t="s">
        <v>157</v>
      </c>
      <c r="G202" s="435" t="s">
        <v>372</v>
      </c>
      <c r="H202" s="436" t="s">
        <v>18</v>
      </c>
      <c r="I202" s="152" t="s">
        <v>158</v>
      </c>
      <c r="J202" s="152"/>
      <c r="K202" s="157">
        <v>1</v>
      </c>
      <c r="L202" s="158"/>
      <c r="M202" s="98"/>
      <c r="N202" s="98"/>
      <c r="O202" s="98"/>
    </row>
    <row r="203" spans="1:15" ht="28.15" customHeight="1" x14ac:dyDescent="0.25">
      <c r="A203" s="433"/>
      <c r="B203" s="434"/>
      <c r="C203" s="435"/>
      <c r="D203" s="340"/>
      <c r="E203" s="435"/>
      <c r="F203" s="435"/>
      <c r="G203" s="435"/>
      <c r="H203" s="436"/>
      <c r="I203" s="139" t="s">
        <v>141</v>
      </c>
      <c r="J203" s="74"/>
      <c r="K203" s="74" t="s">
        <v>159</v>
      </c>
      <c r="L203" s="137"/>
      <c r="M203" s="98"/>
      <c r="N203" s="98"/>
      <c r="O203" s="98"/>
    </row>
    <row r="204" spans="1:15" ht="14.65" hidden="1" customHeight="1" x14ac:dyDescent="0.25">
      <c r="A204" s="433"/>
      <c r="B204" s="441" t="s">
        <v>160</v>
      </c>
      <c r="C204" s="441" t="s">
        <v>161</v>
      </c>
      <c r="D204" s="259"/>
      <c r="E204" s="441" t="s">
        <v>156</v>
      </c>
      <c r="F204" s="441" t="s">
        <v>162</v>
      </c>
      <c r="G204" s="443"/>
      <c r="H204" s="445" t="s">
        <v>233</v>
      </c>
      <c r="I204" s="159" t="s">
        <v>163</v>
      </c>
      <c r="J204" s="74" t="s">
        <v>164</v>
      </c>
      <c r="K204" s="74">
        <v>0.65</v>
      </c>
      <c r="L204" s="137"/>
      <c r="M204" s="98" t="s">
        <v>382</v>
      </c>
      <c r="N204" s="98"/>
      <c r="O204" s="98"/>
    </row>
    <row r="205" spans="1:15" ht="14.65" hidden="1" customHeight="1" x14ac:dyDescent="0.25">
      <c r="A205" s="433"/>
      <c r="B205" s="442"/>
      <c r="C205" s="442"/>
      <c r="D205" s="260"/>
      <c r="E205" s="442"/>
      <c r="F205" s="442"/>
      <c r="G205" s="444"/>
      <c r="H205" s="446"/>
      <c r="I205" s="73" t="s">
        <v>19</v>
      </c>
      <c r="J205" s="74" t="s">
        <v>165</v>
      </c>
      <c r="K205" s="74">
        <v>0.06</v>
      </c>
      <c r="L205" s="137"/>
      <c r="M205" s="98"/>
      <c r="N205" s="98"/>
      <c r="O205" s="98"/>
    </row>
    <row r="206" spans="1:15" ht="14.65" hidden="1" customHeight="1" x14ac:dyDescent="0.25">
      <c r="A206" s="433"/>
      <c r="B206" s="442"/>
      <c r="C206" s="442"/>
      <c r="D206" s="260"/>
      <c r="E206" s="442"/>
      <c r="F206" s="442"/>
      <c r="G206" s="444"/>
      <c r="H206" s="446"/>
      <c r="I206" s="73" t="s">
        <v>20</v>
      </c>
      <c r="J206" s="74" t="s">
        <v>166</v>
      </c>
      <c r="K206" s="74">
        <v>0.06</v>
      </c>
      <c r="L206" s="137"/>
      <c r="M206" s="98"/>
      <c r="N206" s="98"/>
      <c r="O206" s="98"/>
    </row>
    <row r="207" spans="1:15" ht="14.65" hidden="1" customHeight="1" x14ac:dyDescent="0.25">
      <c r="A207" s="433"/>
      <c r="B207" s="442"/>
      <c r="C207" s="442"/>
      <c r="D207" s="260"/>
      <c r="E207" s="442"/>
      <c r="F207" s="442"/>
      <c r="G207" s="444"/>
      <c r="H207" s="446"/>
      <c r="I207" s="73" t="s">
        <v>21</v>
      </c>
      <c r="J207" s="74" t="s">
        <v>371</v>
      </c>
      <c r="K207" s="74">
        <v>0.1</v>
      </c>
      <c r="L207" s="137"/>
      <c r="M207" s="98"/>
      <c r="N207" s="98"/>
      <c r="O207" s="98"/>
    </row>
    <row r="208" spans="1:15" ht="14.65" hidden="1" customHeight="1" x14ac:dyDescent="0.25">
      <c r="A208" s="433"/>
      <c r="B208" s="442"/>
      <c r="C208" s="442"/>
      <c r="D208" s="260"/>
      <c r="E208" s="442"/>
      <c r="F208" s="442"/>
      <c r="G208" s="444"/>
      <c r="H208" s="446"/>
      <c r="I208" s="73" t="s">
        <v>22</v>
      </c>
      <c r="J208" s="74" t="s">
        <v>114</v>
      </c>
      <c r="K208" s="74"/>
      <c r="L208" s="137"/>
      <c r="M208" s="98"/>
      <c r="N208" s="98"/>
      <c r="O208" s="98"/>
    </row>
    <row r="209" spans="1:15" ht="14.65" hidden="1" customHeight="1" x14ac:dyDescent="0.25">
      <c r="A209" s="433"/>
      <c r="B209" s="442"/>
      <c r="C209" s="442"/>
      <c r="D209" s="260"/>
      <c r="E209" s="442"/>
      <c r="F209" s="442"/>
      <c r="G209" s="444"/>
      <c r="H209" s="446"/>
      <c r="I209" s="73" t="s">
        <v>50</v>
      </c>
      <c r="J209" s="74"/>
      <c r="K209" s="74"/>
      <c r="L209" s="137"/>
      <c r="M209" s="98"/>
      <c r="N209" s="98"/>
      <c r="O209" s="98"/>
    </row>
    <row r="210" spans="1:15" ht="14.65" hidden="1" customHeight="1" x14ac:dyDescent="0.25">
      <c r="A210" s="433"/>
      <c r="B210" s="438" t="s">
        <v>167</v>
      </c>
      <c r="C210" s="426" t="s">
        <v>168</v>
      </c>
      <c r="D210" s="264"/>
      <c r="E210" s="426" t="s">
        <v>156</v>
      </c>
      <c r="F210" s="426" t="s">
        <v>377</v>
      </c>
      <c r="G210" s="439"/>
      <c r="H210" s="440" t="s">
        <v>85</v>
      </c>
      <c r="I210" s="159" t="s">
        <v>163</v>
      </c>
      <c r="J210" s="74"/>
      <c r="K210" s="74">
        <v>1</v>
      </c>
      <c r="L210" s="160"/>
      <c r="M210" s="98" t="s">
        <v>382</v>
      </c>
      <c r="N210" s="98"/>
      <c r="O210" s="98"/>
    </row>
    <row r="211" spans="1:15" ht="14.65" hidden="1" customHeight="1" x14ac:dyDescent="0.25">
      <c r="A211" s="433"/>
      <c r="B211" s="426"/>
      <c r="C211" s="426"/>
      <c r="D211" s="264"/>
      <c r="E211" s="426"/>
      <c r="F211" s="426"/>
      <c r="G211" s="439"/>
      <c r="H211" s="440"/>
      <c r="I211" s="73" t="s">
        <v>19</v>
      </c>
      <c r="J211" s="74"/>
      <c r="K211" s="74"/>
      <c r="L211" s="160"/>
      <c r="M211" s="98"/>
      <c r="N211" s="98"/>
      <c r="O211" s="98"/>
    </row>
    <row r="212" spans="1:15" ht="14.65" hidden="1" customHeight="1" x14ac:dyDescent="0.25">
      <c r="A212" s="433"/>
      <c r="B212" s="426"/>
      <c r="C212" s="426"/>
      <c r="D212" s="264"/>
      <c r="E212" s="426"/>
      <c r="F212" s="426"/>
      <c r="G212" s="439"/>
      <c r="H212" s="440"/>
      <c r="I212" s="73" t="s">
        <v>20</v>
      </c>
      <c r="J212" s="74"/>
      <c r="K212" s="74"/>
      <c r="L212" s="160"/>
      <c r="M212" s="98"/>
      <c r="N212" s="98"/>
      <c r="O212" s="98"/>
    </row>
    <row r="213" spans="1:15" ht="14.65" hidden="1" customHeight="1" x14ac:dyDescent="0.25">
      <c r="A213" s="433"/>
      <c r="B213" s="426"/>
      <c r="C213" s="426"/>
      <c r="D213" s="264"/>
      <c r="E213" s="426"/>
      <c r="F213" s="426"/>
      <c r="G213" s="439"/>
      <c r="H213" s="440"/>
      <c r="I213" s="73" t="s">
        <v>21</v>
      </c>
      <c r="J213" s="74"/>
      <c r="K213" s="74"/>
      <c r="L213" s="160"/>
      <c r="M213" s="98"/>
      <c r="N213" s="98"/>
      <c r="O213" s="98"/>
    </row>
    <row r="214" spans="1:15" ht="10.15" hidden="1" customHeight="1" x14ac:dyDescent="0.25">
      <c r="A214" s="433"/>
      <c r="B214" s="426"/>
      <c r="C214" s="426"/>
      <c r="D214" s="264"/>
      <c r="E214" s="426"/>
      <c r="F214" s="426"/>
      <c r="G214" s="439"/>
      <c r="H214" s="440"/>
      <c r="I214" s="73" t="s">
        <v>22</v>
      </c>
      <c r="J214" s="74"/>
      <c r="K214" s="74"/>
      <c r="L214" s="160"/>
      <c r="M214" s="98"/>
      <c r="N214" s="98"/>
      <c r="O214" s="98"/>
    </row>
    <row r="215" spans="1:15" ht="14.65" hidden="1" customHeight="1" x14ac:dyDescent="0.25">
      <c r="A215" s="433"/>
      <c r="B215" s="426"/>
      <c r="C215" s="426"/>
      <c r="D215" s="264"/>
      <c r="E215" s="426"/>
      <c r="F215" s="426"/>
      <c r="G215" s="439"/>
      <c r="H215" s="440"/>
      <c r="I215" s="73" t="s">
        <v>50</v>
      </c>
      <c r="J215" s="74"/>
      <c r="K215" s="74"/>
      <c r="L215" s="160"/>
      <c r="M215" s="98"/>
      <c r="N215" s="98"/>
      <c r="O215" s="98"/>
    </row>
    <row r="216" spans="1:15" ht="14.65" customHeight="1" x14ac:dyDescent="0.25">
      <c r="A216" s="433"/>
      <c r="B216" s="437" t="s">
        <v>169</v>
      </c>
      <c r="C216" s="434" t="s">
        <v>170</v>
      </c>
      <c r="D216" s="338" t="s">
        <v>411</v>
      </c>
      <c r="E216" s="434" t="s">
        <v>156</v>
      </c>
      <c r="F216" s="434" t="s">
        <v>171</v>
      </c>
      <c r="G216" s="471" t="s">
        <v>186</v>
      </c>
      <c r="H216" s="374" t="s">
        <v>172</v>
      </c>
      <c r="I216" s="73"/>
      <c r="J216" s="74"/>
      <c r="K216" s="213">
        <v>200000</v>
      </c>
      <c r="L216" s="160"/>
      <c r="M216" s="98"/>
      <c r="N216" s="98"/>
      <c r="O216" s="98"/>
    </row>
    <row r="217" spans="1:15" ht="14.65" customHeight="1" x14ac:dyDescent="0.25">
      <c r="A217" s="433"/>
      <c r="B217" s="437"/>
      <c r="C217" s="434"/>
      <c r="D217" s="339"/>
      <c r="E217" s="434"/>
      <c r="F217" s="434"/>
      <c r="G217" s="471"/>
      <c r="H217" s="374"/>
      <c r="I217" s="73"/>
      <c r="J217" s="74"/>
      <c r="K217" s="74"/>
      <c r="L217" s="160"/>
      <c r="M217" s="98"/>
      <c r="N217" s="98"/>
      <c r="O217" s="98"/>
    </row>
    <row r="218" spans="1:15" ht="14.65" customHeight="1" x14ac:dyDescent="0.25">
      <c r="A218" s="433"/>
      <c r="B218" s="437"/>
      <c r="C218" s="434"/>
      <c r="D218" s="339"/>
      <c r="E218" s="434"/>
      <c r="F218" s="434"/>
      <c r="G218" s="471"/>
      <c r="H218" s="374"/>
      <c r="I218" s="73"/>
      <c r="J218" s="74"/>
      <c r="K218" s="74"/>
      <c r="L218" s="160"/>
      <c r="M218" s="98"/>
      <c r="N218" s="98"/>
      <c r="O218" s="98"/>
    </row>
    <row r="219" spans="1:15" ht="14.65" customHeight="1" x14ac:dyDescent="0.25">
      <c r="A219" s="433"/>
      <c r="B219" s="437"/>
      <c r="C219" s="434"/>
      <c r="D219" s="340"/>
      <c r="E219" s="434"/>
      <c r="F219" s="434"/>
      <c r="G219" s="471"/>
      <c r="H219" s="374"/>
      <c r="I219" s="73"/>
      <c r="J219" s="74"/>
      <c r="K219" s="74"/>
      <c r="L219" s="160"/>
      <c r="M219" s="98"/>
      <c r="N219" s="98"/>
      <c r="O219" s="98"/>
    </row>
    <row r="220" spans="1:15" ht="14.65" customHeight="1" x14ac:dyDescent="0.25">
      <c r="A220" s="433"/>
      <c r="B220" s="434" t="s">
        <v>173</v>
      </c>
      <c r="C220" s="434" t="s">
        <v>174</v>
      </c>
      <c r="D220" s="341"/>
      <c r="E220" s="434" t="s">
        <v>156</v>
      </c>
      <c r="F220" s="437"/>
      <c r="G220" s="434" t="s">
        <v>175</v>
      </c>
      <c r="H220" s="374" t="s">
        <v>18</v>
      </c>
      <c r="I220" s="139" t="s">
        <v>158</v>
      </c>
      <c r="J220" s="74"/>
      <c r="K220" s="74">
        <v>1</v>
      </c>
      <c r="L220" s="161"/>
      <c r="M220" s="98"/>
      <c r="N220" s="98"/>
      <c r="O220" s="98"/>
    </row>
    <row r="221" spans="1:15" ht="29.65" customHeight="1" x14ac:dyDescent="0.25">
      <c r="A221" s="433"/>
      <c r="B221" s="434"/>
      <c r="C221" s="434"/>
      <c r="D221" s="343"/>
      <c r="E221" s="434"/>
      <c r="F221" s="437"/>
      <c r="G221" s="434"/>
      <c r="H221" s="374"/>
      <c r="I221" s="139" t="s">
        <v>86</v>
      </c>
      <c r="J221" s="101"/>
      <c r="K221" s="101" t="s">
        <v>176</v>
      </c>
      <c r="L221" s="137"/>
      <c r="M221" s="98"/>
      <c r="N221" s="98"/>
      <c r="O221" s="98"/>
    </row>
    <row r="222" spans="1:15" ht="14.65" hidden="1" customHeight="1" x14ac:dyDescent="0.25">
      <c r="A222" s="162" t="s">
        <v>177</v>
      </c>
      <c r="B222" s="130"/>
      <c r="C222" s="130"/>
      <c r="D222" s="263"/>
      <c r="E222" s="130"/>
      <c r="F222" s="130"/>
      <c r="G222" s="130"/>
      <c r="H222" s="281"/>
      <c r="I222" s="130"/>
      <c r="J222" s="130"/>
      <c r="M222" s="98"/>
      <c r="N222" s="98"/>
      <c r="O222" s="98"/>
    </row>
    <row r="223" spans="1:15" ht="14.65" hidden="1" customHeight="1" x14ac:dyDescent="0.25">
      <c r="A223" s="447" t="s">
        <v>178</v>
      </c>
      <c r="B223" s="447"/>
      <c r="C223" s="447"/>
      <c r="D223" s="447"/>
      <c r="E223" s="447"/>
      <c r="F223" s="447"/>
      <c r="G223" s="447"/>
      <c r="H223" s="447"/>
      <c r="I223" s="447"/>
      <c r="J223" s="130"/>
      <c r="M223" s="98"/>
      <c r="N223" s="98"/>
      <c r="O223" s="98"/>
    </row>
    <row r="224" spans="1:15" ht="14.65" hidden="1" customHeight="1" x14ac:dyDescent="0.25">
      <c r="A224" s="448" t="s">
        <v>179</v>
      </c>
      <c r="B224" s="448"/>
      <c r="C224" s="448"/>
      <c r="D224" s="448"/>
      <c r="E224" s="448"/>
      <c r="F224" s="448"/>
      <c r="G224" s="130"/>
      <c r="H224" s="281"/>
      <c r="I224" s="130"/>
      <c r="J224" s="130"/>
      <c r="M224" s="98"/>
      <c r="N224" s="98"/>
      <c r="O224" s="98"/>
    </row>
    <row r="225" spans="1:15" ht="14.65" hidden="1" customHeight="1" x14ac:dyDescent="0.25">
      <c r="A225" s="425" t="s">
        <v>180</v>
      </c>
      <c r="B225" s="425"/>
      <c r="C225" s="425"/>
      <c r="D225" s="425"/>
      <c r="E225" s="425"/>
      <c r="F225" s="425"/>
      <c r="G225" s="425"/>
      <c r="H225" s="281"/>
      <c r="I225" s="130"/>
      <c r="J225" s="130"/>
      <c r="M225" s="98"/>
      <c r="N225" s="98"/>
      <c r="O225" s="98"/>
    </row>
    <row r="226" spans="1:15" ht="14.65" hidden="1" customHeight="1" x14ac:dyDescent="0.25">
      <c r="A226" s="68"/>
      <c r="B226" s="69"/>
      <c r="C226" s="69"/>
      <c r="D226" s="69"/>
      <c r="E226" s="69"/>
      <c r="F226" s="69"/>
      <c r="G226" s="69"/>
      <c r="H226" s="277"/>
      <c r="I226" s="69"/>
      <c r="J226" s="69"/>
      <c r="K226" s="369">
        <v>2022</v>
      </c>
      <c r="L226" s="369"/>
      <c r="M226" s="98"/>
      <c r="N226" s="98"/>
      <c r="O226" s="98"/>
    </row>
    <row r="227" spans="1:15" ht="14.65" customHeight="1" x14ac:dyDescent="0.25">
      <c r="A227" s="70" t="s">
        <v>1</v>
      </c>
      <c r="B227" s="71" t="s">
        <v>2</v>
      </c>
      <c r="C227" s="70" t="s">
        <v>3</v>
      </c>
      <c r="D227" s="70"/>
      <c r="E227" s="70" t="s">
        <v>4</v>
      </c>
      <c r="F227" s="70" t="s">
        <v>5</v>
      </c>
      <c r="G227" s="70" t="s">
        <v>6</v>
      </c>
      <c r="H227" s="278" t="s">
        <v>7</v>
      </c>
      <c r="I227" s="70" t="s">
        <v>8</v>
      </c>
      <c r="J227" s="71" t="s">
        <v>9</v>
      </c>
      <c r="K227" s="95" t="s">
        <v>10</v>
      </c>
      <c r="L227" s="95" t="s">
        <v>11</v>
      </c>
      <c r="M227" s="98"/>
      <c r="N227" s="98"/>
      <c r="O227" s="98"/>
    </row>
    <row r="228" spans="1:15" ht="14.65" customHeight="1" x14ac:dyDescent="0.25">
      <c r="A228" s="449" t="s">
        <v>181</v>
      </c>
      <c r="B228" s="434" t="s">
        <v>109</v>
      </c>
      <c r="C228" s="435" t="s">
        <v>182</v>
      </c>
      <c r="D228" s="338"/>
      <c r="E228" s="435" t="s">
        <v>15</v>
      </c>
      <c r="F228" s="435" t="s">
        <v>183</v>
      </c>
      <c r="G228" s="435" t="s">
        <v>184</v>
      </c>
      <c r="H228" s="374" t="s">
        <v>85</v>
      </c>
      <c r="I228" s="163" t="s">
        <v>49</v>
      </c>
      <c r="J228" s="76"/>
      <c r="K228" s="85">
        <v>0.75</v>
      </c>
      <c r="L228" s="164"/>
      <c r="M228" s="98"/>
      <c r="N228" s="98"/>
      <c r="O228" s="98"/>
    </row>
    <row r="229" spans="1:15" ht="14.65" customHeight="1" x14ac:dyDescent="0.25">
      <c r="A229" s="449"/>
      <c r="B229" s="434"/>
      <c r="C229" s="435"/>
      <c r="D229" s="339"/>
      <c r="E229" s="435"/>
      <c r="F229" s="435"/>
      <c r="G229" s="435"/>
      <c r="H229" s="374"/>
      <c r="I229" s="81" t="s">
        <v>19</v>
      </c>
      <c r="J229" s="76"/>
      <c r="K229" s="101"/>
      <c r="L229" s="101"/>
      <c r="M229" s="98"/>
      <c r="N229" s="98"/>
      <c r="O229" s="98"/>
    </row>
    <row r="230" spans="1:15" ht="14.65" customHeight="1" x14ac:dyDescent="0.25">
      <c r="A230" s="449"/>
      <c r="B230" s="434"/>
      <c r="C230" s="435"/>
      <c r="D230" s="339"/>
      <c r="E230" s="435"/>
      <c r="F230" s="435"/>
      <c r="G230" s="435"/>
      <c r="H230" s="374"/>
      <c r="I230" s="73" t="s">
        <v>20</v>
      </c>
      <c r="J230" s="76"/>
      <c r="K230" s="101"/>
      <c r="L230" s="101"/>
      <c r="M230" s="98"/>
      <c r="N230" s="98"/>
      <c r="O230" s="98"/>
    </row>
    <row r="231" spans="1:15" ht="14.65" customHeight="1" x14ac:dyDescent="0.25">
      <c r="A231" s="449"/>
      <c r="B231" s="434"/>
      <c r="C231" s="435"/>
      <c r="D231" s="339"/>
      <c r="E231" s="435"/>
      <c r="F231" s="435"/>
      <c r="G231" s="435"/>
      <c r="H231" s="374"/>
      <c r="I231" s="73" t="s">
        <v>21</v>
      </c>
      <c r="J231" s="76"/>
      <c r="K231" s="101"/>
      <c r="L231" s="101"/>
      <c r="M231" s="98"/>
      <c r="N231" s="98"/>
      <c r="O231" s="98"/>
    </row>
    <row r="232" spans="1:15" ht="14.65" customHeight="1" x14ac:dyDescent="0.25">
      <c r="A232" s="449"/>
      <c r="B232" s="434"/>
      <c r="C232" s="435"/>
      <c r="D232" s="339"/>
      <c r="E232" s="435"/>
      <c r="F232" s="435"/>
      <c r="G232" s="435"/>
      <c r="H232" s="374"/>
      <c r="I232" s="73" t="s">
        <v>22</v>
      </c>
      <c r="J232" s="76"/>
      <c r="K232" s="101"/>
      <c r="L232" s="101"/>
      <c r="M232" s="98"/>
      <c r="N232" s="98"/>
      <c r="O232" s="98"/>
    </row>
    <row r="233" spans="1:15" ht="14.65" customHeight="1" x14ac:dyDescent="0.25">
      <c r="A233" s="449"/>
      <c r="B233" s="434"/>
      <c r="C233" s="435"/>
      <c r="D233" s="340"/>
      <c r="E233" s="435"/>
      <c r="F233" s="435"/>
      <c r="G233" s="435"/>
      <c r="H233" s="374"/>
      <c r="I233" s="73" t="s">
        <v>50</v>
      </c>
      <c r="J233" s="76"/>
      <c r="K233" s="101"/>
      <c r="L233" s="101"/>
      <c r="M233" s="98"/>
      <c r="N233" s="98"/>
      <c r="O233" s="98"/>
    </row>
    <row r="234" spans="1:15" ht="14.65" customHeight="1" x14ac:dyDescent="0.25">
      <c r="A234" s="449"/>
      <c r="B234" s="338" t="s">
        <v>23</v>
      </c>
      <c r="C234" s="338" t="s">
        <v>185</v>
      </c>
      <c r="D234" s="253"/>
      <c r="E234" s="338" t="s">
        <v>15</v>
      </c>
      <c r="F234" s="338" t="s">
        <v>444</v>
      </c>
      <c r="G234" s="338" t="s">
        <v>186</v>
      </c>
      <c r="H234" s="344" t="s">
        <v>85</v>
      </c>
      <c r="I234" s="163" t="s">
        <v>49</v>
      </c>
      <c r="J234" s="76"/>
      <c r="K234" s="85">
        <v>0.6</v>
      </c>
      <c r="L234" s="164"/>
      <c r="M234" s="98"/>
      <c r="N234" s="98"/>
      <c r="O234" s="98"/>
    </row>
    <row r="235" spans="1:15" ht="14.65" customHeight="1" x14ac:dyDescent="0.25">
      <c r="A235" s="449"/>
      <c r="B235" s="339"/>
      <c r="C235" s="339"/>
      <c r="D235" s="254"/>
      <c r="E235" s="339"/>
      <c r="F235" s="339"/>
      <c r="G235" s="339"/>
      <c r="H235" s="345"/>
      <c r="I235" s="81" t="s">
        <v>19</v>
      </c>
      <c r="J235" s="76"/>
      <c r="K235" s="101"/>
      <c r="L235" s="101"/>
      <c r="M235" s="98"/>
      <c r="N235" s="98"/>
      <c r="O235" s="98"/>
    </row>
    <row r="236" spans="1:15" ht="14.65" customHeight="1" x14ac:dyDescent="0.25">
      <c r="A236" s="449"/>
      <c r="B236" s="339"/>
      <c r="C236" s="339"/>
      <c r="D236" s="254"/>
      <c r="E236" s="339"/>
      <c r="F236" s="339"/>
      <c r="G236" s="339"/>
      <c r="H236" s="345"/>
      <c r="I236" s="73" t="s">
        <v>20</v>
      </c>
      <c r="J236" s="76"/>
      <c r="K236" s="101"/>
      <c r="L236" s="101"/>
      <c r="M236" s="98"/>
      <c r="N236" s="98"/>
      <c r="O236" s="98"/>
    </row>
    <row r="237" spans="1:15" ht="14.65" customHeight="1" x14ac:dyDescent="0.25">
      <c r="A237" s="449"/>
      <c r="B237" s="339"/>
      <c r="C237" s="339"/>
      <c r="D237" s="254"/>
      <c r="E237" s="339"/>
      <c r="F237" s="339"/>
      <c r="G237" s="339"/>
      <c r="H237" s="345"/>
      <c r="I237" s="73" t="s">
        <v>21</v>
      </c>
      <c r="J237" s="76"/>
      <c r="K237" s="101"/>
      <c r="L237" s="101"/>
      <c r="M237" s="98"/>
      <c r="N237" s="98"/>
      <c r="O237" s="98"/>
    </row>
    <row r="238" spans="1:15" ht="14.65" customHeight="1" x14ac:dyDescent="0.25">
      <c r="A238" s="449"/>
      <c r="B238" s="339"/>
      <c r="C238" s="339"/>
      <c r="D238" s="254"/>
      <c r="E238" s="339"/>
      <c r="F238" s="339"/>
      <c r="G238" s="339"/>
      <c r="H238" s="345"/>
      <c r="I238" s="73" t="s">
        <v>22</v>
      </c>
      <c r="J238" s="76"/>
      <c r="K238" s="101"/>
      <c r="L238" s="101"/>
      <c r="M238" s="98"/>
      <c r="N238" s="98"/>
      <c r="O238" s="98"/>
    </row>
    <row r="239" spans="1:15" ht="14.65" customHeight="1" x14ac:dyDescent="0.25">
      <c r="A239" s="449"/>
      <c r="B239" s="340"/>
      <c r="C239" s="340"/>
      <c r="D239" s="255"/>
      <c r="E239" s="340"/>
      <c r="F239" s="340"/>
      <c r="G239" s="340"/>
      <c r="H239" s="346"/>
      <c r="I239" s="73" t="s">
        <v>50</v>
      </c>
      <c r="J239" s="76"/>
      <c r="K239" s="101"/>
      <c r="L239" s="101"/>
      <c r="M239" s="98"/>
      <c r="N239" s="98"/>
      <c r="O239" s="98"/>
    </row>
    <row r="240" spans="1:15" ht="14.65" hidden="1" customHeight="1" x14ac:dyDescent="0.25">
      <c r="A240" s="449"/>
      <c r="B240" s="367" t="s">
        <v>32</v>
      </c>
      <c r="C240" s="453" t="s">
        <v>187</v>
      </c>
      <c r="D240" s="258"/>
      <c r="E240" s="453" t="s">
        <v>46</v>
      </c>
      <c r="F240" s="453" t="s">
        <v>188</v>
      </c>
      <c r="G240" s="453" t="s">
        <v>189</v>
      </c>
      <c r="H240" s="374" t="s">
        <v>85</v>
      </c>
      <c r="I240" s="163" t="s">
        <v>49</v>
      </c>
      <c r="J240" s="165">
        <v>7771</v>
      </c>
      <c r="K240" s="80">
        <v>12000</v>
      </c>
      <c r="L240" s="80"/>
      <c r="M240" s="98"/>
      <c r="N240" s="98"/>
      <c r="O240" s="98"/>
    </row>
    <row r="241" spans="1:15" ht="14.65" hidden="1" customHeight="1" x14ac:dyDescent="0.25">
      <c r="A241" s="449"/>
      <c r="B241" s="367"/>
      <c r="C241" s="453"/>
      <c r="D241" s="258"/>
      <c r="E241" s="453"/>
      <c r="F241" s="453"/>
      <c r="G241" s="454"/>
      <c r="H241" s="374"/>
      <c r="I241" s="81" t="s">
        <v>19</v>
      </c>
      <c r="J241" s="165">
        <v>7771</v>
      </c>
      <c r="K241" s="80">
        <v>12000</v>
      </c>
      <c r="L241" s="80"/>
      <c r="M241" s="98"/>
      <c r="N241" s="98"/>
      <c r="O241" s="98"/>
    </row>
    <row r="242" spans="1:15" ht="14.65" hidden="1" customHeight="1" x14ac:dyDescent="0.25">
      <c r="A242" s="449"/>
      <c r="B242" s="367"/>
      <c r="C242" s="453"/>
      <c r="D242" s="258"/>
      <c r="E242" s="453"/>
      <c r="F242" s="453"/>
      <c r="G242" s="454"/>
      <c r="H242" s="374"/>
      <c r="I242" s="73" t="s">
        <v>20</v>
      </c>
      <c r="J242" s="76"/>
      <c r="K242" s="101"/>
      <c r="L242" s="101"/>
      <c r="M242" s="98"/>
      <c r="N242" s="98"/>
      <c r="O242" s="98"/>
    </row>
    <row r="243" spans="1:15" ht="14.65" hidden="1" customHeight="1" x14ac:dyDescent="0.25">
      <c r="A243" s="449"/>
      <c r="B243" s="367"/>
      <c r="C243" s="453"/>
      <c r="D243" s="258"/>
      <c r="E243" s="453"/>
      <c r="F243" s="453"/>
      <c r="G243" s="454"/>
      <c r="H243" s="374"/>
      <c r="I243" s="73" t="s">
        <v>21</v>
      </c>
      <c r="J243" s="76"/>
      <c r="K243" s="101"/>
      <c r="L243" s="101"/>
      <c r="M243" s="98"/>
      <c r="N243" s="98"/>
      <c r="O243" s="98"/>
    </row>
    <row r="244" spans="1:15" ht="14.65" hidden="1" customHeight="1" x14ac:dyDescent="0.25">
      <c r="A244" s="449"/>
      <c r="B244" s="367"/>
      <c r="C244" s="453"/>
      <c r="D244" s="258"/>
      <c r="E244" s="453"/>
      <c r="F244" s="453"/>
      <c r="G244" s="454"/>
      <c r="H244" s="374"/>
      <c r="I244" s="73" t="s">
        <v>22</v>
      </c>
      <c r="J244" s="76"/>
      <c r="K244" s="101"/>
      <c r="L244" s="101"/>
      <c r="M244" s="98"/>
      <c r="N244" s="98"/>
      <c r="O244" s="98"/>
    </row>
    <row r="245" spans="1:15" ht="14.65" hidden="1" customHeight="1" x14ac:dyDescent="0.25">
      <c r="A245" s="449"/>
      <c r="B245" s="367"/>
      <c r="C245" s="453"/>
      <c r="D245" s="258"/>
      <c r="E245" s="453"/>
      <c r="F245" s="453"/>
      <c r="G245" s="455"/>
      <c r="H245" s="374"/>
      <c r="I245" s="73" t="s">
        <v>50</v>
      </c>
      <c r="J245" s="76"/>
      <c r="K245" s="101"/>
      <c r="L245" s="101"/>
      <c r="M245" s="98"/>
      <c r="N245" s="98"/>
      <c r="O245" s="98"/>
    </row>
    <row r="246" spans="1:15" ht="14.65" hidden="1" customHeight="1" x14ac:dyDescent="0.25">
      <c r="A246" s="449"/>
      <c r="B246" s="375" t="s">
        <v>35</v>
      </c>
      <c r="C246" s="378" t="s">
        <v>190</v>
      </c>
      <c r="D246" s="256"/>
      <c r="E246" s="378" t="s">
        <v>15</v>
      </c>
      <c r="F246" s="378" t="s">
        <v>191</v>
      </c>
      <c r="G246" s="378" t="s">
        <v>192</v>
      </c>
      <c r="H246" s="381" t="s">
        <v>39</v>
      </c>
      <c r="I246" s="81" t="s">
        <v>19</v>
      </c>
      <c r="J246" s="83">
        <v>6.7000000000000004E-2</v>
      </c>
      <c r="K246" s="78">
        <v>4.4999999999999998E-2</v>
      </c>
      <c r="L246" s="76"/>
      <c r="M246" s="98"/>
      <c r="N246" s="98"/>
      <c r="O246" s="98"/>
    </row>
    <row r="247" spans="1:15" ht="14.65" hidden="1" customHeight="1" x14ac:dyDescent="0.25">
      <c r="A247" s="449"/>
      <c r="B247" s="376"/>
      <c r="C247" s="379"/>
      <c r="D247" s="241"/>
      <c r="E247" s="379"/>
      <c r="F247" s="379"/>
      <c r="G247" s="379"/>
      <c r="H247" s="382"/>
      <c r="I247" s="73" t="s">
        <v>20</v>
      </c>
      <c r="J247" s="83">
        <v>0.04</v>
      </c>
      <c r="K247" s="78">
        <v>3.5000000000000003E-2</v>
      </c>
      <c r="L247" s="76"/>
      <c r="M247" s="98"/>
      <c r="N247" s="98"/>
      <c r="O247" s="98"/>
    </row>
    <row r="248" spans="1:15" ht="14.65" hidden="1" customHeight="1" x14ac:dyDescent="0.25">
      <c r="A248" s="449"/>
      <c r="B248" s="376"/>
      <c r="C248" s="379"/>
      <c r="D248" s="241"/>
      <c r="E248" s="379"/>
      <c r="F248" s="379"/>
      <c r="G248" s="379"/>
      <c r="H248" s="382"/>
      <c r="I248" s="73" t="s">
        <v>21</v>
      </c>
      <c r="J248" s="83">
        <v>0.05</v>
      </c>
      <c r="K248" s="78">
        <v>4.4999999999999998E-2</v>
      </c>
      <c r="L248" s="76"/>
      <c r="M248" s="98"/>
      <c r="N248" s="98"/>
      <c r="O248" s="98"/>
    </row>
    <row r="249" spans="1:15" ht="14.65" hidden="1" customHeight="1" x14ac:dyDescent="0.25">
      <c r="A249" s="449"/>
      <c r="B249" s="377"/>
      <c r="C249" s="452"/>
      <c r="D249" s="241"/>
      <c r="E249" s="380"/>
      <c r="F249" s="452"/>
      <c r="G249" s="452"/>
      <c r="H249" s="383"/>
      <c r="I249" s="73" t="s">
        <v>22</v>
      </c>
      <c r="J249" s="83">
        <v>0.06</v>
      </c>
      <c r="K249" s="78">
        <v>3.5999999999999997E-2</v>
      </c>
      <c r="L249" s="76"/>
      <c r="M249" s="98"/>
      <c r="N249" s="98"/>
      <c r="O249" s="98"/>
    </row>
    <row r="250" spans="1:15" ht="14.65" hidden="1" customHeight="1" x14ac:dyDescent="0.25">
      <c r="A250" s="449"/>
      <c r="B250" s="375" t="s">
        <v>40</v>
      </c>
      <c r="C250" s="430" t="s">
        <v>193</v>
      </c>
      <c r="D250" s="235"/>
      <c r="E250" s="450" t="s">
        <v>15</v>
      </c>
      <c r="F250" s="430" t="s">
        <v>194</v>
      </c>
      <c r="G250" s="430" t="s">
        <v>195</v>
      </c>
      <c r="H250" s="347" t="s">
        <v>196</v>
      </c>
      <c r="I250" s="73" t="s">
        <v>19</v>
      </c>
      <c r="J250" s="74">
        <v>0.45</v>
      </c>
      <c r="K250" s="74">
        <v>0.8</v>
      </c>
      <c r="L250" s="76"/>
      <c r="M250" s="98"/>
      <c r="N250" s="98"/>
      <c r="O250" s="98"/>
    </row>
    <row r="251" spans="1:15" ht="14.65" hidden="1" customHeight="1" x14ac:dyDescent="0.25">
      <c r="A251" s="449"/>
      <c r="B251" s="376"/>
      <c r="C251" s="431"/>
      <c r="D251" s="235"/>
      <c r="E251" s="431"/>
      <c r="F251" s="431"/>
      <c r="G251" s="431"/>
      <c r="H251" s="348"/>
      <c r="I251" s="73" t="s">
        <v>20</v>
      </c>
      <c r="J251" s="74">
        <v>0.45</v>
      </c>
      <c r="K251" s="74">
        <v>0.8</v>
      </c>
      <c r="L251" s="76"/>
      <c r="M251" s="98"/>
      <c r="N251" s="98"/>
      <c r="O251" s="98"/>
    </row>
    <row r="252" spans="1:15" ht="14.65" hidden="1" customHeight="1" x14ac:dyDescent="0.25">
      <c r="A252" s="449"/>
      <c r="B252" s="376"/>
      <c r="C252" s="431"/>
      <c r="D252" s="235"/>
      <c r="E252" s="431"/>
      <c r="F252" s="431"/>
      <c r="G252" s="431"/>
      <c r="H252" s="348"/>
      <c r="I252" s="73" t="s">
        <v>21</v>
      </c>
      <c r="J252" s="74">
        <v>0.45</v>
      </c>
      <c r="K252" s="74">
        <v>0.8</v>
      </c>
      <c r="L252" s="76"/>
      <c r="M252" s="98"/>
      <c r="N252" s="98"/>
      <c r="O252" s="98"/>
    </row>
    <row r="253" spans="1:15" ht="14.65" hidden="1" customHeight="1" x14ac:dyDescent="0.25">
      <c r="A253" s="449"/>
      <c r="B253" s="377"/>
      <c r="C253" s="432"/>
      <c r="D253" s="235"/>
      <c r="E253" s="451"/>
      <c r="F253" s="432"/>
      <c r="G253" s="432"/>
      <c r="H253" s="349"/>
      <c r="I253" s="73" t="s">
        <v>22</v>
      </c>
      <c r="J253" s="74">
        <v>0.45</v>
      </c>
      <c r="K253" s="74">
        <v>0.8</v>
      </c>
      <c r="L253" s="76"/>
      <c r="M253" s="98"/>
      <c r="N253" s="98"/>
      <c r="O253" s="98"/>
    </row>
    <row r="254" spans="1:15" ht="14.65" customHeight="1" x14ac:dyDescent="0.25">
      <c r="A254" s="449"/>
      <c r="B254" s="388" t="s">
        <v>197</v>
      </c>
      <c r="C254" s="391" t="s">
        <v>198</v>
      </c>
      <c r="D254" s="401" t="s">
        <v>409</v>
      </c>
      <c r="E254" s="391" t="s">
        <v>15</v>
      </c>
      <c r="F254" s="391" t="s">
        <v>199</v>
      </c>
      <c r="G254" s="391" t="s">
        <v>408</v>
      </c>
      <c r="H254" s="374" t="s">
        <v>39</v>
      </c>
      <c r="I254" s="81" t="s">
        <v>19</v>
      </c>
      <c r="J254" s="166" t="s">
        <v>200</v>
      </c>
      <c r="K254" s="167" t="s">
        <v>201</v>
      </c>
      <c r="L254" s="86"/>
      <c r="M254" s="98"/>
      <c r="N254" s="98"/>
      <c r="O254" s="98"/>
    </row>
    <row r="255" spans="1:15" ht="14.65" customHeight="1" x14ac:dyDescent="0.25">
      <c r="A255" s="449"/>
      <c r="B255" s="389"/>
      <c r="C255" s="391"/>
      <c r="D255" s="402"/>
      <c r="E255" s="391"/>
      <c r="F255" s="391"/>
      <c r="G255" s="391"/>
      <c r="H255" s="374"/>
      <c r="I255" s="73" t="s">
        <v>20</v>
      </c>
      <c r="J255" s="168" t="s">
        <v>202</v>
      </c>
      <c r="K255" s="167" t="s">
        <v>203</v>
      </c>
      <c r="L255" s="86"/>
      <c r="M255" s="98"/>
      <c r="N255" s="98"/>
      <c r="O255" s="98"/>
    </row>
    <row r="256" spans="1:15" ht="14.65" customHeight="1" x14ac:dyDescent="0.25">
      <c r="A256" s="449"/>
      <c r="B256" s="389"/>
      <c r="C256" s="391"/>
      <c r="D256" s="402"/>
      <c r="E256" s="391"/>
      <c r="F256" s="391"/>
      <c r="G256" s="391"/>
      <c r="H256" s="374"/>
      <c r="I256" s="73" t="s">
        <v>21</v>
      </c>
      <c r="J256" s="84">
        <v>0.12</v>
      </c>
      <c r="K256" s="85">
        <v>0.1</v>
      </c>
      <c r="L256" s="86"/>
      <c r="M256" s="98"/>
      <c r="N256" s="98"/>
      <c r="O256" s="98"/>
    </row>
    <row r="257" spans="1:15" ht="14.65" customHeight="1" x14ac:dyDescent="0.25">
      <c r="A257" s="449"/>
      <c r="B257" s="390"/>
      <c r="C257" s="391"/>
      <c r="D257" s="403"/>
      <c r="E257" s="391"/>
      <c r="F257" s="391"/>
      <c r="G257" s="391"/>
      <c r="H257" s="374"/>
      <c r="I257" s="73" t="s">
        <v>22</v>
      </c>
      <c r="J257" s="84">
        <v>0.06</v>
      </c>
      <c r="K257" s="85">
        <v>0.05</v>
      </c>
      <c r="L257" s="86"/>
      <c r="M257" s="98"/>
      <c r="N257" s="98"/>
      <c r="O257" s="98"/>
    </row>
    <row r="258" spans="1:15" ht="14.65" hidden="1" customHeight="1" x14ac:dyDescent="0.25">
      <c r="A258" s="486"/>
      <c r="B258" s="486"/>
      <c r="C258" s="486"/>
      <c r="D258" s="486"/>
      <c r="E258" s="486"/>
      <c r="F258" s="486"/>
      <c r="G258" s="486"/>
      <c r="H258" s="486"/>
      <c r="I258" s="486"/>
      <c r="J258" s="486"/>
      <c r="M258" s="98"/>
      <c r="N258" s="98"/>
      <c r="O258" s="98"/>
    </row>
    <row r="259" spans="1:15" ht="14.65" hidden="1" customHeight="1" x14ac:dyDescent="0.25">
      <c r="A259" s="169"/>
      <c r="B259" s="69"/>
      <c r="C259" s="69"/>
      <c r="D259" s="69"/>
      <c r="E259" s="69"/>
      <c r="F259" s="69"/>
      <c r="G259" s="69"/>
      <c r="H259" s="277"/>
      <c r="I259" s="69"/>
      <c r="J259" s="69"/>
      <c r="K259" s="397">
        <v>2022</v>
      </c>
      <c r="L259" s="398"/>
      <c r="M259" s="98"/>
      <c r="N259" s="98"/>
      <c r="O259" s="98"/>
    </row>
    <row r="260" spans="1:15" s="171" customFormat="1" ht="14.65" customHeight="1" x14ac:dyDescent="0.25">
      <c r="A260" s="71" t="s">
        <v>1</v>
      </c>
      <c r="B260" s="92" t="s">
        <v>2</v>
      </c>
      <c r="C260" s="71" t="s">
        <v>3</v>
      </c>
      <c r="D260" s="71"/>
      <c r="E260" s="71" t="s">
        <v>4</v>
      </c>
      <c r="F260" s="71" t="s">
        <v>5</v>
      </c>
      <c r="G260" s="71" t="s">
        <v>6</v>
      </c>
      <c r="H260" s="286" t="s">
        <v>7</v>
      </c>
      <c r="I260" s="94" t="s">
        <v>8</v>
      </c>
      <c r="J260" s="95" t="s">
        <v>9</v>
      </c>
      <c r="K260" s="72" t="s">
        <v>10</v>
      </c>
      <c r="L260" s="72" t="s">
        <v>11</v>
      </c>
      <c r="M260" s="170"/>
      <c r="N260" s="170"/>
      <c r="O260" s="170"/>
    </row>
    <row r="261" spans="1:15" ht="14.65" hidden="1" customHeight="1" x14ac:dyDescent="0.25">
      <c r="A261" s="487" t="s">
        <v>204</v>
      </c>
      <c r="B261" s="359" t="s">
        <v>205</v>
      </c>
      <c r="C261" s="456" t="s">
        <v>206</v>
      </c>
      <c r="D261" s="247"/>
      <c r="E261" s="430" t="s">
        <v>46</v>
      </c>
      <c r="F261" s="430" t="s">
        <v>207</v>
      </c>
      <c r="G261" s="430" t="s">
        <v>125</v>
      </c>
      <c r="H261" s="347" t="s">
        <v>48</v>
      </c>
      <c r="I261" s="139" t="s">
        <v>49</v>
      </c>
      <c r="J261" s="101"/>
      <c r="K261" s="109">
        <v>12600</v>
      </c>
      <c r="L261" s="101"/>
      <c r="M261" s="98"/>
      <c r="N261" s="98"/>
      <c r="O261" s="98"/>
    </row>
    <row r="262" spans="1:15" ht="14.65" hidden="1" customHeight="1" x14ac:dyDescent="0.25">
      <c r="A262" s="488"/>
      <c r="B262" s="359"/>
      <c r="C262" s="457"/>
      <c r="D262" s="248"/>
      <c r="E262" s="431"/>
      <c r="F262" s="431"/>
      <c r="G262" s="431"/>
      <c r="H262" s="348"/>
      <c r="I262" s="73" t="s">
        <v>19</v>
      </c>
      <c r="J262" s="101">
        <v>0</v>
      </c>
      <c r="K262" s="101">
        <v>7252</v>
      </c>
      <c r="L262" s="101"/>
      <c r="M262" s="98"/>
      <c r="N262" s="98"/>
      <c r="O262" s="98"/>
    </row>
    <row r="263" spans="1:15" ht="14.65" hidden="1" customHeight="1" x14ac:dyDescent="0.25">
      <c r="A263" s="488"/>
      <c r="B263" s="359"/>
      <c r="C263" s="457"/>
      <c r="D263" s="248"/>
      <c r="E263" s="431"/>
      <c r="F263" s="431"/>
      <c r="G263" s="431"/>
      <c r="H263" s="348"/>
      <c r="I263" s="73" t="s">
        <v>20</v>
      </c>
      <c r="J263" s="101">
        <v>0</v>
      </c>
      <c r="K263" s="101">
        <v>483</v>
      </c>
      <c r="L263" s="101"/>
      <c r="M263" s="98"/>
      <c r="N263" s="98"/>
      <c r="O263" s="98"/>
    </row>
    <row r="264" spans="1:15" ht="14.65" hidden="1" customHeight="1" x14ac:dyDescent="0.25">
      <c r="A264" s="488"/>
      <c r="B264" s="359"/>
      <c r="C264" s="457"/>
      <c r="D264" s="248"/>
      <c r="E264" s="431"/>
      <c r="F264" s="431"/>
      <c r="G264" s="431"/>
      <c r="H264" s="348"/>
      <c r="I264" s="73" t="s">
        <v>21</v>
      </c>
      <c r="J264" s="101">
        <v>0</v>
      </c>
      <c r="K264" s="101">
        <v>966</v>
      </c>
      <c r="L264" s="101"/>
      <c r="M264" s="98"/>
      <c r="N264" s="98"/>
      <c r="O264" s="98"/>
    </row>
    <row r="265" spans="1:15" ht="14.65" hidden="1" customHeight="1" x14ac:dyDescent="0.25">
      <c r="A265" s="488"/>
      <c r="B265" s="359"/>
      <c r="C265" s="457"/>
      <c r="D265" s="248"/>
      <c r="E265" s="431"/>
      <c r="F265" s="431"/>
      <c r="G265" s="431"/>
      <c r="H265" s="348"/>
      <c r="I265" s="73" t="s">
        <v>22</v>
      </c>
      <c r="J265" s="101">
        <v>0</v>
      </c>
      <c r="K265" s="101">
        <v>3900</v>
      </c>
      <c r="L265" s="101"/>
      <c r="M265" s="98"/>
      <c r="N265" s="98"/>
      <c r="O265" s="98"/>
    </row>
    <row r="266" spans="1:15" ht="14.65" hidden="1" customHeight="1" x14ac:dyDescent="0.25">
      <c r="A266" s="488"/>
      <c r="B266" s="359"/>
      <c r="C266" s="458"/>
      <c r="D266" s="249"/>
      <c r="E266" s="432"/>
      <c r="F266" s="432"/>
      <c r="G266" s="432"/>
      <c r="H266" s="349"/>
      <c r="I266" s="73" t="s">
        <v>50</v>
      </c>
      <c r="J266" s="101">
        <v>0</v>
      </c>
      <c r="K266" s="125"/>
      <c r="L266" s="101"/>
      <c r="M266" s="98"/>
      <c r="N266" s="98"/>
      <c r="O266" s="98"/>
    </row>
    <row r="267" spans="1:15" ht="14.65" hidden="1" customHeight="1" x14ac:dyDescent="0.25">
      <c r="A267" s="488"/>
      <c r="B267" s="359" t="s">
        <v>208</v>
      </c>
      <c r="C267" s="456" t="s">
        <v>209</v>
      </c>
      <c r="D267" s="247"/>
      <c r="E267" s="430" t="s">
        <v>46</v>
      </c>
      <c r="F267" s="430" t="s">
        <v>210</v>
      </c>
      <c r="G267" s="430" t="s">
        <v>125</v>
      </c>
      <c r="H267" s="347" t="s">
        <v>196</v>
      </c>
      <c r="I267" s="139" t="s">
        <v>49</v>
      </c>
      <c r="J267" s="101"/>
      <c r="K267" s="109">
        <v>30000</v>
      </c>
      <c r="L267" s="101"/>
      <c r="M267" s="98"/>
      <c r="N267" s="98"/>
      <c r="O267" s="98"/>
    </row>
    <row r="268" spans="1:15" ht="14.65" hidden="1" customHeight="1" x14ac:dyDescent="0.25">
      <c r="A268" s="488"/>
      <c r="B268" s="359"/>
      <c r="C268" s="457"/>
      <c r="D268" s="248"/>
      <c r="E268" s="431"/>
      <c r="F268" s="431"/>
      <c r="G268" s="431"/>
      <c r="H268" s="348"/>
      <c r="I268" s="73" t="s">
        <v>19</v>
      </c>
      <c r="J268" s="101">
        <v>0</v>
      </c>
      <c r="K268" s="101">
        <v>17250</v>
      </c>
      <c r="L268" s="101"/>
      <c r="M268" s="98"/>
      <c r="N268" s="98"/>
      <c r="O268" s="98"/>
    </row>
    <row r="269" spans="1:15" ht="14.65" hidden="1" customHeight="1" x14ac:dyDescent="0.25">
      <c r="A269" s="488"/>
      <c r="B269" s="359"/>
      <c r="C269" s="457"/>
      <c r="D269" s="248"/>
      <c r="E269" s="431"/>
      <c r="F269" s="431"/>
      <c r="G269" s="431"/>
      <c r="H269" s="348"/>
      <c r="I269" s="73" t="s">
        <v>20</v>
      </c>
      <c r="J269" s="101">
        <v>0</v>
      </c>
      <c r="K269" s="101">
        <v>1150</v>
      </c>
      <c r="L269" s="101"/>
      <c r="M269" s="98"/>
      <c r="N269" s="98"/>
      <c r="O269" s="98"/>
    </row>
    <row r="270" spans="1:15" ht="14.65" hidden="1" customHeight="1" x14ac:dyDescent="0.25">
      <c r="A270" s="488"/>
      <c r="B270" s="359"/>
      <c r="C270" s="457"/>
      <c r="D270" s="248"/>
      <c r="E270" s="431"/>
      <c r="F270" s="431"/>
      <c r="G270" s="431"/>
      <c r="H270" s="348"/>
      <c r="I270" s="73" t="s">
        <v>21</v>
      </c>
      <c r="J270" s="101">
        <v>0</v>
      </c>
      <c r="K270" s="101">
        <v>2050</v>
      </c>
      <c r="L270" s="101"/>
      <c r="M270" s="98"/>
      <c r="N270" s="98"/>
      <c r="O270" s="98"/>
    </row>
    <row r="271" spans="1:15" ht="14.65" hidden="1" customHeight="1" x14ac:dyDescent="0.25">
      <c r="A271" s="488"/>
      <c r="B271" s="359"/>
      <c r="C271" s="457"/>
      <c r="D271" s="248"/>
      <c r="E271" s="431"/>
      <c r="F271" s="431"/>
      <c r="G271" s="431"/>
      <c r="H271" s="348"/>
      <c r="I271" s="73" t="s">
        <v>22</v>
      </c>
      <c r="J271" s="101">
        <v>0</v>
      </c>
      <c r="K271" s="101">
        <v>9550</v>
      </c>
      <c r="L271" s="101"/>
      <c r="M271" s="98"/>
      <c r="N271" s="98"/>
      <c r="O271" s="98"/>
    </row>
    <row r="272" spans="1:15" ht="14.65" hidden="1" customHeight="1" x14ac:dyDescent="0.25">
      <c r="A272" s="488"/>
      <c r="B272" s="359"/>
      <c r="C272" s="458"/>
      <c r="D272" s="249"/>
      <c r="E272" s="432"/>
      <c r="F272" s="432"/>
      <c r="G272" s="432"/>
      <c r="H272" s="349"/>
      <c r="I272" s="73" t="s">
        <v>50</v>
      </c>
      <c r="J272" s="101"/>
      <c r="K272" s="101"/>
      <c r="L272" s="101"/>
      <c r="M272" s="98"/>
      <c r="N272" s="98"/>
      <c r="O272" s="98"/>
    </row>
    <row r="273" spans="1:15" ht="14.65" hidden="1" customHeight="1" x14ac:dyDescent="0.25">
      <c r="A273" s="488"/>
      <c r="B273" s="359" t="s">
        <v>211</v>
      </c>
      <c r="C273" s="456" t="s">
        <v>212</v>
      </c>
      <c r="D273" s="247"/>
      <c r="E273" s="430" t="s">
        <v>46</v>
      </c>
      <c r="F273" s="430" t="s">
        <v>213</v>
      </c>
      <c r="G273" s="430" t="s">
        <v>214</v>
      </c>
      <c r="H273" s="347" t="s">
        <v>98</v>
      </c>
      <c r="I273" s="150" t="s">
        <v>86</v>
      </c>
      <c r="J273" s="101">
        <v>0</v>
      </c>
      <c r="K273" s="101">
        <v>1200</v>
      </c>
      <c r="L273" s="101"/>
      <c r="M273" s="98"/>
      <c r="N273" s="98"/>
      <c r="O273" s="98"/>
    </row>
    <row r="274" spans="1:15" ht="14.65" hidden="1" customHeight="1" x14ac:dyDescent="0.25">
      <c r="A274" s="488"/>
      <c r="B274" s="359"/>
      <c r="C274" s="457"/>
      <c r="D274" s="248"/>
      <c r="E274" s="431"/>
      <c r="F274" s="431"/>
      <c r="G274" s="431"/>
      <c r="H274" s="348"/>
      <c r="I274" s="151"/>
      <c r="J274" s="101"/>
      <c r="K274" s="101" t="s">
        <v>215</v>
      </c>
      <c r="L274" s="101"/>
      <c r="M274" s="98"/>
      <c r="N274" s="98"/>
      <c r="O274" s="98"/>
    </row>
    <row r="275" spans="1:15" ht="14.65" hidden="1" customHeight="1" x14ac:dyDescent="0.25">
      <c r="A275" s="488"/>
      <c r="B275" s="359"/>
      <c r="C275" s="457"/>
      <c r="D275" s="248"/>
      <c r="E275" s="431"/>
      <c r="F275" s="431"/>
      <c r="G275" s="431"/>
      <c r="H275" s="348"/>
      <c r="I275" s="151"/>
      <c r="J275" s="101"/>
      <c r="K275" s="101"/>
      <c r="L275" s="101"/>
      <c r="M275" s="98"/>
      <c r="N275" s="98"/>
      <c r="O275" s="98"/>
    </row>
    <row r="276" spans="1:15" ht="14.65" hidden="1" customHeight="1" x14ac:dyDescent="0.25">
      <c r="A276" s="488"/>
      <c r="B276" s="359"/>
      <c r="C276" s="458"/>
      <c r="D276" s="249"/>
      <c r="E276" s="432"/>
      <c r="F276" s="432"/>
      <c r="G276" s="432"/>
      <c r="H276" s="349"/>
      <c r="I276" s="151"/>
      <c r="J276" s="101"/>
      <c r="K276" s="101"/>
      <c r="L276" s="101"/>
      <c r="M276" s="98"/>
      <c r="N276" s="98"/>
      <c r="O276" s="98"/>
    </row>
    <row r="277" spans="1:15" ht="14.65" hidden="1" customHeight="1" x14ac:dyDescent="0.25">
      <c r="A277" s="488"/>
      <c r="B277" s="478" t="s">
        <v>216</v>
      </c>
      <c r="C277" s="479" t="s">
        <v>217</v>
      </c>
      <c r="D277" s="238"/>
      <c r="E277" s="482" t="s">
        <v>218</v>
      </c>
      <c r="F277" s="482" t="s">
        <v>219</v>
      </c>
      <c r="G277" s="482" t="s">
        <v>220</v>
      </c>
      <c r="H277" s="483" t="s">
        <v>98</v>
      </c>
      <c r="I277" s="139" t="s">
        <v>49</v>
      </c>
      <c r="J277" s="74"/>
      <c r="K277" s="76">
        <v>120</v>
      </c>
      <c r="L277" s="76"/>
      <c r="M277" s="98"/>
      <c r="N277" s="98"/>
      <c r="O277" s="98"/>
    </row>
    <row r="278" spans="1:15" ht="14.65" hidden="1" customHeight="1" x14ac:dyDescent="0.25">
      <c r="A278" s="488"/>
      <c r="B278" s="361"/>
      <c r="C278" s="480"/>
      <c r="D278" s="239"/>
      <c r="E278" s="379"/>
      <c r="F278" s="379"/>
      <c r="G278" s="379"/>
      <c r="H278" s="382"/>
      <c r="I278" s="73"/>
      <c r="J278" s="74"/>
      <c r="K278" s="76"/>
      <c r="L278" s="76"/>
      <c r="M278" s="98"/>
      <c r="N278" s="98"/>
      <c r="O278" s="98"/>
    </row>
    <row r="279" spans="1:15" ht="14.65" hidden="1" customHeight="1" x14ac:dyDescent="0.25">
      <c r="A279" s="488"/>
      <c r="B279" s="361"/>
      <c r="C279" s="480"/>
      <c r="D279" s="239"/>
      <c r="E279" s="379"/>
      <c r="F279" s="379"/>
      <c r="G279" s="379"/>
      <c r="H279" s="382"/>
      <c r="I279" s="73"/>
      <c r="J279" s="74"/>
      <c r="K279" s="76"/>
      <c r="L279" s="76"/>
      <c r="M279" s="98"/>
      <c r="N279" s="98"/>
      <c r="O279" s="98"/>
    </row>
    <row r="280" spans="1:15" ht="14.65" hidden="1" customHeight="1" x14ac:dyDescent="0.25">
      <c r="A280" s="488"/>
      <c r="B280" s="429"/>
      <c r="C280" s="481"/>
      <c r="D280" s="240"/>
      <c r="E280" s="452"/>
      <c r="F280" s="452"/>
      <c r="G280" s="452"/>
      <c r="H280" s="484"/>
      <c r="I280" s="73"/>
      <c r="J280" s="74"/>
      <c r="K280" s="76"/>
      <c r="L280" s="76"/>
      <c r="M280" s="98"/>
      <c r="N280" s="98"/>
      <c r="O280" s="98"/>
    </row>
    <row r="281" spans="1:15" ht="14.65" customHeight="1" x14ac:dyDescent="0.25">
      <c r="A281" s="488"/>
      <c r="B281" s="401" t="s">
        <v>221</v>
      </c>
      <c r="C281" s="459" t="s">
        <v>222</v>
      </c>
      <c r="D281" s="401" t="s">
        <v>413</v>
      </c>
      <c r="E281" s="462" t="s">
        <v>15</v>
      </c>
      <c r="F281" s="462" t="s">
        <v>223</v>
      </c>
      <c r="G281" s="462" t="s">
        <v>342</v>
      </c>
      <c r="H281" s="475" t="s">
        <v>85</v>
      </c>
      <c r="I281" s="172" t="s">
        <v>158</v>
      </c>
      <c r="J281" s="74">
        <v>0.87</v>
      </c>
      <c r="K281" s="74">
        <v>0.85</v>
      </c>
      <c r="L281" s="152"/>
      <c r="M281" s="98"/>
      <c r="N281" s="98"/>
      <c r="O281" s="98"/>
    </row>
    <row r="282" spans="1:15" ht="14.65" customHeight="1" x14ac:dyDescent="0.25">
      <c r="A282" s="488"/>
      <c r="B282" s="402"/>
      <c r="C282" s="460"/>
      <c r="D282" s="402"/>
      <c r="E282" s="463"/>
      <c r="F282" s="463"/>
      <c r="G282" s="463"/>
      <c r="H282" s="476"/>
      <c r="I282" s="81" t="s">
        <v>19</v>
      </c>
      <c r="J282" s="76"/>
      <c r="K282" s="74"/>
      <c r="L282" s="76"/>
      <c r="M282" s="98"/>
      <c r="N282" s="98"/>
      <c r="O282" s="98"/>
    </row>
    <row r="283" spans="1:15" ht="14.65" customHeight="1" x14ac:dyDescent="0.25">
      <c r="A283" s="488"/>
      <c r="B283" s="402"/>
      <c r="C283" s="460"/>
      <c r="D283" s="402"/>
      <c r="E283" s="463"/>
      <c r="F283" s="463"/>
      <c r="G283" s="463"/>
      <c r="H283" s="476"/>
      <c r="I283" s="73" t="s">
        <v>20</v>
      </c>
      <c r="J283" s="76"/>
      <c r="K283" s="76"/>
      <c r="L283" s="76"/>
      <c r="M283" s="98"/>
      <c r="N283" s="98"/>
      <c r="O283" s="98"/>
    </row>
    <row r="284" spans="1:15" ht="14.65" customHeight="1" x14ac:dyDescent="0.25">
      <c r="A284" s="488"/>
      <c r="B284" s="402"/>
      <c r="C284" s="460"/>
      <c r="D284" s="402"/>
      <c r="E284" s="463"/>
      <c r="F284" s="463"/>
      <c r="G284" s="463"/>
      <c r="H284" s="476"/>
      <c r="I284" s="73" t="s">
        <v>21</v>
      </c>
      <c r="J284" s="76"/>
      <c r="K284" s="76"/>
      <c r="L284" s="76"/>
      <c r="M284" s="98"/>
      <c r="N284" s="98"/>
      <c r="O284" s="98"/>
    </row>
    <row r="285" spans="1:15" ht="92.85" customHeight="1" x14ac:dyDescent="0.25">
      <c r="A285" s="488"/>
      <c r="B285" s="403"/>
      <c r="C285" s="461"/>
      <c r="D285" s="403"/>
      <c r="E285" s="464"/>
      <c r="F285" s="464"/>
      <c r="G285" s="464"/>
      <c r="H285" s="477"/>
      <c r="I285" s="73" t="s">
        <v>22</v>
      </c>
      <c r="J285" s="76"/>
      <c r="K285" s="76"/>
      <c r="L285" s="76"/>
      <c r="M285" s="98"/>
      <c r="N285" s="98"/>
      <c r="O285" s="98"/>
    </row>
    <row r="286" spans="1:15" ht="14.65" customHeight="1" x14ac:dyDescent="0.25">
      <c r="A286" s="488"/>
      <c r="B286" s="401" t="s">
        <v>343</v>
      </c>
      <c r="C286" s="485" t="s">
        <v>224</v>
      </c>
      <c r="D286" s="401" t="s">
        <v>414</v>
      </c>
      <c r="E286" s="391" t="s">
        <v>46</v>
      </c>
      <c r="F286" s="391" t="s">
        <v>225</v>
      </c>
      <c r="G286" s="391" t="s">
        <v>125</v>
      </c>
      <c r="H286" s="374" t="s">
        <v>48</v>
      </c>
      <c r="I286" s="163" t="s">
        <v>49</v>
      </c>
      <c r="J286" s="101"/>
      <c r="K286" s="109">
        <v>94000</v>
      </c>
      <c r="L286" s="101"/>
      <c r="M286" s="98"/>
      <c r="N286" s="98"/>
      <c r="O286" s="98"/>
    </row>
    <row r="287" spans="1:15" ht="14.65" customHeight="1" x14ac:dyDescent="0.25">
      <c r="A287" s="488"/>
      <c r="B287" s="402"/>
      <c r="C287" s="485"/>
      <c r="D287" s="402"/>
      <c r="E287" s="391"/>
      <c r="F287" s="391"/>
      <c r="G287" s="391"/>
      <c r="H287" s="374"/>
      <c r="I287" s="81" t="s">
        <v>19</v>
      </c>
      <c r="J287" s="101">
        <v>65000</v>
      </c>
      <c r="K287" s="101">
        <v>54000</v>
      </c>
      <c r="L287" s="101"/>
      <c r="M287" s="98"/>
      <c r="N287" s="98"/>
      <c r="O287" s="98"/>
    </row>
    <row r="288" spans="1:15" ht="14.65" customHeight="1" x14ac:dyDescent="0.25">
      <c r="A288" s="488"/>
      <c r="B288" s="402"/>
      <c r="C288" s="485"/>
      <c r="D288" s="402"/>
      <c r="E288" s="391"/>
      <c r="F288" s="391"/>
      <c r="G288" s="391"/>
      <c r="H288" s="374"/>
      <c r="I288" s="73" t="s">
        <v>20</v>
      </c>
      <c r="J288" s="101"/>
      <c r="K288" s="101">
        <v>1900</v>
      </c>
      <c r="L288" s="101"/>
      <c r="M288" s="98"/>
      <c r="N288" s="98"/>
      <c r="O288" s="98"/>
    </row>
    <row r="289" spans="1:21" ht="14.65" customHeight="1" x14ac:dyDescent="0.25">
      <c r="A289" s="488"/>
      <c r="B289" s="402"/>
      <c r="C289" s="485"/>
      <c r="D289" s="402"/>
      <c r="E289" s="391"/>
      <c r="F289" s="391"/>
      <c r="G289" s="391"/>
      <c r="H289" s="374"/>
      <c r="I289" s="73" t="s">
        <v>21</v>
      </c>
      <c r="J289" s="101"/>
      <c r="K289" s="101">
        <v>6500</v>
      </c>
      <c r="L289" s="101"/>
      <c r="M289" s="98"/>
      <c r="N289" s="98"/>
      <c r="O289" s="98"/>
    </row>
    <row r="290" spans="1:21" ht="14.65" customHeight="1" x14ac:dyDescent="0.25">
      <c r="A290" s="488"/>
      <c r="B290" s="402"/>
      <c r="C290" s="485"/>
      <c r="D290" s="402"/>
      <c r="E290" s="391"/>
      <c r="F290" s="391"/>
      <c r="G290" s="391"/>
      <c r="H290" s="374"/>
      <c r="I290" s="73" t="s">
        <v>22</v>
      </c>
      <c r="J290" s="101"/>
      <c r="K290" s="101">
        <v>31000</v>
      </c>
      <c r="L290" s="101"/>
      <c r="M290" s="98"/>
      <c r="N290" s="98"/>
      <c r="O290" s="98"/>
    </row>
    <row r="291" spans="1:21" ht="14.65" customHeight="1" x14ac:dyDescent="0.25">
      <c r="A291" s="488"/>
      <c r="B291" s="403"/>
      <c r="C291" s="485"/>
      <c r="D291" s="403"/>
      <c r="E291" s="391"/>
      <c r="F291" s="391"/>
      <c r="G291" s="391"/>
      <c r="H291" s="374"/>
      <c r="I291" s="73" t="s">
        <v>50</v>
      </c>
      <c r="J291" s="101"/>
      <c r="K291" s="101">
        <v>600</v>
      </c>
      <c r="L291" s="101"/>
      <c r="M291" s="98"/>
      <c r="N291" s="98"/>
      <c r="O291" s="98"/>
    </row>
    <row r="292" spans="1:21" ht="14.65" hidden="1" customHeight="1" x14ac:dyDescent="0.25">
      <c r="A292" s="488"/>
      <c r="B292" s="367" t="s">
        <v>344</v>
      </c>
      <c r="C292" s="466" t="s">
        <v>226</v>
      </c>
      <c r="D292" s="242"/>
      <c r="E292" s="367" t="s">
        <v>227</v>
      </c>
      <c r="F292" s="367" t="s">
        <v>228</v>
      </c>
      <c r="G292" s="367" t="s">
        <v>121</v>
      </c>
      <c r="H292" s="374" t="s">
        <v>48</v>
      </c>
      <c r="I292" s="163" t="s">
        <v>49</v>
      </c>
      <c r="J292" s="101"/>
      <c r="K292" s="109">
        <v>30000</v>
      </c>
      <c r="L292" s="101"/>
      <c r="M292" s="98"/>
      <c r="N292" s="98"/>
      <c r="O292" s="98"/>
    </row>
    <row r="293" spans="1:21" ht="14.65" hidden="1" customHeight="1" x14ac:dyDescent="0.25">
      <c r="A293" s="488"/>
      <c r="B293" s="367"/>
      <c r="C293" s="466"/>
      <c r="D293" s="242"/>
      <c r="E293" s="367"/>
      <c r="F293" s="367"/>
      <c r="G293" s="367"/>
      <c r="H293" s="374"/>
      <c r="I293" s="81" t="s">
        <v>19</v>
      </c>
      <c r="J293" s="101"/>
      <c r="K293" s="101">
        <v>19351</v>
      </c>
      <c r="L293" s="101"/>
      <c r="M293" s="170"/>
      <c r="N293" s="170"/>
      <c r="O293" s="170"/>
      <c r="P293" s="171"/>
      <c r="Q293" s="171"/>
      <c r="R293" s="171"/>
      <c r="S293" s="171"/>
      <c r="T293" s="171"/>
      <c r="U293" s="171"/>
    </row>
    <row r="294" spans="1:21" ht="14.65" hidden="1" customHeight="1" x14ac:dyDescent="0.25">
      <c r="A294" s="488"/>
      <c r="B294" s="367"/>
      <c r="C294" s="466"/>
      <c r="D294" s="242"/>
      <c r="E294" s="367"/>
      <c r="F294" s="367"/>
      <c r="G294" s="367"/>
      <c r="H294" s="374"/>
      <c r="I294" s="73" t="s">
        <v>20</v>
      </c>
      <c r="J294" s="101"/>
      <c r="K294" s="101">
        <v>1000</v>
      </c>
      <c r="L294" s="101"/>
      <c r="M294" s="98"/>
      <c r="N294" s="98"/>
      <c r="O294" s="98"/>
    </row>
    <row r="295" spans="1:21" ht="14.65" hidden="1" customHeight="1" x14ac:dyDescent="0.25">
      <c r="A295" s="488"/>
      <c r="B295" s="367"/>
      <c r="C295" s="466"/>
      <c r="D295" s="242"/>
      <c r="E295" s="367"/>
      <c r="F295" s="367"/>
      <c r="G295" s="367"/>
      <c r="H295" s="374"/>
      <c r="I295" s="73" t="s">
        <v>21</v>
      </c>
      <c r="J295" s="101"/>
      <c r="K295" s="101">
        <v>2000</v>
      </c>
      <c r="L295" s="101"/>
      <c r="M295" s="98"/>
      <c r="N295" s="98"/>
      <c r="O295" s="98"/>
    </row>
    <row r="296" spans="1:21" ht="14.65" hidden="1" customHeight="1" x14ac:dyDescent="0.25">
      <c r="A296" s="488"/>
      <c r="B296" s="367"/>
      <c r="C296" s="466"/>
      <c r="D296" s="242"/>
      <c r="E296" s="367"/>
      <c r="F296" s="367"/>
      <c r="G296" s="367"/>
      <c r="H296" s="374"/>
      <c r="I296" s="73" t="s">
        <v>22</v>
      </c>
      <c r="J296" s="101"/>
      <c r="K296" s="101">
        <v>7111</v>
      </c>
      <c r="L296" s="173"/>
      <c r="M296" s="98"/>
      <c r="N296" s="98"/>
      <c r="O296" s="98"/>
    </row>
    <row r="297" spans="1:21" ht="14.65" hidden="1" customHeight="1" x14ac:dyDescent="0.25">
      <c r="A297" s="488"/>
      <c r="B297" s="367"/>
      <c r="C297" s="466"/>
      <c r="D297" s="242"/>
      <c r="E297" s="367"/>
      <c r="F297" s="367"/>
      <c r="G297" s="367"/>
      <c r="H297" s="374"/>
      <c r="I297" s="73" t="s">
        <v>50</v>
      </c>
      <c r="J297" s="140"/>
      <c r="K297" s="101">
        <v>500</v>
      </c>
      <c r="L297" s="101"/>
      <c r="M297" s="98"/>
      <c r="N297" s="98"/>
      <c r="O297" s="98"/>
    </row>
    <row r="298" spans="1:21" ht="14.65" hidden="1" customHeight="1" x14ac:dyDescent="0.25">
      <c r="A298" s="488"/>
      <c r="B298" s="367" t="s">
        <v>345</v>
      </c>
      <c r="C298" s="466" t="s">
        <v>229</v>
      </c>
      <c r="D298" s="242"/>
      <c r="E298" s="367" t="s">
        <v>230</v>
      </c>
      <c r="F298" s="367" t="s">
        <v>373</v>
      </c>
      <c r="G298" s="367" t="s">
        <v>231</v>
      </c>
      <c r="H298" s="374" t="s">
        <v>48</v>
      </c>
      <c r="I298" s="163" t="s">
        <v>49</v>
      </c>
      <c r="J298" s="140">
        <v>0</v>
      </c>
      <c r="K298" s="109">
        <f>SUM(K299:K303)</f>
        <v>62152</v>
      </c>
      <c r="L298" s="101"/>
      <c r="M298" s="98"/>
      <c r="N298" s="98"/>
      <c r="O298" s="98"/>
    </row>
    <row r="299" spans="1:21" ht="14.65" hidden="1" customHeight="1" x14ac:dyDescent="0.25">
      <c r="A299" s="488"/>
      <c r="B299" s="367"/>
      <c r="C299" s="466"/>
      <c r="D299" s="242"/>
      <c r="E299" s="367"/>
      <c r="F299" s="367"/>
      <c r="G299" s="367"/>
      <c r="H299" s="374"/>
      <c r="I299" s="81" t="s">
        <v>19</v>
      </c>
      <c r="J299" s="140">
        <v>0</v>
      </c>
      <c r="K299" s="101">
        <v>41254</v>
      </c>
      <c r="L299" s="85"/>
      <c r="M299" s="98"/>
      <c r="N299" s="98"/>
      <c r="O299" s="98"/>
    </row>
    <row r="300" spans="1:21" ht="14.65" hidden="1" customHeight="1" x14ac:dyDescent="0.25">
      <c r="A300" s="488"/>
      <c r="B300" s="367"/>
      <c r="C300" s="466"/>
      <c r="D300" s="242"/>
      <c r="E300" s="367"/>
      <c r="F300" s="367"/>
      <c r="G300" s="367"/>
      <c r="H300" s="374"/>
      <c r="I300" s="73" t="s">
        <v>20</v>
      </c>
      <c r="J300" s="140">
        <v>0</v>
      </c>
      <c r="K300" s="101">
        <v>500</v>
      </c>
      <c r="L300" s="101"/>
      <c r="M300" s="98"/>
      <c r="N300" s="98"/>
      <c r="O300" s="98"/>
    </row>
    <row r="301" spans="1:21" ht="14.65" hidden="1" customHeight="1" x14ac:dyDescent="0.25">
      <c r="A301" s="488"/>
      <c r="B301" s="367"/>
      <c r="C301" s="466"/>
      <c r="D301" s="242"/>
      <c r="E301" s="367"/>
      <c r="F301" s="367"/>
      <c r="G301" s="367"/>
      <c r="H301" s="374"/>
      <c r="I301" s="73" t="s">
        <v>21</v>
      </c>
      <c r="J301" s="140">
        <v>0</v>
      </c>
      <c r="K301" s="101">
        <v>2403</v>
      </c>
      <c r="L301" s="101"/>
      <c r="M301" s="98"/>
      <c r="N301" s="98"/>
      <c r="O301" s="98"/>
    </row>
    <row r="302" spans="1:21" ht="14.65" hidden="1" customHeight="1" x14ac:dyDescent="0.25">
      <c r="A302" s="488"/>
      <c r="B302" s="367"/>
      <c r="C302" s="466"/>
      <c r="D302" s="242"/>
      <c r="E302" s="367"/>
      <c r="F302" s="367"/>
      <c r="G302" s="367"/>
      <c r="H302" s="374"/>
      <c r="I302" s="73" t="s">
        <v>22</v>
      </c>
      <c r="J302" s="140"/>
      <c r="K302" s="101">
        <v>17495</v>
      </c>
      <c r="L302" s="85"/>
      <c r="M302" s="98"/>
      <c r="N302" s="98"/>
      <c r="O302" s="98"/>
    </row>
    <row r="303" spans="1:21" ht="14.65" hidden="1" customHeight="1" x14ac:dyDescent="0.25">
      <c r="A303" s="488"/>
      <c r="B303" s="367"/>
      <c r="C303" s="466"/>
      <c r="D303" s="242"/>
      <c r="E303" s="367"/>
      <c r="F303" s="367"/>
      <c r="G303" s="367"/>
      <c r="H303" s="374"/>
      <c r="I303" s="73" t="s">
        <v>50</v>
      </c>
      <c r="J303" s="140"/>
      <c r="K303" s="101">
        <v>500</v>
      </c>
      <c r="L303" s="101"/>
      <c r="M303" s="98"/>
      <c r="N303" s="98"/>
      <c r="O303" s="98"/>
    </row>
    <row r="304" spans="1:21" ht="14.65" hidden="1" customHeight="1" x14ac:dyDescent="0.25">
      <c r="A304" s="488"/>
      <c r="B304" s="350" t="s">
        <v>376</v>
      </c>
      <c r="C304" s="353" t="s">
        <v>232</v>
      </c>
      <c r="D304" s="244"/>
      <c r="E304" s="350" t="s">
        <v>15</v>
      </c>
      <c r="F304" s="467" t="s">
        <v>375</v>
      </c>
      <c r="G304" s="350" t="s">
        <v>186</v>
      </c>
      <c r="H304" s="468" t="s">
        <v>233</v>
      </c>
      <c r="I304" s="163" t="s">
        <v>49</v>
      </c>
      <c r="J304" s="140"/>
      <c r="K304" s="174">
        <v>0.95</v>
      </c>
      <c r="L304" s="101"/>
      <c r="M304" s="98"/>
      <c r="N304" s="98"/>
      <c r="O304" s="98"/>
    </row>
    <row r="305" spans="1:15" ht="14.65" hidden="1" customHeight="1" x14ac:dyDescent="0.25">
      <c r="A305" s="488"/>
      <c r="B305" s="351"/>
      <c r="C305" s="354"/>
      <c r="D305" s="245"/>
      <c r="E305" s="351"/>
      <c r="F305" s="351"/>
      <c r="G305" s="351"/>
      <c r="H305" s="469"/>
      <c r="I305" s="81" t="s">
        <v>19</v>
      </c>
      <c r="J305" s="140"/>
      <c r="K305" s="101"/>
      <c r="L305" s="101"/>
      <c r="M305" s="98"/>
      <c r="N305" s="98"/>
      <c r="O305" s="98"/>
    </row>
    <row r="306" spans="1:15" ht="14.65" hidden="1" customHeight="1" x14ac:dyDescent="0.25">
      <c r="A306" s="488"/>
      <c r="B306" s="351"/>
      <c r="C306" s="354"/>
      <c r="D306" s="245"/>
      <c r="E306" s="351"/>
      <c r="F306" s="351"/>
      <c r="G306" s="351"/>
      <c r="H306" s="469"/>
      <c r="I306" s="73" t="s">
        <v>20</v>
      </c>
      <c r="J306" s="140"/>
      <c r="K306" s="101"/>
      <c r="L306" s="101"/>
      <c r="M306" s="98"/>
      <c r="N306" s="98"/>
      <c r="O306" s="98"/>
    </row>
    <row r="307" spans="1:15" ht="14.65" hidden="1" customHeight="1" x14ac:dyDescent="0.25">
      <c r="A307" s="488"/>
      <c r="B307" s="351"/>
      <c r="C307" s="354"/>
      <c r="D307" s="245"/>
      <c r="E307" s="351"/>
      <c r="F307" s="351"/>
      <c r="G307" s="351"/>
      <c r="H307" s="469"/>
      <c r="I307" s="73" t="s">
        <v>21</v>
      </c>
      <c r="J307" s="140"/>
      <c r="K307" s="101"/>
      <c r="L307" s="101"/>
      <c r="M307" s="98"/>
      <c r="N307" s="98"/>
      <c r="O307" s="98"/>
    </row>
    <row r="308" spans="1:15" ht="14.65" hidden="1" customHeight="1" x14ac:dyDescent="0.25">
      <c r="A308" s="488"/>
      <c r="B308" s="351"/>
      <c r="C308" s="354"/>
      <c r="D308" s="245"/>
      <c r="E308" s="351"/>
      <c r="F308" s="351"/>
      <c r="G308" s="351"/>
      <c r="H308" s="469"/>
      <c r="I308" s="73" t="s">
        <v>22</v>
      </c>
      <c r="J308" s="140"/>
      <c r="K308" s="101"/>
      <c r="L308" s="101"/>
      <c r="M308" s="98"/>
      <c r="N308" s="98"/>
      <c r="O308" s="98"/>
    </row>
    <row r="309" spans="1:15" ht="14.65" hidden="1" customHeight="1" x14ac:dyDescent="0.25">
      <c r="A309" s="488"/>
      <c r="B309" s="352"/>
      <c r="C309" s="355"/>
      <c r="D309" s="246"/>
      <c r="E309" s="352"/>
      <c r="F309" s="352"/>
      <c r="G309" s="352"/>
      <c r="H309" s="470"/>
      <c r="I309" s="73" t="s">
        <v>50</v>
      </c>
      <c r="J309" s="140"/>
      <c r="K309" s="101"/>
      <c r="L309" s="101"/>
      <c r="M309" s="98"/>
      <c r="N309" s="98"/>
      <c r="O309" s="98"/>
    </row>
    <row r="310" spans="1:15" ht="14.65" hidden="1" customHeight="1" x14ac:dyDescent="0.25">
      <c r="A310" s="488"/>
      <c r="B310" s="367" t="s">
        <v>346</v>
      </c>
      <c r="C310" s="466" t="s">
        <v>234</v>
      </c>
      <c r="D310" s="242"/>
      <c r="E310" s="367" t="s">
        <v>46</v>
      </c>
      <c r="F310" s="367" t="s">
        <v>374</v>
      </c>
      <c r="G310" s="367" t="s">
        <v>121</v>
      </c>
      <c r="H310" s="374" t="s">
        <v>48</v>
      </c>
      <c r="I310" s="139" t="s">
        <v>49</v>
      </c>
      <c r="J310" s="140">
        <v>0</v>
      </c>
      <c r="K310" s="109">
        <v>21203</v>
      </c>
      <c r="L310" s="101"/>
      <c r="M310" s="98"/>
      <c r="N310" s="98"/>
      <c r="O310" s="98"/>
    </row>
    <row r="311" spans="1:15" ht="14.65" hidden="1" customHeight="1" x14ac:dyDescent="0.25">
      <c r="A311" s="488"/>
      <c r="B311" s="367"/>
      <c r="C311" s="466"/>
      <c r="D311" s="242"/>
      <c r="E311" s="367"/>
      <c r="F311" s="367"/>
      <c r="G311" s="367"/>
      <c r="H311" s="374"/>
      <c r="I311" s="81" t="s">
        <v>19</v>
      </c>
      <c r="J311" s="140">
        <v>0</v>
      </c>
      <c r="K311" s="101">
        <v>13155</v>
      </c>
      <c r="L311" s="101"/>
      <c r="M311" s="98"/>
      <c r="N311" s="98"/>
      <c r="O311" s="98"/>
    </row>
    <row r="312" spans="1:15" ht="14.65" hidden="1" customHeight="1" x14ac:dyDescent="0.25">
      <c r="A312" s="488"/>
      <c r="B312" s="367"/>
      <c r="C312" s="466"/>
      <c r="D312" s="242"/>
      <c r="E312" s="367"/>
      <c r="F312" s="367"/>
      <c r="G312" s="367"/>
      <c r="H312" s="374"/>
      <c r="I312" s="73" t="s">
        <v>20</v>
      </c>
      <c r="J312" s="140">
        <v>0</v>
      </c>
      <c r="K312" s="101">
        <v>522</v>
      </c>
      <c r="L312" s="101"/>
      <c r="M312" s="98"/>
      <c r="N312" s="98"/>
      <c r="O312" s="98"/>
    </row>
    <row r="313" spans="1:15" ht="14.65" hidden="1" customHeight="1" x14ac:dyDescent="0.25">
      <c r="A313" s="488"/>
      <c r="B313" s="367"/>
      <c r="C313" s="466"/>
      <c r="D313" s="242"/>
      <c r="E313" s="367"/>
      <c r="F313" s="367"/>
      <c r="G313" s="367"/>
      <c r="H313" s="374"/>
      <c r="I313" s="73" t="s">
        <v>21</v>
      </c>
      <c r="J313" s="140">
        <v>0</v>
      </c>
      <c r="K313" s="101">
        <v>1166</v>
      </c>
      <c r="L313" s="101"/>
      <c r="M313" s="98"/>
      <c r="N313" s="98"/>
      <c r="O313" s="98"/>
    </row>
    <row r="314" spans="1:15" ht="14.65" hidden="1" customHeight="1" x14ac:dyDescent="0.25">
      <c r="A314" s="488"/>
      <c r="B314" s="367"/>
      <c r="C314" s="466"/>
      <c r="D314" s="242"/>
      <c r="E314" s="367"/>
      <c r="F314" s="367"/>
      <c r="G314" s="367"/>
      <c r="H314" s="374"/>
      <c r="I314" s="73" t="s">
        <v>22</v>
      </c>
      <c r="J314" s="140"/>
      <c r="K314" s="101">
        <v>6360</v>
      </c>
      <c r="L314" s="101"/>
      <c r="M314" s="98"/>
      <c r="N314" s="98"/>
      <c r="O314" s="98"/>
    </row>
    <row r="315" spans="1:15" ht="14.65" hidden="1" customHeight="1" x14ac:dyDescent="0.25">
      <c r="A315" s="488"/>
      <c r="B315" s="367"/>
      <c r="C315" s="466"/>
      <c r="D315" s="242"/>
      <c r="E315" s="367"/>
      <c r="F315" s="367"/>
      <c r="G315" s="367"/>
      <c r="H315" s="374"/>
      <c r="I315" s="73" t="s">
        <v>50</v>
      </c>
      <c r="J315" s="140">
        <v>0</v>
      </c>
      <c r="K315" s="175"/>
      <c r="L315" s="141"/>
      <c r="M315" s="98"/>
      <c r="N315" s="98"/>
      <c r="O315" s="98"/>
    </row>
    <row r="316" spans="1:15" ht="14.65" hidden="1" customHeight="1" x14ac:dyDescent="0.25">
      <c r="A316" s="488"/>
      <c r="B316" s="350" t="s">
        <v>347</v>
      </c>
      <c r="C316" s="353" t="s">
        <v>235</v>
      </c>
      <c r="D316" s="244"/>
      <c r="E316" s="350" t="s">
        <v>227</v>
      </c>
      <c r="F316" s="350" t="s">
        <v>236</v>
      </c>
      <c r="G316" s="350" t="s">
        <v>186</v>
      </c>
      <c r="H316" s="356" t="s">
        <v>48</v>
      </c>
      <c r="I316" s="163" t="s">
        <v>49</v>
      </c>
      <c r="J316" s="140"/>
      <c r="K316" s="109">
        <f>SUM(K317:K321)</f>
        <v>104000</v>
      </c>
      <c r="L316" s="110"/>
      <c r="M316" s="98"/>
      <c r="N316" s="98"/>
      <c r="O316" s="98"/>
    </row>
    <row r="317" spans="1:15" ht="14.65" hidden="1" customHeight="1" x14ac:dyDescent="0.25">
      <c r="A317" s="488"/>
      <c r="B317" s="351"/>
      <c r="C317" s="354"/>
      <c r="D317" s="245"/>
      <c r="E317" s="351"/>
      <c r="F317" s="351"/>
      <c r="G317" s="351"/>
      <c r="H317" s="357"/>
      <c r="I317" s="81" t="s">
        <v>19</v>
      </c>
      <c r="J317" s="140"/>
      <c r="K317" s="184">
        <v>75000</v>
      </c>
      <c r="L317" s="110"/>
      <c r="M317" s="98"/>
      <c r="N317" s="98"/>
      <c r="O317" s="98"/>
    </row>
    <row r="318" spans="1:15" ht="14.65" hidden="1" customHeight="1" x14ac:dyDescent="0.25">
      <c r="A318" s="488"/>
      <c r="B318" s="351"/>
      <c r="C318" s="354"/>
      <c r="D318" s="245"/>
      <c r="E318" s="351"/>
      <c r="F318" s="351"/>
      <c r="G318" s="351"/>
      <c r="H318" s="357"/>
      <c r="I318" s="73" t="s">
        <v>20</v>
      </c>
      <c r="J318" s="140"/>
      <c r="K318" s="184">
        <v>1000</v>
      </c>
      <c r="L318" s="110"/>
      <c r="M318" s="98"/>
      <c r="N318" s="98"/>
      <c r="O318" s="98"/>
    </row>
    <row r="319" spans="1:15" ht="14.65" hidden="1" customHeight="1" x14ac:dyDescent="0.25">
      <c r="A319" s="488"/>
      <c r="B319" s="351"/>
      <c r="C319" s="354"/>
      <c r="D319" s="245"/>
      <c r="E319" s="351"/>
      <c r="F319" s="351"/>
      <c r="G319" s="351"/>
      <c r="H319" s="357"/>
      <c r="I319" s="73" t="s">
        <v>21</v>
      </c>
      <c r="J319" s="140"/>
      <c r="K319" s="144">
        <v>5000</v>
      </c>
      <c r="L319" s="110"/>
      <c r="M319" s="98"/>
      <c r="N319" s="98"/>
      <c r="O319" s="98"/>
    </row>
    <row r="320" spans="1:15" ht="14.65" hidden="1" customHeight="1" x14ac:dyDescent="0.25">
      <c r="A320" s="488"/>
      <c r="B320" s="351"/>
      <c r="C320" s="354"/>
      <c r="D320" s="245"/>
      <c r="E320" s="351"/>
      <c r="F320" s="351"/>
      <c r="G320" s="351"/>
      <c r="H320" s="357"/>
      <c r="I320" s="73" t="s">
        <v>22</v>
      </c>
      <c r="J320" s="140"/>
      <c r="K320" s="184">
        <v>22000</v>
      </c>
      <c r="L320" s="110"/>
      <c r="M320" s="98"/>
      <c r="N320" s="98"/>
      <c r="O320" s="98"/>
    </row>
    <row r="321" spans="1:15" ht="14.65" hidden="1" customHeight="1" x14ac:dyDescent="0.25">
      <c r="A321" s="488"/>
      <c r="B321" s="352"/>
      <c r="C321" s="355"/>
      <c r="D321" s="246"/>
      <c r="E321" s="352"/>
      <c r="F321" s="352"/>
      <c r="G321" s="352"/>
      <c r="H321" s="358"/>
      <c r="I321" s="73" t="s">
        <v>50</v>
      </c>
      <c r="J321" s="140"/>
      <c r="K321" s="184">
        <v>1000</v>
      </c>
      <c r="L321" s="110"/>
      <c r="M321" s="98"/>
      <c r="N321" s="98"/>
      <c r="O321" s="98"/>
    </row>
    <row r="322" spans="1:15" ht="14.65" customHeight="1" x14ac:dyDescent="0.25">
      <c r="A322" s="488"/>
      <c r="B322" s="335" t="s">
        <v>348</v>
      </c>
      <c r="C322" s="338" t="s">
        <v>378</v>
      </c>
      <c r="D322" s="253"/>
      <c r="E322" s="341" t="s">
        <v>15</v>
      </c>
      <c r="F322" s="338" t="s">
        <v>380</v>
      </c>
      <c r="G322" s="338" t="s">
        <v>379</v>
      </c>
      <c r="H322" s="344" t="s">
        <v>85</v>
      </c>
      <c r="I322" s="214"/>
      <c r="J322" s="140"/>
      <c r="K322" s="184"/>
      <c r="L322" s="110"/>
      <c r="M322" s="98"/>
      <c r="N322" s="98"/>
      <c r="O322" s="98"/>
    </row>
    <row r="323" spans="1:15" ht="14.65" customHeight="1" x14ac:dyDescent="0.25">
      <c r="A323" s="488"/>
      <c r="B323" s="336"/>
      <c r="C323" s="339"/>
      <c r="D323" s="254"/>
      <c r="E323" s="342"/>
      <c r="F323" s="339"/>
      <c r="G323" s="339"/>
      <c r="H323" s="345"/>
      <c r="I323" s="214"/>
      <c r="J323" s="140"/>
      <c r="K323" s="184"/>
      <c r="L323" s="110"/>
      <c r="M323" s="98"/>
      <c r="N323" s="98"/>
      <c r="O323" s="98"/>
    </row>
    <row r="324" spans="1:15" ht="14.65" customHeight="1" x14ac:dyDescent="0.25">
      <c r="A324" s="488"/>
      <c r="B324" s="336"/>
      <c r="C324" s="339"/>
      <c r="D324" s="254"/>
      <c r="E324" s="342"/>
      <c r="F324" s="339"/>
      <c r="G324" s="339"/>
      <c r="H324" s="345"/>
      <c r="I324" s="214"/>
      <c r="J324" s="140"/>
      <c r="K324" s="184"/>
      <c r="L324" s="110"/>
      <c r="M324" s="98"/>
      <c r="N324" s="98"/>
      <c r="O324" s="98"/>
    </row>
    <row r="325" spans="1:15" ht="14.65" customHeight="1" x14ac:dyDescent="0.25">
      <c r="A325" s="488"/>
      <c r="B325" s="336"/>
      <c r="C325" s="339"/>
      <c r="D325" s="254"/>
      <c r="E325" s="342"/>
      <c r="F325" s="339"/>
      <c r="G325" s="339"/>
      <c r="H325" s="345"/>
      <c r="I325" s="214"/>
      <c r="J325" s="140"/>
      <c r="K325" s="184"/>
      <c r="L325" s="110"/>
      <c r="M325" s="98"/>
      <c r="N325" s="98"/>
      <c r="O325" s="98"/>
    </row>
    <row r="326" spans="1:15" ht="14.65" customHeight="1" x14ac:dyDescent="0.25">
      <c r="A326" s="488"/>
      <c r="B326" s="336"/>
      <c r="C326" s="339"/>
      <c r="D326" s="254"/>
      <c r="E326" s="342"/>
      <c r="F326" s="339"/>
      <c r="G326" s="339"/>
      <c r="H326" s="345"/>
      <c r="I326" s="214"/>
      <c r="J326" s="140"/>
      <c r="K326" s="184"/>
      <c r="L326" s="110"/>
      <c r="M326" s="98"/>
      <c r="N326" s="98"/>
      <c r="O326" s="98"/>
    </row>
    <row r="327" spans="1:15" ht="14.65" customHeight="1" x14ac:dyDescent="0.25">
      <c r="A327" s="488"/>
      <c r="B327" s="337"/>
      <c r="C327" s="340"/>
      <c r="D327" s="255"/>
      <c r="E327" s="343"/>
      <c r="F327" s="340"/>
      <c r="G327" s="340"/>
      <c r="H327" s="346"/>
      <c r="I327" s="214"/>
      <c r="J327" s="140"/>
      <c r="K327" s="184"/>
      <c r="L327" s="110"/>
      <c r="M327" s="98"/>
      <c r="N327" s="98"/>
      <c r="O327" s="98"/>
    </row>
    <row r="328" spans="1:15" x14ac:dyDescent="0.25">
      <c r="A328" s="488"/>
      <c r="B328" s="411" t="s">
        <v>381</v>
      </c>
      <c r="C328" s="491" t="s">
        <v>419</v>
      </c>
      <c r="D328" s="250"/>
      <c r="E328" s="494" t="s">
        <v>15</v>
      </c>
      <c r="F328" s="411" t="s">
        <v>237</v>
      </c>
      <c r="G328" s="401" t="s">
        <v>238</v>
      </c>
      <c r="H328" s="344" t="s">
        <v>48</v>
      </c>
      <c r="I328" s="163" t="s">
        <v>49</v>
      </c>
      <c r="J328" s="139"/>
      <c r="K328" s="139"/>
      <c r="L328" s="139"/>
      <c r="M328" s="98"/>
      <c r="N328" s="98"/>
      <c r="O328" s="98"/>
    </row>
    <row r="329" spans="1:15" x14ac:dyDescent="0.25">
      <c r="A329" s="488"/>
      <c r="B329" s="489"/>
      <c r="C329" s="492"/>
      <c r="D329" s="251"/>
      <c r="E329" s="495"/>
      <c r="F329" s="489"/>
      <c r="G329" s="402"/>
      <c r="H329" s="345"/>
      <c r="I329" s="81" t="s">
        <v>19</v>
      </c>
      <c r="J329" s="139"/>
      <c r="K329" s="139"/>
      <c r="L329" s="139"/>
      <c r="M329" s="98"/>
      <c r="N329" s="98"/>
      <c r="O329" s="98"/>
    </row>
    <row r="330" spans="1:15" x14ac:dyDescent="0.25">
      <c r="A330" s="488"/>
      <c r="B330" s="489"/>
      <c r="C330" s="492"/>
      <c r="D330" s="251"/>
      <c r="E330" s="495"/>
      <c r="F330" s="489"/>
      <c r="G330" s="402"/>
      <c r="H330" s="345"/>
      <c r="I330" s="73" t="s">
        <v>20</v>
      </c>
      <c r="J330" s="139"/>
      <c r="K330" s="139"/>
      <c r="L330" s="139"/>
      <c r="M330" s="98"/>
      <c r="N330" s="98"/>
      <c r="O330" s="98"/>
    </row>
    <row r="331" spans="1:15" x14ac:dyDescent="0.25">
      <c r="A331" s="488"/>
      <c r="B331" s="489"/>
      <c r="C331" s="492"/>
      <c r="D331" s="251"/>
      <c r="E331" s="495"/>
      <c r="F331" s="489"/>
      <c r="G331" s="402"/>
      <c r="H331" s="345"/>
      <c r="I331" s="73" t="s">
        <v>21</v>
      </c>
      <c r="J331" s="139"/>
      <c r="K331" s="139"/>
      <c r="L331" s="139"/>
      <c r="M331" s="98"/>
      <c r="N331" s="98"/>
      <c r="O331" s="98"/>
    </row>
    <row r="332" spans="1:15" x14ac:dyDescent="0.25">
      <c r="A332" s="488"/>
      <c r="B332" s="489"/>
      <c r="C332" s="492"/>
      <c r="D332" s="251"/>
      <c r="E332" s="495"/>
      <c r="F332" s="489"/>
      <c r="G332" s="402"/>
      <c r="H332" s="345"/>
      <c r="I332" s="73" t="s">
        <v>22</v>
      </c>
      <c r="J332" s="139"/>
      <c r="K332" s="139"/>
      <c r="L332" s="139"/>
      <c r="M332" s="98"/>
      <c r="N332" s="98"/>
      <c r="O332" s="98"/>
    </row>
    <row r="333" spans="1:15" ht="26.45" customHeight="1" x14ac:dyDescent="0.25">
      <c r="A333" s="488"/>
      <c r="B333" s="490"/>
      <c r="C333" s="493"/>
      <c r="D333" s="252"/>
      <c r="E333" s="496"/>
      <c r="F333" s="490"/>
      <c r="G333" s="403"/>
      <c r="H333" s="346"/>
      <c r="I333" s="73" t="s">
        <v>50</v>
      </c>
      <c r="J333" s="140"/>
      <c r="K333" s="184"/>
      <c r="L333" s="110"/>
      <c r="M333" s="98"/>
      <c r="N333" s="98"/>
      <c r="O333" s="98"/>
    </row>
    <row r="334" spans="1:15" ht="14.65" hidden="1" customHeight="1" x14ac:dyDescent="0.25">
      <c r="A334" s="148" t="s">
        <v>239</v>
      </c>
      <c r="B334" s="87"/>
      <c r="C334" s="87"/>
      <c r="D334" s="262"/>
      <c r="E334" s="87"/>
      <c r="F334" s="87"/>
      <c r="G334" s="87"/>
      <c r="H334" s="89"/>
      <c r="I334" s="87"/>
      <c r="J334" s="131"/>
    </row>
    <row r="335" spans="1:15" ht="14.65" hidden="1" customHeight="1" x14ac:dyDescent="0.25">
      <c r="A335" s="134" t="s">
        <v>240</v>
      </c>
      <c r="B335" s="210"/>
      <c r="C335" s="210"/>
      <c r="D335" s="261"/>
      <c r="E335" s="210"/>
      <c r="F335" s="210"/>
      <c r="G335" s="210"/>
      <c r="H335" s="89"/>
      <c r="I335" s="210"/>
      <c r="J335" s="210"/>
    </row>
    <row r="336" spans="1:15" ht="14.65" hidden="1" customHeight="1" x14ac:dyDescent="0.25">
      <c r="A336" s="212" t="s">
        <v>241</v>
      </c>
      <c r="B336" s="212"/>
      <c r="C336" s="212"/>
      <c r="D336" s="212"/>
      <c r="E336" s="212"/>
      <c r="F336" s="212"/>
      <c r="G336" s="212"/>
      <c r="H336" s="89"/>
      <c r="I336" s="87"/>
      <c r="J336" s="131"/>
    </row>
    <row r="337" spans="1:12" ht="14.65" hidden="1" customHeight="1" x14ac:dyDescent="0.25">
      <c r="A337" s="134" t="s">
        <v>242</v>
      </c>
      <c r="B337" s="210"/>
      <c r="C337" s="210"/>
      <c r="D337" s="261"/>
      <c r="E337" s="210"/>
      <c r="F337" s="210"/>
      <c r="G337" s="210"/>
      <c r="H337" s="89"/>
      <c r="I337" s="210"/>
      <c r="J337" s="210"/>
    </row>
    <row r="338" spans="1:12" ht="14.65" hidden="1" customHeight="1" x14ac:dyDescent="0.25">
      <c r="A338" s="212" t="s">
        <v>243</v>
      </c>
      <c r="B338" s="87"/>
      <c r="C338" s="87"/>
      <c r="D338" s="262"/>
      <c r="E338" s="87"/>
      <c r="F338" s="87"/>
      <c r="G338" s="87"/>
      <c r="H338" s="89"/>
      <c r="I338" s="87"/>
      <c r="J338" s="131"/>
    </row>
    <row r="339" spans="1:12" ht="14.65" hidden="1" customHeight="1" x14ac:dyDescent="0.25">
      <c r="A339" s="68" t="s">
        <v>244</v>
      </c>
      <c r="B339" s="117"/>
      <c r="C339" s="117"/>
      <c r="D339" s="117"/>
      <c r="E339" s="117"/>
      <c r="F339" s="117"/>
      <c r="G339" s="117"/>
      <c r="H339" s="117"/>
      <c r="I339" s="117"/>
      <c r="J339" s="117"/>
    </row>
    <row r="340" spans="1:12" ht="14.65" hidden="1" customHeight="1" x14ac:dyDescent="0.25">
      <c r="A340" s="68" t="s">
        <v>245</v>
      </c>
      <c r="B340" s="129"/>
      <c r="C340" s="129"/>
      <c r="D340" s="129"/>
      <c r="E340" s="129"/>
      <c r="F340" s="129"/>
      <c r="G340" s="129"/>
      <c r="H340" s="284"/>
      <c r="I340" s="129"/>
      <c r="J340" s="129"/>
      <c r="K340" s="129"/>
    </row>
    <row r="341" spans="1:12" ht="14.65" hidden="1" customHeight="1" x14ac:dyDescent="0.25">
      <c r="A341" s="68" t="s">
        <v>246</v>
      </c>
      <c r="B341" s="129"/>
      <c r="C341" s="129"/>
      <c r="D341" s="129"/>
      <c r="E341" s="129"/>
      <c r="F341" s="129"/>
      <c r="G341" s="129"/>
      <c r="H341" s="284"/>
      <c r="I341" s="129"/>
      <c r="J341" s="129"/>
      <c r="K341" s="129"/>
    </row>
    <row r="342" spans="1:12" ht="14.65" hidden="1" customHeight="1" x14ac:dyDescent="0.25">
      <c r="A342" s="68" t="s">
        <v>247</v>
      </c>
      <c r="B342" s="117"/>
      <c r="C342" s="117"/>
      <c r="D342" s="117"/>
      <c r="E342" s="117"/>
      <c r="F342" s="117"/>
      <c r="G342" s="117"/>
      <c r="H342" s="117"/>
      <c r="I342" s="117"/>
      <c r="J342" s="117"/>
    </row>
    <row r="343" spans="1:12" ht="14.65" hidden="1" customHeight="1" x14ac:dyDescent="0.25">
      <c r="A343" s="68" t="s">
        <v>248</v>
      </c>
      <c r="B343" s="117"/>
      <c r="C343" s="117"/>
      <c r="D343" s="117"/>
      <c r="E343" s="117"/>
      <c r="F343" s="117"/>
      <c r="G343" s="117"/>
      <c r="H343" s="117"/>
      <c r="I343" s="117"/>
      <c r="J343" s="117"/>
    </row>
    <row r="344" spans="1:12" ht="14.65" hidden="1" customHeight="1" x14ac:dyDescent="0.25">
      <c r="A344" s="131" t="s">
        <v>249</v>
      </c>
      <c r="B344" s="209"/>
      <c r="C344" s="209"/>
      <c r="D344" s="274"/>
      <c r="E344" s="209"/>
      <c r="F344" s="209"/>
      <c r="G344" s="209"/>
      <c r="H344" s="274"/>
      <c r="I344" s="209"/>
      <c r="J344" s="209"/>
    </row>
    <row r="345" spans="1:12" ht="14.65" hidden="1" customHeight="1" x14ac:dyDescent="0.25">
      <c r="A345" s="131" t="s">
        <v>250</v>
      </c>
      <c r="B345" s="209"/>
      <c r="C345" s="209"/>
      <c r="D345" s="274"/>
      <c r="E345" s="209"/>
      <c r="F345" s="209"/>
      <c r="G345" s="209"/>
      <c r="H345" s="274"/>
      <c r="I345" s="209"/>
      <c r="J345" s="209"/>
    </row>
    <row r="346" spans="1:12" ht="14.65" hidden="1" customHeight="1" x14ac:dyDescent="0.25">
      <c r="A346" s="176"/>
      <c r="B346" s="176"/>
      <c r="C346" s="176"/>
      <c r="D346" s="176"/>
      <c r="E346" s="176"/>
      <c r="F346" s="176"/>
      <c r="G346" s="176"/>
      <c r="H346" s="287"/>
      <c r="I346" s="176"/>
      <c r="J346" s="176"/>
      <c r="K346" s="211">
        <v>2022</v>
      </c>
      <c r="L346" s="211"/>
    </row>
    <row r="347" spans="1:12" ht="14.65" hidden="1" customHeight="1" x14ac:dyDescent="0.25">
      <c r="A347" s="91" t="s">
        <v>1</v>
      </c>
      <c r="B347" s="92" t="s">
        <v>2</v>
      </c>
      <c r="C347" s="70" t="s">
        <v>3</v>
      </c>
      <c r="D347" s="70"/>
      <c r="E347" s="70" t="s">
        <v>4</v>
      </c>
      <c r="F347" s="70" t="s">
        <v>5</v>
      </c>
      <c r="G347" s="70" t="s">
        <v>6</v>
      </c>
      <c r="H347" s="278" t="s">
        <v>7</v>
      </c>
      <c r="I347" s="138" t="s">
        <v>8</v>
      </c>
      <c r="J347" s="95" t="s">
        <v>9</v>
      </c>
      <c r="K347" s="72" t="s">
        <v>10</v>
      </c>
      <c r="L347" s="72" t="s">
        <v>11</v>
      </c>
    </row>
    <row r="348" spans="1:12" ht="14.65" hidden="1" customHeight="1" x14ac:dyDescent="0.25">
      <c r="A348" s="179" t="s">
        <v>251</v>
      </c>
      <c r="B348" s="344" t="s">
        <v>252</v>
      </c>
      <c r="C348" s="347" t="s">
        <v>253</v>
      </c>
      <c r="D348" s="230"/>
      <c r="E348" s="472" t="s">
        <v>254</v>
      </c>
      <c r="F348" s="347" t="s">
        <v>255</v>
      </c>
      <c r="G348" s="472" t="s">
        <v>256</v>
      </c>
      <c r="H348" s="472" t="s">
        <v>257</v>
      </c>
      <c r="I348" s="177" t="s">
        <v>49</v>
      </c>
      <c r="J348" s="125"/>
      <c r="K348" s="101">
        <v>8520</v>
      </c>
      <c r="L348" s="125"/>
    </row>
    <row r="349" spans="1:12" ht="14.65" hidden="1" customHeight="1" x14ac:dyDescent="0.25">
      <c r="A349" s="180"/>
      <c r="B349" s="345"/>
      <c r="C349" s="348"/>
      <c r="D349" s="231"/>
      <c r="E349" s="473"/>
      <c r="F349" s="348"/>
      <c r="G349" s="473"/>
      <c r="H349" s="473"/>
      <c r="I349" s="178" t="s">
        <v>19</v>
      </c>
      <c r="J349" s="125">
        <v>0</v>
      </c>
      <c r="K349" s="101">
        <v>7370</v>
      </c>
      <c r="L349" s="125"/>
    </row>
    <row r="350" spans="1:12" ht="14.65" hidden="1" customHeight="1" x14ac:dyDescent="0.25">
      <c r="A350" s="180"/>
      <c r="B350" s="345"/>
      <c r="C350" s="348"/>
      <c r="D350" s="231"/>
      <c r="E350" s="473"/>
      <c r="F350" s="348"/>
      <c r="G350" s="473"/>
      <c r="H350" s="473"/>
      <c r="I350" s="178" t="s">
        <v>20</v>
      </c>
      <c r="J350" s="125">
        <v>0</v>
      </c>
      <c r="K350" s="101"/>
      <c r="L350" s="125"/>
    </row>
    <row r="351" spans="1:12" ht="14.65" hidden="1" customHeight="1" x14ac:dyDescent="0.25">
      <c r="A351" s="180"/>
      <c r="B351" s="345"/>
      <c r="C351" s="348"/>
      <c r="D351" s="231"/>
      <c r="E351" s="473"/>
      <c r="F351" s="348"/>
      <c r="G351" s="473"/>
      <c r="H351" s="473"/>
      <c r="I351" s="178" t="s">
        <v>21</v>
      </c>
      <c r="J351" s="125">
        <v>0</v>
      </c>
      <c r="K351" s="101"/>
      <c r="L351" s="125"/>
    </row>
    <row r="352" spans="1:12" ht="14.65" hidden="1" customHeight="1" x14ac:dyDescent="0.25">
      <c r="A352" s="180"/>
      <c r="B352" s="345"/>
      <c r="C352" s="348"/>
      <c r="D352" s="231"/>
      <c r="E352" s="473"/>
      <c r="F352" s="348"/>
      <c r="G352" s="473"/>
      <c r="H352" s="473"/>
      <c r="I352" s="178" t="s">
        <v>22</v>
      </c>
      <c r="J352" s="125">
        <v>0</v>
      </c>
      <c r="K352" s="101"/>
      <c r="L352" s="125"/>
    </row>
    <row r="353" spans="1:12" ht="14.65" hidden="1" customHeight="1" x14ac:dyDescent="0.25">
      <c r="A353" s="181"/>
      <c r="B353" s="346"/>
      <c r="C353" s="349"/>
      <c r="D353" s="232"/>
      <c r="E353" s="474"/>
      <c r="F353" s="349"/>
      <c r="G353" s="474"/>
      <c r="H353" s="474"/>
      <c r="I353" s="178" t="s">
        <v>50</v>
      </c>
      <c r="J353" s="125">
        <v>0</v>
      </c>
      <c r="K353" s="101">
        <v>1150</v>
      </c>
      <c r="L353" s="125"/>
    </row>
    <row r="354" spans="1:12" ht="14.65" hidden="1" customHeight="1" x14ac:dyDescent="0.25">
      <c r="A354" s="153" t="s">
        <v>258</v>
      </c>
    </row>
    <row r="355" spans="1:12" ht="14.65" hidden="1" customHeight="1" x14ac:dyDescent="0.25">
      <c r="A355" s="156" t="s">
        <v>259</v>
      </c>
    </row>
  </sheetData>
  <mergeCells count="367">
    <mergeCell ref="D286:D291"/>
    <mergeCell ref="D101:D104"/>
    <mergeCell ref="D122:D125"/>
    <mergeCell ref="D184:D189"/>
    <mergeCell ref="D202:D203"/>
    <mergeCell ref="D216:D219"/>
    <mergeCell ref="D220:D221"/>
    <mergeCell ref="D228:D233"/>
    <mergeCell ref="D254:D257"/>
    <mergeCell ref="D281:D285"/>
    <mergeCell ref="A258:J258"/>
    <mergeCell ref="A261:A333"/>
    <mergeCell ref="B328:B333"/>
    <mergeCell ref="F328:F333"/>
    <mergeCell ref="G328:G333"/>
    <mergeCell ref="H328:H333"/>
    <mergeCell ref="C328:C333"/>
    <mergeCell ref="E328:E333"/>
    <mergeCell ref="G286:G291"/>
    <mergeCell ref="H286:H291"/>
    <mergeCell ref="G250:G253"/>
    <mergeCell ref="H250:H253"/>
    <mergeCell ref="B234:B239"/>
    <mergeCell ref="C234:C239"/>
    <mergeCell ref="B216:B219"/>
    <mergeCell ref="C216:C219"/>
    <mergeCell ref="F216:F219"/>
    <mergeCell ref="E216:E219"/>
    <mergeCell ref="G216:G219"/>
    <mergeCell ref="H216:H219"/>
    <mergeCell ref="B348:B353"/>
    <mergeCell ref="E348:E353"/>
    <mergeCell ref="F348:F353"/>
    <mergeCell ref="G348:G353"/>
    <mergeCell ref="H348:H353"/>
    <mergeCell ref="H292:H297"/>
    <mergeCell ref="H281:H285"/>
    <mergeCell ref="H273:H276"/>
    <mergeCell ref="B277:B280"/>
    <mergeCell ref="C277:C280"/>
    <mergeCell ref="E277:E280"/>
    <mergeCell ref="F277:F280"/>
    <mergeCell ref="G277:G280"/>
    <mergeCell ref="H277:H280"/>
    <mergeCell ref="B286:B291"/>
    <mergeCell ref="C286:C291"/>
    <mergeCell ref="E286:E291"/>
    <mergeCell ref="F286:F291"/>
    <mergeCell ref="A2:L2"/>
    <mergeCell ref="B310:B315"/>
    <mergeCell ref="C310:C315"/>
    <mergeCell ref="E310:E315"/>
    <mergeCell ref="F310:F315"/>
    <mergeCell ref="G310:G315"/>
    <mergeCell ref="H310:H315"/>
    <mergeCell ref="B304:B309"/>
    <mergeCell ref="C304:C309"/>
    <mergeCell ref="E304:E309"/>
    <mergeCell ref="F304:F309"/>
    <mergeCell ref="G304:G309"/>
    <mergeCell ref="H304:H309"/>
    <mergeCell ref="B298:B303"/>
    <mergeCell ref="C298:C303"/>
    <mergeCell ref="E298:E303"/>
    <mergeCell ref="F298:F303"/>
    <mergeCell ref="G298:G303"/>
    <mergeCell ref="H298:H303"/>
    <mergeCell ref="B292:B297"/>
    <mergeCell ref="C292:C297"/>
    <mergeCell ref="E292:E297"/>
    <mergeCell ref="F292:F297"/>
    <mergeCell ref="G292:G297"/>
    <mergeCell ref="C273:C276"/>
    <mergeCell ref="E273:E276"/>
    <mergeCell ref="F273:F276"/>
    <mergeCell ref="G273:G276"/>
    <mergeCell ref="B281:B285"/>
    <mergeCell ref="C281:C285"/>
    <mergeCell ref="E281:E285"/>
    <mergeCell ref="F281:F285"/>
    <mergeCell ref="G281:G285"/>
    <mergeCell ref="B273:B276"/>
    <mergeCell ref="K259:L259"/>
    <mergeCell ref="B261:B266"/>
    <mergeCell ref="C261:C266"/>
    <mergeCell ref="E261:E266"/>
    <mergeCell ref="F261:F266"/>
    <mergeCell ref="G261:G266"/>
    <mergeCell ref="H261:H266"/>
    <mergeCell ref="B267:B272"/>
    <mergeCell ref="C267:C272"/>
    <mergeCell ref="E267:E272"/>
    <mergeCell ref="F267:F272"/>
    <mergeCell ref="G267:G272"/>
    <mergeCell ref="H267:H272"/>
    <mergeCell ref="E234:E239"/>
    <mergeCell ref="F234:F239"/>
    <mergeCell ref="G234:G239"/>
    <mergeCell ref="H234:H239"/>
    <mergeCell ref="B246:B249"/>
    <mergeCell ref="C246:C249"/>
    <mergeCell ref="E246:E249"/>
    <mergeCell ref="F246:F249"/>
    <mergeCell ref="G246:G249"/>
    <mergeCell ref="H246:H249"/>
    <mergeCell ref="B240:B245"/>
    <mergeCell ref="C240:C245"/>
    <mergeCell ref="E240:E245"/>
    <mergeCell ref="F240:F245"/>
    <mergeCell ref="G240:G245"/>
    <mergeCell ref="H240:H245"/>
    <mergeCell ref="F204:F209"/>
    <mergeCell ref="G204:G209"/>
    <mergeCell ref="H204:H209"/>
    <mergeCell ref="A223:I223"/>
    <mergeCell ref="A224:F224"/>
    <mergeCell ref="A225:G225"/>
    <mergeCell ref="K226:L226"/>
    <mergeCell ref="A228:A257"/>
    <mergeCell ref="B228:B233"/>
    <mergeCell ref="C228:C233"/>
    <mergeCell ref="E228:E233"/>
    <mergeCell ref="F228:F233"/>
    <mergeCell ref="G228:G233"/>
    <mergeCell ref="H228:H233"/>
    <mergeCell ref="B254:B257"/>
    <mergeCell ref="C254:C257"/>
    <mergeCell ref="E254:E257"/>
    <mergeCell ref="F254:F257"/>
    <mergeCell ref="G254:G257"/>
    <mergeCell ref="H254:H257"/>
    <mergeCell ref="B250:B253"/>
    <mergeCell ref="C250:C253"/>
    <mergeCell ref="E250:E253"/>
    <mergeCell ref="F250:F253"/>
    <mergeCell ref="A197:K197"/>
    <mergeCell ref="K200:L200"/>
    <mergeCell ref="A202:A221"/>
    <mergeCell ref="B202:B203"/>
    <mergeCell ref="C202:C203"/>
    <mergeCell ref="E202:E203"/>
    <mergeCell ref="F202:F203"/>
    <mergeCell ref="G202:G203"/>
    <mergeCell ref="H202:H203"/>
    <mergeCell ref="B220:B221"/>
    <mergeCell ref="C220:C221"/>
    <mergeCell ref="E220:E221"/>
    <mergeCell ref="F220:F221"/>
    <mergeCell ref="G220:G221"/>
    <mergeCell ref="H220:H221"/>
    <mergeCell ref="B210:B215"/>
    <mergeCell ref="C210:C215"/>
    <mergeCell ref="E210:E215"/>
    <mergeCell ref="F210:F215"/>
    <mergeCell ref="G210:G215"/>
    <mergeCell ref="H210:H215"/>
    <mergeCell ref="B204:B209"/>
    <mergeCell ref="C204:C209"/>
    <mergeCell ref="E204:E209"/>
    <mergeCell ref="H184:H189"/>
    <mergeCell ref="H174:H179"/>
    <mergeCell ref="B180:B183"/>
    <mergeCell ref="C180:C183"/>
    <mergeCell ref="E180:E183"/>
    <mergeCell ref="F180:F183"/>
    <mergeCell ref="G180:G183"/>
    <mergeCell ref="H180:H183"/>
    <mergeCell ref="A196:K196"/>
    <mergeCell ref="A174:A189"/>
    <mergeCell ref="B174:B179"/>
    <mergeCell ref="C174:C179"/>
    <mergeCell ref="E174:E179"/>
    <mergeCell ref="F174:F179"/>
    <mergeCell ref="G174:G179"/>
    <mergeCell ref="B184:B189"/>
    <mergeCell ref="C184:C189"/>
    <mergeCell ref="E184:E189"/>
    <mergeCell ref="F184:F189"/>
    <mergeCell ref="G184:G189"/>
    <mergeCell ref="H155:H160"/>
    <mergeCell ref="A168:K168"/>
    <mergeCell ref="A169:K169"/>
    <mergeCell ref="A170:K170"/>
    <mergeCell ref="A171:K171"/>
    <mergeCell ref="K172:L172"/>
    <mergeCell ref="E149:E154"/>
    <mergeCell ref="F149:F154"/>
    <mergeCell ref="G149:G154"/>
    <mergeCell ref="H149:H154"/>
    <mergeCell ref="B161:B166"/>
    <mergeCell ref="C161:C166"/>
    <mergeCell ref="E161:E166"/>
    <mergeCell ref="F161:F166"/>
    <mergeCell ref="G161:G166"/>
    <mergeCell ref="H161:H166"/>
    <mergeCell ref="C155:C160"/>
    <mergeCell ref="E155:E160"/>
    <mergeCell ref="F155:F160"/>
    <mergeCell ref="G155:G160"/>
    <mergeCell ref="B149:B154"/>
    <mergeCell ref="C149:C154"/>
    <mergeCell ref="C143:C148"/>
    <mergeCell ref="E143:E148"/>
    <mergeCell ref="F143:F148"/>
    <mergeCell ref="G143:G148"/>
    <mergeCell ref="K135:L135"/>
    <mergeCell ref="B137:B142"/>
    <mergeCell ref="C137:C142"/>
    <mergeCell ref="E137:E142"/>
    <mergeCell ref="F137:F142"/>
    <mergeCell ref="G137:G142"/>
    <mergeCell ref="H137:H142"/>
    <mergeCell ref="H143:H148"/>
    <mergeCell ref="K120:L120"/>
    <mergeCell ref="A122:A133"/>
    <mergeCell ref="B122:B125"/>
    <mergeCell ref="C122:C125"/>
    <mergeCell ref="E122:E125"/>
    <mergeCell ref="F122:F125"/>
    <mergeCell ref="G122:G125"/>
    <mergeCell ref="H122:H125"/>
    <mergeCell ref="B130:B133"/>
    <mergeCell ref="C130:C133"/>
    <mergeCell ref="E130:E133"/>
    <mergeCell ref="F130:F133"/>
    <mergeCell ref="G130:G133"/>
    <mergeCell ref="H130:H133"/>
    <mergeCell ref="B126:B129"/>
    <mergeCell ref="C126:C129"/>
    <mergeCell ref="E126:E129"/>
    <mergeCell ref="F126:F129"/>
    <mergeCell ref="G126:G129"/>
    <mergeCell ref="H126:H129"/>
    <mergeCell ref="K88:L88"/>
    <mergeCell ref="B93:B96"/>
    <mergeCell ref="C93:C96"/>
    <mergeCell ref="E93:E96"/>
    <mergeCell ref="F93:F96"/>
    <mergeCell ref="G93:G96"/>
    <mergeCell ref="H93:H96"/>
    <mergeCell ref="B97:B100"/>
    <mergeCell ref="C97:C100"/>
    <mergeCell ref="E97:E100"/>
    <mergeCell ref="F97:F100"/>
    <mergeCell ref="G97:G100"/>
    <mergeCell ref="H97:H100"/>
    <mergeCell ref="D93:D96"/>
    <mergeCell ref="D97:D100"/>
    <mergeCell ref="C65:C70"/>
    <mergeCell ref="E65:E70"/>
    <mergeCell ref="F65:F70"/>
    <mergeCell ref="G65:G70"/>
    <mergeCell ref="H65:H70"/>
    <mergeCell ref="B71:B76"/>
    <mergeCell ref="C71:C76"/>
    <mergeCell ref="E71:E76"/>
    <mergeCell ref="F71:F76"/>
    <mergeCell ref="G71:G76"/>
    <mergeCell ref="D65:D70"/>
    <mergeCell ref="K35:L35"/>
    <mergeCell ref="B59:B64"/>
    <mergeCell ref="C59:C64"/>
    <mergeCell ref="E59:E64"/>
    <mergeCell ref="F59:F64"/>
    <mergeCell ref="G59:G64"/>
    <mergeCell ref="H59:H64"/>
    <mergeCell ref="A50:J50"/>
    <mergeCell ref="K51:L51"/>
    <mergeCell ref="A53:A82"/>
    <mergeCell ref="B53:B58"/>
    <mergeCell ref="C53:C58"/>
    <mergeCell ref="E53:E58"/>
    <mergeCell ref="F53:F58"/>
    <mergeCell ref="G53:G58"/>
    <mergeCell ref="H53:H58"/>
    <mergeCell ref="B65:B70"/>
    <mergeCell ref="H71:H76"/>
    <mergeCell ref="B77:B82"/>
    <mergeCell ref="C77:C82"/>
    <mergeCell ref="E77:E82"/>
    <mergeCell ref="F77:F82"/>
    <mergeCell ref="G77:G82"/>
    <mergeCell ref="H77:H82"/>
    <mergeCell ref="A37:A48"/>
    <mergeCell ref="B37:B42"/>
    <mergeCell ref="C37:C42"/>
    <mergeCell ref="E37:E42"/>
    <mergeCell ref="F37:F42"/>
    <mergeCell ref="G37:G42"/>
    <mergeCell ref="H37:H42"/>
    <mergeCell ref="B30:B33"/>
    <mergeCell ref="C30:C33"/>
    <mergeCell ref="E30:E33"/>
    <mergeCell ref="F30:F33"/>
    <mergeCell ref="G30:G33"/>
    <mergeCell ref="H30:H33"/>
    <mergeCell ref="B43:B48"/>
    <mergeCell ref="C43:C48"/>
    <mergeCell ref="E43:E48"/>
    <mergeCell ref="F43:F48"/>
    <mergeCell ref="G43:G48"/>
    <mergeCell ref="H43:H48"/>
    <mergeCell ref="D30:D33"/>
    <mergeCell ref="E18:E21"/>
    <mergeCell ref="F18:F21"/>
    <mergeCell ref="G18:G21"/>
    <mergeCell ref="B26:B29"/>
    <mergeCell ref="C26:C29"/>
    <mergeCell ref="E26:E29"/>
    <mergeCell ref="F26:F29"/>
    <mergeCell ref="G26:G29"/>
    <mergeCell ref="H26:H29"/>
    <mergeCell ref="H18:H21"/>
    <mergeCell ref="B22:B25"/>
    <mergeCell ref="C22:C25"/>
    <mergeCell ref="E22:E25"/>
    <mergeCell ref="F22:F25"/>
    <mergeCell ref="G22:G25"/>
    <mergeCell ref="H22:H25"/>
    <mergeCell ref="E101:E104"/>
    <mergeCell ref="F101:F104"/>
    <mergeCell ref="G101:G104"/>
    <mergeCell ref="A112:J112"/>
    <mergeCell ref="A116:J116"/>
    <mergeCell ref="B155:B160"/>
    <mergeCell ref="B143:B148"/>
    <mergeCell ref="A1:L1"/>
    <mergeCell ref="K8:L8"/>
    <mergeCell ref="A10:A33"/>
    <mergeCell ref="B10:B13"/>
    <mergeCell ref="C10:C13"/>
    <mergeCell ref="E10:E13"/>
    <mergeCell ref="F10:F13"/>
    <mergeCell ref="G10:G13"/>
    <mergeCell ref="H10:H13"/>
    <mergeCell ref="B14:B17"/>
    <mergeCell ref="C14:C17"/>
    <mergeCell ref="E14:E17"/>
    <mergeCell ref="F14:F17"/>
    <mergeCell ref="G14:G17"/>
    <mergeCell ref="H14:H17"/>
    <mergeCell ref="B18:B21"/>
    <mergeCell ref="C18:C21"/>
    <mergeCell ref="B322:B327"/>
    <mergeCell ref="C322:C327"/>
    <mergeCell ref="E322:E327"/>
    <mergeCell ref="F322:F327"/>
    <mergeCell ref="G322:G327"/>
    <mergeCell ref="H322:H327"/>
    <mergeCell ref="C348:C353"/>
    <mergeCell ref="A90:A110"/>
    <mergeCell ref="A137:A166"/>
    <mergeCell ref="B316:B321"/>
    <mergeCell ref="C316:C321"/>
    <mergeCell ref="E316:E321"/>
    <mergeCell ref="F316:F321"/>
    <mergeCell ref="G316:G321"/>
    <mergeCell ref="H316:H321"/>
    <mergeCell ref="H101:H104"/>
    <mergeCell ref="B105:B109"/>
    <mergeCell ref="C105:C109"/>
    <mergeCell ref="E105:E109"/>
    <mergeCell ref="F105:F109"/>
    <mergeCell ref="G105:G109"/>
    <mergeCell ref="H105:H109"/>
    <mergeCell ref="B101:B104"/>
    <mergeCell ref="C101:C104"/>
  </mergeCells>
  <phoneticPr fontId="38" type="noConversion"/>
  <pageMargins left="0.7" right="0.7" top="0.75" bottom="0.75" header="0.3" footer="0.3"/>
  <pageSetup paperSize="8" scale="5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BD9A-C5E9-43FB-A5CF-C8A5C28F9F48}">
  <sheetPr>
    <pageSetUpPr fitToPage="1"/>
  </sheetPr>
  <dimension ref="A1:T977"/>
  <sheetViews>
    <sheetView tabSelected="1" zoomScale="60" zoomScaleNormal="60" workbookViewId="0">
      <selection activeCell="F3" sqref="F3"/>
    </sheetView>
  </sheetViews>
  <sheetFormatPr defaultColWidth="14.42578125" defaultRowHeight="18.75" x14ac:dyDescent="0.25"/>
  <cols>
    <col min="1" max="1" width="17.42578125" style="301" customWidth="1"/>
    <col min="2" max="2" width="19.42578125" style="301" customWidth="1"/>
    <col min="3" max="3" width="19.28515625" style="301" customWidth="1"/>
    <col min="4" max="4" width="15.140625" style="301" bestFit="1" customWidth="1"/>
    <col min="5" max="5" width="16" style="301" customWidth="1"/>
    <col min="6" max="6" width="25.5703125" style="301" customWidth="1"/>
    <col min="7" max="7" width="28" style="301" customWidth="1"/>
    <col min="8" max="8" width="34.28515625" style="301" customWidth="1"/>
    <col min="9" max="9" width="13.85546875" style="331" customWidth="1"/>
    <col min="10" max="10" width="19.28515625" style="332" customWidth="1"/>
    <col min="11" max="19" width="9.7109375" style="301" customWidth="1"/>
    <col min="20" max="25" width="8.7109375" style="301" customWidth="1"/>
    <col min="26" max="16384" width="14.42578125" style="301"/>
  </cols>
  <sheetData>
    <row r="1" spans="1:20" ht="21.75" thickBot="1" x14ac:dyDescent="0.3">
      <c r="K1" s="575" t="s">
        <v>463</v>
      </c>
      <c r="L1" s="576"/>
      <c r="M1" s="576"/>
      <c r="N1" s="576"/>
      <c r="O1" s="576"/>
      <c r="P1" s="576"/>
      <c r="Q1" s="576"/>
      <c r="R1" s="576"/>
      <c r="S1" s="577"/>
    </row>
    <row r="2" spans="1:20" s="291" customFormat="1" ht="37.5" customHeight="1" thickBot="1" x14ac:dyDescent="0.3">
      <c r="A2" s="497" t="s">
        <v>452</v>
      </c>
      <c r="B2" s="497"/>
      <c r="C2" s="497"/>
      <c r="D2" s="497"/>
      <c r="E2" s="497"/>
      <c r="F2" s="497"/>
      <c r="G2" s="497"/>
      <c r="H2" s="497"/>
      <c r="I2" s="567"/>
      <c r="J2" s="568"/>
      <c r="K2" s="562" t="s">
        <v>420</v>
      </c>
      <c r="L2" s="571"/>
      <c r="M2" s="572"/>
      <c r="N2" s="562" t="s">
        <v>421</v>
      </c>
      <c r="O2" s="571"/>
      <c r="P2" s="571"/>
      <c r="Q2" s="571"/>
      <c r="R2" s="573" t="s">
        <v>422</v>
      </c>
      <c r="S2" s="574"/>
    </row>
    <row r="3" spans="1:20" ht="75.75" thickBot="1" x14ac:dyDescent="0.3">
      <c r="A3" s="333" t="s">
        <v>423</v>
      </c>
      <c r="B3" s="292" t="s">
        <v>424</v>
      </c>
      <c r="C3" s="293" t="s">
        <v>425</v>
      </c>
      <c r="D3" s="293" t="s">
        <v>426</v>
      </c>
      <c r="E3" s="294" t="s">
        <v>427</v>
      </c>
      <c r="F3" s="295" t="s">
        <v>428</v>
      </c>
      <c r="G3" s="296" t="s">
        <v>429</v>
      </c>
      <c r="H3" s="296" t="s">
        <v>430</v>
      </c>
      <c r="I3" s="297" t="s">
        <v>431</v>
      </c>
      <c r="J3" s="566" t="s">
        <v>462</v>
      </c>
      <c r="K3" s="298" t="s">
        <v>432</v>
      </c>
      <c r="L3" s="299" t="s">
        <v>21</v>
      </c>
      <c r="M3" s="300" t="s">
        <v>433</v>
      </c>
      <c r="N3" s="563" t="s">
        <v>458</v>
      </c>
      <c r="O3" s="564" t="s">
        <v>459</v>
      </c>
      <c r="P3" s="564" t="s">
        <v>460</v>
      </c>
      <c r="Q3" s="565" t="s">
        <v>461</v>
      </c>
      <c r="R3" s="569" t="s">
        <v>434</v>
      </c>
      <c r="S3" s="570" t="s">
        <v>435</v>
      </c>
    </row>
    <row r="4" spans="1:20" x14ac:dyDescent="0.25">
      <c r="A4" s="302"/>
      <c r="B4" s="303"/>
      <c r="C4" s="304"/>
      <c r="D4" s="305"/>
      <c r="E4" s="306"/>
      <c r="F4" s="303"/>
      <c r="G4" s="304"/>
      <c r="H4" s="305"/>
      <c r="I4" s="307"/>
      <c r="J4" s="308"/>
      <c r="K4" s="309">
        <v>0.8</v>
      </c>
      <c r="L4" s="310">
        <v>0.12</v>
      </c>
      <c r="M4" s="311">
        <v>0.08</v>
      </c>
      <c r="N4" s="312"/>
      <c r="O4" s="305"/>
      <c r="P4" s="305"/>
      <c r="Q4" s="313"/>
      <c r="R4" s="312"/>
      <c r="S4" s="314"/>
    </row>
    <row r="5" spans="1:20" ht="149.85" customHeight="1" x14ac:dyDescent="0.25">
      <c r="A5" s="502" t="s">
        <v>436</v>
      </c>
      <c r="B5" s="498" t="s">
        <v>437</v>
      </c>
      <c r="C5" s="498" t="s">
        <v>438</v>
      </c>
      <c r="D5" s="499" t="s">
        <v>15</v>
      </c>
      <c r="E5" s="500">
        <v>60</v>
      </c>
      <c r="F5" s="315" t="s">
        <v>449</v>
      </c>
      <c r="G5" s="315" t="s">
        <v>439</v>
      </c>
      <c r="H5" s="315" t="s">
        <v>453</v>
      </c>
      <c r="I5" s="316" t="s">
        <v>440</v>
      </c>
      <c r="J5" s="521">
        <v>100000</v>
      </c>
      <c r="K5" s="522">
        <v>80000</v>
      </c>
      <c r="L5" s="523">
        <v>12000</v>
      </c>
      <c r="M5" s="524">
        <v>8000</v>
      </c>
      <c r="N5" s="525">
        <f>R5*0.25</f>
        <v>10000</v>
      </c>
      <c r="O5" s="523">
        <f>S5*0.35</f>
        <v>21000</v>
      </c>
      <c r="P5" s="523">
        <f>R5*0.75</f>
        <v>30000</v>
      </c>
      <c r="Q5" s="526">
        <f>S5*0.65</f>
        <v>39000</v>
      </c>
      <c r="R5" s="527">
        <v>40000</v>
      </c>
      <c r="S5" s="528">
        <v>60000</v>
      </c>
    </row>
    <row r="6" spans="1:20" ht="135.6" customHeight="1" thickBot="1" x14ac:dyDescent="0.3">
      <c r="A6" s="503"/>
      <c r="B6" s="498"/>
      <c r="C6" s="498"/>
      <c r="D6" s="499"/>
      <c r="E6" s="500"/>
      <c r="F6" s="334" t="s">
        <v>448</v>
      </c>
      <c r="G6" s="315" t="s">
        <v>441</v>
      </c>
      <c r="H6" s="317" t="s">
        <v>457</v>
      </c>
      <c r="I6" s="318" t="s">
        <v>440</v>
      </c>
      <c r="J6" s="529">
        <v>15232</v>
      </c>
      <c r="K6" s="530">
        <v>12186</v>
      </c>
      <c r="L6" s="531">
        <v>1828</v>
      </c>
      <c r="M6" s="532">
        <v>1218</v>
      </c>
      <c r="N6" s="530">
        <f>R6*0.4</f>
        <v>609.28000000000009</v>
      </c>
      <c r="O6" s="531">
        <f>S6*0.2</f>
        <v>2741.76</v>
      </c>
      <c r="P6" s="533">
        <f>R6*0.6</f>
        <v>913.92</v>
      </c>
      <c r="Q6" s="534">
        <f>S6*0.8</f>
        <v>10967.04</v>
      </c>
      <c r="R6" s="535">
        <f>J6*0.1</f>
        <v>1523.2</v>
      </c>
      <c r="S6" s="536">
        <f>J6*0.9</f>
        <v>13708.800000000001</v>
      </c>
    </row>
    <row r="7" spans="1:20" ht="213" customHeight="1" thickBot="1" x14ac:dyDescent="0.3">
      <c r="A7" s="503"/>
      <c r="B7" s="498"/>
      <c r="C7" s="498"/>
      <c r="D7" s="499"/>
      <c r="E7" s="500"/>
      <c r="F7" s="319" t="s">
        <v>450</v>
      </c>
      <c r="G7" s="315" t="s">
        <v>445</v>
      </c>
      <c r="H7" s="320" t="s">
        <v>454</v>
      </c>
      <c r="I7" s="318" t="s">
        <v>440</v>
      </c>
      <c r="J7" s="537">
        <v>90</v>
      </c>
      <c r="K7" s="538">
        <v>0.9</v>
      </c>
      <c r="L7" s="539">
        <v>0.9</v>
      </c>
      <c r="M7" s="540">
        <v>0.9</v>
      </c>
      <c r="N7" s="541">
        <v>5</v>
      </c>
      <c r="O7" s="542">
        <v>10</v>
      </c>
      <c r="P7" s="542">
        <v>5</v>
      </c>
      <c r="Q7" s="543">
        <v>80</v>
      </c>
      <c r="R7" s="544">
        <v>10</v>
      </c>
      <c r="S7" s="545">
        <v>90</v>
      </c>
    </row>
    <row r="8" spans="1:20" ht="191.85" customHeight="1" thickBot="1" x14ac:dyDescent="0.3">
      <c r="A8" s="503"/>
      <c r="B8" s="498"/>
      <c r="C8" s="498"/>
      <c r="D8" s="499"/>
      <c r="E8" s="500"/>
      <c r="F8" s="315" t="s">
        <v>451</v>
      </c>
      <c r="G8" s="315" t="s">
        <v>446</v>
      </c>
      <c r="H8" s="320" t="s">
        <v>455</v>
      </c>
      <c r="I8" s="318" t="s">
        <v>440</v>
      </c>
      <c r="J8" s="546">
        <v>80</v>
      </c>
      <c r="K8" s="547">
        <v>80</v>
      </c>
      <c r="L8" s="548">
        <v>80</v>
      </c>
      <c r="M8" s="549">
        <v>80</v>
      </c>
      <c r="N8" s="541">
        <v>5</v>
      </c>
      <c r="O8" s="542">
        <v>10</v>
      </c>
      <c r="P8" s="542">
        <v>5</v>
      </c>
      <c r="Q8" s="543">
        <v>80</v>
      </c>
      <c r="R8" s="544">
        <v>10</v>
      </c>
      <c r="S8" s="545">
        <v>90</v>
      </c>
    </row>
    <row r="9" spans="1:20" s="324" customFormat="1" ht="150.75" thickBot="1" x14ac:dyDescent="0.3">
      <c r="A9" s="503"/>
      <c r="B9" s="498"/>
      <c r="C9" s="498"/>
      <c r="D9" s="499"/>
      <c r="E9" s="500"/>
      <c r="F9" s="321" t="s">
        <v>442</v>
      </c>
      <c r="G9" s="321" t="s">
        <v>443</v>
      </c>
      <c r="H9" s="322" t="s">
        <v>456</v>
      </c>
      <c r="I9" s="323" t="s">
        <v>440</v>
      </c>
      <c r="J9" s="550">
        <v>2000</v>
      </c>
      <c r="K9" s="551">
        <v>1600</v>
      </c>
      <c r="L9" s="552">
        <v>240</v>
      </c>
      <c r="M9" s="553">
        <v>160</v>
      </c>
      <c r="N9" s="551">
        <v>0</v>
      </c>
      <c r="O9" s="554">
        <v>0</v>
      </c>
      <c r="P9" s="552">
        <v>800</v>
      </c>
      <c r="Q9" s="555">
        <v>1200</v>
      </c>
      <c r="R9" s="556">
        <v>800</v>
      </c>
      <c r="S9" s="557">
        <v>1200</v>
      </c>
    </row>
    <row r="10" spans="1:20" s="330" customFormat="1" ht="19.5" thickBot="1" x14ac:dyDescent="0.3">
      <c r="A10" s="504"/>
      <c r="B10" s="498"/>
      <c r="C10" s="498"/>
      <c r="D10" s="499"/>
      <c r="E10" s="501"/>
      <c r="F10" s="325"/>
      <c r="G10" s="326"/>
      <c r="H10" s="327"/>
      <c r="I10" s="328"/>
      <c r="J10" s="558">
        <f>SUM(J5:J9)</f>
        <v>117402</v>
      </c>
      <c r="K10" s="559">
        <f>SUM(K4:K9)</f>
        <v>93867.7</v>
      </c>
      <c r="L10" s="559">
        <f t="shared" ref="L10:S10" si="0">SUM(L5:L9)</f>
        <v>14148.9</v>
      </c>
      <c r="M10" s="559">
        <f t="shared" si="0"/>
        <v>9458.9</v>
      </c>
      <c r="N10" s="559">
        <f t="shared" si="0"/>
        <v>10619.28</v>
      </c>
      <c r="O10" s="559">
        <f t="shared" si="0"/>
        <v>23761.760000000002</v>
      </c>
      <c r="P10" s="559">
        <f t="shared" si="0"/>
        <v>31723.919999999998</v>
      </c>
      <c r="Q10" s="559">
        <f t="shared" si="0"/>
        <v>51327.040000000001</v>
      </c>
      <c r="R10" s="560">
        <f t="shared" si="0"/>
        <v>42343.199999999997</v>
      </c>
      <c r="S10" s="561">
        <f t="shared" si="0"/>
        <v>75088.800000000003</v>
      </c>
      <c r="T10" s="329"/>
    </row>
    <row r="11" spans="1:20" x14ac:dyDescent="0.25">
      <c r="B11" s="304"/>
      <c r="C11" s="304"/>
      <c r="F11" s="304"/>
      <c r="G11" s="304"/>
    </row>
    <row r="12" spans="1:20" x14ac:dyDescent="0.25">
      <c r="B12" s="304"/>
      <c r="C12" s="304"/>
      <c r="F12" s="304"/>
      <c r="G12" s="304"/>
    </row>
    <row r="13" spans="1:20" x14ac:dyDescent="0.25">
      <c r="B13" s="304"/>
      <c r="C13" s="304"/>
      <c r="F13" s="304"/>
      <c r="G13" s="304"/>
    </row>
    <row r="14" spans="1:20" x14ac:dyDescent="0.25">
      <c r="B14" s="304"/>
      <c r="C14" s="304"/>
      <c r="F14" s="304"/>
      <c r="G14" s="304"/>
    </row>
    <row r="15" spans="1:20" x14ac:dyDescent="0.25">
      <c r="B15" s="304"/>
      <c r="C15" s="304"/>
      <c r="F15" s="304"/>
      <c r="G15" s="304"/>
    </row>
    <row r="16" spans="1:20" x14ac:dyDescent="0.25">
      <c r="B16" s="304"/>
      <c r="C16" s="304"/>
      <c r="F16" s="304"/>
      <c r="G16" s="304"/>
    </row>
    <row r="17" spans="2:7" x14ac:dyDescent="0.25">
      <c r="B17" s="304"/>
      <c r="C17" s="304"/>
      <c r="F17" s="304"/>
      <c r="G17" s="304"/>
    </row>
    <row r="18" spans="2:7" x14ac:dyDescent="0.25">
      <c r="B18" s="304"/>
      <c r="C18" s="304"/>
      <c r="F18" s="304"/>
      <c r="G18" s="304"/>
    </row>
    <row r="19" spans="2:7" x14ac:dyDescent="0.25">
      <c r="B19" s="304"/>
      <c r="C19" s="304"/>
      <c r="F19" s="304"/>
      <c r="G19" s="304"/>
    </row>
    <row r="20" spans="2:7" x14ac:dyDescent="0.25">
      <c r="B20" s="304"/>
      <c r="C20" s="304"/>
      <c r="F20" s="304"/>
      <c r="G20" s="304"/>
    </row>
    <row r="21" spans="2:7" x14ac:dyDescent="0.25">
      <c r="B21" s="304"/>
      <c r="C21" s="304"/>
      <c r="F21" s="304"/>
      <c r="G21" s="304"/>
    </row>
    <row r="22" spans="2:7" x14ac:dyDescent="0.25">
      <c r="B22" s="304"/>
      <c r="C22" s="304"/>
      <c r="F22" s="304"/>
      <c r="G22" s="304"/>
    </row>
    <row r="23" spans="2:7" x14ac:dyDescent="0.25">
      <c r="B23" s="304"/>
      <c r="C23" s="304"/>
      <c r="F23" s="304"/>
      <c r="G23" s="304"/>
    </row>
    <row r="24" spans="2:7" x14ac:dyDescent="0.25">
      <c r="B24" s="304"/>
      <c r="C24" s="304"/>
      <c r="F24" s="304"/>
      <c r="G24" s="304"/>
    </row>
    <row r="25" spans="2:7" x14ac:dyDescent="0.25">
      <c r="B25" s="304"/>
      <c r="C25" s="304"/>
      <c r="F25" s="304"/>
      <c r="G25" s="304"/>
    </row>
    <row r="26" spans="2:7" x14ac:dyDescent="0.25">
      <c r="B26" s="304"/>
      <c r="C26" s="304"/>
      <c r="F26" s="304"/>
      <c r="G26" s="304"/>
    </row>
    <row r="27" spans="2:7" x14ac:dyDescent="0.25">
      <c r="B27" s="304"/>
      <c r="C27" s="304"/>
      <c r="F27" s="304"/>
      <c r="G27" s="304"/>
    </row>
    <row r="28" spans="2:7" x14ac:dyDescent="0.25">
      <c r="B28" s="304"/>
      <c r="C28" s="304"/>
      <c r="F28" s="304"/>
      <c r="G28" s="304"/>
    </row>
    <row r="29" spans="2:7" x14ac:dyDescent="0.25">
      <c r="B29" s="304"/>
      <c r="C29" s="304"/>
      <c r="F29" s="304"/>
      <c r="G29" s="304"/>
    </row>
    <row r="30" spans="2:7" x14ac:dyDescent="0.25">
      <c r="B30" s="304"/>
      <c r="C30" s="304"/>
      <c r="F30" s="304"/>
      <c r="G30" s="304"/>
    </row>
    <row r="31" spans="2:7" x14ac:dyDescent="0.25">
      <c r="B31" s="304"/>
      <c r="C31" s="304"/>
      <c r="F31" s="304"/>
      <c r="G31" s="304"/>
    </row>
    <row r="32" spans="2:7" x14ac:dyDescent="0.25">
      <c r="B32" s="304"/>
      <c r="C32" s="304"/>
      <c r="F32" s="304"/>
      <c r="G32" s="304"/>
    </row>
    <row r="33" spans="2:7" x14ac:dyDescent="0.25">
      <c r="B33" s="304"/>
      <c r="C33" s="304"/>
      <c r="F33" s="304"/>
      <c r="G33" s="304"/>
    </row>
    <row r="34" spans="2:7" x14ac:dyDescent="0.25">
      <c r="B34" s="304"/>
      <c r="C34" s="304"/>
      <c r="F34" s="304"/>
      <c r="G34" s="304"/>
    </row>
    <row r="35" spans="2:7" x14ac:dyDescent="0.25">
      <c r="B35" s="304"/>
      <c r="C35" s="304"/>
      <c r="F35" s="304"/>
      <c r="G35" s="304"/>
    </row>
    <row r="36" spans="2:7" x14ac:dyDescent="0.25">
      <c r="B36" s="304"/>
      <c r="C36" s="304"/>
      <c r="F36" s="304"/>
      <c r="G36" s="304"/>
    </row>
    <row r="37" spans="2:7" x14ac:dyDescent="0.25">
      <c r="B37" s="304"/>
      <c r="C37" s="304"/>
      <c r="F37" s="304"/>
      <c r="G37" s="304"/>
    </row>
    <row r="38" spans="2:7" x14ac:dyDescent="0.25">
      <c r="B38" s="304"/>
      <c r="C38" s="304"/>
      <c r="F38" s="304"/>
      <c r="G38" s="304"/>
    </row>
    <row r="39" spans="2:7" x14ac:dyDescent="0.25">
      <c r="B39" s="304"/>
      <c r="C39" s="304"/>
      <c r="F39" s="304"/>
      <c r="G39" s="304"/>
    </row>
    <row r="40" spans="2:7" x14ac:dyDescent="0.25">
      <c r="B40" s="304"/>
      <c r="C40" s="304"/>
      <c r="F40" s="304"/>
      <c r="G40" s="304"/>
    </row>
    <row r="41" spans="2:7" x14ac:dyDescent="0.25">
      <c r="B41" s="304"/>
      <c r="C41" s="304"/>
      <c r="F41" s="304"/>
      <c r="G41" s="304"/>
    </row>
    <row r="42" spans="2:7" x14ac:dyDescent="0.25">
      <c r="B42" s="304"/>
      <c r="C42" s="304"/>
      <c r="F42" s="304"/>
      <c r="G42" s="304"/>
    </row>
    <row r="43" spans="2:7" x14ac:dyDescent="0.25">
      <c r="B43" s="304"/>
      <c r="C43" s="304"/>
      <c r="F43" s="304"/>
      <c r="G43" s="304"/>
    </row>
    <row r="44" spans="2:7" x14ac:dyDescent="0.25">
      <c r="B44" s="304"/>
      <c r="C44" s="304"/>
      <c r="F44" s="304"/>
      <c r="G44" s="304"/>
    </row>
    <row r="45" spans="2:7" x14ac:dyDescent="0.25">
      <c r="B45" s="304"/>
      <c r="C45" s="304"/>
      <c r="F45" s="304"/>
      <c r="G45" s="304"/>
    </row>
    <row r="46" spans="2:7" x14ac:dyDescent="0.25">
      <c r="B46" s="304"/>
      <c r="C46" s="304"/>
      <c r="F46" s="304"/>
      <c r="G46" s="304"/>
    </row>
    <row r="47" spans="2:7" x14ac:dyDescent="0.25">
      <c r="B47" s="304"/>
      <c r="C47" s="304"/>
      <c r="F47" s="304"/>
      <c r="G47" s="304"/>
    </row>
    <row r="48" spans="2:7" x14ac:dyDescent="0.25">
      <c r="B48" s="304"/>
      <c r="C48" s="304"/>
      <c r="F48" s="304"/>
      <c r="G48" s="304"/>
    </row>
    <row r="49" spans="2:7" x14ac:dyDescent="0.25">
      <c r="B49" s="304"/>
      <c r="C49" s="304"/>
      <c r="F49" s="304"/>
      <c r="G49" s="304"/>
    </row>
    <row r="50" spans="2:7" x14ac:dyDescent="0.25">
      <c r="B50" s="304"/>
      <c r="C50" s="304"/>
      <c r="F50" s="304"/>
      <c r="G50" s="304"/>
    </row>
    <row r="51" spans="2:7" x14ac:dyDescent="0.25">
      <c r="B51" s="304"/>
      <c r="C51" s="304"/>
      <c r="F51" s="304"/>
      <c r="G51" s="304"/>
    </row>
    <row r="52" spans="2:7" x14ac:dyDescent="0.25">
      <c r="B52" s="304"/>
      <c r="C52" s="304"/>
      <c r="F52" s="304"/>
      <c r="G52" s="304"/>
    </row>
    <row r="53" spans="2:7" x14ac:dyDescent="0.25">
      <c r="B53" s="304"/>
      <c r="C53" s="304"/>
      <c r="F53" s="304"/>
      <c r="G53" s="304"/>
    </row>
    <row r="54" spans="2:7" x14ac:dyDescent="0.25">
      <c r="B54" s="304"/>
      <c r="C54" s="304"/>
      <c r="F54" s="304"/>
      <c r="G54" s="304"/>
    </row>
    <row r="55" spans="2:7" x14ac:dyDescent="0.25">
      <c r="B55" s="304"/>
      <c r="C55" s="304"/>
      <c r="F55" s="304"/>
      <c r="G55" s="304"/>
    </row>
    <row r="56" spans="2:7" x14ac:dyDescent="0.25">
      <c r="B56" s="304"/>
      <c r="C56" s="304"/>
      <c r="F56" s="304"/>
      <c r="G56" s="304"/>
    </row>
    <row r="57" spans="2:7" x14ac:dyDescent="0.25">
      <c r="B57" s="304"/>
      <c r="C57" s="304"/>
      <c r="F57" s="304"/>
      <c r="G57" s="304"/>
    </row>
    <row r="58" spans="2:7" x14ac:dyDescent="0.25">
      <c r="B58" s="304"/>
      <c r="C58" s="304"/>
      <c r="F58" s="304"/>
      <c r="G58" s="304"/>
    </row>
    <row r="59" spans="2:7" x14ac:dyDescent="0.25">
      <c r="B59" s="304"/>
      <c r="C59" s="304"/>
      <c r="F59" s="304"/>
      <c r="G59" s="304"/>
    </row>
    <row r="60" spans="2:7" x14ac:dyDescent="0.25">
      <c r="B60" s="304"/>
      <c r="C60" s="304"/>
      <c r="F60" s="304"/>
      <c r="G60" s="304"/>
    </row>
    <row r="61" spans="2:7" x14ac:dyDescent="0.25">
      <c r="B61" s="304"/>
      <c r="C61" s="304"/>
      <c r="F61" s="304"/>
      <c r="G61" s="304"/>
    </row>
    <row r="62" spans="2:7" x14ac:dyDescent="0.25">
      <c r="B62" s="304"/>
      <c r="C62" s="304"/>
      <c r="F62" s="304"/>
      <c r="G62" s="304"/>
    </row>
    <row r="63" spans="2:7" x14ac:dyDescent="0.25">
      <c r="B63" s="304"/>
      <c r="C63" s="304"/>
      <c r="F63" s="304"/>
      <c r="G63" s="304"/>
    </row>
    <row r="64" spans="2:7" x14ac:dyDescent="0.25">
      <c r="B64" s="304"/>
      <c r="C64" s="304"/>
      <c r="F64" s="304"/>
      <c r="G64" s="304"/>
    </row>
    <row r="65" spans="2:7" x14ac:dyDescent="0.25">
      <c r="B65" s="304"/>
      <c r="C65" s="304"/>
      <c r="F65" s="304"/>
      <c r="G65" s="304"/>
    </row>
    <row r="66" spans="2:7" x14ac:dyDescent="0.25">
      <c r="B66" s="304"/>
      <c r="C66" s="304"/>
      <c r="F66" s="304"/>
      <c r="G66" s="304"/>
    </row>
    <row r="67" spans="2:7" x14ac:dyDescent="0.25">
      <c r="B67" s="304"/>
      <c r="C67" s="304"/>
      <c r="F67" s="304"/>
      <c r="G67" s="304"/>
    </row>
    <row r="68" spans="2:7" x14ac:dyDescent="0.25">
      <c r="B68" s="304"/>
      <c r="C68" s="304"/>
      <c r="F68" s="304"/>
      <c r="G68" s="304"/>
    </row>
    <row r="69" spans="2:7" x14ac:dyDescent="0.25">
      <c r="B69" s="304"/>
      <c r="C69" s="304"/>
      <c r="F69" s="304"/>
      <c r="G69" s="304"/>
    </row>
    <row r="70" spans="2:7" x14ac:dyDescent="0.25">
      <c r="B70" s="304"/>
      <c r="C70" s="304"/>
      <c r="F70" s="304"/>
      <c r="G70" s="304"/>
    </row>
    <row r="71" spans="2:7" x14ac:dyDescent="0.25">
      <c r="B71" s="304"/>
      <c r="C71" s="304"/>
      <c r="F71" s="304"/>
      <c r="G71" s="304"/>
    </row>
    <row r="72" spans="2:7" x14ac:dyDescent="0.25">
      <c r="B72" s="304"/>
      <c r="C72" s="304"/>
      <c r="F72" s="304"/>
      <c r="G72" s="304"/>
    </row>
    <row r="73" spans="2:7" x14ac:dyDescent="0.25">
      <c r="B73" s="304"/>
      <c r="C73" s="304"/>
      <c r="F73" s="304"/>
      <c r="G73" s="304"/>
    </row>
    <row r="74" spans="2:7" x14ac:dyDescent="0.25">
      <c r="B74" s="304"/>
      <c r="C74" s="304"/>
      <c r="F74" s="304"/>
      <c r="G74" s="304"/>
    </row>
    <row r="75" spans="2:7" x14ac:dyDescent="0.25">
      <c r="B75" s="304"/>
      <c r="C75" s="304"/>
      <c r="F75" s="304"/>
      <c r="G75" s="304"/>
    </row>
    <row r="76" spans="2:7" x14ac:dyDescent="0.25">
      <c r="B76" s="304"/>
      <c r="C76" s="304"/>
      <c r="F76" s="304"/>
      <c r="G76" s="304"/>
    </row>
    <row r="77" spans="2:7" x14ac:dyDescent="0.25">
      <c r="B77" s="304"/>
      <c r="C77" s="304"/>
      <c r="F77" s="304"/>
      <c r="G77" s="304"/>
    </row>
    <row r="78" spans="2:7" x14ac:dyDescent="0.25">
      <c r="B78" s="304"/>
      <c r="C78" s="304"/>
      <c r="F78" s="304"/>
      <c r="G78" s="304"/>
    </row>
    <row r="79" spans="2:7" x14ac:dyDescent="0.25">
      <c r="B79" s="304"/>
      <c r="C79" s="304"/>
      <c r="F79" s="304"/>
      <c r="G79" s="304"/>
    </row>
    <row r="80" spans="2:7" x14ac:dyDescent="0.25">
      <c r="B80" s="304"/>
      <c r="C80" s="304"/>
      <c r="F80" s="304"/>
      <c r="G80" s="304"/>
    </row>
    <row r="81" spans="2:7" x14ac:dyDescent="0.25">
      <c r="B81" s="304"/>
      <c r="C81" s="304"/>
      <c r="F81" s="304"/>
      <c r="G81" s="304"/>
    </row>
    <row r="82" spans="2:7" x14ac:dyDescent="0.25">
      <c r="B82" s="304"/>
      <c r="C82" s="304"/>
      <c r="F82" s="304"/>
      <c r="G82" s="304"/>
    </row>
    <row r="83" spans="2:7" x14ac:dyDescent="0.25">
      <c r="B83" s="304"/>
      <c r="C83" s="304"/>
      <c r="F83" s="304"/>
      <c r="G83" s="304"/>
    </row>
    <row r="84" spans="2:7" x14ac:dyDescent="0.25">
      <c r="B84" s="304"/>
      <c r="C84" s="304"/>
      <c r="F84" s="304"/>
      <c r="G84" s="304"/>
    </row>
    <row r="85" spans="2:7" x14ac:dyDescent="0.25">
      <c r="B85" s="304"/>
      <c r="C85" s="304"/>
      <c r="F85" s="304"/>
      <c r="G85" s="304"/>
    </row>
    <row r="86" spans="2:7" x14ac:dyDescent="0.25">
      <c r="B86" s="304"/>
      <c r="C86" s="304"/>
      <c r="F86" s="304"/>
      <c r="G86" s="304"/>
    </row>
    <row r="87" spans="2:7" x14ac:dyDescent="0.25">
      <c r="B87" s="304"/>
      <c r="C87" s="304"/>
      <c r="F87" s="304"/>
      <c r="G87" s="304"/>
    </row>
    <row r="88" spans="2:7" x14ac:dyDescent="0.25">
      <c r="B88" s="304"/>
      <c r="C88" s="304"/>
      <c r="F88" s="304"/>
      <c r="G88" s="304"/>
    </row>
    <row r="89" spans="2:7" x14ac:dyDescent="0.25">
      <c r="B89" s="304"/>
      <c r="C89" s="304"/>
      <c r="F89" s="304"/>
      <c r="G89" s="304"/>
    </row>
    <row r="90" spans="2:7" x14ac:dyDescent="0.25">
      <c r="B90" s="304"/>
      <c r="C90" s="304"/>
      <c r="F90" s="304"/>
      <c r="G90" s="304"/>
    </row>
    <row r="91" spans="2:7" x14ac:dyDescent="0.25">
      <c r="B91" s="304"/>
      <c r="C91" s="304"/>
      <c r="F91" s="304"/>
      <c r="G91" s="304"/>
    </row>
    <row r="92" spans="2:7" x14ac:dyDescent="0.25">
      <c r="B92" s="304"/>
      <c r="C92" s="304"/>
      <c r="F92" s="304"/>
      <c r="G92" s="304"/>
    </row>
    <row r="93" spans="2:7" x14ac:dyDescent="0.25">
      <c r="B93" s="304"/>
      <c r="C93" s="304"/>
      <c r="F93" s="304"/>
      <c r="G93" s="304"/>
    </row>
    <row r="94" spans="2:7" x14ac:dyDescent="0.25">
      <c r="B94" s="304"/>
      <c r="C94" s="304"/>
      <c r="F94" s="304"/>
      <c r="G94" s="304"/>
    </row>
    <row r="95" spans="2:7" x14ac:dyDescent="0.25">
      <c r="B95" s="304"/>
      <c r="C95" s="304"/>
      <c r="F95" s="304"/>
      <c r="G95" s="304"/>
    </row>
    <row r="96" spans="2:7" x14ac:dyDescent="0.25">
      <c r="B96" s="304"/>
      <c r="C96" s="304"/>
      <c r="F96" s="304"/>
      <c r="G96" s="304"/>
    </row>
    <row r="97" spans="2:7" x14ac:dyDescent="0.25">
      <c r="B97" s="304"/>
      <c r="C97" s="304"/>
      <c r="F97" s="304"/>
      <c r="G97" s="304"/>
    </row>
    <row r="98" spans="2:7" x14ac:dyDescent="0.25">
      <c r="B98" s="304"/>
      <c r="C98" s="304"/>
      <c r="F98" s="304"/>
      <c r="G98" s="304"/>
    </row>
    <row r="99" spans="2:7" x14ac:dyDescent="0.25">
      <c r="B99" s="304"/>
      <c r="C99" s="304"/>
      <c r="F99" s="304"/>
      <c r="G99" s="304"/>
    </row>
    <row r="100" spans="2:7" x14ac:dyDescent="0.25">
      <c r="B100" s="304"/>
      <c r="C100" s="304"/>
      <c r="F100" s="304"/>
      <c r="G100" s="304"/>
    </row>
    <row r="101" spans="2:7" x14ac:dyDescent="0.25">
      <c r="B101" s="304"/>
      <c r="C101" s="304"/>
      <c r="F101" s="304"/>
      <c r="G101" s="304"/>
    </row>
    <row r="102" spans="2:7" x14ac:dyDescent="0.25">
      <c r="B102" s="304"/>
      <c r="C102" s="304"/>
      <c r="F102" s="304"/>
      <c r="G102" s="304"/>
    </row>
    <row r="103" spans="2:7" x14ac:dyDescent="0.25">
      <c r="B103" s="304"/>
      <c r="C103" s="304"/>
      <c r="F103" s="304"/>
      <c r="G103" s="304"/>
    </row>
    <row r="104" spans="2:7" x14ac:dyDescent="0.25">
      <c r="B104" s="304"/>
      <c r="C104" s="304"/>
      <c r="F104" s="304"/>
      <c r="G104" s="304"/>
    </row>
    <row r="105" spans="2:7" x14ac:dyDescent="0.25">
      <c r="B105" s="304"/>
      <c r="C105" s="304"/>
      <c r="F105" s="304"/>
      <c r="G105" s="304"/>
    </row>
    <row r="106" spans="2:7" x14ac:dyDescent="0.25">
      <c r="B106" s="304"/>
      <c r="C106" s="304"/>
      <c r="F106" s="304"/>
      <c r="G106" s="304"/>
    </row>
    <row r="107" spans="2:7" x14ac:dyDescent="0.25">
      <c r="B107" s="304"/>
      <c r="C107" s="304"/>
      <c r="F107" s="304"/>
      <c r="G107" s="304"/>
    </row>
    <row r="108" spans="2:7" x14ac:dyDescent="0.25">
      <c r="B108" s="304"/>
      <c r="C108" s="304"/>
      <c r="F108" s="304"/>
      <c r="G108" s="304"/>
    </row>
    <row r="109" spans="2:7" x14ac:dyDescent="0.25">
      <c r="B109" s="304"/>
      <c r="C109" s="304"/>
      <c r="F109" s="304"/>
      <c r="G109" s="304"/>
    </row>
    <row r="110" spans="2:7" x14ac:dyDescent="0.25">
      <c r="B110" s="304"/>
      <c r="C110" s="304"/>
      <c r="F110" s="304"/>
      <c r="G110" s="304"/>
    </row>
    <row r="111" spans="2:7" x14ac:dyDescent="0.25">
      <c r="B111" s="304"/>
      <c r="C111" s="304"/>
      <c r="F111" s="304"/>
      <c r="G111" s="304"/>
    </row>
    <row r="112" spans="2:7" x14ac:dyDescent="0.25">
      <c r="B112" s="304"/>
      <c r="C112" s="304"/>
      <c r="F112" s="304"/>
      <c r="G112" s="304"/>
    </row>
    <row r="113" spans="2:7" x14ac:dyDescent="0.25">
      <c r="B113" s="304"/>
      <c r="C113" s="304"/>
      <c r="F113" s="304"/>
      <c r="G113" s="304"/>
    </row>
    <row r="114" spans="2:7" x14ac:dyDescent="0.25">
      <c r="B114" s="304"/>
      <c r="C114" s="304"/>
      <c r="F114" s="304"/>
      <c r="G114" s="304"/>
    </row>
    <row r="115" spans="2:7" x14ac:dyDescent="0.25">
      <c r="B115" s="304"/>
      <c r="C115" s="304"/>
      <c r="F115" s="304"/>
      <c r="G115" s="304"/>
    </row>
    <row r="116" spans="2:7" x14ac:dyDescent="0.25">
      <c r="B116" s="304"/>
      <c r="C116" s="304"/>
      <c r="F116" s="304"/>
      <c r="G116" s="304"/>
    </row>
    <row r="117" spans="2:7" x14ac:dyDescent="0.25">
      <c r="B117" s="304"/>
      <c r="C117" s="304"/>
      <c r="F117" s="304"/>
      <c r="G117" s="304"/>
    </row>
    <row r="118" spans="2:7" x14ac:dyDescent="0.25">
      <c r="B118" s="304"/>
      <c r="C118" s="304"/>
      <c r="F118" s="304"/>
      <c r="G118" s="304"/>
    </row>
    <row r="119" spans="2:7" x14ac:dyDescent="0.25">
      <c r="B119" s="304"/>
      <c r="C119" s="304"/>
      <c r="F119" s="304"/>
      <c r="G119" s="304"/>
    </row>
    <row r="120" spans="2:7" x14ac:dyDescent="0.25">
      <c r="B120" s="304"/>
      <c r="C120" s="304"/>
      <c r="F120" s="304"/>
      <c r="G120" s="304"/>
    </row>
    <row r="121" spans="2:7" x14ac:dyDescent="0.25">
      <c r="B121" s="304"/>
      <c r="C121" s="304"/>
      <c r="F121" s="304"/>
      <c r="G121" s="304"/>
    </row>
    <row r="122" spans="2:7" x14ac:dyDescent="0.25">
      <c r="B122" s="304"/>
      <c r="C122" s="304"/>
      <c r="F122" s="304"/>
      <c r="G122" s="304"/>
    </row>
    <row r="123" spans="2:7" x14ac:dyDescent="0.25">
      <c r="B123" s="304"/>
      <c r="C123" s="304"/>
      <c r="F123" s="304"/>
      <c r="G123" s="304"/>
    </row>
    <row r="124" spans="2:7" x14ac:dyDescent="0.25">
      <c r="B124" s="304"/>
      <c r="C124" s="304"/>
      <c r="F124" s="304"/>
      <c r="G124" s="304"/>
    </row>
    <row r="125" spans="2:7" x14ac:dyDescent="0.25">
      <c r="B125" s="304"/>
      <c r="C125" s="304"/>
      <c r="F125" s="304"/>
      <c r="G125" s="304"/>
    </row>
    <row r="126" spans="2:7" x14ac:dyDescent="0.25">
      <c r="B126" s="304"/>
      <c r="C126" s="304"/>
      <c r="F126" s="304"/>
      <c r="G126" s="304"/>
    </row>
    <row r="127" spans="2:7" x14ac:dyDescent="0.25">
      <c r="B127" s="304"/>
      <c r="C127" s="304"/>
      <c r="F127" s="304"/>
      <c r="G127" s="304"/>
    </row>
    <row r="128" spans="2:7" x14ac:dyDescent="0.25">
      <c r="B128" s="304"/>
      <c r="C128" s="304"/>
      <c r="F128" s="304"/>
      <c r="G128" s="304"/>
    </row>
    <row r="129" spans="2:7" x14ac:dyDescent="0.25">
      <c r="B129" s="304"/>
      <c r="C129" s="304"/>
      <c r="F129" s="304"/>
      <c r="G129" s="304"/>
    </row>
    <row r="130" spans="2:7" x14ac:dyDescent="0.25">
      <c r="B130" s="304"/>
      <c r="C130" s="304"/>
      <c r="F130" s="304"/>
      <c r="G130" s="304"/>
    </row>
    <row r="131" spans="2:7" x14ac:dyDescent="0.25">
      <c r="B131" s="304"/>
      <c r="C131" s="304"/>
      <c r="F131" s="304"/>
      <c r="G131" s="304"/>
    </row>
    <row r="132" spans="2:7" x14ac:dyDescent="0.25">
      <c r="B132" s="304"/>
      <c r="C132" s="304"/>
      <c r="F132" s="304"/>
      <c r="G132" s="304"/>
    </row>
    <row r="133" spans="2:7" x14ac:dyDescent="0.25">
      <c r="B133" s="304"/>
      <c r="C133" s="304"/>
      <c r="F133" s="304"/>
      <c r="G133" s="304"/>
    </row>
    <row r="134" spans="2:7" x14ac:dyDescent="0.25">
      <c r="B134" s="304"/>
      <c r="C134" s="304"/>
      <c r="F134" s="304"/>
      <c r="G134" s="304"/>
    </row>
    <row r="135" spans="2:7" x14ac:dyDescent="0.25">
      <c r="B135" s="304"/>
      <c r="C135" s="304"/>
      <c r="F135" s="304"/>
      <c r="G135" s="304"/>
    </row>
    <row r="136" spans="2:7" x14ac:dyDescent="0.25">
      <c r="B136" s="304"/>
      <c r="C136" s="304"/>
      <c r="F136" s="304"/>
      <c r="G136" s="304"/>
    </row>
    <row r="137" spans="2:7" x14ac:dyDescent="0.25">
      <c r="B137" s="304"/>
      <c r="C137" s="304"/>
      <c r="F137" s="304"/>
      <c r="G137" s="304"/>
    </row>
    <row r="138" spans="2:7" x14ac:dyDescent="0.25">
      <c r="B138" s="304"/>
      <c r="C138" s="304"/>
      <c r="F138" s="304"/>
      <c r="G138" s="304"/>
    </row>
    <row r="139" spans="2:7" x14ac:dyDescent="0.25">
      <c r="B139" s="304"/>
      <c r="C139" s="304"/>
      <c r="F139" s="304"/>
      <c r="G139" s="304"/>
    </row>
    <row r="140" spans="2:7" x14ac:dyDescent="0.25">
      <c r="B140" s="304"/>
      <c r="C140" s="304"/>
      <c r="F140" s="304"/>
      <c r="G140" s="304"/>
    </row>
    <row r="141" spans="2:7" x14ac:dyDescent="0.25">
      <c r="B141" s="304"/>
      <c r="C141" s="304"/>
      <c r="F141" s="304"/>
      <c r="G141" s="304"/>
    </row>
    <row r="142" spans="2:7" x14ac:dyDescent="0.25">
      <c r="B142" s="304"/>
      <c r="C142" s="304"/>
      <c r="F142" s="304"/>
      <c r="G142" s="304"/>
    </row>
    <row r="143" spans="2:7" x14ac:dyDescent="0.25">
      <c r="B143" s="304"/>
      <c r="C143" s="304"/>
      <c r="F143" s="304"/>
      <c r="G143" s="304"/>
    </row>
    <row r="144" spans="2:7" x14ac:dyDescent="0.25">
      <c r="B144" s="304"/>
      <c r="C144" s="304"/>
      <c r="F144" s="304"/>
      <c r="G144" s="304"/>
    </row>
    <row r="145" spans="2:7" x14ac:dyDescent="0.25">
      <c r="B145" s="304"/>
      <c r="C145" s="304"/>
      <c r="F145" s="304"/>
      <c r="G145" s="304"/>
    </row>
    <row r="146" spans="2:7" x14ac:dyDescent="0.25">
      <c r="B146" s="304"/>
      <c r="C146" s="304"/>
      <c r="F146" s="304"/>
      <c r="G146" s="304"/>
    </row>
    <row r="147" spans="2:7" x14ac:dyDescent="0.25">
      <c r="B147" s="304"/>
      <c r="C147" s="304"/>
      <c r="F147" s="304"/>
      <c r="G147" s="304"/>
    </row>
    <row r="148" spans="2:7" x14ac:dyDescent="0.25">
      <c r="B148" s="304"/>
      <c r="C148" s="304"/>
      <c r="F148" s="304"/>
      <c r="G148" s="304"/>
    </row>
    <row r="149" spans="2:7" x14ac:dyDescent="0.25">
      <c r="B149" s="304"/>
      <c r="C149" s="304"/>
      <c r="F149" s="304"/>
      <c r="G149" s="304"/>
    </row>
    <row r="150" spans="2:7" x14ac:dyDescent="0.25">
      <c r="B150" s="304"/>
      <c r="C150" s="304"/>
      <c r="F150" s="304"/>
      <c r="G150" s="304"/>
    </row>
    <row r="151" spans="2:7" x14ac:dyDescent="0.25">
      <c r="B151" s="304"/>
      <c r="C151" s="304"/>
      <c r="F151" s="304"/>
      <c r="G151" s="304"/>
    </row>
    <row r="152" spans="2:7" x14ac:dyDescent="0.25">
      <c r="B152" s="304"/>
      <c r="C152" s="304"/>
      <c r="F152" s="304"/>
      <c r="G152" s="304"/>
    </row>
    <row r="153" spans="2:7" x14ac:dyDescent="0.25">
      <c r="B153" s="304"/>
      <c r="C153" s="304"/>
      <c r="F153" s="304"/>
      <c r="G153" s="304"/>
    </row>
    <row r="154" spans="2:7" x14ac:dyDescent="0.25">
      <c r="B154" s="304"/>
      <c r="C154" s="304"/>
      <c r="F154" s="304"/>
      <c r="G154" s="304"/>
    </row>
    <row r="155" spans="2:7" x14ac:dyDescent="0.25">
      <c r="B155" s="304"/>
      <c r="C155" s="304"/>
      <c r="F155" s="304"/>
      <c r="G155" s="304"/>
    </row>
    <row r="156" spans="2:7" x14ac:dyDescent="0.25">
      <c r="B156" s="304"/>
      <c r="C156" s="304"/>
      <c r="F156" s="304"/>
      <c r="G156" s="304"/>
    </row>
    <row r="157" spans="2:7" x14ac:dyDescent="0.25">
      <c r="B157" s="304"/>
      <c r="C157" s="304"/>
      <c r="F157" s="304"/>
      <c r="G157" s="304"/>
    </row>
    <row r="158" spans="2:7" x14ac:dyDescent="0.25">
      <c r="B158" s="304"/>
      <c r="C158" s="304"/>
      <c r="F158" s="304"/>
      <c r="G158" s="304"/>
    </row>
    <row r="159" spans="2:7" x14ac:dyDescent="0.25">
      <c r="B159" s="304"/>
      <c r="C159" s="304"/>
      <c r="F159" s="304"/>
      <c r="G159" s="304"/>
    </row>
    <row r="160" spans="2:7" x14ac:dyDescent="0.25">
      <c r="B160" s="304"/>
      <c r="C160" s="304"/>
      <c r="F160" s="304"/>
      <c r="G160" s="304"/>
    </row>
    <row r="161" spans="2:7" x14ac:dyDescent="0.25">
      <c r="B161" s="304"/>
      <c r="C161" s="304"/>
      <c r="F161" s="304"/>
      <c r="G161" s="304"/>
    </row>
    <row r="162" spans="2:7" x14ac:dyDescent="0.25">
      <c r="B162" s="304"/>
      <c r="C162" s="304"/>
      <c r="F162" s="304"/>
      <c r="G162" s="304"/>
    </row>
    <row r="163" spans="2:7" x14ac:dyDescent="0.25">
      <c r="B163" s="304"/>
      <c r="C163" s="304"/>
      <c r="F163" s="304"/>
      <c r="G163" s="304"/>
    </row>
    <row r="164" spans="2:7" x14ac:dyDescent="0.25">
      <c r="B164" s="304"/>
      <c r="C164" s="304"/>
      <c r="F164" s="304"/>
      <c r="G164" s="304"/>
    </row>
    <row r="165" spans="2:7" x14ac:dyDescent="0.25">
      <c r="B165" s="304"/>
      <c r="C165" s="304"/>
      <c r="F165" s="304"/>
      <c r="G165" s="304"/>
    </row>
    <row r="166" spans="2:7" x14ac:dyDescent="0.25">
      <c r="B166" s="304"/>
      <c r="C166" s="304"/>
      <c r="F166" s="304"/>
      <c r="G166" s="304"/>
    </row>
    <row r="167" spans="2:7" x14ac:dyDescent="0.25">
      <c r="B167" s="304"/>
      <c r="C167" s="304"/>
      <c r="F167" s="304"/>
      <c r="G167" s="304"/>
    </row>
    <row r="168" spans="2:7" x14ac:dyDescent="0.25">
      <c r="B168" s="304"/>
      <c r="C168" s="304"/>
      <c r="F168" s="304"/>
      <c r="G168" s="304"/>
    </row>
    <row r="169" spans="2:7" x14ac:dyDescent="0.25">
      <c r="B169" s="304"/>
      <c r="C169" s="304"/>
      <c r="F169" s="304"/>
      <c r="G169" s="304"/>
    </row>
    <row r="170" spans="2:7" x14ac:dyDescent="0.25">
      <c r="B170" s="304"/>
      <c r="C170" s="304"/>
      <c r="F170" s="304"/>
      <c r="G170" s="304"/>
    </row>
    <row r="171" spans="2:7" x14ac:dyDescent="0.25">
      <c r="B171" s="304"/>
      <c r="C171" s="304"/>
      <c r="F171" s="304"/>
      <c r="G171" s="304"/>
    </row>
    <row r="172" spans="2:7" x14ac:dyDescent="0.25">
      <c r="B172" s="304"/>
      <c r="C172" s="304"/>
      <c r="F172" s="304"/>
      <c r="G172" s="304"/>
    </row>
    <row r="173" spans="2:7" x14ac:dyDescent="0.25">
      <c r="B173" s="304"/>
      <c r="C173" s="304"/>
      <c r="F173" s="304"/>
      <c r="G173" s="304"/>
    </row>
    <row r="174" spans="2:7" x14ac:dyDescent="0.25">
      <c r="B174" s="304"/>
      <c r="C174" s="304"/>
      <c r="F174" s="304"/>
      <c r="G174" s="304"/>
    </row>
    <row r="175" spans="2:7" x14ac:dyDescent="0.25">
      <c r="B175" s="304"/>
      <c r="C175" s="304"/>
      <c r="F175" s="304"/>
      <c r="G175" s="304"/>
    </row>
    <row r="176" spans="2:7" x14ac:dyDescent="0.25">
      <c r="B176" s="304"/>
      <c r="C176" s="304"/>
      <c r="F176" s="304"/>
      <c r="G176" s="304"/>
    </row>
    <row r="177" spans="2:7" x14ac:dyDescent="0.25">
      <c r="B177" s="304"/>
      <c r="C177" s="304"/>
      <c r="F177" s="304"/>
      <c r="G177" s="304"/>
    </row>
    <row r="178" spans="2:7" x14ac:dyDescent="0.25">
      <c r="B178" s="304"/>
      <c r="C178" s="304"/>
      <c r="F178" s="304"/>
      <c r="G178" s="304"/>
    </row>
    <row r="179" spans="2:7" x14ac:dyDescent="0.25">
      <c r="B179" s="304"/>
      <c r="C179" s="304"/>
      <c r="F179" s="304"/>
      <c r="G179" s="304"/>
    </row>
    <row r="180" spans="2:7" x14ac:dyDescent="0.25">
      <c r="B180" s="304"/>
      <c r="C180" s="304"/>
      <c r="F180" s="304"/>
      <c r="G180" s="304"/>
    </row>
    <row r="181" spans="2:7" x14ac:dyDescent="0.25">
      <c r="B181" s="304"/>
      <c r="C181" s="304"/>
      <c r="F181" s="304"/>
      <c r="G181" s="304"/>
    </row>
    <row r="182" spans="2:7" x14ac:dyDescent="0.25">
      <c r="B182" s="304"/>
      <c r="C182" s="304"/>
      <c r="F182" s="304"/>
      <c r="G182" s="304"/>
    </row>
    <row r="183" spans="2:7" x14ac:dyDescent="0.25">
      <c r="B183" s="304"/>
      <c r="C183" s="304"/>
      <c r="F183" s="304"/>
      <c r="G183" s="304"/>
    </row>
    <row r="184" spans="2:7" x14ac:dyDescent="0.25">
      <c r="B184" s="304"/>
      <c r="C184" s="304"/>
      <c r="F184" s="304"/>
      <c r="G184" s="304"/>
    </row>
    <row r="185" spans="2:7" x14ac:dyDescent="0.25">
      <c r="B185" s="304"/>
      <c r="C185" s="304"/>
      <c r="F185" s="304"/>
      <c r="G185" s="304"/>
    </row>
    <row r="186" spans="2:7" x14ac:dyDescent="0.25">
      <c r="B186" s="304"/>
      <c r="C186" s="304"/>
      <c r="F186" s="304"/>
      <c r="G186" s="304"/>
    </row>
    <row r="187" spans="2:7" x14ac:dyDescent="0.25">
      <c r="B187" s="304"/>
      <c r="C187" s="304"/>
      <c r="F187" s="304"/>
      <c r="G187" s="304"/>
    </row>
    <row r="188" spans="2:7" x14ac:dyDescent="0.25">
      <c r="B188" s="304"/>
      <c r="C188" s="304"/>
      <c r="F188" s="304"/>
      <c r="G188" s="304"/>
    </row>
    <row r="189" spans="2:7" x14ac:dyDescent="0.25">
      <c r="B189" s="304"/>
      <c r="C189" s="304"/>
      <c r="F189" s="304"/>
      <c r="G189" s="304"/>
    </row>
    <row r="190" spans="2:7" x14ac:dyDescent="0.25">
      <c r="B190" s="304"/>
      <c r="C190" s="304"/>
      <c r="F190" s="304"/>
      <c r="G190" s="304"/>
    </row>
    <row r="191" spans="2:7" x14ac:dyDescent="0.25">
      <c r="B191" s="304"/>
      <c r="C191" s="304"/>
      <c r="F191" s="304"/>
      <c r="G191" s="304"/>
    </row>
    <row r="192" spans="2:7" x14ac:dyDescent="0.25">
      <c r="B192" s="304"/>
      <c r="C192" s="304"/>
      <c r="F192" s="304"/>
      <c r="G192" s="304"/>
    </row>
    <row r="193" spans="2:7" x14ac:dyDescent="0.25">
      <c r="B193" s="304"/>
      <c r="C193" s="304"/>
      <c r="F193" s="304"/>
      <c r="G193" s="304"/>
    </row>
    <row r="194" spans="2:7" x14ac:dyDescent="0.25">
      <c r="B194" s="304"/>
      <c r="C194" s="304"/>
      <c r="F194" s="304"/>
      <c r="G194" s="304"/>
    </row>
    <row r="195" spans="2:7" x14ac:dyDescent="0.25">
      <c r="B195" s="304"/>
      <c r="C195" s="304"/>
      <c r="F195" s="304"/>
      <c r="G195" s="304"/>
    </row>
    <row r="196" spans="2:7" x14ac:dyDescent="0.25">
      <c r="B196" s="304"/>
      <c r="C196" s="304"/>
      <c r="F196" s="304"/>
      <c r="G196" s="304"/>
    </row>
    <row r="197" spans="2:7" x14ac:dyDescent="0.25">
      <c r="B197" s="304"/>
      <c r="C197" s="304"/>
      <c r="F197" s="304"/>
      <c r="G197" s="304"/>
    </row>
    <row r="198" spans="2:7" x14ac:dyDescent="0.25">
      <c r="B198" s="304"/>
      <c r="C198" s="304"/>
      <c r="F198" s="304"/>
      <c r="G198" s="304"/>
    </row>
    <row r="199" spans="2:7" x14ac:dyDescent="0.25">
      <c r="B199" s="304"/>
      <c r="C199" s="304"/>
      <c r="F199" s="304"/>
      <c r="G199" s="304"/>
    </row>
    <row r="200" spans="2:7" x14ac:dyDescent="0.25">
      <c r="B200" s="304"/>
      <c r="C200" s="304"/>
      <c r="F200" s="304"/>
      <c r="G200" s="304"/>
    </row>
    <row r="201" spans="2:7" x14ac:dyDescent="0.25">
      <c r="B201" s="304"/>
      <c r="C201" s="304"/>
      <c r="F201" s="304"/>
      <c r="G201" s="304"/>
    </row>
    <row r="202" spans="2:7" x14ac:dyDescent="0.25">
      <c r="B202" s="304"/>
      <c r="C202" s="304"/>
      <c r="F202" s="304"/>
      <c r="G202" s="304"/>
    </row>
    <row r="203" spans="2:7" x14ac:dyDescent="0.25">
      <c r="B203" s="304"/>
      <c r="C203" s="304"/>
      <c r="F203" s="304"/>
      <c r="G203" s="304"/>
    </row>
    <row r="204" spans="2:7" x14ac:dyDescent="0.25">
      <c r="B204" s="304"/>
      <c r="C204" s="304"/>
      <c r="F204" s="304"/>
      <c r="G204" s="304"/>
    </row>
    <row r="205" spans="2:7" x14ac:dyDescent="0.25">
      <c r="B205" s="304"/>
      <c r="C205" s="304"/>
      <c r="F205" s="304"/>
      <c r="G205" s="304"/>
    </row>
    <row r="206" spans="2:7" x14ac:dyDescent="0.25">
      <c r="B206" s="304"/>
      <c r="C206" s="304"/>
      <c r="F206" s="304"/>
      <c r="G206" s="304"/>
    </row>
    <row r="207" spans="2:7" x14ac:dyDescent="0.25">
      <c r="B207" s="304"/>
      <c r="C207" s="304"/>
      <c r="F207" s="304"/>
      <c r="G207" s="304"/>
    </row>
    <row r="208" spans="2:7" x14ac:dyDescent="0.25">
      <c r="B208" s="304"/>
      <c r="C208" s="304"/>
      <c r="F208" s="304"/>
      <c r="G208" s="304"/>
    </row>
    <row r="209" spans="2:7" x14ac:dyDescent="0.25">
      <c r="B209" s="304"/>
      <c r="C209" s="304"/>
      <c r="F209" s="304"/>
      <c r="G209" s="304"/>
    </row>
    <row r="210" spans="2:7" x14ac:dyDescent="0.25">
      <c r="B210" s="304"/>
      <c r="C210" s="304"/>
      <c r="F210" s="304"/>
      <c r="G210" s="304"/>
    </row>
    <row r="211" spans="2:7" x14ac:dyDescent="0.25">
      <c r="B211" s="304"/>
      <c r="C211" s="304"/>
      <c r="F211" s="304"/>
      <c r="G211" s="304"/>
    </row>
    <row r="212" spans="2:7" x14ac:dyDescent="0.25">
      <c r="B212" s="304"/>
      <c r="C212" s="304"/>
      <c r="F212" s="304"/>
      <c r="G212" s="304"/>
    </row>
    <row r="213" spans="2:7" x14ac:dyDescent="0.25">
      <c r="B213" s="304"/>
      <c r="C213" s="304"/>
      <c r="F213" s="304"/>
      <c r="G213" s="304"/>
    </row>
    <row r="214" spans="2:7" x14ac:dyDescent="0.25">
      <c r="B214" s="304"/>
      <c r="C214" s="304"/>
      <c r="F214" s="304"/>
      <c r="G214" s="304"/>
    </row>
    <row r="215" spans="2:7" x14ac:dyDescent="0.25">
      <c r="B215" s="304"/>
      <c r="C215" s="304"/>
      <c r="F215" s="304"/>
      <c r="G215" s="304"/>
    </row>
    <row r="216" spans="2:7" x14ac:dyDescent="0.25">
      <c r="B216" s="304"/>
      <c r="C216" s="304"/>
      <c r="F216" s="304"/>
      <c r="G216" s="304"/>
    </row>
    <row r="217" spans="2:7" x14ac:dyDescent="0.25">
      <c r="B217" s="304"/>
      <c r="C217" s="304"/>
      <c r="F217" s="304"/>
      <c r="G217" s="304"/>
    </row>
    <row r="218" spans="2:7" x14ac:dyDescent="0.25">
      <c r="B218" s="304"/>
      <c r="C218" s="304"/>
      <c r="F218" s="304"/>
      <c r="G218" s="304"/>
    </row>
    <row r="219" spans="2:7" x14ac:dyDescent="0.25">
      <c r="B219" s="304"/>
      <c r="C219" s="304"/>
      <c r="F219" s="304"/>
      <c r="G219" s="304"/>
    </row>
    <row r="220" spans="2:7" x14ac:dyDescent="0.25">
      <c r="B220" s="304"/>
      <c r="C220" s="304"/>
      <c r="F220" s="304"/>
      <c r="G220" s="304"/>
    </row>
    <row r="221" spans="2:7" x14ac:dyDescent="0.25">
      <c r="B221" s="304"/>
      <c r="C221" s="304"/>
      <c r="F221" s="304"/>
      <c r="G221" s="304"/>
    </row>
    <row r="222" spans="2:7" x14ac:dyDescent="0.25">
      <c r="B222" s="304"/>
      <c r="C222" s="304"/>
      <c r="F222" s="304"/>
      <c r="G222" s="304"/>
    </row>
    <row r="223" spans="2:7" x14ac:dyDescent="0.25">
      <c r="B223" s="304"/>
      <c r="C223" s="304"/>
      <c r="F223" s="304"/>
      <c r="G223" s="304"/>
    </row>
    <row r="224" spans="2:7" x14ac:dyDescent="0.25">
      <c r="B224" s="304"/>
      <c r="C224" s="304"/>
      <c r="F224" s="304"/>
      <c r="G224" s="304"/>
    </row>
    <row r="225" spans="2:7" x14ac:dyDescent="0.25">
      <c r="B225" s="304"/>
      <c r="C225" s="304"/>
      <c r="F225" s="304"/>
      <c r="G225" s="304"/>
    </row>
    <row r="226" spans="2:7" x14ac:dyDescent="0.25">
      <c r="B226" s="304"/>
      <c r="C226" s="304"/>
      <c r="F226" s="304"/>
      <c r="G226" s="304"/>
    </row>
    <row r="227" spans="2:7" x14ac:dyDescent="0.25">
      <c r="B227" s="304"/>
      <c r="C227" s="304"/>
      <c r="F227" s="304"/>
      <c r="G227" s="304"/>
    </row>
    <row r="228" spans="2:7" x14ac:dyDescent="0.25">
      <c r="B228" s="304"/>
      <c r="C228" s="304"/>
      <c r="F228" s="304"/>
      <c r="G228" s="304"/>
    </row>
    <row r="229" spans="2:7" x14ac:dyDescent="0.25">
      <c r="B229" s="304"/>
      <c r="C229" s="304"/>
      <c r="F229" s="304"/>
      <c r="G229" s="304"/>
    </row>
    <row r="230" spans="2:7" x14ac:dyDescent="0.25">
      <c r="B230" s="304"/>
      <c r="C230" s="304"/>
      <c r="F230" s="304"/>
      <c r="G230" s="304"/>
    </row>
    <row r="231" spans="2:7" x14ac:dyDescent="0.25">
      <c r="B231" s="304"/>
      <c r="C231" s="304"/>
      <c r="F231" s="304"/>
      <c r="G231" s="304"/>
    </row>
    <row r="232" spans="2:7" x14ac:dyDescent="0.25">
      <c r="B232" s="304"/>
      <c r="C232" s="304"/>
      <c r="F232" s="304"/>
      <c r="G232" s="304"/>
    </row>
    <row r="233" spans="2:7" x14ac:dyDescent="0.25">
      <c r="B233" s="304"/>
      <c r="C233" s="304"/>
      <c r="F233" s="304"/>
      <c r="G233" s="304"/>
    </row>
    <row r="234" spans="2:7" x14ac:dyDescent="0.25">
      <c r="B234" s="304"/>
      <c r="C234" s="304"/>
      <c r="F234" s="304"/>
      <c r="G234" s="304"/>
    </row>
    <row r="235" spans="2:7" x14ac:dyDescent="0.25">
      <c r="B235" s="304"/>
      <c r="C235" s="304"/>
      <c r="F235" s="304"/>
      <c r="G235" s="304"/>
    </row>
    <row r="236" spans="2:7" x14ac:dyDescent="0.25">
      <c r="B236" s="304"/>
      <c r="C236" s="304"/>
      <c r="F236" s="304"/>
      <c r="G236" s="304"/>
    </row>
    <row r="237" spans="2:7" x14ac:dyDescent="0.25">
      <c r="B237" s="304"/>
      <c r="C237" s="304"/>
      <c r="F237" s="304"/>
      <c r="G237" s="304"/>
    </row>
    <row r="238" spans="2:7" x14ac:dyDescent="0.25">
      <c r="B238" s="304"/>
      <c r="C238" s="304"/>
      <c r="F238" s="304"/>
      <c r="G238" s="304"/>
    </row>
    <row r="239" spans="2:7" x14ac:dyDescent="0.25">
      <c r="B239" s="304"/>
      <c r="C239" s="304"/>
      <c r="F239" s="304"/>
      <c r="G239" s="304"/>
    </row>
    <row r="240" spans="2:7" x14ac:dyDescent="0.25">
      <c r="B240" s="304"/>
      <c r="C240" s="304"/>
      <c r="F240" s="304"/>
      <c r="G240" s="304"/>
    </row>
    <row r="241" spans="2:7" x14ac:dyDescent="0.25">
      <c r="B241" s="304"/>
      <c r="C241" s="304"/>
      <c r="F241" s="304"/>
      <c r="G241" s="304"/>
    </row>
    <row r="242" spans="2:7" x14ac:dyDescent="0.25">
      <c r="B242" s="304"/>
      <c r="C242" s="304"/>
      <c r="F242" s="304"/>
      <c r="G242" s="304"/>
    </row>
    <row r="243" spans="2:7" x14ac:dyDescent="0.25">
      <c r="B243" s="304"/>
      <c r="C243" s="304"/>
      <c r="F243" s="304"/>
      <c r="G243" s="304"/>
    </row>
    <row r="244" spans="2:7" x14ac:dyDescent="0.25">
      <c r="B244" s="304"/>
      <c r="C244" s="304"/>
      <c r="F244" s="304"/>
      <c r="G244" s="304"/>
    </row>
    <row r="245" spans="2:7" x14ac:dyDescent="0.25">
      <c r="B245" s="304"/>
      <c r="C245" s="304"/>
      <c r="F245" s="304"/>
      <c r="G245" s="304"/>
    </row>
    <row r="246" spans="2:7" x14ac:dyDescent="0.25">
      <c r="B246" s="304"/>
      <c r="C246" s="304"/>
      <c r="F246" s="304"/>
      <c r="G246" s="304"/>
    </row>
    <row r="247" spans="2:7" x14ac:dyDescent="0.25">
      <c r="B247" s="304"/>
      <c r="C247" s="304"/>
      <c r="F247" s="304"/>
      <c r="G247" s="304"/>
    </row>
    <row r="248" spans="2:7" x14ac:dyDescent="0.25">
      <c r="B248" s="304"/>
      <c r="C248" s="304"/>
      <c r="F248" s="304"/>
      <c r="G248" s="304"/>
    </row>
    <row r="249" spans="2:7" x14ac:dyDescent="0.25">
      <c r="B249" s="304"/>
      <c r="C249" s="304"/>
      <c r="F249" s="304"/>
      <c r="G249" s="304"/>
    </row>
    <row r="250" spans="2:7" x14ac:dyDescent="0.25">
      <c r="B250" s="304"/>
      <c r="C250" s="304"/>
      <c r="F250" s="304"/>
      <c r="G250" s="304"/>
    </row>
    <row r="251" spans="2:7" x14ac:dyDescent="0.25">
      <c r="B251" s="304"/>
      <c r="C251" s="304"/>
      <c r="F251" s="304"/>
      <c r="G251" s="304"/>
    </row>
    <row r="252" spans="2:7" x14ac:dyDescent="0.25">
      <c r="B252" s="304"/>
      <c r="C252" s="304"/>
      <c r="F252" s="304"/>
      <c r="G252" s="304"/>
    </row>
    <row r="253" spans="2:7" x14ac:dyDescent="0.25">
      <c r="B253" s="304"/>
      <c r="C253" s="304"/>
      <c r="F253" s="304"/>
      <c r="G253" s="304"/>
    </row>
    <row r="254" spans="2:7" x14ac:dyDescent="0.25">
      <c r="B254" s="304"/>
      <c r="C254" s="304"/>
      <c r="F254" s="304"/>
      <c r="G254" s="304"/>
    </row>
    <row r="255" spans="2:7" x14ac:dyDescent="0.25">
      <c r="B255" s="304"/>
      <c r="C255" s="304"/>
      <c r="F255" s="304"/>
      <c r="G255" s="304"/>
    </row>
    <row r="256" spans="2:7" x14ac:dyDescent="0.25">
      <c r="B256" s="304"/>
      <c r="C256" s="304"/>
      <c r="F256" s="304"/>
      <c r="G256" s="304"/>
    </row>
    <row r="257" spans="2:7" x14ac:dyDescent="0.25">
      <c r="B257" s="304"/>
      <c r="C257" s="304"/>
      <c r="F257" s="304"/>
      <c r="G257" s="304"/>
    </row>
    <row r="258" spans="2:7" x14ac:dyDescent="0.25">
      <c r="B258" s="304"/>
      <c r="C258" s="304"/>
      <c r="F258" s="304"/>
      <c r="G258" s="304"/>
    </row>
    <row r="259" spans="2:7" x14ac:dyDescent="0.25">
      <c r="B259" s="304"/>
      <c r="C259" s="304"/>
      <c r="F259" s="304"/>
      <c r="G259" s="304"/>
    </row>
    <row r="260" spans="2:7" x14ac:dyDescent="0.25">
      <c r="B260" s="304"/>
      <c r="C260" s="304"/>
      <c r="F260" s="304"/>
      <c r="G260" s="304"/>
    </row>
    <row r="261" spans="2:7" x14ac:dyDescent="0.25">
      <c r="B261" s="304"/>
      <c r="C261" s="304"/>
      <c r="F261" s="304"/>
      <c r="G261" s="304"/>
    </row>
    <row r="262" spans="2:7" x14ac:dyDescent="0.25">
      <c r="B262" s="304"/>
      <c r="C262" s="304"/>
      <c r="F262" s="304"/>
      <c r="G262" s="304"/>
    </row>
    <row r="263" spans="2:7" x14ac:dyDescent="0.25">
      <c r="B263" s="304"/>
      <c r="C263" s="304"/>
      <c r="F263" s="304"/>
      <c r="G263" s="304"/>
    </row>
    <row r="264" spans="2:7" x14ac:dyDescent="0.25">
      <c r="B264" s="304"/>
      <c r="C264" s="304"/>
      <c r="F264" s="304"/>
      <c r="G264" s="304"/>
    </row>
    <row r="265" spans="2:7" x14ac:dyDescent="0.25">
      <c r="B265" s="304"/>
      <c r="C265" s="304"/>
      <c r="F265" s="304"/>
      <c r="G265" s="304"/>
    </row>
    <row r="266" spans="2:7" x14ac:dyDescent="0.25">
      <c r="B266" s="304"/>
      <c r="C266" s="304"/>
      <c r="F266" s="304"/>
      <c r="G266" s="304"/>
    </row>
    <row r="267" spans="2:7" x14ac:dyDescent="0.25">
      <c r="B267" s="304"/>
      <c r="C267" s="304"/>
      <c r="F267" s="304"/>
      <c r="G267" s="304"/>
    </row>
    <row r="268" spans="2:7" x14ac:dyDescent="0.25">
      <c r="B268" s="304"/>
      <c r="C268" s="304"/>
      <c r="F268" s="304"/>
      <c r="G268" s="304"/>
    </row>
    <row r="269" spans="2:7" x14ac:dyDescent="0.25">
      <c r="B269" s="304"/>
      <c r="C269" s="304"/>
      <c r="F269" s="304"/>
      <c r="G269" s="304"/>
    </row>
    <row r="270" spans="2:7" x14ac:dyDescent="0.25">
      <c r="B270" s="304"/>
      <c r="C270" s="304"/>
      <c r="F270" s="304"/>
      <c r="G270" s="304"/>
    </row>
    <row r="271" spans="2:7" x14ac:dyDescent="0.25">
      <c r="B271" s="304"/>
      <c r="C271" s="304"/>
      <c r="F271" s="304"/>
      <c r="G271" s="304"/>
    </row>
    <row r="272" spans="2:7" x14ac:dyDescent="0.25">
      <c r="B272" s="304"/>
      <c r="C272" s="304"/>
      <c r="F272" s="304"/>
      <c r="G272" s="304"/>
    </row>
    <row r="273" spans="2:7" x14ac:dyDescent="0.25">
      <c r="B273" s="304"/>
      <c r="C273" s="304"/>
      <c r="F273" s="304"/>
      <c r="G273" s="304"/>
    </row>
    <row r="274" spans="2:7" x14ac:dyDescent="0.25">
      <c r="B274" s="304"/>
      <c r="C274" s="304"/>
      <c r="F274" s="304"/>
      <c r="G274" s="304"/>
    </row>
    <row r="275" spans="2:7" x14ac:dyDescent="0.25">
      <c r="B275" s="304"/>
      <c r="C275" s="304"/>
      <c r="F275" s="304"/>
      <c r="G275" s="304"/>
    </row>
    <row r="276" spans="2:7" x14ac:dyDescent="0.25">
      <c r="B276" s="304"/>
      <c r="C276" s="304"/>
      <c r="F276" s="304"/>
      <c r="G276" s="304"/>
    </row>
    <row r="277" spans="2:7" x14ac:dyDescent="0.25">
      <c r="B277" s="304"/>
      <c r="C277" s="304"/>
      <c r="F277" s="304"/>
      <c r="G277" s="304"/>
    </row>
    <row r="278" spans="2:7" x14ac:dyDescent="0.25">
      <c r="B278" s="304"/>
      <c r="C278" s="304"/>
      <c r="F278" s="304"/>
      <c r="G278" s="304"/>
    </row>
    <row r="279" spans="2:7" x14ac:dyDescent="0.25">
      <c r="B279" s="304"/>
      <c r="C279" s="304"/>
      <c r="F279" s="304"/>
      <c r="G279" s="304"/>
    </row>
    <row r="280" spans="2:7" x14ac:dyDescent="0.25">
      <c r="B280" s="304"/>
      <c r="C280" s="304"/>
      <c r="F280" s="304"/>
      <c r="G280" s="304"/>
    </row>
    <row r="281" spans="2:7" x14ac:dyDescent="0.25">
      <c r="B281" s="304"/>
      <c r="C281" s="304"/>
      <c r="F281" s="304"/>
      <c r="G281" s="304"/>
    </row>
    <row r="282" spans="2:7" x14ac:dyDescent="0.25">
      <c r="B282" s="304"/>
      <c r="C282" s="304"/>
      <c r="F282" s="304"/>
      <c r="G282" s="304"/>
    </row>
    <row r="283" spans="2:7" x14ac:dyDescent="0.25">
      <c r="B283" s="304"/>
      <c r="C283" s="304"/>
      <c r="F283" s="304"/>
      <c r="G283" s="304"/>
    </row>
    <row r="284" spans="2:7" x14ac:dyDescent="0.25">
      <c r="B284" s="304"/>
      <c r="C284" s="304"/>
      <c r="F284" s="304"/>
      <c r="G284" s="304"/>
    </row>
    <row r="285" spans="2:7" x14ac:dyDescent="0.25">
      <c r="B285" s="304"/>
      <c r="C285" s="304"/>
      <c r="F285" s="304"/>
      <c r="G285" s="304"/>
    </row>
    <row r="286" spans="2:7" x14ac:dyDescent="0.25">
      <c r="B286" s="304"/>
      <c r="C286" s="304"/>
      <c r="F286" s="304"/>
      <c r="G286" s="304"/>
    </row>
    <row r="287" spans="2:7" x14ac:dyDescent="0.25">
      <c r="B287" s="304"/>
      <c r="C287" s="304"/>
      <c r="F287" s="304"/>
      <c r="G287" s="304"/>
    </row>
    <row r="288" spans="2:7" x14ac:dyDescent="0.25">
      <c r="B288" s="304"/>
      <c r="C288" s="304"/>
      <c r="F288" s="304"/>
      <c r="G288" s="304"/>
    </row>
    <row r="289" spans="2:7" x14ac:dyDescent="0.25">
      <c r="B289" s="304"/>
      <c r="C289" s="304"/>
      <c r="F289" s="304"/>
      <c r="G289" s="304"/>
    </row>
    <row r="290" spans="2:7" x14ac:dyDescent="0.25">
      <c r="B290" s="304"/>
      <c r="C290" s="304"/>
      <c r="F290" s="304"/>
      <c r="G290" s="304"/>
    </row>
    <row r="291" spans="2:7" x14ac:dyDescent="0.25">
      <c r="B291" s="304"/>
      <c r="C291" s="304"/>
      <c r="F291" s="304"/>
      <c r="G291" s="304"/>
    </row>
    <row r="292" spans="2:7" x14ac:dyDescent="0.25">
      <c r="B292" s="304"/>
      <c r="C292" s="304"/>
      <c r="F292" s="304"/>
      <c r="G292" s="304"/>
    </row>
    <row r="293" spans="2:7" x14ac:dyDescent="0.25">
      <c r="B293" s="304"/>
      <c r="C293" s="304"/>
      <c r="F293" s="304"/>
      <c r="G293" s="304"/>
    </row>
    <row r="294" spans="2:7" x14ac:dyDescent="0.25">
      <c r="B294" s="304"/>
      <c r="C294" s="304"/>
      <c r="F294" s="304"/>
      <c r="G294" s="304"/>
    </row>
    <row r="295" spans="2:7" x14ac:dyDescent="0.25">
      <c r="B295" s="304"/>
      <c r="C295" s="304"/>
      <c r="F295" s="304"/>
      <c r="G295" s="304"/>
    </row>
    <row r="296" spans="2:7" x14ac:dyDescent="0.25">
      <c r="B296" s="304"/>
      <c r="C296" s="304"/>
      <c r="F296" s="304"/>
      <c r="G296" s="304"/>
    </row>
    <row r="297" spans="2:7" x14ac:dyDescent="0.25">
      <c r="B297" s="304"/>
      <c r="C297" s="304"/>
      <c r="F297" s="304"/>
      <c r="G297" s="304"/>
    </row>
    <row r="298" spans="2:7" x14ac:dyDescent="0.25">
      <c r="B298" s="304"/>
      <c r="C298" s="304"/>
      <c r="F298" s="304"/>
      <c r="G298" s="304"/>
    </row>
    <row r="299" spans="2:7" x14ac:dyDescent="0.25">
      <c r="B299" s="304"/>
      <c r="C299" s="304"/>
      <c r="F299" s="304"/>
      <c r="G299" s="304"/>
    </row>
    <row r="300" spans="2:7" x14ac:dyDescent="0.25">
      <c r="B300" s="304"/>
      <c r="C300" s="304"/>
      <c r="F300" s="304"/>
      <c r="G300" s="304"/>
    </row>
    <row r="301" spans="2:7" x14ac:dyDescent="0.25">
      <c r="B301" s="304"/>
      <c r="C301" s="304"/>
      <c r="F301" s="304"/>
      <c r="G301" s="304"/>
    </row>
    <row r="302" spans="2:7" x14ac:dyDescent="0.25">
      <c r="B302" s="304"/>
      <c r="C302" s="304"/>
      <c r="F302" s="304"/>
      <c r="G302" s="304"/>
    </row>
    <row r="303" spans="2:7" x14ac:dyDescent="0.25">
      <c r="B303" s="304"/>
      <c r="C303" s="304"/>
      <c r="F303" s="304"/>
      <c r="G303" s="304"/>
    </row>
    <row r="304" spans="2:7" x14ac:dyDescent="0.25">
      <c r="B304" s="304"/>
      <c r="C304" s="304"/>
      <c r="F304" s="304"/>
      <c r="G304" s="304"/>
    </row>
    <row r="305" spans="2:7" x14ac:dyDescent="0.25">
      <c r="B305" s="304"/>
      <c r="C305" s="304"/>
      <c r="F305" s="304"/>
      <c r="G305" s="304"/>
    </row>
    <row r="306" spans="2:7" x14ac:dyDescent="0.25">
      <c r="B306" s="304"/>
      <c r="C306" s="304"/>
      <c r="F306" s="304"/>
      <c r="G306" s="304"/>
    </row>
    <row r="307" spans="2:7" x14ac:dyDescent="0.25">
      <c r="B307" s="304"/>
      <c r="C307" s="304"/>
      <c r="F307" s="304"/>
      <c r="G307" s="304"/>
    </row>
    <row r="308" spans="2:7" x14ac:dyDescent="0.25">
      <c r="B308" s="304"/>
      <c r="C308" s="304"/>
      <c r="F308" s="304"/>
      <c r="G308" s="304"/>
    </row>
    <row r="309" spans="2:7" x14ac:dyDescent="0.25">
      <c r="B309" s="304"/>
      <c r="C309" s="304"/>
      <c r="F309" s="304"/>
      <c r="G309" s="304"/>
    </row>
    <row r="310" spans="2:7" x14ac:dyDescent="0.25">
      <c r="B310" s="304"/>
      <c r="C310" s="304"/>
      <c r="F310" s="304"/>
      <c r="G310" s="304"/>
    </row>
    <row r="311" spans="2:7" x14ac:dyDescent="0.25">
      <c r="B311" s="304"/>
      <c r="C311" s="304"/>
      <c r="F311" s="304"/>
      <c r="G311" s="304"/>
    </row>
    <row r="312" spans="2:7" x14ac:dyDescent="0.25">
      <c r="B312" s="304"/>
      <c r="C312" s="304"/>
      <c r="F312" s="304"/>
      <c r="G312" s="304"/>
    </row>
    <row r="313" spans="2:7" x14ac:dyDescent="0.25">
      <c r="B313" s="304"/>
      <c r="C313" s="304"/>
      <c r="F313" s="304"/>
      <c r="G313" s="304"/>
    </row>
    <row r="314" spans="2:7" x14ac:dyDescent="0.25">
      <c r="B314" s="304"/>
      <c r="C314" s="304"/>
      <c r="F314" s="304"/>
      <c r="G314" s="304"/>
    </row>
    <row r="315" spans="2:7" x14ac:dyDescent="0.25">
      <c r="B315" s="304"/>
      <c r="C315" s="304"/>
      <c r="F315" s="304"/>
      <c r="G315" s="304"/>
    </row>
    <row r="316" spans="2:7" x14ac:dyDescent="0.25">
      <c r="B316" s="304"/>
      <c r="C316" s="304"/>
      <c r="F316" s="304"/>
      <c r="G316" s="304"/>
    </row>
    <row r="317" spans="2:7" x14ac:dyDescent="0.25">
      <c r="B317" s="304"/>
      <c r="C317" s="304"/>
      <c r="F317" s="304"/>
      <c r="G317" s="304"/>
    </row>
    <row r="318" spans="2:7" x14ac:dyDescent="0.25">
      <c r="B318" s="304"/>
      <c r="C318" s="304"/>
      <c r="F318" s="304"/>
      <c r="G318" s="304"/>
    </row>
    <row r="319" spans="2:7" x14ac:dyDescent="0.25">
      <c r="B319" s="304"/>
      <c r="C319" s="304"/>
      <c r="F319" s="304"/>
      <c r="G319" s="304"/>
    </row>
    <row r="320" spans="2:7" x14ac:dyDescent="0.25">
      <c r="B320" s="304"/>
      <c r="C320" s="304"/>
      <c r="F320" s="304"/>
      <c r="G320" s="304"/>
    </row>
    <row r="321" spans="2:7" x14ac:dyDescent="0.25">
      <c r="B321" s="304"/>
      <c r="C321" s="304"/>
      <c r="F321" s="304"/>
      <c r="G321" s="304"/>
    </row>
    <row r="322" spans="2:7" x14ac:dyDescent="0.25">
      <c r="B322" s="304"/>
      <c r="C322" s="304"/>
      <c r="F322" s="304"/>
      <c r="G322" s="304"/>
    </row>
    <row r="323" spans="2:7" x14ac:dyDescent="0.25">
      <c r="B323" s="304"/>
      <c r="C323" s="304"/>
      <c r="F323" s="304"/>
      <c r="G323" s="304"/>
    </row>
    <row r="324" spans="2:7" x14ac:dyDescent="0.25">
      <c r="B324" s="304"/>
      <c r="C324" s="304"/>
      <c r="F324" s="304"/>
      <c r="G324" s="304"/>
    </row>
    <row r="325" spans="2:7" x14ac:dyDescent="0.25">
      <c r="B325" s="304"/>
      <c r="C325" s="304"/>
      <c r="F325" s="304"/>
      <c r="G325" s="304"/>
    </row>
    <row r="326" spans="2:7" x14ac:dyDescent="0.25">
      <c r="B326" s="304"/>
      <c r="C326" s="304"/>
      <c r="F326" s="304"/>
      <c r="G326" s="304"/>
    </row>
    <row r="327" spans="2:7" x14ac:dyDescent="0.25">
      <c r="B327" s="304"/>
      <c r="C327" s="304"/>
      <c r="F327" s="304"/>
      <c r="G327" s="304"/>
    </row>
    <row r="328" spans="2:7" x14ac:dyDescent="0.25">
      <c r="B328" s="304"/>
      <c r="C328" s="304"/>
      <c r="F328" s="304"/>
      <c r="G328" s="304"/>
    </row>
    <row r="329" spans="2:7" x14ac:dyDescent="0.25">
      <c r="B329" s="304"/>
      <c r="C329" s="304"/>
      <c r="F329" s="304"/>
      <c r="G329" s="304"/>
    </row>
    <row r="330" spans="2:7" x14ac:dyDescent="0.25">
      <c r="B330" s="304"/>
      <c r="C330" s="304"/>
      <c r="F330" s="304"/>
      <c r="G330" s="304"/>
    </row>
    <row r="331" spans="2:7" x14ac:dyDescent="0.25">
      <c r="B331" s="304"/>
      <c r="C331" s="304"/>
      <c r="F331" s="304"/>
      <c r="G331" s="304"/>
    </row>
    <row r="332" spans="2:7" x14ac:dyDescent="0.25">
      <c r="B332" s="304"/>
      <c r="C332" s="304"/>
      <c r="F332" s="304"/>
      <c r="G332" s="304"/>
    </row>
    <row r="333" spans="2:7" x14ac:dyDescent="0.25">
      <c r="B333" s="304"/>
      <c r="C333" s="304"/>
      <c r="F333" s="304"/>
      <c r="G333" s="304"/>
    </row>
    <row r="334" spans="2:7" x14ac:dyDescent="0.25">
      <c r="B334" s="304"/>
      <c r="C334" s="304"/>
      <c r="F334" s="304"/>
      <c r="G334" s="304"/>
    </row>
    <row r="335" spans="2:7" x14ac:dyDescent="0.25">
      <c r="B335" s="304"/>
      <c r="C335" s="304"/>
      <c r="F335" s="304"/>
      <c r="G335" s="304"/>
    </row>
    <row r="336" spans="2:7" x14ac:dyDescent="0.25">
      <c r="B336" s="304"/>
      <c r="C336" s="304"/>
      <c r="F336" s="304"/>
      <c r="G336" s="304"/>
    </row>
    <row r="337" spans="2:7" x14ac:dyDescent="0.25">
      <c r="B337" s="304"/>
      <c r="C337" s="304"/>
      <c r="F337" s="304"/>
      <c r="G337" s="304"/>
    </row>
    <row r="338" spans="2:7" x14ac:dyDescent="0.25">
      <c r="B338" s="304"/>
      <c r="C338" s="304"/>
      <c r="F338" s="304"/>
      <c r="G338" s="304"/>
    </row>
    <row r="339" spans="2:7" x14ac:dyDescent="0.25">
      <c r="B339" s="304"/>
      <c r="C339" s="304"/>
      <c r="F339" s="304"/>
      <c r="G339" s="304"/>
    </row>
    <row r="340" spans="2:7" x14ac:dyDescent="0.25">
      <c r="B340" s="304"/>
      <c r="C340" s="304"/>
      <c r="F340" s="304"/>
      <c r="G340" s="304"/>
    </row>
    <row r="341" spans="2:7" x14ac:dyDescent="0.25">
      <c r="B341" s="304"/>
      <c r="C341" s="304"/>
      <c r="F341" s="304"/>
      <c r="G341" s="304"/>
    </row>
    <row r="342" spans="2:7" x14ac:dyDescent="0.25">
      <c r="B342" s="304"/>
      <c r="C342" s="304"/>
      <c r="F342" s="304"/>
      <c r="G342" s="304"/>
    </row>
    <row r="343" spans="2:7" x14ac:dyDescent="0.25">
      <c r="B343" s="304"/>
      <c r="C343" s="304"/>
      <c r="F343" s="304"/>
      <c r="G343" s="304"/>
    </row>
    <row r="344" spans="2:7" x14ac:dyDescent="0.25">
      <c r="B344" s="304"/>
      <c r="C344" s="304"/>
      <c r="F344" s="304"/>
      <c r="G344" s="304"/>
    </row>
    <row r="345" spans="2:7" x14ac:dyDescent="0.25">
      <c r="B345" s="304"/>
      <c r="C345" s="304"/>
      <c r="F345" s="304"/>
      <c r="G345" s="304"/>
    </row>
    <row r="346" spans="2:7" x14ac:dyDescent="0.25">
      <c r="B346" s="304"/>
      <c r="C346" s="304"/>
      <c r="F346" s="304"/>
      <c r="G346" s="304"/>
    </row>
    <row r="347" spans="2:7" x14ac:dyDescent="0.25">
      <c r="B347" s="304"/>
      <c r="C347" s="304"/>
      <c r="F347" s="304"/>
      <c r="G347" s="304"/>
    </row>
    <row r="348" spans="2:7" x14ac:dyDescent="0.25">
      <c r="B348" s="304"/>
      <c r="C348" s="304"/>
      <c r="F348" s="304"/>
      <c r="G348" s="304"/>
    </row>
    <row r="349" spans="2:7" x14ac:dyDescent="0.25">
      <c r="B349" s="304"/>
      <c r="C349" s="304"/>
      <c r="F349" s="304"/>
      <c r="G349" s="304"/>
    </row>
    <row r="350" spans="2:7" x14ac:dyDescent="0.25">
      <c r="B350" s="304"/>
      <c r="C350" s="304"/>
      <c r="F350" s="304"/>
      <c r="G350" s="304"/>
    </row>
    <row r="351" spans="2:7" x14ac:dyDescent="0.25">
      <c r="B351" s="304"/>
      <c r="C351" s="304"/>
      <c r="F351" s="304"/>
      <c r="G351" s="304"/>
    </row>
    <row r="352" spans="2:7" x14ac:dyDescent="0.25">
      <c r="B352" s="304"/>
      <c r="C352" s="304"/>
      <c r="F352" s="304"/>
      <c r="G352" s="304"/>
    </row>
    <row r="353" spans="2:7" x14ac:dyDescent="0.25">
      <c r="B353" s="304"/>
      <c r="C353" s="304"/>
      <c r="F353" s="304"/>
      <c r="G353" s="304"/>
    </row>
    <row r="354" spans="2:7" x14ac:dyDescent="0.25">
      <c r="B354" s="304"/>
      <c r="C354" s="304"/>
      <c r="F354" s="304"/>
      <c r="G354" s="304"/>
    </row>
    <row r="355" spans="2:7" x14ac:dyDescent="0.25">
      <c r="B355" s="304"/>
      <c r="C355" s="304"/>
      <c r="F355" s="304"/>
      <c r="G355" s="304"/>
    </row>
    <row r="356" spans="2:7" x14ac:dyDescent="0.25">
      <c r="B356" s="304"/>
      <c r="C356" s="304"/>
      <c r="F356" s="304"/>
      <c r="G356" s="304"/>
    </row>
    <row r="357" spans="2:7" x14ac:dyDescent="0.25">
      <c r="B357" s="304"/>
      <c r="C357" s="304"/>
      <c r="F357" s="304"/>
      <c r="G357" s="304"/>
    </row>
    <row r="358" spans="2:7" x14ac:dyDescent="0.25">
      <c r="B358" s="304"/>
      <c r="C358" s="304"/>
      <c r="F358" s="304"/>
      <c r="G358" s="304"/>
    </row>
    <row r="359" spans="2:7" x14ac:dyDescent="0.25">
      <c r="B359" s="304"/>
      <c r="C359" s="304"/>
      <c r="F359" s="304"/>
      <c r="G359" s="304"/>
    </row>
    <row r="360" spans="2:7" x14ac:dyDescent="0.25">
      <c r="B360" s="304"/>
      <c r="C360" s="304"/>
      <c r="F360" s="304"/>
      <c r="G360" s="304"/>
    </row>
    <row r="361" spans="2:7" x14ac:dyDescent="0.25">
      <c r="B361" s="304"/>
      <c r="C361" s="304"/>
      <c r="F361" s="304"/>
      <c r="G361" s="304"/>
    </row>
    <row r="362" spans="2:7" x14ac:dyDescent="0.25">
      <c r="B362" s="304"/>
      <c r="C362" s="304"/>
      <c r="F362" s="304"/>
      <c r="G362" s="304"/>
    </row>
    <row r="363" spans="2:7" x14ac:dyDescent="0.25">
      <c r="B363" s="304"/>
      <c r="C363" s="304"/>
      <c r="F363" s="304"/>
      <c r="G363" s="304"/>
    </row>
    <row r="364" spans="2:7" x14ac:dyDescent="0.25">
      <c r="B364" s="304"/>
      <c r="C364" s="304"/>
      <c r="F364" s="304"/>
      <c r="G364" s="304"/>
    </row>
    <row r="365" spans="2:7" x14ac:dyDescent="0.25">
      <c r="B365" s="304"/>
      <c r="C365" s="304"/>
      <c r="F365" s="304"/>
      <c r="G365" s="304"/>
    </row>
    <row r="366" spans="2:7" x14ac:dyDescent="0.25">
      <c r="B366" s="304"/>
      <c r="C366" s="304"/>
      <c r="F366" s="304"/>
      <c r="G366" s="304"/>
    </row>
    <row r="367" spans="2:7" x14ac:dyDescent="0.25">
      <c r="B367" s="304"/>
      <c r="C367" s="304"/>
      <c r="F367" s="304"/>
      <c r="G367" s="304"/>
    </row>
    <row r="368" spans="2:7" x14ac:dyDescent="0.25">
      <c r="B368" s="304"/>
      <c r="C368" s="304"/>
      <c r="F368" s="304"/>
      <c r="G368" s="304"/>
    </row>
    <row r="369" spans="2:7" x14ac:dyDescent="0.25">
      <c r="B369" s="304"/>
      <c r="C369" s="304"/>
      <c r="F369" s="304"/>
      <c r="G369" s="304"/>
    </row>
    <row r="370" spans="2:7" x14ac:dyDescent="0.25">
      <c r="B370" s="304"/>
      <c r="C370" s="304"/>
      <c r="F370" s="304"/>
      <c r="G370" s="304"/>
    </row>
    <row r="371" spans="2:7" x14ac:dyDescent="0.25">
      <c r="B371" s="304"/>
      <c r="C371" s="304"/>
      <c r="F371" s="304"/>
      <c r="G371" s="304"/>
    </row>
    <row r="372" spans="2:7" x14ac:dyDescent="0.25">
      <c r="B372" s="304"/>
      <c r="C372" s="304"/>
      <c r="F372" s="304"/>
      <c r="G372" s="304"/>
    </row>
    <row r="373" spans="2:7" x14ac:dyDescent="0.25">
      <c r="B373" s="304"/>
      <c r="C373" s="304"/>
      <c r="F373" s="304"/>
      <c r="G373" s="304"/>
    </row>
    <row r="374" spans="2:7" x14ac:dyDescent="0.25">
      <c r="B374" s="304"/>
      <c r="C374" s="304"/>
      <c r="F374" s="304"/>
      <c r="G374" s="304"/>
    </row>
    <row r="375" spans="2:7" x14ac:dyDescent="0.25">
      <c r="B375" s="304"/>
      <c r="C375" s="304"/>
      <c r="F375" s="304"/>
      <c r="G375" s="304"/>
    </row>
    <row r="376" spans="2:7" x14ac:dyDescent="0.25">
      <c r="B376" s="304"/>
      <c r="C376" s="304"/>
      <c r="F376" s="304"/>
      <c r="G376" s="304"/>
    </row>
    <row r="377" spans="2:7" x14ac:dyDescent="0.25">
      <c r="B377" s="304"/>
      <c r="C377" s="304"/>
      <c r="F377" s="304"/>
      <c r="G377" s="304"/>
    </row>
    <row r="378" spans="2:7" x14ac:dyDescent="0.25">
      <c r="B378" s="304"/>
      <c r="C378" s="304"/>
      <c r="F378" s="304"/>
      <c r="G378" s="304"/>
    </row>
    <row r="379" spans="2:7" x14ac:dyDescent="0.25">
      <c r="B379" s="304"/>
      <c r="C379" s="304"/>
      <c r="F379" s="304"/>
      <c r="G379" s="304"/>
    </row>
    <row r="380" spans="2:7" x14ac:dyDescent="0.25">
      <c r="B380" s="304"/>
      <c r="C380" s="304"/>
      <c r="F380" s="304"/>
      <c r="G380" s="304"/>
    </row>
    <row r="381" spans="2:7" x14ac:dyDescent="0.25">
      <c r="B381" s="304"/>
      <c r="C381" s="304"/>
      <c r="F381" s="304"/>
      <c r="G381" s="304"/>
    </row>
    <row r="382" spans="2:7" x14ac:dyDescent="0.25">
      <c r="B382" s="304"/>
      <c r="C382" s="304"/>
      <c r="F382" s="304"/>
      <c r="G382" s="304"/>
    </row>
    <row r="383" spans="2:7" x14ac:dyDescent="0.25">
      <c r="B383" s="304"/>
      <c r="C383" s="304"/>
      <c r="F383" s="304"/>
      <c r="G383" s="304"/>
    </row>
    <row r="384" spans="2:7" x14ac:dyDescent="0.25">
      <c r="B384" s="304"/>
      <c r="C384" s="304"/>
      <c r="F384" s="304"/>
      <c r="G384" s="304"/>
    </row>
    <row r="385" spans="2:7" x14ac:dyDescent="0.25">
      <c r="B385" s="304"/>
      <c r="C385" s="304"/>
      <c r="F385" s="304"/>
      <c r="G385" s="304"/>
    </row>
    <row r="386" spans="2:7" x14ac:dyDescent="0.25">
      <c r="B386" s="304"/>
      <c r="C386" s="304"/>
      <c r="F386" s="304"/>
      <c r="G386" s="304"/>
    </row>
    <row r="387" spans="2:7" x14ac:dyDescent="0.25">
      <c r="B387" s="304"/>
      <c r="C387" s="304"/>
      <c r="F387" s="304"/>
      <c r="G387" s="304"/>
    </row>
    <row r="388" spans="2:7" x14ac:dyDescent="0.25">
      <c r="B388" s="304"/>
      <c r="C388" s="304"/>
      <c r="F388" s="304"/>
      <c r="G388" s="304"/>
    </row>
    <row r="389" spans="2:7" x14ac:dyDescent="0.25">
      <c r="B389" s="304"/>
      <c r="C389" s="304"/>
      <c r="F389" s="304"/>
      <c r="G389" s="304"/>
    </row>
    <row r="390" spans="2:7" x14ac:dyDescent="0.25">
      <c r="B390" s="304"/>
      <c r="C390" s="304"/>
      <c r="F390" s="304"/>
      <c r="G390" s="304"/>
    </row>
    <row r="391" spans="2:7" x14ac:dyDescent="0.25">
      <c r="B391" s="304"/>
      <c r="C391" s="304"/>
      <c r="F391" s="304"/>
      <c r="G391" s="304"/>
    </row>
    <row r="392" spans="2:7" x14ac:dyDescent="0.25">
      <c r="B392" s="304"/>
      <c r="C392" s="304"/>
      <c r="F392" s="304"/>
      <c r="G392" s="304"/>
    </row>
    <row r="393" spans="2:7" x14ac:dyDescent="0.25">
      <c r="B393" s="304"/>
      <c r="C393" s="304"/>
      <c r="F393" s="304"/>
      <c r="G393" s="304"/>
    </row>
    <row r="394" spans="2:7" x14ac:dyDescent="0.25">
      <c r="B394" s="304"/>
      <c r="C394" s="304"/>
      <c r="F394" s="304"/>
      <c r="G394" s="304"/>
    </row>
    <row r="395" spans="2:7" x14ac:dyDescent="0.25">
      <c r="B395" s="304"/>
      <c r="C395" s="304"/>
      <c r="F395" s="304"/>
      <c r="G395" s="304"/>
    </row>
    <row r="396" spans="2:7" x14ac:dyDescent="0.25">
      <c r="B396" s="304"/>
      <c r="C396" s="304"/>
      <c r="F396" s="304"/>
      <c r="G396" s="304"/>
    </row>
    <row r="397" spans="2:7" x14ac:dyDescent="0.25">
      <c r="B397" s="304"/>
      <c r="C397" s="304"/>
      <c r="F397" s="304"/>
      <c r="G397" s="304"/>
    </row>
    <row r="398" spans="2:7" x14ac:dyDescent="0.25">
      <c r="B398" s="304"/>
      <c r="C398" s="304"/>
      <c r="F398" s="304"/>
      <c r="G398" s="304"/>
    </row>
    <row r="399" spans="2:7" x14ac:dyDescent="0.25">
      <c r="B399" s="304"/>
      <c r="C399" s="304"/>
      <c r="F399" s="304"/>
      <c r="G399" s="304"/>
    </row>
    <row r="400" spans="2:7" x14ac:dyDescent="0.25">
      <c r="B400" s="304"/>
      <c r="C400" s="304"/>
      <c r="F400" s="304"/>
      <c r="G400" s="304"/>
    </row>
    <row r="401" spans="2:7" x14ac:dyDescent="0.25">
      <c r="B401" s="304"/>
      <c r="C401" s="304"/>
      <c r="F401" s="304"/>
      <c r="G401" s="304"/>
    </row>
    <row r="402" spans="2:7" x14ac:dyDescent="0.25">
      <c r="B402" s="304"/>
      <c r="C402" s="304"/>
      <c r="F402" s="304"/>
      <c r="G402" s="304"/>
    </row>
    <row r="403" spans="2:7" x14ac:dyDescent="0.25">
      <c r="B403" s="304"/>
      <c r="C403" s="304"/>
      <c r="F403" s="304"/>
      <c r="G403" s="304"/>
    </row>
    <row r="404" spans="2:7" x14ac:dyDescent="0.25">
      <c r="B404" s="304"/>
      <c r="C404" s="304"/>
      <c r="F404" s="304"/>
      <c r="G404" s="304"/>
    </row>
    <row r="405" spans="2:7" x14ac:dyDescent="0.25">
      <c r="B405" s="304"/>
      <c r="C405" s="304"/>
      <c r="F405" s="304"/>
      <c r="G405" s="304"/>
    </row>
    <row r="406" spans="2:7" x14ac:dyDescent="0.25">
      <c r="B406" s="304"/>
      <c r="C406" s="304"/>
      <c r="F406" s="304"/>
      <c r="G406" s="304"/>
    </row>
    <row r="407" spans="2:7" x14ac:dyDescent="0.25">
      <c r="B407" s="304"/>
      <c r="C407" s="304"/>
      <c r="F407" s="304"/>
      <c r="G407" s="304"/>
    </row>
    <row r="408" spans="2:7" x14ac:dyDescent="0.25">
      <c r="B408" s="304"/>
      <c r="C408" s="304"/>
      <c r="F408" s="304"/>
      <c r="G408" s="304"/>
    </row>
    <row r="409" spans="2:7" x14ac:dyDescent="0.25">
      <c r="B409" s="304"/>
      <c r="C409" s="304"/>
      <c r="F409" s="304"/>
      <c r="G409" s="304"/>
    </row>
    <row r="410" spans="2:7" x14ac:dyDescent="0.25">
      <c r="B410" s="304"/>
      <c r="C410" s="304"/>
      <c r="F410" s="304"/>
      <c r="G410" s="304"/>
    </row>
    <row r="411" spans="2:7" x14ac:dyDescent="0.25">
      <c r="B411" s="304"/>
      <c r="C411" s="304"/>
      <c r="F411" s="304"/>
      <c r="G411" s="304"/>
    </row>
    <row r="412" spans="2:7" x14ac:dyDescent="0.25">
      <c r="B412" s="304"/>
      <c r="C412" s="304"/>
      <c r="F412" s="304"/>
      <c r="G412" s="304"/>
    </row>
    <row r="413" spans="2:7" x14ac:dyDescent="0.25">
      <c r="B413" s="304"/>
      <c r="C413" s="304"/>
      <c r="F413" s="304"/>
      <c r="G413" s="304"/>
    </row>
    <row r="414" spans="2:7" x14ac:dyDescent="0.25">
      <c r="B414" s="304"/>
      <c r="C414" s="304"/>
      <c r="F414" s="304"/>
      <c r="G414" s="304"/>
    </row>
    <row r="415" spans="2:7" x14ac:dyDescent="0.25">
      <c r="B415" s="304"/>
      <c r="C415" s="304"/>
      <c r="F415" s="304"/>
      <c r="G415" s="304"/>
    </row>
    <row r="416" spans="2:7" x14ac:dyDescent="0.25">
      <c r="B416" s="304"/>
      <c r="C416" s="304"/>
      <c r="F416" s="304"/>
      <c r="G416" s="304"/>
    </row>
    <row r="417" spans="2:7" x14ac:dyDescent="0.25">
      <c r="B417" s="304"/>
      <c r="C417" s="304"/>
      <c r="F417" s="304"/>
      <c r="G417" s="304"/>
    </row>
    <row r="418" spans="2:7" x14ac:dyDescent="0.25">
      <c r="B418" s="304"/>
      <c r="C418" s="304"/>
      <c r="F418" s="304"/>
      <c r="G418" s="304"/>
    </row>
    <row r="419" spans="2:7" x14ac:dyDescent="0.25">
      <c r="B419" s="304"/>
      <c r="C419" s="304"/>
      <c r="F419" s="304"/>
      <c r="G419" s="304"/>
    </row>
    <row r="420" spans="2:7" x14ac:dyDescent="0.25">
      <c r="B420" s="304"/>
      <c r="C420" s="304"/>
      <c r="F420" s="304"/>
      <c r="G420" s="304"/>
    </row>
    <row r="421" spans="2:7" x14ac:dyDescent="0.25">
      <c r="B421" s="304"/>
      <c r="C421" s="304"/>
      <c r="F421" s="304"/>
      <c r="G421" s="304"/>
    </row>
    <row r="422" spans="2:7" x14ac:dyDescent="0.25">
      <c r="B422" s="304"/>
      <c r="C422" s="304"/>
      <c r="F422" s="304"/>
      <c r="G422" s="304"/>
    </row>
    <row r="423" spans="2:7" x14ac:dyDescent="0.25">
      <c r="B423" s="304"/>
      <c r="C423" s="304"/>
      <c r="F423" s="304"/>
      <c r="G423" s="304"/>
    </row>
    <row r="424" spans="2:7" x14ac:dyDescent="0.25">
      <c r="B424" s="304"/>
      <c r="C424" s="304"/>
      <c r="F424" s="304"/>
      <c r="G424" s="304"/>
    </row>
    <row r="425" spans="2:7" x14ac:dyDescent="0.25">
      <c r="B425" s="304"/>
      <c r="C425" s="304"/>
      <c r="F425" s="304"/>
      <c r="G425" s="304"/>
    </row>
    <row r="426" spans="2:7" x14ac:dyDescent="0.25">
      <c r="B426" s="304"/>
      <c r="C426" s="304"/>
      <c r="F426" s="304"/>
      <c r="G426" s="304"/>
    </row>
    <row r="427" spans="2:7" x14ac:dyDescent="0.25">
      <c r="B427" s="304"/>
      <c r="C427" s="304"/>
      <c r="F427" s="304"/>
      <c r="G427" s="304"/>
    </row>
    <row r="428" spans="2:7" x14ac:dyDescent="0.25">
      <c r="B428" s="304"/>
      <c r="C428" s="304"/>
      <c r="F428" s="304"/>
      <c r="G428" s="304"/>
    </row>
    <row r="429" spans="2:7" x14ac:dyDescent="0.25">
      <c r="B429" s="304"/>
      <c r="C429" s="304"/>
      <c r="F429" s="304"/>
      <c r="G429" s="304"/>
    </row>
    <row r="430" spans="2:7" x14ac:dyDescent="0.25">
      <c r="B430" s="304"/>
      <c r="C430" s="304"/>
      <c r="F430" s="304"/>
      <c r="G430" s="304"/>
    </row>
    <row r="431" spans="2:7" x14ac:dyDescent="0.25">
      <c r="B431" s="304"/>
      <c r="C431" s="304"/>
      <c r="F431" s="304"/>
      <c r="G431" s="304"/>
    </row>
    <row r="432" spans="2:7" x14ac:dyDescent="0.25">
      <c r="B432" s="304"/>
      <c r="C432" s="304"/>
      <c r="F432" s="304"/>
      <c r="G432" s="304"/>
    </row>
    <row r="433" spans="2:7" x14ac:dyDescent="0.25">
      <c r="B433" s="304"/>
      <c r="C433" s="304"/>
      <c r="F433" s="304"/>
      <c r="G433" s="304"/>
    </row>
    <row r="434" spans="2:7" x14ac:dyDescent="0.25">
      <c r="B434" s="304"/>
      <c r="C434" s="304"/>
      <c r="F434" s="304"/>
      <c r="G434" s="304"/>
    </row>
    <row r="435" spans="2:7" x14ac:dyDescent="0.25">
      <c r="B435" s="304"/>
      <c r="C435" s="304"/>
      <c r="F435" s="304"/>
      <c r="G435" s="304"/>
    </row>
    <row r="436" spans="2:7" x14ac:dyDescent="0.25">
      <c r="B436" s="304"/>
      <c r="C436" s="304"/>
      <c r="F436" s="304"/>
      <c r="G436" s="304"/>
    </row>
    <row r="437" spans="2:7" x14ac:dyDescent="0.25">
      <c r="B437" s="304"/>
      <c r="C437" s="304"/>
      <c r="F437" s="304"/>
      <c r="G437" s="304"/>
    </row>
    <row r="438" spans="2:7" x14ac:dyDescent="0.25">
      <c r="B438" s="304"/>
      <c r="C438" s="304"/>
      <c r="F438" s="304"/>
      <c r="G438" s="304"/>
    </row>
    <row r="439" spans="2:7" x14ac:dyDescent="0.25">
      <c r="B439" s="304"/>
      <c r="C439" s="304"/>
      <c r="F439" s="304"/>
      <c r="G439" s="304"/>
    </row>
    <row r="440" spans="2:7" x14ac:dyDescent="0.25">
      <c r="B440" s="304"/>
      <c r="C440" s="304"/>
      <c r="F440" s="304"/>
      <c r="G440" s="304"/>
    </row>
    <row r="441" spans="2:7" x14ac:dyDescent="0.25">
      <c r="B441" s="304"/>
      <c r="C441" s="304"/>
      <c r="F441" s="304"/>
      <c r="G441" s="304"/>
    </row>
    <row r="442" spans="2:7" x14ac:dyDescent="0.25">
      <c r="B442" s="304"/>
      <c r="C442" s="304"/>
      <c r="F442" s="304"/>
      <c r="G442" s="304"/>
    </row>
    <row r="443" spans="2:7" x14ac:dyDescent="0.25">
      <c r="B443" s="304"/>
      <c r="C443" s="304"/>
      <c r="F443" s="304"/>
      <c r="G443" s="304"/>
    </row>
    <row r="444" spans="2:7" x14ac:dyDescent="0.25">
      <c r="B444" s="304"/>
      <c r="C444" s="304"/>
      <c r="F444" s="304"/>
      <c r="G444" s="304"/>
    </row>
    <row r="445" spans="2:7" x14ac:dyDescent="0.25">
      <c r="B445" s="304"/>
      <c r="C445" s="304"/>
      <c r="F445" s="304"/>
      <c r="G445" s="304"/>
    </row>
    <row r="446" spans="2:7" x14ac:dyDescent="0.25">
      <c r="B446" s="304"/>
      <c r="C446" s="304"/>
      <c r="F446" s="304"/>
      <c r="G446" s="304"/>
    </row>
    <row r="447" spans="2:7" x14ac:dyDescent="0.25">
      <c r="B447" s="304"/>
      <c r="C447" s="304"/>
      <c r="F447" s="304"/>
      <c r="G447" s="304"/>
    </row>
    <row r="448" spans="2:7" x14ac:dyDescent="0.25">
      <c r="B448" s="304"/>
      <c r="C448" s="304"/>
      <c r="F448" s="304"/>
      <c r="G448" s="304"/>
    </row>
    <row r="449" spans="2:7" x14ac:dyDescent="0.25">
      <c r="B449" s="304"/>
      <c r="C449" s="304"/>
      <c r="F449" s="304"/>
      <c r="G449" s="304"/>
    </row>
    <row r="450" spans="2:7" x14ac:dyDescent="0.25">
      <c r="B450" s="304"/>
      <c r="C450" s="304"/>
      <c r="F450" s="304"/>
      <c r="G450" s="304"/>
    </row>
    <row r="451" spans="2:7" x14ac:dyDescent="0.25">
      <c r="B451" s="304"/>
      <c r="C451" s="304"/>
      <c r="F451" s="304"/>
      <c r="G451" s="304"/>
    </row>
    <row r="452" spans="2:7" x14ac:dyDescent="0.25">
      <c r="B452" s="304"/>
      <c r="C452" s="304"/>
      <c r="F452" s="304"/>
      <c r="G452" s="304"/>
    </row>
    <row r="453" spans="2:7" x14ac:dyDescent="0.25">
      <c r="B453" s="304"/>
      <c r="C453" s="304"/>
      <c r="F453" s="304"/>
      <c r="G453" s="304"/>
    </row>
    <row r="454" spans="2:7" x14ac:dyDescent="0.25">
      <c r="B454" s="304"/>
      <c r="C454" s="304"/>
      <c r="F454" s="304"/>
      <c r="G454" s="304"/>
    </row>
    <row r="455" spans="2:7" x14ac:dyDescent="0.25">
      <c r="B455" s="304"/>
      <c r="C455" s="304"/>
      <c r="F455" s="304"/>
      <c r="G455" s="304"/>
    </row>
    <row r="456" spans="2:7" x14ac:dyDescent="0.25">
      <c r="B456" s="304"/>
      <c r="C456" s="304"/>
      <c r="F456" s="304"/>
      <c r="G456" s="304"/>
    </row>
    <row r="457" spans="2:7" x14ac:dyDescent="0.25">
      <c r="B457" s="304"/>
      <c r="C457" s="304"/>
      <c r="F457" s="304"/>
      <c r="G457" s="304"/>
    </row>
    <row r="458" spans="2:7" x14ac:dyDescent="0.25">
      <c r="B458" s="304"/>
      <c r="C458" s="304"/>
      <c r="F458" s="304"/>
      <c r="G458" s="304"/>
    </row>
    <row r="459" spans="2:7" x14ac:dyDescent="0.25">
      <c r="B459" s="304"/>
      <c r="C459" s="304"/>
      <c r="F459" s="304"/>
      <c r="G459" s="304"/>
    </row>
    <row r="460" spans="2:7" x14ac:dyDescent="0.25">
      <c r="B460" s="304"/>
      <c r="C460" s="304"/>
      <c r="F460" s="304"/>
      <c r="G460" s="304"/>
    </row>
    <row r="461" spans="2:7" x14ac:dyDescent="0.25">
      <c r="B461" s="304"/>
      <c r="C461" s="304"/>
      <c r="F461" s="304"/>
      <c r="G461" s="304"/>
    </row>
    <row r="462" spans="2:7" x14ac:dyDescent="0.25">
      <c r="B462" s="304"/>
      <c r="C462" s="304"/>
      <c r="F462" s="304"/>
      <c r="G462" s="304"/>
    </row>
    <row r="463" spans="2:7" x14ac:dyDescent="0.25">
      <c r="B463" s="304"/>
      <c r="C463" s="304"/>
      <c r="F463" s="304"/>
      <c r="G463" s="304"/>
    </row>
    <row r="464" spans="2:7" x14ac:dyDescent="0.25">
      <c r="B464" s="304"/>
      <c r="C464" s="304"/>
      <c r="F464" s="304"/>
      <c r="G464" s="304"/>
    </row>
    <row r="465" spans="2:7" x14ac:dyDescent="0.25">
      <c r="B465" s="304"/>
      <c r="C465" s="304"/>
      <c r="F465" s="304"/>
      <c r="G465" s="304"/>
    </row>
    <row r="466" spans="2:7" x14ac:dyDescent="0.25">
      <c r="B466" s="304"/>
      <c r="C466" s="304"/>
      <c r="F466" s="304"/>
      <c r="G466" s="304"/>
    </row>
    <row r="467" spans="2:7" x14ac:dyDescent="0.25">
      <c r="B467" s="304"/>
      <c r="C467" s="304"/>
      <c r="F467" s="304"/>
      <c r="G467" s="304"/>
    </row>
    <row r="468" spans="2:7" x14ac:dyDescent="0.25">
      <c r="B468" s="304"/>
      <c r="C468" s="304"/>
      <c r="F468" s="304"/>
      <c r="G468" s="304"/>
    </row>
    <row r="469" spans="2:7" x14ac:dyDescent="0.25">
      <c r="B469" s="304"/>
      <c r="C469" s="304"/>
      <c r="F469" s="304"/>
      <c r="G469" s="304"/>
    </row>
    <row r="470" spans="2:7" x14ac:dyDescent="0.25">
      <c r="B470" s="304"/>
      <c r="C470" s="304"/>
      <c r="F470" s="304"/>
      <c r="G470" s="304"/>
    </row>
    <row r="471" spans="2:7" x14ac:dyDescent="0.25">
      <c r="B471" s="304"/>
      <c r="C471" s="304"/>
      <c r="F471" s="304"/>
      <c r="G471" s="304"/>
    </row>
    <row r="472" spans="2:7" x14ac:dyDescent="0.25">
      <c r="B472" s="304"/>
      <c r="C472" s="304"/>
      <c r="F472" s="304"/>
      <c r="G472" s="304"/>
    </row>
    <row r="473" spans="2:7" x14ac:dyDescent="0.25">
      <c r="B473" s="304"/>
      <c r="C473" s="304"/>
      <c r="F473" s="304"/>
      <c r="G473" s="304"/>
    </row>
    <row r="474" spans="2:7" x14ac:dyDescent="0.25">
      <c r="B474" s="304"/>
      <c r="C474" s="304"/>
      <c r="F474" s="304"/>
      <c r="G474" s="304"/>
    </row>
    <row r="475" spans="2:7" x14ac:dyDescent="0.25">
      <c r="B475" s="304"/>
      <c r="C475" s="304"/>
      <c r="F475" s="304"/>
      <c r="G475" s="304"/>
    </row>
    <row r="476" spans="2:7" x14ac:dyDescent="0.25">
      <c r="B476" s="304"/>
      <c r="C476" s="304"/>
      <c r="F476" s="304"/>
      <c r="G476" s="304"/>
    </row>
    <row r="477" spans="2:7" x14ac:dyDescent="0.25">
      <c r="B477" s="304"/>
      <c r="C477" s="304"/>
      <c r="F477" s="304"/>
      <c r="G477" s="304"/>
    </row>
    <row r="478" spans="2:7" x14ac:dyDescent="0.25">
      <c r="B478" s="304"/>
      <c r="C478" s="304"/>
      <c r="F478" s="304"/>
      <c r="G478" s="304"/>
    </row>
    <row r="479" spans="2:7" x14ac:dyDescent="0.25">
      <c r="B479" s="304"/>
      <c r="C479" s="304"/>
      <c r="F479" s="304"/>
      <c r="G479" s="304"/>
    </row>
    <row r="480" spans="2:7" x14ac:dyDescent="0.25">
      <c r="B480" s="304"/>
      <c r="C480" s="304"/>
      <c r="F480" s="304"/>
      <c r="G480" s="304"/>
    </row>
    <row r="481" spans="2:7" x14ac:dyDescent="0.25">
      <c r="B481" s="304"/>
      <c r="C481" s="304"/>
      <c r="F481" s="304"/>
      <c r="G481" s="304"/>
    </row>
    <row r="482" spans="2:7" x14ac:dyDescent="0.25">
      <c r="B482" s="304"/>
      <c r="C482" s="304"/>
      <c r="F482" s="304"/>
      <c r="G482" s="304"/>
    </row>
    <row r="483" spans="2:7" x14ac:dyDescent="0.25">
      <c r="B483" s="304"/>
      <c r="C483" s="304"/>
      <c r="F483" s="304"/>
      <c r="G483" s="304"/>
    </row>
    <row r="484" spans="2:7" x14ac:dyDescent="0.25">
      <c r="B484" s="304"/>
      <c r="C484" s="304"/>
      <c r="F484" s="304"/>
      <c r="G484" s="304"/>
    </row>
    <row r="485" spans="2:7" x14ac:dyDescent="0.25">
      <c r="B485" s="304"/>
      <c r="C485" s="304"/>
      <c r="F485" s="304"/>
      <c r="G485" s="304"/>
    </row>
    <row r="486" spans="2:7" x14ac:dyDescent="0.25">
      <c r="B486" s="304"/>
      <c r="C486" s="304"/>
      <c r="F486" s="304"/>
      <c r="G486" s="304"/>
    </row>
    <row r="487" spans="2:7" x14ac:dyDescent="0.25">
      <c r="B487" s="304"/>
      <c r="C487" s="304"/>
      <c r="F487" s="304"/>
      <c r="G487" s="304"/>
    </row>
    <row r="488" spans="2:7" x14ac:dyDescent="0.25">
      <c r="B488" s="304"/>
      <c r="C488" s="304"/>
      <c r="F488" s="304"/>
      <c r="G488" s="304"/>
    </row>
    <row r="489" spans="2:7" x14ac:dyDescent="0.25">
      <c r="B489" s="304"/>
      <c r="C489" s="304"/>
      <c r="F489" s="304"/>
      <c r="G489" s="304"/>
    </row>
    <row r="490" spans="2:7" x14ac:dyDescent="0.25">
      <c r="B490" s="304"/>
      <c r="C490" s="304"/>
      <c r="F490" s="304"/>
      <c r="G490" s="304"/>
    </row>
    <row r="491" spans="2:7" x14ac:dyDescent="0.25">
      <c r="B491" s="304"/>
      <c r="C491" s="304"/>
      <c r="F491" s="304"/>
      <c r="G491" s="304"/>
    </row>
    <row r="492" spans="2:7" x14ac:dyDescent="0.25">
      <c r="B492" s="304"/>
      <c r="C492" s="304"/>
      <c r="F492" s="304"/>
      <c r="G492" s="304"/>
    </row>
    <row r="493" spans="2:7" x14ac:dyDescent="0.25">
      <c r="B493" s="304"/>
      <c r="C493" s="304"/>
      <c r="F493" s="304"/>
      <c r="G493" s="304"/>
    </row>
    <row r="494" spans="2:7" x14ac:dyDescent="0.25">
      <c r="B494" s="304"/>
      <c r="C494" s="304"/>
      <c r="F494" s="304"/>
      <c r="G494" s="304"/>
    </row>
    <row r="495" spans="2:7" x14ac:dyDescent="0.25">
      <c r="B495" s="304"/>
      <c r="C495" s="304"/>
      <c r="F495" s="304"/>
      <c r="G495" s="304"/>
    </row>
    <row r="496" spans="2:7" x14ac:dyDescent="0.25">
      <c r="B496" s="304"/>
      <c r="C496" s="304"/>
      <c r="F496" s="304"/>
      <c r="G496" s="304"/>
    </row>
    <row r="497" spans="2:7" x14ac:dyDescent="0.25">
      <c r="B497" s="304"/>
      <c r="C497" s="304"/>
      <c r="F497" s="304"/>
      <c r="G497" s="304"/>
    </row>
    <row r="498" spans="2:7" x14ac:dyDescent="0.25">
      <c r="B498" s="304"/>
      <c r="C498" s="304"/>
      <c r="F498" s="304"/>
      <c r="G498" s="304"/>
    </row>
    <row r="499" spans="2:7" x14ac:dyDescent="0.25">
      <c r="B499" s="304"/>
      <c r="C499" s="304"/>
      <c r="F499" s="304"/>
      <c r="G499" s="304"/>
    </row>
    <row r="500" spans="2:7" x14ac:dyDescent="0.25">
      <c r="B500" s="304"/>
      <c r="C500" s="304"/>
      <c r="F500" s="304"/>
      <c r="G500" s="304"/>
    </row>
    <row r="501" spans="2:7" x14ac:dyDescent="0.25">
      <c r="B501" s="304"/>
      <c r="C501" s="304"/>
      <c r="F501" s="304"/>
      <c r="G501" s="304"/>
    </row>
    <row r="502" spans="2:7" x14ac:dyDescent="0.25">
      <c r="B502" s="304"/>
      <c r="C502" s="304"/>
      <c r="F502" s="304"/>
      <c r="G502" s="304"/>
    </row>
    <row r="503" spans="2:7" x14ac:dyDescent="0.25">
      <c r="B503" s="304"/>
      <c r="C503" s="304"/>
      <c r="F503" s="304"/>
      <c r="G503" s="304"/>
    </row>
    <row r="504" spans="2:7" x14ac:dyDescent="0.25">
      <c r="B504" s="304"/>
      <c r="C504" s="304"/>
      <c r="F504" s="304"/>
      <c r="G504" s="304"/>
    </row>
    <row r="505" spans="2:7" x14ac:dyDescent="0.25">
      <c r="B505" s="304"/>
      <c r="C505" s="304"/>
      <c r="F505" s="304"/>
      <c r="G505" s="304"/>
    </row>
    <row r="506" spans="2:7" x14ac:dyDescent="0.25">
      <c r="B506" s="304"/>
      <c r="C506" s="304"/>
      <c r="F506" s="304"/>
      <c r="G506" s="304"/>
    </row>
    <row r="507" spans="2:7" x14ac:dyDescent="0.25">
      <c r="B507" s="304"/>
      <c r="C507" s="304"/>
      <c r="F507" s="304"/>
      <c r="G507" s="304"/>
    </row>
    <row r="508" spans="2:7" x14ac:dyDescent="0.25">
      <c r="B508" s="304"/>
      <c r="C508" s="304"/>
      <c r="F508" s="304"/>
      <c r="G508" s="304"/>
    </row>
    <row r="509" spans="2:7" x14ac:dyDescent="0.25">
      <c r="B509" s="304"/>
      <c r="C509" s="304"/>
      <c r="F509" s="304"/>
      <c r="G509" s="304"/>
    </row>
    <row r="510" spans="2:7" x14ac:dyDescent="0.25">
      <c r="B510" s="304"/>
      <c r="C510" s="304"/>
      <c r="F510" s="304"/>
      <c r="G510" s="304"/>
    </row>
    <row r="511" spans="2:7" x14ac:dyDescent="0.25">
      <c r="B511" s="304"/>
      <c r="C511" s="304"/>
      <c r="F511" s="304"/>
      <c r="G511" s="304"/>
    </row>
    <row r="512" spans="2:7" x14ac:dyDescent="0.25">
      <c r="B512" s="304"/>
      <c r="C512" s="304"/>
      <c r="F512" s="304"/>
      <c r="G512" s="304"/>
    </row>
    <row r="513" spans="2:7" x14ac:dyDescent="0.25">
      <c r="B513" s="304"/>
      <c r="C513" s="304"/>
      <c r="F513" s="304"/>
      <c r="G513" s="304"/>
    </row>
    <row r="514" spans="2:7" x14ac:dyDescent="0.25">
      <c r="B514" s="304"/>
      <c r="C514" s="304"/>
      <c r="F514" s="304"/>
      <c r="G514" s="304"/>
    </row>
    <row r="515" spans="2:7" x14ac:dyDescent="0.25">
      <c r="B515" s="304"/>
      <c r="C515" s="304"/>
      <c r="F515" s="304"/>
      <c r="G515" s="304"/>
    </row>
    <row r="516" spans="2:7" x14ac:dyDescent="0.25">
      <c r="B516" s="304"/>
      <c r="C516" s="304"/>
      <c r="F516" s="304"/>
      <c r="G516" s="304"/>
    </row>
    <row r="517" spans="2:7" x14ac:dyDescent="0.25">
      <c r="B517" s="304"/>
      <c r="C517" s="304"/>
      <c r="F517" s="304"/>
      <c r="G517" s="304"/>
    </row>
    <row r="518" spans="2:7" x14ac:dyDescent="0.25">
      <c r="B518" s="304"/>
      <c r="C518" s="304"/>
      <c r="F518" s="304"/>
      <c r="G518" s="304"/>
    </row>
    <row r="519" spans="2:7" x14ac:dyDescent="0.25">
      <c r="B519" s="304"/>
      <c r="C519" s="304"/>
      <c r="F519" s="304"/>
      <c r="G519" s="304"/>
    </row>
    <row r="520" spans="2:7" x14ac:dyDescent="0.25">
      <c r="B520" s="304"/>
      <c r="C520" s="304"/>
      <c r="F520" s="304"/>
      <c r="G520" s="304"/>
    </row>
    <row r="521" spans="2:7" x14ac:dyDescent="0.25">
      <c r="B521" s="304"/>
      <c r="C521" s="304"/>
      <c r="F521" s="304"/>
      <c r="G521" s="304"/>
    </row>
    <row r="522" spans="2:7" x14ac:dyDescent="0.25">
      <c r="B522" s="304"/>
      <c r="C522" s="304"/>
      <c r="F522" s="304"/>
      <c r="G522" s="304"/>
    </row>
    <row r="523" spans="2:7" x14ac:dyDescent="0.25">
      <c r="B523" s="304"/>
      <c r="C523" s="304"/>
      <c r="F523" s="304"/>
      <c r="G523" s="304"/>
    </row>
    <row r="524" spans="2:7" x14ac:dyDescent="0.25">
      <c r="B524" s="304"/>
      <c r="C524" s="304"/>
      <c r="F524" s="304"/>
      <c r="G524" s="304"/>
    </row>
    <row r="525" spans="2:7" x14ac:dyDescent="0.25">
      <c r="B525" s="304"/>
      <c r="C525" s="304"/>
      <c r="F525" s="304"/>
      <c r="G525" s="304"/>
    </row>
    <row r="526" spans="2:7" x14ac:dyDescent="0.25">
      <c r="B526" s="304"/>
      <c r="C526" s="304"/>
      <c r="F526" s="304"/>
      <c r="G526" s="304"/>
    </row>
    <row r="527" spans="2:7" x14ac:dyDescent="0.25">
      <c r="B527" s="304"/>
      <c r="C527" s="304"/>
      <c r="F527" s="304"/>
      <c r="G527" s="304"/>
    </row>
    <row r="528" spans="2:7" x14ac:dyDescent="0.25">
      <c r="B528" s="304"/>
      <c r="C528" s="304"/>
      <c r="F528" s="304"/>
      <c r="G528" s="304"/>
    </row>
    <row r="529" spans="2:7" x14ac:dyDescent="0.25">
      <c r="B529" s="304"/>
      <c r="C529" s="304"/>
      <c r="F529" s="304"/>
      <c r="G529" s="304"/>
    </row>
    <row r="530" spans="2:7" x14ac:dyDescent="0.25">
      <c r="B530" s="304"/>
      <c r="C530" s="304"/>
      <c r="F530" s="304"/>
      <c r="G530" s="304"/>
    </row>
    <row r="531" spans="2:7" x14ac:dyDescent="0.25">
      <c r="B531" s="304"/>
      <c r="C531" s="304"/>
      <c r="F531" s="304"/>
      <c r="G531" s="304"/>
    </row>
    <row r="532" spans="2:7" x14ac:dyDescent="0.25">
      <c r="B532" s="304"/>
      <c r="C532" s="304"/>
      <c r="F532" s="304"/>
      <c r="G532" s="304"/>
    </row>
    <row r="533" spans="2:7" x14ac:dyDescent="0.25">
      <c r="B533" s="304"/>
      <c r="C533" s="304"/>
      <c r="F533" s="304"/>
      <c r="G533" s="304"/>
    </row>
    <row r="534" spans="2:7" x14ac:dyDescent="0.25">
      <c r="B534" s="304"/>
      <c r="C534" s="304"/>
      <c r="F534" s="304"/>
      <c r="G534" s="304"/>
    </row>
    <row r="535" spans="2:7" x14ac:dyDescent="0.25">
      <c r="B535" s="304"/>
      <c r="C535" s="304"/>
      <c r="F535" s="304"/>
      <c r="G535" s="304"/>
    </row>
    <row r="536" spans="2:7" x14ac:dyDescent="0.25">
      <c r="B536" s="304"/>
      <c r="C536" s="304"/>
      <c r="F536" s="304"/>
      <c r="G536" s="304"/>
    </row>
    <row r="537" spans="2:7" x14ac:dyDescent="0.25">
      <c r="B537" s="304"/>
      <c r="C537" s="304"/>
      <c r="F537" s="304"/>
      <c r="G537" s="304"/>
    </row>
    <row r="538" spans="2:7" x14ac:dyDescent="0.25">
      <c r="B538" s="304"/>
      <c r="C538" s="304"/>
      <c r="F538" s="304"/>
      <c r="G538" s="304"/>
    </row>
    <row r="539" spans="2:7" x14ac:dyDescent="0.25">
      <c r="B539" s="304"/>
      <c r="C539" s="304"/>
      <c r="F539" s="304"/>
      <c r="G539" s="304"/>
    </row>
    <row r="540" spans="2:7" x14ac:dyDescent="0.25">
      <c r="B540" s="304"/>
      <c r="C540" s="304"/>
      <c r="F540" s="304"/>
      <c r="G540" s="304"/>
    </row>
    <row r="541" spans="2:7" x14ac:dyDescent="0.25">
      <c r="B541" s="304"/>
      <c r="C541" s="304"/>
      <c r="F541" s="304"/>
      <c r="G541" s="304"/>
    </row>
    <row r="542" spans="2:7" x14ac:dyDescent="0.25">
      <c r="B542" s="304"/>
      <c r="C542" s="304"/>
      <c r="F542" s="304"/>
      <c r="G542" s="304"/>
    </row>
    <row r="543" spans="2:7" x14ac:dyDescent="0.25">
      <c r="B543" s="304"/>
      <c r="C543" s="304"/>
      <c r="F543" s="304"/>
      <c r="G543" s="304"/>
    </row>
    <row r="544" spans="2:7" x14ac:dyDescent="0.25">
      <c r="B544" s="304"/>
      <c r="C544" s="304"/>
      <c r="F544" s="304"/>
      <c r="G544" s="304"/>
    </row>
    <row r="545" spans="2:7" x14ac:dyDescent="0.25">
      <c r="B545" s="304"/>
      <c r="C545" s="304"/>
      <c r="F545" s="304"/>
      <c r="G545" s="304"/>
    </row>
    <row r="546" spans="2:7" x14ac:dyDescent="0.25">
      <c r="B546" s="304"/>
      <c r="C546" s="304"/>
      <c r="F546" s="304"/>
      <c r="G546" s="304"/>
    </row>
    <row r="547" spans="2:7" x14ac:dyDescent="0.25">
      <c r="B547" s="304"/>
      <c r="C547" s="304"/>
      <c r="F547" s="304"/>
      <c r="G547" s="304"/>
    </row>
    <row r="548" spans="2:7" x14ac:dyDescent="0.25">
      <c r="B548" s="304"/>
      <c r="C548" s="304"/>
      <c r="F548" s="304"/>
      <c r="G548" s="304"/>
    </row>
    <row r="549" spans="2:7" x14ac:dyDescent="0.25">
      <c r="B549" s="304"/>
      <c r="C549" s="304"/>
      <c r="F549" s="304"/>
      <c r="G549" s="304"/>
    </row>
    <row r="550" spans="2:7" x14ac:dyDescent="0.25">
      <c r="B550" s="304"/>
      <c r="C550" s="304"/>
      <c r="F550" s="304"/>
      <c r="G550" s="304"/>
    </row>
    <row r="551" spans="2:7" x14ac:dyDescent="0.25">
      <c r="B551" s="304"/>
      <c r="C551" s="304"/>
      <c r="F551" s="304"/>
      <c r="G551" s="304"/>
    </row>
    <row r="552" spans="2:7" x14ac:dyDescent="0.25">
      <c r="B552" s="304"/>
      <c r="C552" s="304"/>
      <c r="F552" s="304"/>
      <c r="G552" s="304"/>
    </row>
    <row r="553" spans="2:7" x14ac:dyDescent="0.25">
      <c r="B553" s="304"/>
      <c r="C553" s="304"/>
      <c r="F553" s="304"/>
      <c r="G553" s="304"/>
    </row>
    <row r="554" spans="2:7" x14ac:dyDescent="0.25">
      <c r="B554" s="304"/>
      <c r="C554" s="304"/>
      <c r="F554" s="304"/>
      <c r="G554" s="304"/>
    </row>
    <row r="555" spans="2:7" x14ac:dyDescent="0.25">
      <c r="B555" s="304"/>
      <c r="C555" s="304"/>
      <c r="F555" s="304"/>
      <c r="G555" s="304"/>
    </row>
    <row r="556" spans="2:7" x14ac:dyDescent="0.25">
      <c r="B556" s="304"/>
      <c r="C556" s="304"/>
      <c r="F556" s="304"/>
      <c r="G556" s="304"/>
    </row>
    <row r="557" spans="2:7" x14ac:dyDescent="0.25">
      <c r="B557" s="304"/>
      <c r="C557" s="304"/>
      <c r="F557" s="304"/>
      <c r="G557" s="304"/>
    </row>
    <row r="558" spans="2:7" x14ac:dyDescent="0.25">
      <c r="B558" s="304"/>
      <c r="C558" s="304"/>
      <c r="F558" s="304"/>
      <c r="G558" s="304"/>
    </row>
    <row r="559" spans="2:7" x14ac:dyDescent="0.25">
      <c r="B559" s="304"/>
      <c r="C559" s="304"/>
      <c r="F559" s="304"/>
      <c r="G559" s="304"/>
    </row>
    <row r="560" spans="2:7" x14ac:dyDescent="0.25">
      <c r="B560" s="304"/>
      <c r="C560" s="304"/>
      <c r="F560" s="304"/>
      <c r="G560" s="304"/>
    </row>
    <row r="561" spans="2:7" x14ac:dyDescent="0.25">
      <c r="B561" s="304"/>
      <c r="C561" s="304"/>
      <c r="F561" s="304"/>
      <c r="G561" s="304"/>
    </row>
    <row r="562" spans="2:7" x14ac:dyDescent="0.25">
      <c r="B562" s="304"/>
      <c r="C562" s="304"/>
      <c r="F562" s="304"/>
      <c r="G562" s="304"/>
    </row>
    <row r="563" spans="2:7" x14ac:dyDescent="0.25">
      <c r="B563" s="304"/>
      <c r="C563" s="304"/>
      <c r="F563" s="304"/>
      <c r="G563" s="304"/>
    </row>
    <row r="564" spans="2:7" x14ac:dyDescent="0.25">
      <c r="B564" s="304"/>
      <c r="C564" s="304"/>
      <c r="F564" s="304"/>
      <c r="G564" s="304"/>
    </row>
    <row r="565" spans="2:7" x14ac:dyDescent="0.25">
      <c r="B565" s="304"/>
      <c r="C565" s="304"/>
      <c r="F565" s="304"/>
      <c r="G565" s="304"/>
    </row>
    <row r="566" spans="2:7" x14ac:dyDescent="0.25">
      <c r="B566" s="304"/>
      <c r="C566" s="304"/>
      <c r="F566" s="304"/>
      <c r="G566" s="304"/>
    </row>
    <row r="567" spans="2:7" x14ac:dyDescent="0.25">
      <c r="B567" s="304"/>
      <c r="C567" s="304"/>
      <c r="F567" s="304"/>
      <c r="G567" s="304"/>
    </row>
    <row r="568" spans="2:7" x14ac:dyDescent="0.25">
      <c r="B568" s="304"/>
      <c r="C568" s="304"/>
      <c r="F568" s="304"/>
      <c r="G568" s="304"/>
    </row>
    <row r="569" spans="2:7" x14ac:dyDescent="0.25">
      <c r="B569" s="304"/>
      <c r="C569" s="304"/>
      <c r="F569" s="304"/>
      <c r="G569" s="304"/>
    </row>
    <row r="570" spans="2:7" x14ac:dyDescent="0.25">
      <c r="B570" s="304"/>
      <c r="C570" s="304"/>
      <c r="F570" s="304"/>
      <c r="G570" s="304"/>
    </row>
    <row r="571" spans="2:7" x14ac:dyDescent="0.25">
      <c r="B571" s="304"/>
      <c r="C571" s="304"/>
      <c r="F571" s="304"/>
      <c r="G571" s="304"/>
    </row>
    <row r="572" spans="2:7" x14ac:dyDescent="0.25">
      <c r="B572" s="304"/>
      <c r="C572" s="304"/>
      <c r="F572" s="304"/>
      <c r="G572" s="304"/>
    </row>
    <row r="573" spans="2:7" x14ac:dyDescent="0.25">
      <c r="B573" s="304"/>
      <c r="C573" s="304"/>
      <c r="F573" s="304"/>
      <c r="G573" s="304"/>
    </row>
    <row r="574" spans="2:7" x14ac:dyDescent="0.25">
      <c r="B574" s="304"/>
      <c r="C574" s="304"/>
      <c r="F574" s="304"/>
      <c r="G574" s="304"/>
    </row>
    <row r="575" spans="2:7" x14ac:dyDescent="0.25">
      <c r="B575" s="304"/>
      <c r="C575" s="304"/>
      <c r="F575" s="304"/>
      <c r="G575" s="304"/>
    </row>
    <row r="576" spans="2:7" x14ac:dyDescent="0.25">
      <c r="B576" s="304"/>
      <c r="C576" s="304"/>
      <c r="F576" s="304"/>
      <c r="G576" s="304"/>
    </row>
    <row r="577" spans="2:7" x14ac:dyDescent="0.25">
      <c r="B577" s="304"/>
      <c r="C577" s="304"/>
      <c r="F577" s="304"/>
      <c r="G577" s="304"/>
    </row>
    <row r="578" spans="2:7" x14ac:dyDescent="0.25">
      <c r="B578" s="304"/>
      <c r="C578" s="304"/>
      <c r="F578" s="304"/>
      <c r="G578" s="304"/>
    </row>
    <row r="579" spans="2:7" x14ac:dyDescent="0.25">
      <c r="B579" s="304"/>
      <c r="C579" s="304"/>
      <c r="F579" s="304"/>
      <c r="G579" s="304"/>
    </row>
    <row r="580" spans="2:7" x14ac:dyDescent="0.25">
      <c r="B580" s="304"/>
      <c r="C580" s="304"/>
      <c r="F580" s="304"/>
      <c r="G580" s="304"/>
    </row>
    <row r="581" spans="2:7" x14ac:dyDescent="0.25">
      <c r="B581" s="304"/>
      <c r="C581" s="304"/>
      <c r="F581" s="304"/>
      <c r="G581" s="304"/>
    </row>
    <row r="582" spans="2:7" x14ac:dyDescent="0.25">
      <c r="B582" s="304"/>
      <c r="C582" s="304"/>
      <c r="F582" s="304"/>
      <c r="G582" s="304"/>
    </row>
    <row r="583" spans="2:7" x14ac:dyDescent="0.25">
      <c r="B583" s="304"/>
      <c r="C583" s="304"/>
      <c r="F583" s="304"/>
      <c r="G583" s="304"/>
    </row>
    <row r="584" spans="2:7" x14ac:dyDescent="0.25">
      <c r="B584" s="304"/>
      <c r="C584" s="304"/>
      <c r="F584" s="304"/>
      <c r="G584" s="304"/>
    </row>
    <row r="585" spans="2:7" x14ac:dyDescent="0.25">
      <c r="B585" s="304"/>
      <c r="C585" s="304"/>
      <c r="F585" s="304"/>
      <c r="G585" s="304"/>
    </row>
    <row r="586" spans="2:7" x14ac:dyDescent="0.25">
      <c r="B586" s="304"/>
      <c r="C586" s="304"/>
      <c r="F586" s="304"/>
      <c r="G586" s="304"/>
    </row>
    <row r="587" spans="2:7" x14ac:dyDescent="0.25">
      <c r="B587" s="304"/>
      <c r="C587" s="304"/>
      <c r="F587" s="304"/>
      <c r="G587" s="304"/>
    </row>
    <row r="588" spans="2:7" x14ac:dyDescent="0.25">
      <c r="B588" s="304"/>
      <c r="C588" s="304"/>
      <c r="F588" s="304"/>
      <c r="G588" s="304"/>
    </row>
    <row r="589" spans="2:7" x14ac:dyDescent="0.25">
      <c r="B589" s="304"/>
      <c r="C589" s="304"/>
      <c r="F589" s="304"/>
      <c r="G589" s="304"/>
    </row>
    <row r="590" spans="2:7" x14ac:dyDescent="0.25">
      <c r="B590" s="304"/>
      <c r="C590" s="304"/>
      <c r="F590" s="304"/>
      <c r="G590" s="304"/>
    </row>
    <row r="591" spans="2:7" x14ac:dyDescent="0.25">
      <c r="B591" s="304"/>
      <c r="C591" s="304"/>
      <c r="F591" s="304"/>
      <c r="G591" s="304"/>
    </row>
    <row r="592" spans="2:7" x14ac:dyDescent="0.25">
      <c r="B592" s="304"/>
      <c r="C592" s="304"/>
      <c r="F592" s="304"/>
      <c r="G592" s="304"/>
    </row>
    <row r="593" spans="2:7" x14ac:dyDescent="0.25">
      <c r="B593" s="304"/>
      <c r="C593" s="304"/>
      <c r="F593" s="304"/>
      <c r="G593" s="304"/>
    </row>
    <row r="594" spans="2:7" x14ac:dyDescent="0.25">
      <c r="B594" s="304"/>
      <c r="C594" s="304"/>
      <c r="F594" s="304"/>
      <c r="G594" s="304"/>
    </row>
    <row r="595" spans="2:7" x14ac:dyDescent="0.25">
      <c r="B595" s="304"/>
      <c r="C595" s="304"/>
      <c r="F595" s="304"/>
      <c r="G595" s="304"/>
    </row>
    <row r="596" spans="2:7" x14ac:dyDescent="0.25">
      <c r="B596" s="304"/>
      <c r="C596" s="304"/>
      <c r="F596" s="304"/>
      <c r="G596" s="304"/>
    </row>
    <row r="597" spans="2:7" x14ac:dyDescent="0.25">
      <c r="B597" s="304"/>
      <c r="C597" s="304"/>
      <c r="F597" s="304"/>
      <c r="G597" s="304"/>
    </row>
    <row r="598" spans="2:7" x14ac:dyDescent="0.25">
      <c r="B598" s="304"/>
      <c r="C598" s="304"/>
      <c r="F598" s="304"/>
      <c r="G598" s="304"/>
    </row>
    <row r="599" spans="2:7" x14ac:dyDescent="0.25">
      <c r="B599" s="304"/>
      <c r="C599" s="304"/>
      <c r="F599" s="304"/>
      <c r="G599" s="304"/>
    </row>
    <row r="600" spans="2:7" x14ac:dyDescent="0.25">
      <c r="B600" s="304"/>
      <c r="C600" s="304"/>
      <c r="F600" s="304"/>
      <c r="G600" s="304"/>
    </row>
    <row r="601" spans="2:7" x14ac:dyDescent="0.25">
      <c r="B601" s="304"/>
      <c r="C601" s="304"/>
      <c r="F601" s="304"/>
      <c r="G601" s="304"/>
    </row>
    <row r="602" spans="2:7" x14ac:dyDescent="0.25">
      <c r="B602" s="304"/>
      <c r="C602" s="304"/>
      <c r="F602" s="304"/>
      <c r="G602" s="304"/>
    </row>
    <row r="603" spans="2:7" x14ac:dyDescent="0.25">
      <c r="B603" s="304"/>
      <c r="C603" s="304"/>
      <c r="F603" s="304"/>
      <c r="G603" s="304"/>
    </row>
    <row r="604" spans="2:7" x14ac:dyDescent="0.25">
      <c r="B604" s="304"/>
      <c r="C604" s="304"/>
      <c r="F604" s="304"/>
      <c r="G604" s="304"/>
    </row>
    <row r="605" spans="2:7" x14ac:dyDescent="0.25">
      <c r="B605" s="304"/>
      <c r="C605" s="304"/>
      <c r="F605" s="304"/>
      <c r="G605" s="304"/>
    </row>
    <row r="606" spans="2:7" x14ac:dyDescent="0.25">
      <c r="B606" s="304"/>
      <c r="C606" s="304"/>
      <c r="F606" s="304"/>
      <c r="G606" s="304"/>
    </row>
    <row r="607" spans="2:7" x14ac:dyDescent="0.25">
      <c r="B607" s="304"/>
      <c r="C607" s="304"/>
      <c r="F607" s="304"/>
      <c r="G607" s="304"/>
    </row>
    <row r="608" spans="2:7" x14ac:dyDescent="0.25">
      <c r="B608" s="304"/>
      <c r="C608" s="304"/>
      <c r="F608" s="304"/>
      <c r="G608" s="304"/>
    </row>
    <row r="609" spans="2:7" x14ac:dyDescent="0.25">
      <c r="B609" s="304"/>
      <c r="C609" s="304"/>
      <c r="F609" s="304"/>
      <c r="G609" s="304"/>
    </row>
    <row r="610" spans="2:7" x14ac:dyDescent="0.25">
      <c r="B610" s="304"/>
      <c r="C610" s="304"/>
      <c r="F610" s="304"/>
      <c r="G610" s="304"/>
    </row>
    <row r="611" spans="2:7" x14ac:dyDescent="0.25">
      <c r="B611" s="304"/>
      <c r="C611" s="304"/>
      <c r="F611" s="304"/>
      <c r="G611" s="304"/>
    </row>
    <row r="612" spans="2:7" x14ac:dyDescent="0.25">
      <c r="B612" s="304"/>
      <c r="C612" s="304"/>
      <c r="F612" s="304"/>
      <c r="G612" s="304"/>
    </row>
    <row r="613" spans="2:7" x14ac:dyDescent="0.25">
      <c r="B613" s="304"/>
      <c r="C613" s="304"/>
      <c r="F613" s="304"/>
      <c r="G613" s="304"/>
    </row>
    <row r="614" spans="2:7" x14ac:dyDescent="0.25">
      <c r="B614" s="304"/>
      <c r="C614" s="304"/>
      <c r="F614" s="304"/>
      <c r="G614" s="304"/>
    </row>
    <row r="615" spans="2:7" x14ac:dyDescent="0.25">
      <c r="B615" s="304"/>
      <c r="C615" s="304"/>
      <c r="F615" s="304"/>
      <c r="G615" s="304"/>
    </row>
    <row r="616" spans="2:7" x14ac:dyDescent="0.25">
      <c r="B616" s="304"/>
      <c r="C616" s="304"/>
      <c r="F616" s="304"/>
      <c r="G616" s="304"/>
    </row>
    <row r="617" spans="2:7" x14ac:dyDescent="0.25">
      <c r="B617" s="304"/>
      <c r="C617" s="304"/>
      <c r="F617" s="304"/>
      <c r="G617" s="304"/>
    </row>
    <row r="618" spans="2:7" x14ac:dyDescent="0.25">
      <c r="B618" s="304"/>
      <c r="C618" s="304"/>
      <c r="F618" s="304"/>
      <c r="G618" s="304"/>
    </row>
    <row r="619" spans="2:7" x14ac:dyDescent="0.25">
      <c r="B619" s="304"/>
      <c r="C619" s="304"/>
      <c r="F619" s="304"/>
      <c r="G619" s="304"/>
    </row>
    <row r="620" spans="2:7" x14ac:dyDescent="0.25">
      <c r="B620" s="304"/>
      <c r="C620" s="304"/>
      <c r="F620" s="304"/>
      <c r="G620" s="304"/>
    </row>
    <row r="621" spans="2:7" x14ac:dyDescent="0.25">
      <c r="B621" s="304"/>
      <c r="C621" s="304"/>
      <c r="F621" s="304"/>
      <c r="G621" s="304"/>
    </row>
    <row r="622" spans="2:7" x14ac:dyDescent="0.25">
      <c r="B622" s="304"/>
      <c r="C622" s="304"/>
      <c r="F622" s="304"/>
      <c r="G622" s="304"/>
    </row>
    <row r="623" spans="2:7" x14ac:dyDescent="0.25">
      <c r="B623" s="304"/>
      <c r="C623" s="304"/>
      <c r="F623" s="304"/>
      <c r="G623" s="304"/>
    </row>
    <row r="624" spans="2:7" x14ac:dyDescent="0.25">
      <c r="B624" s="304"/>
      <c r="C624" s="304"/>
      <c r="F624" s="304"/>
      <c r="G624" s="304"/>
    </row>
    <row r="625" spans="2:7" x14ac:dyDescent="0.25">
      <c r="B625" s="304"/>
      <c r="C625" s="304"/>
      <c r="F625" s="304"/>
      <c r="G625" s="304"/>
    </row>
    <row r="626" spans="2:7" x14ac:dyDescent="0.25">
      <c r="B626" s="304"/>
      <c r="C626" s="304"/>
      <c r="F626" s="304"/>
      <c r="G626" s="304"/>
    </row>
    <row r="627" spans="2:7" x14ac:dyDescent="0.25">
      <c r="B627" s="304"/>
      <c r="C627" s="304"/>
      <c r="F627" s="304"/>
      <c r="G627" s="304"/>
    </row>
    <row r="628" spans="2:7" x14ac:dyDescent="0.25">
      <c r="B628" s="304"/>
      <c r="C628" s="304"/>
      <c r="F628" s="304"/>
      <c r="G628" s="304"/>
    </row>
    <row r="629" spans="2:7" x14ac:dyDescent="0.25">
      <c r="B629" s="304"/>
      <c r="C629" s="304"/>
      <c r="F629" s="304"/>
      <c r="G629" s="304"/>
    </row>
    <row r="630" spans="2:7" x14ac:dyDescent="0.25">
      <c r="B630" s="304"/>
      <c r="C630" s="304"/>
      <c r="F630" s="304"/>
      <c r="G630" s="304"/>
    </row>
    <row r="631" spans="2:7" x14ac:dyDescent="0.25">
      <c r="B631" s="304"/>
      <c r="C631" s="304"/>
      <c r="F631" s="304"/>
      <c r="G631" s="304"/>
    </row>
    <row r="632" spans="2:7" x14ac:dyDescent="0.25">
      <c r="B632" s="304"/>
      <c r="C632" s="304"/>
      <c r="F632" s="304"/>
      <c r="G632" s="304"/>
    </row>
    <row r="633" spans="2:7" x14ac:dyDescent="0.25">
      <c r="B633" s="304"/>
      <c r="C633" s="304"/>
      <c r="F633" s="304"/>
      <c r="G633" s="304"/>
    </row>
    <row r="634" spans="2:7" x14ac:dyDescent="0.25">
      <c r="B634" s="304"/>
      <c r="C634" s="304"/>
      <c r="F634" s="304"/>
      <c r="G634" s="304"/>
    </row>
    <row r="635" spans="2:7" x14ac:dyDescent="0.25">
      <c r="B635" s="304"/>
      <c r="C635" s="304"/>
      <c r="F635" s="304"/>
      <c r="G635" s="304"/>
    </row>
    <row r="636" spans="2:7" x14ac:dyDescent="0.25">
      <c r="B636" s="304"/>
      <c r="C636" s="304"/>
      <c r="F636" s="304"/>
      <c r="G636" s="304"/>
    </row>
    <row r="637" spans="2:7" x14ac:dyDescent="0.25">
      <c r="B637" s="304"/>
      <c r="C637" s="304"/>
      <c r="F637" s="304"/>
      <c r="G637" s="304"/>
    </row>
    <row r="638" spans="2:7" x14ac:dyDescent="0.25">
      <c r="B638" s="304"/>
      <c r="C638" s="304"/>
      <c r="F638" s="304"/>
      <c r="G638" s="304"/>
    </row>
    <row r="639" spans="2:7" x14ac:dyDescent="0.25">
      <c r="B639" s="304"/>
      <c r="C639" s="304"/>
      <c r="F639" s="304"/>
      <c r="G639" s="304"/>
    </row>
    <row r="640" spans="2:7" x14ac:dyDescent="0.25">
      <c r="B640" s="304"/>
      <c r="C640" s="304"/>
      <c r="F640" s="304"/>
      <c r="G640" s="304"/>
    </row>
    <row r="641" spans="2:7" x14ac:dyDescent="0.25">
      <c r="B641" s="304"/>
      <c r="C641" s="304"/>
      <c r="F641" s="304"/>
      <c r="G641" s="304"/>
    </row>
    <row r="642" spans="2:7" x14ac:dyDescent="0.25">
      <c r="B642" s="304"/>
      <c r="C642" s="304"/>
      <c r="F642" s="304"/>
      <c r="G642" s="304"/>
    </row>
    <row r="643" spans="2:7" x14ac:dyDescent="0.25">
      <c r="B643" s="304"/>
      <c r="C643" s="304"/>
      <c r="F643" s="304"/>
      <c r="G643" s="304"/>
    </row>
    <row r="644" spans="2:7" x14ac:dyDescent="0.25">
      <c r="B644" s="304"/>
      <c r="C644" s="304"/>
      <c r="F644" s="304"/>
      <c r="G644" s="304"/>
    </row>
    <row r="645" spans="2:7" x14ac:dyDescent="0.25">
      <c r="B645" s="304"/>
      <c r="C645" s="304"/>
      <c r="F645" s="304"/>
      <c r="G645" s="304"/>
    </row>
    <row r="646" spans="2:7" x14ac:dyDescent="0.25">
      <c r="B646" s="304"/>
      <c r="C646" s="304"/>
      <c r="F646" s="304"/>
      <c r="G646" s="304"/>
    </row>
    <row r="647" spans="2:7" x14ac:dyDescent="0.25">
      <c r="B647" s="304"/>
      <c r="C647" s="304"/>
      <c r="F647" s="304"/>
      <c r="G647" s="304"/>
    </row>
    <row r="648" spans="2:7" x14ac:dyDescent="0.25">
      <c r="B648" s="304"/>
      <c r="C648" s="304"/>
      <c r="F648" s="304"/>
      <c r="G648" s="304"/>
    </row>
    <row r="649" spans="2:7" x14ac:dyDescent="0.25">
      <c r="B649" s="304"/>
      <c r="C649" s="304"/>
      <c r="F649" s="304"/>
      <c r="G649" s="304"/>
    </row>
    <row r="650" spans="2:7" x14ac:dyDescent="0.25">
      <c r="B650" s="304"/>
      <c r="C650" s="304"/>
      <c r="F650" s="304"/>
      <c r="G650" s="304"/>
    </row>
    <row r="651" spans="2:7" x14ac:dyDescent="0.25">
      <c r="B651" s="304"/>
      <c r="C651" s="304"/>
      <c r="F651" s="304"/>
      <c r="G651" s="304"/>
    </row>
    <row r="652" spans="2:7" x14ac:dyDescent="0.25">
      <c r="B652" s="304"/>
      <c r="C652" s="304"/>
      <c r="F652" s="304"/>
      <c r="G652" s="304"/>
    </row>
    <row r="653" spans="2:7" x14ac:dyDescent="0.25">
      <c r="B653" s="304"/>
      <c r="C653" s="304"/>
      <c r="F653" s="304"/>
      <c r="G653" s="304"/>
    </row>
    <row r="654" spans="2:7" x14ac:dyDescent="0.25">
      <c r="B654" s="304"/>
      <c r="C654" s="304"/>
      <c r="F654" s="304"/>
      <c r="G654" s="304"/>
    </row>
    <row r="655" spans="2:7" x14ac:dyDescent="0.25">
      <c r="B655" s="304"/>
      <c r="C655" s="304"/>
      <c r="F655" s="304"/>
      <c r="G655" s="304"/>
    </row>
    <row r="656" spans="2:7" x14ac:dyDescent="0.25">
      <c r="B656" s="304"/>
      <c r="C656" s="304"/>
      <c r="F656" s="304"/>
      <c r="G656" s="304"/>
    </row>
    <row r="657" spans="2:7" x14ac:dyDescent="0.25">
      <c r="B657" s="304"/>
      <c r="C657" s="304"/>
      <c r="F657" s="304"/>
      <c r="G657" s="304"/>
    </row>
    <row r="658" spans="2:7" x14ac:dyDescent="0.25">
      <c r="B658" s="304"/>
      <c r="C658" s="304"/>
      <c r="F658" s="304"/>
      <c r="G658" s="304"/>
    </row>
    <row r="659" spans="2:7" x14ac:dyDescent="0.25">
      <c r="B659" s="304"/>
      <c r="C659" s="304"/>
      <c r="F659" s="304"/>
      <c r="G659" s="304"/>
    </row>
    <row r="660" spans="2:7" x14ac:dyDescent="0.25">
      <c r="B660" s="304"/>
      <c r="C660" s="304"/>
      <c r="F660" s="304"/>
      <c r="G660" s="304"/>
    </row>
    <row r="661" spans="2:7" x14ac:dyDescent="0.25">
      <c r="B661" s="304"/>
      <c r="C661" s="304"/>
      <c r="F661" s="304"/>
      <c r="G661" s="304"/>
    </row>
    <row r="662" spans="2:7" x14ac:dyDescent="0.25">
      <c r="B662" s="304"/>
      <c r="C662" s="304"/>
      <c r="F662" s="304"/>
      <c r="G662" s="304"/>
    </row>
    <row r="663" spans="2:7" x14ac:dyDescent="0.25">
      <c r="B663" s="304"/>
      <c r="C663" s="304"/>
      <c r="F663" s="304"/>
      <c r="G663" s="304"/>
    </row>
    <row r="664" spans="2:7" x14ac:dyDescent="0.25">
      <c r="B664" s="304"/>
      <c r="C664" s="304"/>
      <c r="F664" s="304"/>
      <c r="G664" s="304"/>
    </row>
    <row r="665" spans="2:7" x14ac:dyDescent="0.25">
      <c r="B665" s="304"/>
      <c r="C665" s="304"/>
      <c r="F665" s="304"/>
      <c r="G665" s="304"/>
    </row>
    <row r="666" spans="2:7" x14ac:dyDescent="0.25">
      <c r="B666" s="304"/>
      <c r="C666" s="304"/>
      <c r="F666" s="304"/>
      <c r="G666" s="304"/>
    </row>
    <row r="667" spans="2:7" x14ac:dyDescent="0.25">
      <c r="B667" s="304"/>
      <c r="C667" s="304"/>
      <c r="F667" s="304"/>
      <c r="G667" s="304"/>
    </row>
    <row r="668" spans="2:7" x14ac:dyDescent="0.25">
      <c r="B668" s="304"/>
      <c r="C668" s="304"/>
      <c r="F668" s="304"/>
      <c r="G668" s="304"/>
    </row>
    <row r="669" spans="2:7" x14ac:dyDescent="0.25">
      <c r="B669" s="304"/>
      <c r="C669" s="304"/>
      <c r="F669" s="304"/>
      <c r="G669" s="304"/>
    </row>
    <row r="670" spans="2:7" x14ac:dyDescent="0.25">
      <c r="B670" s="304"/>
      <c r="C670" s="304"/>
      <c r="F670" s="304"/>
      <c r="G670" s="304"/>
    </row>
    <row r="671" spans="2:7" x14ac:dyDescent="0.25">
      <c r="B671" s="304"/>
      <c r="C671" s="304"/>
      <c r="F671" s="304"/>
      <c r="G671" s="304"/>
    </row>
    <row r="672" spans="2:7" x14ac:dyDescent="0.25">
      <c r="B672" s="304"/>
      <c r="C672" s="304"/>
      <c r="F672" s="304"/>
      <c r="G672" s="304"/>
    </row>
    <row r="673" spans="2:7" x14ac:dyDescent="0.25">
      <c r="B673" s="304"/>
      <c r="C673" s="304"/>
      <c r="F673" s="304"/>
      <c r="G673" s="304"/>
    </row>
    <row r="674" spans="2:7" x14ac:dyDescent="0.25">
      <c r="B674" s="304"/>
      <c r="C674" s="304"/>
      <c r="F674" s="304"/>
      <c r="G674" s="304"/>
    </row>
    <row r="675" spans="2:7" x14ac:dyDescent="0.25">
      <c r="B675" s="304"/>
      <c r="C675" s="304"/>
      <c r="F675" s="304"/>
      <c r="G675" s="304"/>
    </row>
    <row r="676" spans="2:7" x14ac:dyDescent="0.25">
      <c r="B676" s="304"/>
      <c r="C676" s="304"/>
      <c r="F676" s="304"/>
      <c r="G676" s="304"/>
    </row>
    <row r="677" spans="2:7" x14ac:dyDescent="0.25">
      <c r="B677" s="304"/>
      <c r="C677" s="304"/>
      <c r="F677" s="304"/>
      <c r="G677" s="304"/>
    </row>
    <row r="678" spans="2:7" x14ac:dyDescent="0.25">
      <c r="B678" s="304"/>
      <c r="C678" s="304"/>
      <c r="F678" s="304"/>
      <c r="G678" s="304"/>
    </row>
    <row r="679" spans="2:7" x14ac:dyDescent="0.25">
      <c r="B679" s="304"/>
      <c r="C679" s="304"/>
      <c r="F679" s="304"/>
      <c r="G679" s="304"/>
    </row>
    <row r="680" spans="2:7" x14ac:dyDescent="0.25">
      <c r="B680" s="304"/>
      <c r="C680" s="304"/>
      <c r="F680" s="304"/>
      <c r="G680" s="304"/>
    </row>
    <row r="681" spans="2:7" x14ac:dyDescent="0.25">
      <c r="B681" s="304"/>
      <c r="C681" s="304"/>
      <c r="F681" s="304"/>
      <c r="G681" s="304"/>
    </row>
    <row r="682" spans="2:7" x14ac:dyDescent="0.25">
      <c r="B682" s="304"/>
      <c r="C682" s="304"/>
      <c r="F682" s="304"/>
      <c r="G682" s="304"/>
    </row>
    <row r="683" spans="2:7" x14ac:dyDescent="0.25">
      <c r="B683" s="304"/>
      <c r="C683" s="304"/>
      <c r="F683" s="304"/>
      <c r="G683" s="304"/>
    </row>
    <row r="684" spans="2:7" x14ac:dyDescent="0.25">
      <c r="B684" s="304"/>
      <c r="C684" s="304"/>
      <c r="F684" s="304"/>
      <c r="G684" s="304"/>
    </row>
    <row r="685" spans="2:7" x14ac:dyDescent="0.25">
      <c r="B685" s="304"/>
      <c r="C685" s="304"/>
      <c r="F685" s="304"/>
      <c r="G685" s="304"/>
    </row>
    <row r="686" spans="2:7" x14ac:dyDescent="0.25">
      <c r="B686" s="304"/>
      <c r="C686" s="304"/>
      <c r="F686" s="304"/>
      <c r="G686" s="304"/>
    </row>
    <row r="687" spans="2:7" x14ac:dyDescent="0.25">
      <c r="B687" s="304"/>
      <c r="C687" s="304"/>
      <c r="F687" s="304"/>
      <c r="G687" s="304"/>
    </row>
    <row r="688" spans="2:7" x14ac:dyDescent="0.25">
      <c r="B688" s="304"/>
      <c r="C688" s="304"/>
      <c r="F688" s="304"/>
      <c r="G688" s="304"/>
    </row>
    <row r="689" spans="2:7" x14ac:dyDescent="0.25">
      <c r="B689" s="304"/>
      <c r="C689" s="304"/>
      <c r="F689" s="304"/>
      <c r="G689" s="304"/>
    </row>
    <row r="690" spans="2:7" x14ac:dyDescent="0.25">
      <c r="B690" s="304"/>
      <c r="C690" s="304"/>
      <c r="F690" s="304"/>
      <c r="G690" s="304"/>
    </row>
    <row r="691" spans="2:7" x14ac:dyDescent="0.25">
      <c r="B691" s="304"/>
      <c r="C691" s="304"/>
      <c r="F691" s="304"/>
      <c r="G691" s="304"/>
    </row>
    <row r="692" spans="2:7" x14ac:dyDescent="0.25">
      <c r="B692" s="304"/>
      <c r="C692" s="304"/>
      <c r="F692" s="304"/>
      <c r="G692" s="304"/>
    </row>
    <row r="693" spans="2:7" x14ac:dyDescent="0.25">
      <c r="B693" s="304"/>
      <c r="C693" s="304"/>
      <c r="F693" s="304"/>
      <c r="G693" s="304"/>
    </row>
    <row r="694" spans="2:7" x14ac:dyDescent="0.25">
      <c r="B694" s="304"/>
      <c r="C694" s="304"/>
      <c r="F694" s="304"/>
      <c r="G694" s="304"/>
    </row>
    <row r="695" spans="2:7" x14ac:dyDescent="0.25">
      <c r="B695" s="304"/>
      <c r="C695" s="304"/>
      <c r="F695" s="304"/>
      <c r="G695" s="304"/>
    </row>
    <row r="696" spans="2:7" x14ac:dyDescent="0.25">
      <c r="B696" s="304"/>
      <c r="C696" s="304"/>
      <c r="F696" s="304"/>
      <c r="G696" s="304"/>
    </row>
    <row r="697" spans="2:7" x14ac:dyDescent="0.25">
      <c r="B697" s="304"/>
      <c r="C697" s="304"/>
      <c r="F697" s="304"/>
      <c r="G697" s="304"/>
    </row>
    <row r="698" spans="2:7" x14ac:dyDescent="0.25">
      <c r="B698" s="304"/>
      <c r="C698" s="304"/>
      <c r="F698" s="304"/>
      <c r="G698" s="304"/>
    </row>
    <row r="699" spans="2:7" x14ac:dyDescent="0.25">
      <c r="B699" s="304"/>
      <c r="C699" s="304"/>
      <c r="F699" s="304"/>
      <c r="G699" s="304"/>
    </row>
    <row r="700" spans="2:7" x14ac:dyDescent="0.25">
      <c r="B700" s="304"/>
      <c r="C700" s="304"/>
      <c r="F700" s="304"/>
      <c r="G700" s="304"/>
    </row>
    <row r="701" spans="2:7" x14ac:dyDescent="0.25">
      <c r="B701" s="304"/>
      <c r="C701" s="304"/>
      <c r="F701" s="304"/>
      <c r="G701" s="304"/>
    </row>
    <row r="702" spans="2:7" x14ac:dyDescent="0.25">
      <c r="B702" s="304"/>
      <c r="C702" s="304"/>
      <c r="F702" s="304"/>
      <c r="G702" s="304"/>
    </row>
    <row r="703" spans="2:7" x14ac:dyDescent="0.25">
      <c r="B703" s="304"/>
      <c r="C703" s="304"/>
      <c r="F703" s="304"/>
      <c r="G703" s="304"/>
    </row>
    <row r="704" spans="2:7" x14ac:dyDescent="0.25">
      <c r="B704" s="304"/>
      <c r="C704" s="304"/>
      <c r="F704" s="304"/>
      <c r="G704" s="304"/>
    </row>
    <row r="705" spans="2:7" x14ac:dyDescent="0.25">
      <c r="B705" s="304"/>
      <c r="C705" s="304"/>
      <c r="F705" s="304"/>
      <c r="G705" s="304"/>
    </row>
    <row r="706" spans="2:7" x14ac:dyDescent="0.25">
      <c r="B706" s="304"/>
      <c r="C706" s="304"/>
      <c r="F706" s="304"/>
      <c r="G706" s="304"/>
    </row>
    <row r="707" spans="2:7" x14ac:dyDescent="0.25">
      <c r="B707" s="304"/>
      <c r="C707" s="304"/>
      <c r="F707" s="304"/>
      <c r="G707" s="304"/>
    </row>
    <row r="708" spans="2:7" x14ac:dyDescent="0.25">
      <c r="B708" s="304"/>
      <c r="C708" s="304"/>
      <c r="F708" s="304"/>
      <c r="G708" s="304"/>
    </row>
    <row r="709" spans="2:7" x14ac:dyDescent="0.25">
      <c r="B709" s="304"/>
      <c r="C709" s="304"/>
      <c r="F709" s="304"/>
      <c r="G709" s="304"/>
    </row>
    <row r="710" spans="2:7" x14ac:dyDescent="0.25">
      <c r="B710" s="304"/>
      <c r="C710" s="304"/>
      <c r="F710" s="304"/>
      <c r="G710" s="304"/>
    </row>
    <row r="711" spans="2:7" x14ac:dyDescent="0.25">
      <c r="B711" s="304"/>
      <c r="C711" s="304"/>
      <c r="F711" s="304"/>
      <c r="G711" s="304"/>
    </row>
    <row r="712" spans="2:7" x14ac:dyDescent="0.25">
      <c r="B712" s="304"/>
      <c r="C712" s="304"/>
      <c r="F712" s="304"/>
      <c r="G712" s="304"/>
    </row>
    <row r="713" spans="2:7" x14ac:dyDescent="0.25">
      <c r="B713" s="304"/>
      <c r="C713" s="304"/>
      <c r="F713" s="304"/>
      <c r="G713" s="304"/>
    </row>
    <row r="714" spans="2:7" x14ac:dyDescent="0.25">
      <c r="B714" s="304"/>
      <c r="C714" s="304"/>
      <c r="F714" s="304"/>
      <c r="G714" s="304"/>
    </row>
    <row r="715" spans="2:7" x14ac:dyDescent="0.25">
      <c r="B715" s="304"/>
      <c r="C715" s="304"/>
      <c r="F715" s="304"/>
      <c r="G715" s="304"/>
    </row>
    <row r="716" spans="2:7" x14ac:dyDescent="0.25">
      <c r="B716" s="304"/>
      <c r="C716" s="304"/>
      <c r="F716" s="304"/>
      <c r="G716" s="304"/>
    </row>
    <row r="717" spans="2:7" x14ac:dyDescent="0.25">
      <c r="B717" s="304"/>
      <c r="C717" s="304"/>
      <c r="F717" s="304"/>
      <c r="G717" s="304"/>
    </row>
    <row r="718" spans="2:7" x14ac:dyDescent="0.25">
      <c r="B718" s="304"/>
      <c r="C718" s="304"/>
      <c r="F718" s="304"/>
      <c r="G718" s="304"/>
    </row>
    <row r="719" spans="2:7" x14ac:dyDescent="0.25">
      <c r="B719" s="304"/>
      <c r="C719" s="304"/>
      <c r="F719" s="304"/>
      <c r="G719" s="304"/>
    </row>
    <row r="720" spans="2:7" x14ac:dyDescent="0.25">
      <c r="B720" s="304"/>
      <c r="C720" s="304"/>
      <c r="F720" s="304"/>
      <c r="G720" s="304"/>
    </row>
    <row r="721" spans="2:7" x14ac:dyDescent="0.25">
      <c r="B721" s="304"/>
      <c r="C721" s="304"/>
      <c r="F721" s="304"/>
      <c r="G721" s="304"/>
    </row>
    <row r="722" spans="2:7" x14ac:dyDescent="0.25">
      <c r="B722" s="304"/>
      <c r="C722" s="304"/>
      <c r="F722" s="304"/>
      <c r="G722" s="304"/>
    </row>
    <row r="723" spans="2:7" x14ac:dyDescent="0.25">
      <c r="B723" s="304"/>
      <c r="C723" s="304"/>
      <c r="F723" s="304"/>
      <c r="G723" s="304"/>
    </row>
    <row r="724" spans="2:7" x14ac:dyDescent="0.25">
      <c r="B724" s="304"/>
      <c r="C724" s="304"/>
      <c r="F724" s="304"/>
      <c r="G724" s="304"/>
    </row>
    <row r="725" spans="2:7" x14ac:dyDescent="0.25">
      <c r="B725" s="304"/>
      <c r="C725" s="304"/>
      <c r="F725" s="304"/>
      <c r="G725" s="304"/>
    </row>
    <row r="726" spans="2:7" x14ac:dyDescent="0.25">
      <c r="B726" s="304"/>
      <c r="C726" s="304"/>
      <c r="F726" s="304"/>
      <c r="G726" s="304"/>
    </row>
    <row r="727" spans="2:7" x14ac:dyDescent="0.25">
      <c r="B727" s="304"/>
      <c r="C727" s="304"/>
      <c r="F727" s="304"/>
      <c r="G727" s="304"/>
    </row>
    <row r="728" spans="2:7" x14ac:dyDescent="0.25">
      <c r="B728" s="304"/>
      <c r="C728" s="304"/>
      <c r="F728" s="304"/>
      <c r="G728" s="304"/>
    </row>
    <row r="729" spans="2:7" x14ac:dyDescent="0.25">
      <c r="B729" s="304"/>
      <c r="C729" s="304"/>
      <c r="F729" s="304"/>
      <c r="G729" s="304"/>
    </row>
    <row r="730" spans="2:7" x14ac:dyDescent="0.25">
      <c r="B730" s="304"/>
      <c r="C730" s="304"/>
      <c r="F730" s="304"/>
      <c r="G730" s="304"/>
    </row>
    <row r="731" spans="2:7" x14ac:dyDescent="0.25">
      <c r="B731" s="304"/>
      <c r="C731" s="304"/>
      <c r="F731" s="304"/>
      <c r="G731" s="304"/>
    </row>
    <row r="732" spans="2:7" x14ac:dyDescent="0.25">
      <c r="B732" s="304"/>
      <c r="C732" s="304"/>
      <c r="F732" s="304"/>
      <c r="G732" s="304"/>
    </row>
    <row r="733" spans="2:7" x14ac:dyDescent="0.25">
      <c r="B733" s="304"/>
      <c r="C733" s="304"/>
      <c r="F733" s="304"/>
      <c r="G733" s="304"/>
    </row>
    <row r="734" spans="2:7" x14ac:dyDescent="0.25">
      <c r="B734" s="304"/>
      <c r="C734" s="304"/>
      <c r="F734" s="304"/>
      <c r="G734" s="304"/>
    </row>
    <row r="735" spans="2:7" x14ac:dyDescent="0.25">
      <c r="B735" s="304"/>
      <c r="C735" s="304"/>
      <c r="F735" s="304"/>
      <c r="G735" s="304"/>
    </row>
    <row r="736" spans="2:7" x14ac:dyDescent="0.25">
      <c r="B736" s="304"/>
      <c r="C736" s="304"/>
      <c r="F736" s="304"/>
      <c r="G736" s="304"/>
    </row>
    <row r="737" spans="2:7" x14ac:dyDescent="0.25">
      <c r="B737" s="304"/>
      <c r="C737" s="304"/>
      <c r="F737" s="304"/>
      <c r="G737" s="304"/>
    </row>
    <row r="738" spans="2:7" x14ac:dyDescent="0.25">
      <c r="B738" s="304"/>
      <c r="C738" s="304"/>
      <c r="F738" s="304"/>
      <c r="G738" s="304"/>
    </row>
    <row r="739" spans="2:7" x14ac:dyDescent="0.25">
      <c r="B739" s="304"/>
      <c r="C739" s="304"/>
      <c r="F739" s="304"/>
      <c r="G739" s="304"/>
    </row>
    <row r="740" spans="2:7" x14ac:dyDescent="0.25">
      <c r="B740" s="304"/>
      <c r="C740" s="304"/>
      <c r="F740" s="304"/>
      <c r="G740" s="304"/>
    </row>
    <row r="741" spans="2:7" x14ac:dyDescent="0.25">
      <c r="B741" s="304"/>
      <c r="C741" s="304"/>
      <c r="F741" s="304"/>
      <c r="G741" s="304"/>
    </row>
    <row r="742" spans="2:7" x14ac:dyDescent="0.25">
      <c r="B742" s="304"/>
      <c r="C742" s="304"/>
      <c r="F742" s="304"/>
      <c r="G742" s="304"/>
    </row>
    <row r="743" spans="2:7" x14ac:dyDescent="0.25">
      <c r="B743" s="304"/>
      <c r="C743" s="304"/>
      <c r="F743" s="304"/>
      <c r="G743" s="304"/>
    </row>
    <row r="744" spans="2:7" x14ac:dyDescent="0.25">
      <c r="B744" s="304"/>
      <c r="C744" s="304"/>
      <c r="F744" s="304"/>
      <c r="G744" s="304"/>
    </row>
    <row r="745" spans="2:7" x14ac:dyDescent="0.25">
      <c r="B745" s="304"/>
      <c r="C745" s="304"/>
      <c r="F745" s="304"/>
      <c r="G745" s="304"/>
    </row>
    <row r="746" spans="2:7" x14ac:dyDescent="0.25">
      <c r="B746" s="304"/>
      <c r="C746" s="304"/>
      <c r="F746" s="304"/>
      <c r="G746" s="304"/>
    </row>
    <row r="747" spans="2:7" x14ac:dyDescent="0.25">
      <c r="B747" s="304"/>
      <c r="C747" s="304"/>
      <c r="F747" s="304"/>
      <c r="G747" s="304"/>
    </row>
    <row r="748" spans="2:7" x14ac:dyDescent="0.25">
      <c r="B748" s="304"/>
      <c r="C748" s="304"/>
      <c r="F748" s="304"/>
      <c r="G748" s="304"/>
    </row>
    <row r="749" spans="2:7" x14ac:dyDescent="0.25">
      <c r="B749" s="304"/>
      <c r="C749" s="304"/>
      <c r="F749" s="304"/>
      <c r="G749" s="304"/>
    </row>
    <row r="750" spans="2:7" x14ac:dyDescent="0.25">
      <c r="B750" s="304"/>
      <c r="C750" s="304"/>
      <c r="F750" s="304"/>
      <c r="G750" s="304"/>
    </row>
    <row r="751" spans="2:7" x14ac:dyDescent="0.25">
      <c r="B751" s="304"/>
      <c r="C751" s="304"/>
      <c r="F751" s="304"/>
      <c r="G751" s="304"/>
    </row>
    <row r="752" spans="2:7" x14ac:dyDescent="0.25">
      <c r="B752" s="304"/>
      <c r="C752" s="304"/>
      <c r="F752" s="304"/>
      <c r="G752" s="304"/>
    </row>
    <row r="753" spans="2:7" x14ac:dyDescent="0.25">
      <c r="B753" s="304"/>
      <c r="C753" s="304"/>
      <c r="F753" s="304"/>
      <c r="G753" s="304"/>
    </row>
    <row r="754" spans="2:7" x14ac:dyDescent="0.25">
      <c r="B754" s="304"/>
      <c r="C754" s="304"/>
      <c r="F754" s="304"/>
      <c r="G754" s="304"/>
    </row>
    <row r="755" spans="2:7" x14ac:dyDescent="0.25">
      <c r="B755" s="304"/>
      <c r="C755" s="304"/>
      <c r="F755" s="304"/>
      <c r="G755" s="304"/>
    </row>
    <row r="756" spans="2:7" x14ac:dyDescent="0.25">
      <c r="B756" s="304"/>
      <c r="C756" s="304"/>
      <c r="F756" s="304"/>
      <c r="G756" s="304"/>
    </row>
    <row r="757" spans="2:7" x14ac:dyDescent="0.25">
      <c r="B757" s="304"/>
      <c r="C757" s="304"/>
      <c r="F757" s="304"/>
      <c r="G757" s="304"/>
    </row>
    <row r="758" spans="2:7" x14ac:dyDescent="0.25">
      <c r="B758" s="304"/>
      <c r="C758" s="304"/>
      <c r="F758" s="304"/>
      <c r="G758" s="304"/>
    </row>
    <row r="759" spans="2:7" x14ac:dyDescent="0.25">
      <c r="B759" s="304"/>
      <c r="C759" s="304"/>
      <c r="F759" s="304"/>
      <c r="G759" s="304"/>
    </row>
    <row r="760" spans="2:7" x14ac:dyDescent="0.25">
      <c r="B760" s="304"/>
      <c r="C760" s="304"/>
      <c r="F760" s="304"/>
      <c r="G760" s="304"/>
    </row>
    <row r="761" spans="2:7" x14ac:dyDescent="0.25">
      <c r="B761" s="304"/>
      <c r="C761" s="304"/>
      <c r="F761" s="304"/>
      <c r="G761" s="304"/>
    </row>
    <row r="762" spans="2:7" x14ac:dyDescent="0.25">
      <c r="B762" s="304"/>
      <c r="C762" s="304"/>
      <c r="F762" s="304"/>
      <c r="G762" s="304"/>
    </row>
    <row r="763" spans="2:7" x14ac:dyDescent="0.25">
      <c r="B763" s="304"/>
      <c r="C763" s="304"/>
      <c r="F763" s="304"/>
      <c r="G763" s="304"/>
    </row>
    <row r="764" spans="2:7" x14ac:dyDescent="0.25">
      <c r="B764" s="304"/>
      <c r="C764" s="304"/>
      <c r="F764" s="304"/>
      <c r="G764" s="304"/>
    </row>
    <row r="765" spans="2:7" x14ac:dyDescent="0.25">
      <c r="B765" s="304"/>
      <c r="C765" s="304"/>
      <c r="F765" s="304"/>
      <c r="G765" s="304"/>
    </row>
    <row r="766" spans="2:7" x14ac:dyDescent="0.25">
      <c r="B766" s="304"/>
      <c r="C766" s="304"/>
      <c r="F766" s="304"/>
      <c r="G766" s="304"/>
    </row>
    <row r="767" spans="2:7" x14ac:dyDescent="0.25">
      <c r="B767" s="304"/>
      <c r="C767" s="304"/>
      <c r="F767" s="304"/>
      <c r="G767" s="304"/>
    </row>
    <row r="768" spans="2:7" x14ac:dyDescent="0.25">
      <c r="B768" s="304"/>
      <c r="C768" s="304"/>
      <c r="F768" s="304"/>
      <c r="G768" s="304"/>
    </row>
    <row r="769" spans="2:7" x14ac:dyDescent="0.25">
      <c r="B769" s="304"/>
      <c r="C769" s="304"/>
      <c r="F769" s="304"/>
      <c r="G769" s="304"/>
    </row>
    <row r="770" spans="2:7" x14ac:dyDescent="0.25">
      <c r="B770" s="304"/>
      <c r="C770" s="304"/>
      <c r="F770" s="304"/>
      <c r="G770" s="304"/>
    </row>
    <row r="771" spans="2:7" x14ac:dyDescent="0.25">
      <c r="B771" s="304"/>
      <c r="C771" s="304"/>
      <c r="F771" s="304"/>
      <c r="G771" s="304"/>
    </row>
    <row r="772" spans="2:7" x14ac:dyDescent="0.25">
      <c r="B772" s="304"/>
      <c r="C772" s="304"/>
      <c r="F772" s="304"/>
      <c r="G772" s="304"/>
    </row>
    <row r="773" spans="2:7" x14ac:dyDescent="0.25">
      <c r="B773" s="304"/>
      <c r="C773" s="304"/>
      <c r="F773" s="304"/>
      <c r="G773" s="304"/>
    </row>
    <row r="774" spans="2:7" x14ac:dyDescent="0.25">
      <c r="B774" s="304"/>
      <c r="C774" s="304"/>
      <c r="F774" s="304"/>
      <c r="G774" s="304"/>
    </row>
    <row r="775" spans="2:7" x14ac:dyDescent="0.25">
      <c r="B775" s="304"/>
      <c r="C775" s="304"/>
      <c r="F775" s="304"/>
      <c r="G775" s="304"/>
    </row>
    <row r="776" spans="2:7" x14ac:dyDescent="0.25">
      <c r="B776" s="304"/>
      <c r="C776" s="304"/>
      <c r="F776" s="304"/>
      <c r="G776" s="304"/>
    </row>
    <row r="777" spans="2:7" x14ac:dyDescent="0.25">
      <c r="B777" s="304"/>
      <c r="C777" s="304"/>
      <c r="F777" s="304"/>
      <c r="G777" s="304"/>
    </row>
    <row r="778" spans="2:7" x14ac:dyDescent="0.25">
      <c r="B778" s="304"/>
      <c r="C778" s="304"/>
      <c r="F778" s="304"/>
      <c r="G778" s="304"/>
    </row>
    <row r="779" spans="2:7" x14ac:dyDescent="0.25">
      <c r="B779" s="304"/>
      <c r="C779" s="304"/>
      <c r="F779" s="304"/>
      <c r="G779" s="304"/>
    </row>
    <row r="780" spans="2:7" x14ac:dyDescent="0.25">
      <c r="B780" s="304"/>
      <c r="C780" s="304"/>
      <c r="F780" s="304"/>
      <c r="G780" s="304"/>
    </row>
    <row r="781" spans="2:7" x14ac:dyDescent="0.25">
      <c r="B781" s="304"/>
      <c r="C781" s="304"/>
      <c r="F781" s="304"/>
      <c r="G781" s="304"/>
    </row>
    <row r="782" spans="2:7" x14ac:dyDescent="0.25">
      <c r="B782" s="304"/>
      <c r="C782" s="304"/>
      <c r="F782" s="304"/>
      <c r="G782" s="304"/>
    </row>
    <row r="783" spans="2:7" x14ac:dyDescent="0.25">
      <c r="B783" s="304"/>
      <c r="C783" s="304"/>
      <c r="F783" s="304"/>
      <c r="G783" s="304"/>
    </row>
    <row r="784" spans="2:7" x14ac:dyDescent="0.25">
      <c r="B784" s="304"/>
      <c r="C784" s="304"/>
      <c r="F784" s="304"/>
      <c r="G784" s="304"/>
    </row>
    <row r="785" spans="2:7" x14ac:dyDescent="0.25">
      <c r="B785" s="304"/>
      <c r="C785" s="304"/>
      <c r="F785" s="304"/>
      <c r="G785" s="304"/>
    </row>
    <row r="786" spans="2:7" x14ac:dyDescent="0.25">
      <c r="B786" s="304"/>
      <c r="C786" s="304"/>
      <c r="F786" s="304"/>
      <c r="G786" s="304"/>
    </row>
    <row r="787" spans="2:7" x14ac:dyDescent="0.25">
      <c r="B787" s="304"/>
      <c r="C787" s="304"/>
      <c r="F787" s="304"/>
      <c r="G787" s="304"/>
    </row>
    <row r="788" spans="2:7" x14ac:dyDescent="0.25">
      <c r="B788" s="304"/>
      <c r="C788" s="304"/>
      <c r="F788" s="304"/>
      <c r="G788" s="304"/>
    </row>
    <row r="789" spans="2:7" x14ac:dyDescent="0.25">
      <c r="B789" s="304"/>
      <c r="C789" s="304"/>
      <c r="F789" s="304"/>
      <c r="G789" s="304"/>
    </row>
    <row r="790" spans="2:7" x14ac:dyDescent="0.25">
      <c r="B790" s="304"/>
      <c r="C790" s="304"/>
      <c r="F790" s="304"/>
      <c r="G790" s="304"/>
    </row>
    <row r="791" spans="2:7" x14ac:dyDescent="0.25">
      <c r="B791" s="304"/>
      <c r="C791" s="304"/>
      <c r="F791" s="304"/>
      <c r="G791" s="304"/>
    </row>
    <row r="792" spans="2:7" x14ac:dyDescent="0.25">
      <c r="B792" s="304"/>
      <c r="C792" s="304"/>
      <c r="F792" s="304"/>
      <c r="G792" s="304"/>
    </row>
    <row r="793" spans="2:7" x14ac:dyDescent="0.25">
      <c r="B793" s="304"/>
      <c r="C793" s="304"/>
      <c r="F793" s="304"/>
      <c r="G793" s="304"/>
    </row>
    <row r="794" spans="2:7" x14ac:dyDescent="0.25">
      <c r="B794" s="304"/>
      <c r="C794" s="304"/>
      <c r="F794" s="304"/>
      <c r="G794" s="304"/>
    </row>
    <row r="795" spans="2:7" x14ac:dyDescent="0.25">
      <c r="B795" s="304"/>
      <c r="C795" s="304"/>
      <c r="F795" s="304"/>
      <c r="G795" s="304"/>
    </row>
    <row r="796" spans="2:7" x14ac:dyDescent="0.25">
      <c r="B796" s="304"/>
      <c r="C796" s="304"/>
      <c r="F796" s="304"/>
      <c r="G796" s="304"/>
    </row>
    <row r="797" spans="2:7" x14ac:dyDescent="0.25">
      <c r="B797" s="304"/>
      <c r="C797" s="304"/>
      <c r="F797" s="304"/>
      <c r="G797" s="304"/>
    </row>
    <row r="798" spans="2:7" x14ac:dyDescent="0.25">
      <c r="B798" s="304"/>
      <c r="C798" s="304"/>
      <c r="F798" s="304"/>
      <c r="G798" s="304"/>
    </row>
    <row r="799" spans="2:7" x14ac:dyDescent="0.25">
      <c r="B799" s="304"/>
      <c r="C799" s="304"/>
      <c r="F799" s="304"/>
      <c r="G799" s="304"/>
    </row>
    <row r="800" spans="2:7" x14ac:dyDescent="0.25">
      <c r="B800" s="304"/>
      <c r="C800" s="304"/>
      <c r="F800" s="304"/>
      <c r="G800" s="304"/>
    </row>
    <row r="801" spans="2:7" x14ac:dyDescent="0.25">
      <c r="B801" s="304"/>
      <c r="C801" s="304"/>
      <c r="F801" s="304"/>
      <c r="G801" s="304"/>
    </row>
    <row r="802" spans="2:7" x14ac:dyDescent="0.25">
      <c r="B802" s="304"/>
      <c r="C802" s="304"/>
      <c r="F802" s="304"/>
      <c r="G802" s="304"/>
    </row>
    <row r="803" spans="2:7" x14ac:dyDescent="0.25">
      <c r="B803" s="304"/>
      <c r="C803" s="304"/>
      <c r="F803" s="304"/>
      <c r="G803" s="304"/>
    </row>
    <row r="804" spans="2:7" x14ac:dyDescent="0.25">
      <c r="B804" s="304"/>
      <c r="C804" s="304"/>
      <c r="F804" s="304"/>
      <c r="G804" s="304"/>
    </row>
    <row r="805" spans="2:7" x14ac:dyDescent="0.25">
      <c r="B805" s="304"/>
      <c r="C805" s="304"/>
      <c r="F805" s="304"/>
      <c r="G805" s="304"/>
    </row>
    <row r="806" spans="2:7" x14ac:dyDescent="0.25">
      <c r="B806" s="304"/>
      <c r="C806" s="304"/>
      <c r="F806" s="304"/>
      <c r="G806" s="304"/>
    </row>
    <row r="807" spans="2:7" x14ac:dyDescent="0.25">
      <c r="B807" s="304"/>
      <c r="C807" s="304"/>
      <c r="F807" s="304"/>
      <c r="G807" s="304"/>
    </row>
    <row r="808" spans="2:7" x14ac:dyDescent="0.25">
      <c r="B808" s="304"/>
      <c r="C808" s="304"/>
      <c r="F808" s="304"/>
      <c r="G808" s="304"/>
    </row>
    <row r="809" spans="2:7" x14ac:dyDescent="0.25">
      <c r="B809" s="304"/>
      <c r="C809" s="304"/>
      <c r="F809" s="304"/>
      <c r="G809" s="304"/>
    </row>
    <row r="810" spans="2:7" x14ac:dyDescent="0.25">
      <c r="B810" s="304"/>
      <c r="C810" s="304"/>
      <c r="F810" s="304"/>
      <c r="G810" s="304"/>
    </row>
    <row r="811" spans="2:7" x14ac:dyDescent="0.25">
      <c r="B811" s="304"/>
      <c r="C811" s="304"/>
      <c r="F811" s="304"/>
      <c r="G811" s="304"/>
    </row>
    <row r="812" spans="2:7" x14ac:dyDescent="0.25">
      <c r="B812" s="304"/>
      <c r="C812" s="304"/>
      <c r="F812" s="304"/>
      <c r="G812" s="304"/>
    </row>
    <row r="813" spans="2:7" x14ac:dyDescent="0.25">
      <c r="B813" s="304"/>
      <c r="C813" s="304"/>
      <c r="F813" s="304"/>
      <c r="G813" s="304"/>
    </row>
    <row r="814" spans="2:7" x14ac:dyDescent="0.25">
      <c r="B814" s="304"/>
      <c r="C814" s="304"/>
      <c r="F814" s="304"/>
      <c r="G814" s="304"/>
    </row>
    <row r="815" spans="2:7" x14ac:dyDescent="0.25">
      <c r="B815" s="304"/>
      <c r="C815" s="304"/>
      <c r="F815" s="304"/>
      <c r="G815" s="304"/>
    </row>
    <row r="816" spans="2:7" x14ac:dyDescent="0.25">
      <c r="B816" s="304"/>
      <c r="C816" s="304"/>
      <c r="F816" s="304"/>
      <c r="G816" s="304"/>
    </row>
    <row r="817" spans="2:7" x14ac:dyDescent="0.25">
      <c r="B817" s="304"/>
      <c r="C817" s="304"/>
      <c r="F817" s="304"/>
      <c r="G817" s="304"/>
    </row>
    <row r="818" spans="2:7" x14ac:dyDescent="0.25">
      <c r="B818" s="304"/>
      <c r="C818" s="304"/>
      <c r="F818" s="304"/>
      <c r="G818" s="304"/>
    </row>
    <row r="819" spans="2:7" x14ac:dyDescent="0.25">
      <c r="B819" s="304"/>
      <c r="C819" s="304"/>
      <c r="F819" s="304"/>
      <c r="G819" s="304"/>
    </row>
    <row r="820" spans="2:7" x14ac:dyDescent="0.25">
      <c r="B820" s="304"/>
      <c r="C820" s="304"/>
      <c r="F820" s="304"/>
      <c r="G820" s="304"/>
    </row>
    <row r="821" spans="2:7" x14ac:dyDescent="0.25">
      <c r="B821" s="304"/>
      <c r="C821" s="304"/>
      <c r="F821" s="304"/>
      <c r="G821" s="304"/>
    </row>
    <row r="822" spans="2:7" x14ac:dyDescent="0.25">
      <c r="B822" s="304"/>
      <c r="C822" s="304"/>
      <c r="F822" s="304"/>
      <c r="G822" s="304"/>
    </row>
    <row r="823" spans="2:7" x14ac:dyDescent="0.25">
      <c r="B823" s="304"/>
      <c r="C823" s="304"/>
      <c r="F823" s="304"/>
      <c r="G823" s="304"/>
    </row>
    <row r="824" spans="2:7" x14ac:dyDescent="0.25">
      <c r="B824" s="304"/>
      <c r="C824" s="304"/>
      <c r="F824" s="304"/>
      <c r="G824" s="304"/>
    </row>
    <row r="825" spans="2:7" x14ac:dyDescent="0.25">
      <c r="B825" s="304"/>
      <c r="C825" s="304"/>
      <c r="F825" s="304"/>
      <c r="G825" s="304"/>
    </row>
    <row r="826" spans="2:7" x14ac:dyDescent="0.25">
      <c r="B826" s="304"/>
      <c r="C826" s="304"/>
      <c r="F826" s="304"/>
      <c r="G826" s="304"/>
    </row>
    <row r="827" spans="2:7" x14ac:dyDescent="0.25">
      <c r="B827" s="304"/>
      <c r="C827" s="304"/>
      <c r="F827" s="304"/>
      <c r="G827" s="304"/>
    </row>
    <row r="828" spans="2:7" x14ac:dyDescent="0.25">
      <c r="B828" s="304"/>
      <c r="C828" s="304"/>
      <c r="F828" s="304"/>
      <c r="G828" s="304"/>
    </row>
    <row r="829" spans="2:7" x14ac:dyDescent="0.25">
      <c r="B829" s="304"/>
      <c r="C829" s="304"/>
      <c r="F829" s="304"/>
      <c r="G829" s="304"/>
    </row>
    <row r="830" spans="2:7" x14ac:dyDescent="0.25">
      <c r="B830" s="304"/>
      <c r="C830" s="304"/>
      <c r="F830" s="304"/>
      <c r="G830" s="304"/>
    </row>
    <row r="831" spans="2:7" x14ac:dyDescent="0.25">
      <c r="B831" s="304"/>
      <c r="C831" s="304"/>
      <c r="F831" s="304"/>
      <c r="G831" s="304"/>
    </row>
    <row r="832" spans="2:7" x14ac:dyDescent="0.25">
      <c r="B832" s="304"/>
      <c r="C832" s="304"/>
      <c r="F832" s="304"/>
      <c r="G832" s="304"/>
    </row>
    <row r="833" spans="2:7" x14ac:dyDescent="0.25">
      <c r="B833" s="304"/>
      <c r="C833" s="304"/>
      <c r="F833" s="304"/>
      <c r="G833" s="304"/>
    </row>
    <row r="834" spans="2:7" x14ac:dyDescent="0.25">
      <c r="B834" s="304"/>
      <c r="C834" s="304"/>
      <c r="F834" s="304"/>
      <c r="G834" s="304"/>
    </row>
    <row r="835" spans="2:7" x14ac:dyDescent="0.25">
      <c r="B835" s="304"/>
      <c r="C835" s="304"/>
      <c r="F835" s="304"/>
      <c r="G835" s="304"/>
    </row>
    <row r="836" spans="2:7" x14ac:dyDescent="0.25">
      <c r="B836" s="304"/>
      <c r="C836" s="304"/>
      <c r="F836" s="304"/>
      <c r="G836" s="304"/>
    </row>
    <row r="837" spans="2:7" x14ac:dyDescent="0.25">
      <c r="B837" s="304"/>
      <c r="C837" s="304"/>
      <c r="F837" s="304"/>
      <c r="G837" s="304"/>
    </row>
    <row r="838" spans="2:7" x14ac:dyDescent="0.25">
      <c r="B838" s="304"/>
      <c r="C838" s="304"/>
      <c r="F838" s="304"/>
      <c r="G838" s="304"/>
    </row>
    <row r="839" spans="2:7" x14ac:dyDescent="0.25">
      <c r="B839" s="304"/>
      <c r="C839" s="304"/>
      <c r="F839" s="304"/>
      <c r="G839" s="304"/>
    </row>
    <row r="840" spans="2:7" x14ac:dyDescent="0.25">
      <c r="B840" s="304"/>
      <c r="C840" s="304"/>
      <c r="F840" s="304"/>
      <c r="G840" s="304"/>
    </row>
    <row r="841" spans="2:7" x14ac:dyDescent="0.25">
      <c r="B841" s="304"/>
      <c r="C841" s="304"/>
      <c r="F841" s="304"/>
      <c r="G841" s="304"/>
    </row>
    <row r="842" spans="2:7" x14ac:dyDescent="0.25">
      <c r="B842" s="304"/>
      <c r="C842" s="304"/>
      <c r="F842" s="304"/>
      <c r="G842" s="304"/>
    </row>
    <row r="843" spans="2:7" x14ac:dyDescent="0.25">
      <c r="B843" s="304"/>
      <c r="C843" s="304"/>
      <c r="F843" s="304"/>
      <c r="G843" s="304"/>
    </row>
    <row r="844" spans="2:7" x14ac:dyDescent="0.25">
      <c r="B844" s="304"/>
      <c r="C844" s="304"/>
      <c r="F844" s="304"/>
      <c r="G844" s="304"/>
    </row>
    <row r="845" spans="2:7" x14ac:dyDescent="0.25">
      <c r="B845" s="304"/>
      <c r="C845" s="304"/>
      <c r="F845" s="304"/>
      <c r="G845" s="304"/>
    </row>
    <row r="846" spans="2:7" x14ac:dyDescent="0.25">
      <c r="B846" s="304"/>
      <c r="C846" s="304"/>
      <c r="F846" s="304"/>
      <c r="G846" s="304"/>
    </row>
    <row r="847" spans="2:7" x14ac:dyDescent="0.25">
      <c r="B847" s="304"/>
      <c r="C847" s="304"/>
      <c r="F847" s="304"/>
      <c r="G847" s="304"/>
    </row>
    <row r="848" spans="2:7" x14ac:dyDescent="0.25">
      <c r="B848" s="304"/>
      <c r="C848" s="304"/>
      <c r="F848" s="304"/>
      <c r="G848" s="304"/>
    </row>
    <row r="849" spans="2:7" x14ac:dyDescent="0.25">
      <c r="B849" s="304"/>
      <c r="C849" s="304"/>
      <c r="F849" s="304"/>
      <c r="G849" s="304"/>
    </row>
    <row r="850" spans="2:7" x14ac:dyDescent="0.25">
      <c r="B850" s="304"/>
      <c r="C850" s="304"/>
      <c r="F850" s="304"/>
      <c r="G850" s="304"/>
    </row>
    <row r="851" spans="2:7" x14ac:dyDescent="0.25">
      <c r="B851" s="304"/>
      <c r="C851" s="304"/>
      <c r="F851" s="304"/>
      <c r="G851" s="304"/>
    </row>
    <row r="852" spans="2:7" x14ac:dyDescent="0.25">
      <c r="B852" s="304"/>
      <c r="C852" s="304"/>
      <c r="F852" s="304"/>
      <c r="G852" s="304"/>
    </row>
    <row r="853" spans="2:7" x14ac:dyDescent="0.25">
      <c r="B853" s="304"/>
      <c r="C853" s="304"/>
      <c r="F853" s="304"/>
      <c r="G853" s="304"/>
    </row>
    <row r="854" spans="2:7" x14ac:dyDescent="0.25">
      <c r="B854" s="304"/>
      <c r="C854" s="304"/>
      <c r="F854" s="304"/>
      <c r="G854" s="304"/>
    </row>
    <row r="855" spans="2:7" x14ac:dyDescent="0.25">
      <c r="B855" s="304"/>
      <c r="C855" s="304"/>
      <c r="F855" s="304"/>
      <c r="G855" s="304"/>
    </row>
    <row r="856" spans="2:7" x14ac:dyDescent="0.25">
      <c r="B856" s="304"/>
      <c r="C856" s="304"/>
      <c r="F856" s="304"/>
      <c r="G856" s="304"/>
    </row>
    <row r="857" spans="2:7" x14ac:dyDescent="0.25">
      <c r="B857" s="304"/>
      <c r="C857" s="304"/>
      <c r="F857" s="304"/>
      <c r="G857" s="304"/>
    </row>
    <row r="858" spans="2:7" x14ac:dyDescent="0.25">
      <c r="B858" s="304"/>
      <c r="C858" s="304"/>
      <c r="F858" s="304"/>
      <c r="G858" s="304"/>
    </row>
    <row r="859" spans="2:7" x14ac:dyDescent="0.25">
      <c r="B859" s="304"/>
      <c r="C859" s="304"/>
      <c r="F859" s="304"/>
      <c r="G859" s="304"/>
    </row>
    <row r="860" spans="2:7" x14ac:dyDescent="0.25">
      <c r="B860" s="304"/>
      <c r="C860" s="304"/>
      <c r="F860" s="304"/>
      <c r="G860" s="304"/>
    </row>
    <row r="861" spans="2:7" x14ac:dyDescent="0.25">
      <c r="B861" s="304"/>
      <c r="C861" s="304"/>
      <c r="F861" s="304"/>
      <c r="G861" s="304"/>
    </row>
    <row r="862" spans="2:7" x14ac:dyDescent="0.25">
      <c r="B862" s="304"/>
      <c r="C862" s="304"/>
      <c r="F862" s="304"/>
      <c r="G862" s="304"/>
    </row>
    <row r="863" spans="2:7" x14ac:dyDescent="0.25">
      <c r="B863" s="304"/>
      <c r="C863" s="304"/>
      <c r="F863" s="304"/>
      <c r="G863" s="304"/>
    </row>
    <row r="864" spans="2:7" x14ac:dyDescent="0.25">
      <c r="B864" s="304"/>
      <c r="C864" s="304"/>
      <c r="F864" s="304"/>
      <c r="G864" s="304"/>
    </row>
    <row r="865" spans="2:7" x14ac:dyDescent="0.25">
      <c r="B865" s="304"/>
      <c r="C865" s="304"/>
      <c r="F865" s="304"/>
      <c r="G865" s="304"/>
    </row>
    <row r="866" spans="2:7" x14ac:dyDescent="0.25">
      <c r="B866" s="304"/>
      <c r="C866" s="304"/>
      <c r="F866" s="304"/>
      <c r="G866" s="304"/>
    </row>
    <row r="867" spans="2:7" x14ac:dyDescent="0.25">
      <c r="B867" s="304"/>
      <c r="C867" s="304"/>
      <c r="F867" s="304"/>
      <c r="G867" s="304"/>
    </row>
    <row r="868" spans="2:7" x14ac:dyDescent="0.25">
      <c r="B868" s="304"/>
      <c r="C868" s="304"/>
      <c r="F868" s="304"/>
      <c r="G868" s="304"/>
    </row>
    <row r="869" spans="2:7" x14ac:dyDescent="0.25">
      <c r="B869" s="304"/>
      <c r="C869" s="304"/>
      <c r="F869" s="304"/>
      <c r="G869" s="304"/>
    </row>
    <row r="870" spans="2:7" x14ac:dyDescent="0.25">
      <c r="B870" s="304"/>
      <c r="C870" s="304"/>
      <c r="F870" s="304"/>
      <c r="G870" s="304"/>
    </row>
    <row r="871" spans="2:7" x14ac:dyDescent="0.25">
      <c r="B871" s="304"/>
      <c r="C871" s="304"/>
      <c r="F871" s="304"/>
      <c r="G871" s="304"/>
    </row>
    <row r="872" spans="2:7" x14ac:dyDescent="0.25">
      <c r="B872" s="304"/>
      <c r="C872" s="304"/>
      <c r="F872" s="304"/>
      <c r="G872" s="304"/>
    </row>
    <row r="873" spans="2:7" x14ac:dyDescent="0.25">
      <c r="B873" s="304"/>
      <c r="C873" s="304"/>
      <c r="F873" s="304"/>
      <c r="G873" s="304"/>
    </row>
    <row r="874" spans="2:7" x14ac:dyDescent="0.25">
      <c r="B874" s="304"/>
      <c r="C874" s="304"/>
      <c r="F874" s="304"/>
      <c r="G874" s="304"/>
    </row>
    <row r="875" spans="2:7" x14ac:dyDescent="0.25">
      <c r="B875" s="304"/>
      <c r="C875" s="304"/>
      <c r="F875" s="304"/>
      <c r="G875" s="304"/>
    </row>
    <row r="876" spans="2:7" x14ac:dyDescent="0.25">
      <c r="B876" s="304"/>
      <c r="C876" s="304"/>
      <c r="F876" s="304"/>
      <c r="G876" s="304"/>
    </row>
    <row r="877" spans="2:7" x14ac:dyDescent="0.25">
      <c r="B877" s="304"/>
      <c r="C877" s="304"/>
      <c r="F877" s="304"/>
      <c r="G877" s="304"/>
    </row>
    <row r="878" spans="2:7" x14ac:dyDescent="0.25">
      <c r="B878" s="304"/>
      <c r="C878" s="304"/>
      <c r="F878" s="304"/>
      <c r="G878" s="304"/>
    </row>
    <row r="879" spans="2:7" x14ac:dyDescent="0.25">
      <c r="B879" s="304"/>
      <c r="C879" s="304"/>
      <c r="F879" s="304"/>
      <c r="G879" s="304"/>
    </row>
    <row r="880" spans="2:7" x14ac:dyDescent="0.25">
      <c r="B880" s="304"/>
      <c r="C880" s="304"/>
      <c r="F880" s="304"/>
      <c r="G880" s="304"/>
    </row>
    <row r="881" spans="2:7" x14ac:dyDescent="0.25">
      <c r="B881" s="304"/>
      <c r="C881" s="304"/>
      <c r="F881" s="304"/>
      <c r="G881" s="304"/>
    </row>
    <row r="882" spans="2:7" x14ac:dyDescent="0.25">
      <c r="B882" s="304"/>
      <c r="C882" s="304"/>
      <c r="F882" s="304"/>
      <c r="G882" s="304"/>
    </row>
    <row r="883" spans="2:7" x14ac:dyDescent="0.25">
      <c r="B883" s="304"/>
      <c r="C883" s="304"/>
      <c r="F883" s="304"/>
      <c r="G883" s="304"/>
    </row>
    <row r="884" spans="2:7" x14ac:dyDescent="0.25">
      <c r="B884" s="304"/>
      <c r="C884" s="304"/>
      <c r="F884" s="304"/>
      <c r="G884" s="304"/>
    </row>
    <row r="885" spans="2:7" x14ac:dyDescent="0.25">
      <c r="B885" s="304"/>
      <c r="C885" s="304"/>
      <c r="F885" s="304"/>
      <c r="G885" s="304"/>
    </row>
    <row r="886" spans="2:7" x14ac:dyDescent="0.25">
      <c r="B886" s="304"/>
      <c r="C886" s="304"/>
      <c r="F886" s="304"/>
      <c r="G886" s="304"/>
    </row>
    <row r="887" spans="2:7" x14ac:dyDescent="0.25">
      <c r="B887" s="304"/>
      <c r="C887" s="304"/>
      <c r="F887" s="304"/>
      <c r="G887" s="304"/>
    </row>
    <row r="888" spans="2:7" x14ac:dyDescent="0.25">
      <c r="B888" s="304"/>
      <c r="C888" s="304"/>
      <c r="F888" s="304"/>
      <c r="G888" s="304"/>
    </row>
    <row r="889" spans="2:7" x14ac:dyDescent="0.25">
      <c r="B889" s="304"/>
      <c r="C889" s="304"/>
      <c r="F889" s="304"/>
      <c r="G889" s="304"/>
    </row>
    <row r="890" spans="2:7" x14ac:dyDescent="0.25">
      <c r="B890" s="304"/>
      <c r="C890" s="304"/>
      <c r="F890" s="304"/>
      <c r="G890" s="304"/>
    </row>
    <row r="891" spans="2:7" x14ac:dyDescent="0.25">
      <c r="B891" s="304"/>
      <c r="C891" s="304"/>
      <c r="F891" s="304"/>
      <c r="G891" s="304"/>
    </row>
    <row r="892" spans="2:7" x14ac:dyDescent="0.25">
      <c r="B892" s="304"/>
      <c r="C892" s="304"/>
      <c r="F892" s="304"/>
      <c r="G892" s="304"/>
    </row>
    <row r="893" spans="2:7" x14ac:dyDescent="0.25">
      <c r="B893" s="304"/>
      <c r="C893" s="304"/>
      <c r="F893" s="304"/>
      <c r="G893" s="304"/>
    </row>
    <row r="894" spans="2:7" x14ac:dyDescent="0.25">
      <c r="B894" s="304"/>
      <c r="C894" s="304"/>
      <c r="F894" s="304"/>
      <c r="G894" s="304"/>
    </row>
    <row r="895" spans="2:7" x14ac:dyDescent="0.25">
      <c r="B895" s="304"/>
      <c r="C895" s="304"/>
      <c r="F895" s="304"/>
      <c r="G895" s="304"/>
    </row>
    <row r="896" spans="2:7" x14ac:dyDescent="0.25">
      <c r="B896" s="304"/>
      <c r="C896" s="304"/>
      <c r="F896" s="304"/>
      <c r="G896" s="304"/>
    </row>
    <row r="897" spans="2:7" x14ac:dyDescent="0.25">
      <c r="B897" s="304"/>
      <c r="C897" s="304"/>
      <c r="F897" s="304"/>
      <c r="G897" s="304"/>
    </row>
    <row r="898" spans="2:7" x14ac:dyDescent="0.25">
      <c r="B898" s="304"/>
      <c r="C898" s="304"/>
      <c r="F898" s="304"/>
      <c r="G898" s="304"/>
    </row>
    <row r="899" spans="2:7" x14ac:dyDescent="0.25">
      <c r="B899" s="304"/>
      <c r="C899" s="304"/>
      <c r="F899" s="304"/>
      <c r="G899" s="304"/>
    </row>
    <row r="900" spans="2:7" x14ac:dyDescent="0.25">
      <c r="B900" s="304"/>
      <c r="C900" s="304"/>
      <c r="F900" s="304"/>
      <c r="G900" s="304"/>
    </row>
    <row r="901" spans="2:7" x14ac:dyDescent="0.25">
      <c r="B901" s="304"/>
      <c r="C901" s="304"/>
      <c r="F901" s="304"/>
      <c r="G901" s="304"/>
    </row>
    <row r="902" spans="2:7" x14ac:dyDescent="0.25">
      <c r="B902" s="304"/>
      <c r="C902" s="304"/>
      <c r="F902" s="304"/>
      <c r="G902" s="304"/>
    </row>
    <row r="903" spans="2:7" x14ac:dyDescent="0.25">
      <c r="B903" s="304"/>
      <c r="C903" s="304"/>
      <c r="F903" s="304"/>
      <c r="G903" s="304"/>
    </row>
    <row r="904" spans="2:7" x14ac:dyDescent="0.25">
      <c r="B904" s="304"/>
      <c r="C904" s="304"/>
      <c r="F904" s="304"/>
      <c r="G904" s="304"/>
    </row>
    <row r="905" spans="2:7" x14ac:dyDescent="0.25">
      <c r="B905" s="304"/>
      <c r="C905" s="304"/>
      <c r="F905" s="304"/>
      <c r="G905" s="304"/>
    </row>
    <row r="906" spans="2:7" x14ac:dyDescent="0.25">
      <c r="B906" s="304"/>
      <c r="C906" s="304"/>
      <c r="F906" s="304"/>
      <c r="G906" s="304"/>
    </row>
    <row r="907" spans="2:7" x14ac:dyDescent="0.25">
      <c r="B907" s="304"/>
      <c r="C907" s="304"/>
      <c r="F907" s="304"/>
      <c r="G907" s="304"/>
    </row>
    <row r="908" spans="2:7" x14ac:dyDescent="0.25">
      <c r="B908" s="304"/>
      <c r="C908" s="304"/>
      <c r="F908" s="304"/>
      <c r="G908" s="304"/>
    </row>
    <row r="909" spans="2:7" x14ac:dyDescent="0.25">
      <c r="B909" s="304"/>
      <c r="C909" s="304"/>
      <c r="F909" s="304"/>
      <c r="G909" s="304"/>
    </row>
    <row r="910" spans="2:7" x14ac:dyDescent="0.25">
      <c r="B910" s="304"/>
      <c r="C910" s="304"/>
      <c r="F910" s="304"/>
      <c r="G910" s="304"/>
    </row>
    <row r="911" spans="2:7" x14ac:dyDescent="0.25">
      <c r="B911" s="304"/>
      <c r="C911" s="304"/>
      <c r="F911" s="304"/>
      <c r="G911" s="304"/>
    </row>
    <row r="912" spans="2:7" x14ac:dyDescent="0.25">
      <c r="B912" s="304"/>
      <c r="C912" s="304"/>
      <c r="F912" s="304"/>
      <c r="G912" s="304"/>
    </row>
    <row r="913" spans="2:7" x14ac:dyDescent="0.25">
      <c r="B913" s="304"/>
      <c r="C913" s="304"/>
      <c r="F913" s="304"/>
      <c r="G913" s="304"/>
    </row>
    <row r="914" spans="2:7" x14ac:dyDescent="0.25">
      <c r="B914" s="304"/>
      <c r="C914" s="304"/>
      <c r="F914" s="304"/>
      <c r="G914" s="304"/>
    </row>
    <row r="915" spans="2:7" x14ac:dyDescent="0.25">
      <c r="B915" s="304"/>
      <c r="C915" s="304"/>
      <c r="F915" s="304"/>
      <c r="G915" s="304"/>
    </row>
    <row r="916" spans="2:7" x14ac:dyDescent="0.25">
      <c r="B916" s="304"/>
      <c r="C916" s="304"/>
      <c r="F916" s="304"/>
      <c r="G916" s="304"/>
    </row>
    <row r="917" spans="2:7" x14ac:dyDescent="0.25">
      <c r="B917" s="304"/>
      <c r="C917" s="304"/>
      <c r="F917" s="304"/>
      <c r="G917" s="304"/>
    </row>
    <row r="918" spans="2:7" x14ac:dyDescent="0.25">
      <c r="B918" s="304"/>
      <c r="C918" s="304"/>
      <c r="F918" s="304"/>
      <c r="G918" s="304"/>
    </row>
    <row r="919" spans="2:7" x14ac:dyDescent="0.25">
      <c r="B919" s="304"/>
      <c r="C919" s="304"/>
      <c r="F919" s="304"/>
      <c r="G919" s="304"/>
    </row>
    <row r="920" spans="2:7" x14ac:dyDescent="0.25">
      <c r="B920" s="304"/>
      <c r="C920" s="304"/>
      <c r="F920" s="304"/>
      <c r="G920" s="304"/>
    </row>
    <row r="921" spans="2:7" x14ac:dyDescent="0.25">
      <c r="B921" s="304"/>
      <c r="C921" s="304"/>
      <c r="F921" s="304"/>
      <c r="G921" s="304"/>
    </row>
    <row r="922" spans="2:7" x14ac:dyDescent="0.25">
      <c r="B922" s="304"/>
      <c r="C922" s="304"/>
      <c r="F922" s="304"/>
      <c r="G922" s="304"/>
    </row>
    <row r="923" spans="2:7" x14ac:dyDescent="0.25">
      <c r="B923" s="304"/>
      <c r="C923" s="304"/>
      <c r="F923" s="304"/>
      <c r="G923" s="304"/>
    </row>
    <row r="924" spans="2:7" x14ac:dyDescent="0.25">
      <c r="B924" s="304"/>
      <c r="C924" s="304"/>
      <c r="F924" s="304"/>
      <c r="G924" s="304"/>
    </row>
    <row r="925" spans="2:7" x14ac:dyDescent="0.25">
      <c r="B925" s="304"/>
      <c r="C925" s="304"/>
      <c r="F925" s="304"/>
      <c r="G925" s="304"/>
    </row>
    <row r="926" spans="2:7" x14ac:dyDescent="0.25">
      <c r="B926" s="304"/>
      <c r="C926" s="304"/>
      <c r="F926" s="304"/>
      <c r="G926" s="304"/>
    </row>
    <row r="927" spans="2:7" x14ac:dyDescent="0.25">
      <c r="B927" s="304"/>
      <c r="C927" s="304"/>
      <c r="F927" s="304"/>
      <c r="G927" s="304"/>
    </row>
    <row r="928" spans="2:7" x14ac:dyDescent="0.25">
      <c r="B928" s="304"/>
      <c r="C928" s="304"/>
      <c r="F928" s="304"/>
      <c r="G928" s="304"/>
    </row>
    <row r="929" spans="2:7" x14ac:dyDescent="0.25">
      <c r="B929" s="304"/>
      <c r="C929" s="304"/>
      <c r="F929" s="304"/>
      <c r="G929" s="304"/>
    </row>
    <row r="930" spans="2:7" x14ac:dyDescent="0.25">
      <c r="B930" s="304"/>
      <c r="C930" s="304"/>
      <c r="F930" s="304"/>
      <c r="G930" s="304"/>
    </row>
    <row r="931" spans="2:7" x14ac:dyDescent="0.25">
      <c r="B931" s="304"/>
      <c r="C931" s="304"/>
      <c r="F931" s="304"/>
      <c r="G931" s="304"/>
    </row>
    <row r="932" spans="2:7" x14ac:dyDescent="0.25">
      <c r="B932" s="304"/>
      <c r="C932" s="304"/>
      <c r="F932" s="304"/>
      <c r="G932" s="304"/>
    </row>
    <row r="933" spans="2:7" x14ac:dyDescent="0.25">
      <c r="B933" s="304"/>
      <c r="C933" s="304"/>
      <c r="F933" s="304"/>
      <c r="G933" s="304"/>
    </row>
    <row r="934" spans="2:7" x14ac:dyDescent="0.25">
      <c r="B934" s="304"/>
      <c r="C934" s="304"/>
      <c r="F934" s="304"/>
      <c r="G934" s="304"/>
    </row>
    <row r="935" spans="2:7" x14ac:dyDescent="0.25">
      <c r="B935" s="304"/>
      <c r="C935" s="304"/>
      <c r="F935" s="304"/>
      <c r="G935" s="304"/>
    </row>
    <row r="936" spans="2:7" x14ac:dyDescent="0.25">
      <c r="B936" s="304"/>
      <c r="C936" s="304"/>
      <c r="F936" s="304"/>
      <c r="G936" s="304"/>
    </row>
    <row r="937" spans="2:7" x14ac:dyDescent="0.25">
      <c r="B937" s="304"/>
      <c r="C937" s="304"/>
      <c r="F937" s="304"/>
      <c r="G937" s="304"/>
    </row>
    <row r="938" spans="2:7" x14ac:dyDescent="0.25">
      <c r="B938" s="304"/>
      <c r="C938" s="304"/>
      <c r="F938" s="304"/>
      <c r="G938" s="304"/>
    </row>
    <row r="939" spans="2:7" x14ac:dyDescent="0.25">
      <c r="B939" s="304"/>
      <c r="C939" s="304"/>
      <c r="F939" s="304"/>
      <c r="G939" s="304"/>
    </row>
    <row r="940" spans="2:7" x14ac:dyDescent="0.25">
      <c r="B940" s="304"/>
      <c r="C940" s="304"/>
      <c r="F940" s="304"/>
      <c r="G940" s="304"/>
    </row>
    <row r="941" spans="2:7" x14ac:dyDescent="0.25">
      <c r="B941" s="304"/>
      <c r="C941" s="304"/>
      <c r="F941" s="304"/>
      <c r="G941" s="304"/>
    </row>
    <row r="942" spans="2:7" x14ac:dyDescent="0.25">
      <c r="B942" s="304"/>
      <c r="C942" s="304"/>
      <c r="F942" s="304"/>
      <c r="G942" s="304"/>
    </row>
    <row r="943" spans="2:7" x14ac:dyDescent="0.25">
      <c r="B943" s="304"/>
      <c r="C943" s="304"/>
      <c r="F943" s="304"/>
      <c r="G943" s="304"/>
    </row>
    <row r="944" spans="2:7" x14ac:dyDescent="0.25">
      <c r="B944" s="304"/>
      <c r="C944" s="304"/>
      <c r="F944" s="304"/>
      <c r="G944" s="304"/>
    </row>
    <row r="945" spans="2:7" x14ac:dyDescent="0.25">
      <c r="B945" s="304"/>
      <c r="C945" s="304"/>
      <c r="F945" s="304"/>
      <c r="G945" s="304"/>
    </row>
    <row r="946" spans="2:7" x14ac:dyDescent="0.25">
      <c r="B946" s="304"/>
      <c r="C946" s="304"/>
      <c r="F946" s="304"/>
      <c r="G946" s="304"/>
    </row>
    <row r="947" spans="2:7" x14ac:dyDescent="0.25">
      <c r="B947" s="304"/>
      <c r="C947" s="304"/>
      <c r="F947" s="304"/>
      <c r="G947" s="304"/>
    </row>
    <row r="948" spans="2:7" x14ac:dyDescent="0.25">
      <c r="B948" s="304"/>
      <c r="C948" s="304"/>
      <c r="F948" s="304"/>
      <c r="G948" s="304"/>
    </row>
    <row r="949" spans="2:7" x14ac:dyDescent="0.25">
      <c r="B949" s="304"/>
      <c r="C949" s="304"/>
      <c r="F949" s="304"/>
      <c r="G949" s="304"/>
    </row>
    <row r="950" spans="2:7" x14ac:dyDescent="0.25">
      <c r="B950" s="304"/>
      <c r="C950" s="304"/>
      <c r="F950" s="304"/>
      <c r="G950" s="304"/>
    </row>
    <row r="951" spans="2:7" x14ac:dyDescent="0.25">
      <c r="B951" s="304"/>
      <c r="C951" s="304"/>
      <c r="F951" s="304"/>
      <c r="G951" s="304"/>
    </row>
    <row r="952" spans="2:7" x14ac:dyDescent="0.25">
      <c r="B952" s="304"/>
      <c r="C952" s="304"/>
      <c r="F952" s="304"/>
      <c r="G952" s="304"/>
    </row>
    <row r="953" spans="2:7" x14ac:dyDescent="0.25">
      <c r="B953" s="304"/>
      <c r="C953" s="304"/>
      <c r="F953" s="304"/>
      <c r="G953" s="304"/>
    </row>
    <row r="954" spans="2:7" x14ac:dyDescent="0.25">
      <c r="B954" s="304"/>
      <c r="C954" s="304"/>
      <c r="F954" s="304"/>
      <c r="G954" s="304"/>
    </row>
    <row r="955" spans="2:7" x14ac:dyDescent="0.25">
      <c r="B955" s="304"/>
      <c r="C955" s="304"/>
      <c r="F955" s="304"/>
      <c r="G955" s="304"/>
    </row>
    <row r="956" spans="2:7" x14ac:dyDescent="0.25">
      <c r="B956" s="304"/>
      <c r="C956" s="304"/>
      <c r="F956" s="304"/>
      <c r="G956" s="304"/>
    </row>
    <row r="957" spans="2:7" x14ac:dyDescent="0.25">
      <c r="B957" s="304"/>
      <c r="C957" s="304"/>
      <c r="F957" s="304"/>
      <c r="G957" s="304"/>
    </row>
    <row r="958" spans="2:7" x14ac:dyDescent="0.25">
      <c r="B958" s="304"/>
      <c r="C958" s="304"/>
      <c r="F958" s="304"/>
      <c r="G958" s="304"/>
    </row>
    <row r="959" spans="2:7" x14ac:dyDescent="0.25">
      <c r="B959" s="304"/>
      <c r="C959" s="304"/>
      <c r="F959" s="304"/>
      <c r="G959" s="304"/>
    </row>
    <row r="960" spans="2:7" x14ac:dyDescent="0.25">
      <c r="B960" s="304"/>
      <c r="C960" s="304"/>
      <c r="F960" s="304"/>
      <c r="G960" s="304"/>
    </row>
    <row r="961" spans="2:7" x14ac:dyDescent="0.25">
      <c r="B961" s="304"/>
      <c r="C961" s="304"/>
      <c r="F961" s="304"/>
      <c r="G961" s="304"/>
    </row>
    <row r="962" spans="2:7" x14ac:dyDescent="0.25">
      <c r="B962" s="304"/>
      <c r="C962" s="304"/>
      <c r="F962" s="304"/>
      <c r="G962" s="304"/>
    </row>
    <row r="963" spans="2:7" x14ac:dyDescent="0.25">
      <c r="B963" s="304"/>
      <c r="C963" s="304"/>
      <c r="F963" s="304"/>
      <c r="G963" s="304"/>
    </row>
    <row r="964" spans="2:7" x14ac:dyDescent="0.25">
      <c r="B964" s="304"/>
      <c r="C964" s="304"/>
      <c r="F964" s="304"/>
      <c r="G964" s="304"/>
    </row>
    <row r="965" spans="2:7" x14ac:dyDescent="0.25">
      <c r="B965" s="304"/>
      <c r="C965" s="304"/>
      <c r="F965" s="304"/>
      <c r="G965" s="304"/>
    </row>
    <row r="966" spans="2:7" x14ac:dyDescent="0.25">
      <c r="B966" s="304"/>
      <c r="C966" s="304"/>
      <c r="F966" s="304"/>
      <c r="G966" s="304"/>
    </row>
    <row r="967" spans="2:7" x14ac:dyDescent="0.25">
      <c r="B967" s="304"/>
      <c r="C967" s="304"/>
      <c r="F967" s="304"/>
      <c r="G967" s="304"/>
    </row>
    <row r="968" spans="2:7" x14ac:dyDescent="0.25">
      <c r="B968" s="304"/>
      <c r="C968" s="304"/>
      <c r="F968" s="304"/>
      <c r="G968" s="304"/>
    </row>
    <row r="969" spans="2:7" x14ac:dyDescent="0.25">
      <c r="B969" s="304"/>
      <c r="C969" s="304"/>
      <c r="F969" s="304"/>
      <c r="G969" s="304"/>
    </row>
    <row r="970" spans="2:7" x14ac:dyDescent="0.25">
      <c r="B970" s="304"/>
      <c r="C970" s="304"/>
      <c r="F970" s="304"/>
      <c r="G970" s="304"/>
    </row>
    <row r="971" spans="2:7" x14ac:dyDescent="0.25">
      <c r="B971" s="304"/>
      <c r="C971" s="304"/>
      <c r="F971" s="304"/>
      <c r="G971" s="304"/>
    </row>
    <row r="972" spans="2:7" x14ac:dyDescent="0.25">
      <c r="B972" s="304"/>
      <c r="C972" s="304"/>
      <c r="F972" s="304"/>
      <c r="G972" s="304"/>
    </row>
    <row r="973" spans="2:7" x14ac:dyDescent="0.25">
      <c r="B973" s="304"/>
      <c r="C973" s="304"/>
      <c r="F973" s="304"/>
      <c r="G973" s="304"/>
    </row>
    <row r="974" spans="2:7" x14ac:dyDescent="0.25">
      <c r="B974" s="304"/>
      <c r="C974" s="304"/>
      <c r="F974" s="304"/>
      <c r="G974" s="304"/>
    </row>
    <row r="975" spans="2:7" x14ac:dyDescent="0.25">
      <c r="B975" s="304"/>
      <c r="C975" s="304"/>
      <c r="F975" s="304"/>
      <c r="G975" s="304"/>
    </row>
    <row r="976" spans="2:7" x14ac:dyDescent="0.25">
      <c r="B976" s="304"/>
      <c r="C976" s="304"/>
      <c r="F976" s="304"/>
      <c r="G976" s="304"/>
    </row>
    <row r="977" spans="2:7" x14ac:dyDescent="0.25">
      <c r="B977" s="304"/>
      <c r="C977" s="304"/>
      <c r="F977" s="304"/>
      <c r="G977" s="304"/>
    </row>
  </sheetData>
  <mergeCells count="11">
    <mergeCell ref="K2:M2"/>
    <mergeCell ref="N2:Q2"/>
    <mergeCell ref="R2:S2"/>
    <mergeCell ref="I2:J2"/>
    <mergeCell ref="K1:S1"/>
    <mergeCell ref="A2:H2"/>
    <mergeCell ref="B5:B10"/>
    <mergeCell ref="C5:C10"/>
    <mergeCell ref="D5:D10"/>
    <mergeCell ref="E5:E10"/>
    <mergeCell ref="A5:A10"/>
  </mergeCells>
  <pageMargins left="0.25" right="0.25" top="0.75" bottom="0.75" header="0.3" footer="0.3"/>
  <pageSetup paperSize="8" scale="6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27D5-F751-4BDB-ACEA-8C4EEFF228D3}">
  <dimension ref="B2:M34"/>
  <sheetViews>
    <sheetView zoomScale="90" zoomScaleNormal="90" workbookViewId="0">
      <selection activeCell="C26" sqref="C26"/>
    </sheetView>
  </sheetViews>
  <sheetFormatPr defaultRowHeight="15" x14ac:dyDescent="0.25"/>
  <cols>
    <col min="2" max="2" width="48.28515625" customWidth="1"/>
    <col min="5" max="5" width="20" style="1" customWidth="1"/>
    <col min="6" max="6" width="21.28515625" style="3" customWidth="1"/>
    <col min="7" max="7" width="42.42578125" customWidth="1"/>
    <col min="8" max="8" width="52.7109375" customWidth="1"/>
    <col min="9" max="9" width="15.5703125" customWidth="1"/>
    <col min="13" max="13" width="10.7109375" bestFit="1" customWidth="1"/>
  </cols>
  <sheetData>
    <row r="2" spans="2:13" ht="18.75" x14ac:dyDescent="0.3">
      <c r="B2" s="4" t="s">
        <v>260</v>
      </c>
      <c r="C2" s="2"/>
    </row>
    <row r="3" spans="2:13" ht="45" customHeight="1" x14ac:dyDescent="0.25">
      <c r="B3" s="40"/>
      <c r="C3" s="41" t="s">
        <v>10</v>
      </c>
      <c r="D3" s="41" t="s">
        <v>261</v>
      </c>
      <c r="E3" s="42" t="s">
        <v>158</v>
      </c>
      <c r="F3" s="39" t="s">
        <v>262</v>
      </c>
      <c r="G3" s="43" t="s">
        <v>263</v>
      </c>
      <c r="H3" s="43" t="s">
        <v>264</v>
      </c>
    </row>
    <row r="4" spans="2:13" ht="15" customHeight="1" x14ac:dyDescent="0.25">
      <c r="B4" s="44" t="s">
        <v>265</v>
      </c>
      <c r="C4" s="44"/>
      <c r="D4" s="44"/>
      <c r="E4" s="45"/>
      <c r="F4" s="46"/>
    </row>
    <row r="5" spans="2:13" ht="15" customHeight="1" x14ac:dyDescent="0.25">
      <c r="B5" s="47" t="s">
        <v>266</v>
      </c>
      <c r="C5" s="48">
        <v>177000</v>
      </c>
      <c r="D5" s="47">
        <v>10</v>
      </c>
      <c r="E5" s="45">
        <f>C5*D5</f>
        <v>1770000</v>
      </c>
      <c r="F5" s="49">
        <f>E5+E5/100*15</f>
        <v>2035500</v>
      </c>
      <c r="H5" t="s">
        <v>267</v>
      </c>
      <c r="M5" s="7"/>
    </row>
    <row r="6" spans="2:13" ht="15" customHeight="1" x14ac:dyDescent="0.25">
      <c r="B6" s="44" t="s">
        <v>268</v>
      </c>
      <c r="C6" s="47"/>
      <c r="D6" s="47"/>
      <c r="E6" s="50"/>
      <c r="F6" s="51"/>
    </row>
    <row r="7" spans="2:13" ht="27.6" customHeight="1" x14ac:dyDescent="0.25">
      <c r="B7" s="38" t="s">
        <v>269</v>
      </c>
      <c r="C7" s="52">
        <f>37000+40000+100000</f>
        <v>177000</v>
      </c>
      <c r="D7" s="53">
        <v>130</v>
      </c>
      <c r="E7" s="54">
        <f>C7*D7</f>
        <v>23010000</v>
      </c>
      <c r="F7" s="55">
        <f>E7+E7/100*15</f>
        <v>26461500</v>
      </c>
      <c r="G7" t="s">
        <v>270</v>
      </c>
      <c r="H7" t="s">
        <v>271</v>
      </c>
      <c r="I7">
        <v>50312500</v>
      </c>
    </row>
    <row r="8" spans="2:13" x14ac:dyDescent="0.25">
      <c r="B8" s="44" t="s">
        <v>272</v>
      </c>
      <c r="C8" s="47"/>
      <c r="D8" s="47"/>
      <c r="E8" s="50"/>
      <c r="F8" s="56"/>
      <c r="I8">
        <v>50887500</v>
      </c>
    </row>
    <row r="9" spans="2:13" x14ac:dyDescent="0.25">
      <c r="B9" s="47" t="s">
        <v>273</v>
      </c>
      <c r="C9" s="47"/>
      <c r="D9" s="47"/>
      <c r="E9" s="50">
        <v>13500000</v>
      </c>
      <c r="F9" s="56">
        <f>E9+E9/100*15</f>
        <v>15525000</v>
      </c>
      <c r="I9">
        <f>I8-I7</f>
        <v>575000</v>
      </c>
    </row>
    <row r="10" spans="2:13" x14ac:dyDescent="0.25">
      <c r="B10" s="47" t="s">
        <v>274</v>
      </c>
      <c r="C10" s="47"/>
      <c r="D10" s="47"/>
      <c r="E10" s="50">
        <v>1000000</v>
      </c>
      <c r="F10" s="56">
        <f>E10+E10/100*15</f>
        <v>1150000</v>
      </c>
    </row>
    <row r="11" spans="2:13" x14ac:dyDescent="0.25">
      <c r="B11" s="47" t="s">
        <v>275</v>
      </c>
      <c r="C11" s="47"/>
      <c r="D11" s="47"/>
      <c r="E11" s="50">
        <v>1000000</v>
      </c>
      <c r="F11" s="51">
        <f>E11+E11/100*15</f>
        <v>1150000</v>
      </c>
    </row>
    <row r="12" spans="2:13" x14ac:dyDescent="0.25">
      <c r="B12" s="53" t="s">
        <v>276</v>
      </c>
      <c r="C12" s="53"/>
      <c r="D12" s="53"/>
      <c r="E12" s="57">
        <v>3000000</v>
      </c>
      <c r="F12" s="56">
        <f>E12+E12/100*15</f>
        <v>3450000</v>
      </c>
      <c r="G12" t="s">
        <v>277</v>
      </c>
    </row>
    <row r="13" spans="2:13" x14ac:dyDescent="0.25">
      <c r="B13" s="53" t="s">
        <v>278</v>
      </c>
      <c r="C13" s="53"/>
      <c r="D13" s="53"/>
      <c r="E13" s="57">
        <v>12000000</v>
      </c>
      <c r="F13" s="56">
        <f>E13</f>
        <v>12000000</v>
      </c>
      <c r="I13" s="6"/>
    </row>
    <row r="14" spans="2:13" x14ac:dyDescent="0.25">
      <c r="B14" s="53" t="s">
        <v>279</v>
      </c>
      <c r="C14" s="53"/>
      <c r="D14" s="53"/>
      <c r="E14" s="57">
        <v>2540562</v>
      </c>
      <c r="F14" s="56">
        <f>E14</f>
        <v>2540562</v>
      </c>
    </row>
    <row r="15" spans="2:13" x14ac:dyDescent="0.25">
      <c r="B15" s="53" t="s">
        <v>280</v>
      </c>
      <c r="C15" s="53"/>
      <c r="D15" s="53"/>
      <c r="E15" s="57">
        <v>5000000</v>
      </c>
      <c r="F15" s="56">
        <f>E15+E15/100*15</f>
        <v>5750000</v>
      </c>
      <c r="G15" t="s">
        <v>281</v>
      </c>
    </row>
    <row r="16" spans="2:13" x14ac:dyDescent="0.25">
      <c r="B16" s="58" t="s">
        <v>163</v>
      </c>
      <c r="C16" s="59"/>
      <c r="D16" s="59"/>
      <c r="E16" s="60"/>
      <c r="F16" s="55">
        <f>SUM(F9:F15)</f>
        <v>41565562</v>
      </c>
    </row>
    <row r="17" spans="2:8" x14ac:dyDescent="0.25">
      <c r="B17" s="44" t="s">
        <v>282</v>
      </c>
      <c r="C17" s="47"/>
      <c r="D17" s="47"/>
      <c r="E17" s="50"/>
      <c r="F17" s="51"/>
    </row>
    <row r="18" spans="2:8" x14ac:dyDescent="0.25">
      <c r="B18" s="47" t="s">
        <v>283</v>
      </c>
      <c r="C18" s="48">
        <v>450000</v>
      </c>
      <c r="D18" s="47">
        <v>10</v>
      </c>
      <c r="E18" s="50">
        <f>C18*D18</f>
        <v>4500000</v>
      </c>
      <c r="F18" s="51"/>
    </row>
    <row r="19" spans="2:8" x14ac:dyDescent="0.25">
      <c r="B19" s="183" t="s">
        <v>284</v>
      </c>
      <c r="C19" s="47"/>
      <c r="D19" s="47"/>
      <c r="E19" s="50">
        <v>10000000</v>
      </c>
      <c r="F19" s="51"/>
    </row>
    <row r="20" spans="2:8" x14ac:dyDescent="0.25">
      <c r="B20" s="47" t="s">
        <v>285</v>
      </c>
      <c r="C20" s="47"/>
      <c r="D20" s="47"/>
      <c r="E20" s="61">
        <v>15500000</v>
      </c>
      <c r="F20" s="51"/>
      <c r="G20" t="s">
        <v>286</v>
      </c>
      <c r="H20" t="s">
        <v>287</v>
      </c>
    </row>
    <row r="21" spans="2:8" x14ac:dyDescent="0.25">
      <c r="B21" s="58" t="s">
        <v>163</v>
      </c>
      <c r="C21" s="59"/>
      <c r="D21" s="59"/>
      <c r="E21" s="60">
        <f>SUM(E18:E20)</f>
        <v>30000000</v>
      </c>
      <c r="F21" s="55">
        <f>E21+E21/100*15</f>
        <v>34500000</v>
      </c>
    </row>
    <row r="22" spans="2:8" x14ac:dyDescent="0.25">
      <c r="B22" s="44" t="s">
        <v>288</v>
      </c>
      <c r="C22" s="47"/>
      <c r="D22" s="47"/>
      <c r="E22" s="50"/>
      <c r="F22" s="48"/>
    </row>
    <row r="23" spans="2:8" x14ac:dyDescent="0.25">
      <c r="B23" s="47" t="s">
        <v>289</v>
      </c>
      <c r="C23" s="47">
        <v>30000</v>
      </c>
      <c r="D23" s="62">
        <v>350</v>
      </c>
      <c r="E23" s="50">
        <f>C23*D23</f>
        <v>10500000</v>
      </c>
      <c r="F23" s="48">
        <f>E23+E23/100*15</f>
        <v>12075000</v>
      </c>
      <c r="G23" t="s">
        <v>290</v>
      </c>
    </row>
    <row r="24" spans="2:8" x14ac:dyDescent="0.25">
      <c r="B24" s="47" t="s">
        <v>291</v>
      </c>
      <c r="C24" s="66">
        <v>100000</v>
      </c>
      <c r="D24" s="62">
        <v>70</v>
      </c>
      <c r="E24" s="50">
        <f>C24*D24</f>
        <v>7000000</v>
      </c>
      <c r="F24" s="48">
        <f>E24+E24/100*15</f>
        <v>8050000</v>
      </c>
    </row>
    <row r="25" spans="2:8" ht="15.6" customHeight="1" x14ac:dyDescent="0.25">
      <c r="B25" s="63" t="s">
        <v>292</v>
      </c>
      <c r="C25" s="47">
        <v>21203</v>
      </c>
      <c r="D25" s="66">
        <v>350</v>
      </c>
      <c r="E25" s="50">
        <f>C25*D25</f>
        <v>7421050</v>
      </c>
      <c r="F25" s="48">
        <f>E25+E25/100*15</f>
        <v>8534207.5</v>
      </c>
    </row>
    <row r="26" spans="2:8" x14ac:dyDescent="0.25">
      <c r="B26" s="47" t="s">
        <v>293</v>
      </c>
      <c r="C26" s="48">
        <v>61954</v>
      </c>
      <c r="D26" s="62">
        <v>90</v>
      </c>
      <c r="E26" s="50">
        <f>C26*D26</f>
        <v>5575860</v>
      </c>
      <c r="F26" s="48">
        <f>E26+E26/100*15</f>
        <v>6412239</v>
      </c>
      <c r="G26" t="s">
        <v>294</v>
      </c>
    </row>
    <row r="27" spans="2:8" x14ac:dyDescent="0.25">
      <c r="B27" s="58" t="s">
        <v>163</v>
      </c>
      <c r="C27" s="59"/>
      <c r="D27" s="59"/>
      <c r="E27" s="64">
        <f>SUM(E23:E26)</f>
        <v>30496910</v>
      </c>
      <c r="F27" s="55">
        <f>SUM(F23:F26)</f>
        <v>35071446.5</v>
      </c>
      <c r="G27" s="5"/>
    </row>
    <row r="28" spans="2:8" x14ac:dyDescent="0.25">
      <c r="B28" s="44" t="s">
        <v>295</v>
      </c>
      <c r="C28" s="47"/>
      <c r="D28" s="47"/>
      <c r="E28" s="50"/>
      <c r="F28" s="51"/>
    </row>
    <row r="29" spans="2:8" x14ac:dyDescent="0.25">
      <c r="B29" s="47" t="s">
        <v>296</v>
      </c>
      <c r="C29" s="47"/>
      <c r="D29" s="47"/>
      <c r="E29" s="65">
        <v>10000000</v>
      </c>
      <c r="F29" s="55">
        <f>E29</f>
        <v>10000000</v>
      </c>
    </row>
    <row r="31" spans="2:8" x14ac:dyDescent="0.25">
      <c r="B31" s="2" t="s">
        <v>297</v>
      </c>
      <c r="F31" s="9">
        <f>F5+F7+F16+F21+F27+F29</f>
        <v>149634008.5</v>
      </c>
    </row>
    <row r="32" spans="2:8" x14ac:dyDescent="0.25">
      <c r="B32" s="2" t="s">
        <v>298</v>
      </c>
    </row>
    <row r="33" spans="2:2" hidden="1" x14ac:dyDescent="0.25"/>
    <row r="34" spans="2:2" x14ac:dyDescent="0.25">
      <c r="B34" s="2" t="s">
        <v>299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AB42-43EA-4328-864F-B54B3F96D5DB}">
  <dimension ref="A1:I15"/>
  <sheetViews>
    <sheetView zoomScaleNormal="100" workbookViewId="0">
      <selection activeCell="A16" sqref="A16"/>
    </sheetView>
  </sheetViews>
  <sheetFormatPr defaultColWidth="8.7109375" defaultRowHeight="15" x14ac:dyDescent="0.25"/>
  <cols>
    <col min="1" max="1" width="71.28515625" style="8" customWidth="1"/>
    <col min="2" max="4" width="20.7109375" style="8" hidden="1" customWidth="1"/>
    <col min="5" max="9" width="20.7109375" style="8" customWidth="1"/>
    <col min="10" max="16384" width="8.7109375" style="8"/>
  </cols>
  <sheetData>
    <row r="1" spans="1:9" x14ac:dyDescent="0.25">
      <c r="A1" s="505" t="s">
        <v>300</v>
      </c>
      <c r="B1" s="506"/>
      <c r="C1" s="506"/>
      <c r="D1" s="506"/>
      <c r="E1" s="506"/>
      <c r="F1" s="506"/>
      <c r="G1" s="506"/>
      <c r="H1" s="506"/>
      <c r="I1" s="507"/>
    </row>
    <row r="2" spans="1:9" x14ac:dyDescent="0.25">
      <c r="A2" s="10" t="s">
        <v>301</v>
      </c>
      <c r="B2" s="11" t="s">
        <v>302</v>
      </c>
      <c r="C2" s="11" t="s">
        <v>303</v>
      </c>
      <c r="D2" s="11" t="s">
        <v>304</v>
      </c>
      <c r="E2" s="11" t="s">
        <v>158</v>
      </c>
      <c r="F2" s="11" t="s">
        <v>305</v>
      </c>
      <c r="G2" s="11" t="s">
        <v>306</v>
      </c>
      <c r="H2" s="11" t="s">
        <v>307</v>
      </c>
      <c r="I2" s="11" t="s">
        <v>308</v>
      </c>
    </row>
    <row r="3" spans="1:9" x14ac:dyDescent="0.25">
      <c r="A3" s="12" t="s">
        <v>309</v>
      </c>
      <c r="B3" s="196"/>
      <c r="C3" s="196"/>
      <c r="D3" s="195">
        <v>2035500</v>
      </c>
      <c r="E3" s="13">
        <f>B3+C3+D3</f>
        <v>2035500</v>
      </c>
      <c r="F3" s="14">
        <v>0.9</v>
      </c>
      <c r="G3" s="202">
        <f>E3/100*90</f>
        <v>1831950</v>
      </c>
      <c r="H3" s="14">
        <v>0.1</v>
      </c>
      <c r="I3" s="202">
        <f>E3/100*10</f>
        <v>203550</v>
      </c>
    </row>
    <row r="4" spans="1:9" x14ac:dyDescent="0.25">
      <c r="A4" s="12" t="s">
        <v>268</v>
      </c>
      <c r="B4" s="13"/>
      <c r="C4" s="13">
        <v>2030000</v>
      </c>
      <c r="D4" s="195">
        <v>26461500</v>
      </c>
      <c r="E4" s="13">
        <f t="shared" ref="E4:E10" si="0">B4+C4+D4</f>
        <v>28491500</v>
      </c>
      <c r="F4" s="14">
        <v>0.8</v>
      </c>
      <c r="G4" s="202">
        <f>E4/100*80</f>
        <v>22793200</v>
      </c>
      <c r="H4" s="14">
        <v>0.2</v>
      </c>
      <c r="I4" s="202">
        <f>E4/100*20</f>
        <v>5698300</v>
      </c>
    </row>
    <row r="5" spans="1:9" x14ac:dyDescent="0.25">
      <c r="A5" s="12" t="s">
        <v>272</v>
      </c>
      <c r="B5" s="13">
        <v>2500000</v>
      </c>
      <c r="C5" s="13">
        <v>3750000</v>
      </c>
      <c r="D5" s="195">
        <v>41565562</v>
      </c>
      <c r="E5" s="13">
        <f t="shared" si="0"/>
        <v>47815562</v>
      </c>
      <c r="F5" s="14">
        <v>0.1</v>
      </c>
      <c r="G5" s="202">
        <f>E5/100*10</f>
        <v>4781556.2</v>
      </c>
      <c r="H5" s="14">
        <v>0.9</v>
      </c>
      <c r="I5" s="202">
        <f>E5/100*90</f>
        <v>43034005.799999997</v>
      </c>
    </row>
    <row r="6" spans="1:9" x14ac:dyDescent="0.25">
      <c r="A6" s="12" t="s">
        <v>310</v>
      </c>
      <c r="B6" s="13">
        <v>9017500</v>
      </c>
      <c r="C6" s="13"/>
      <c r="D6" s="195">
        <v>34500000</v>
      </c>
      <c r="E6" s="13">
        <f>B6+C6+D6</f>
        <v>43517500</v>
      </c>
      <c r="F6" s="14">
        <v>0.6</v>
      </c>
      <c r="G6" s="202">
        <f>E6/100*60</f>
        <v>26110500</v>
      </c>
      <c r="H6" s="14">
        <v>0.4</v>
      </c>
      <c r="I6" s="202">
        <f>E6/100*40</f>
        <v>17407000</v>
      </c>
    </row>
    <row r="7" spans="1:9" x14ac:dyDescent="0.25">
      <c r="A7" s="12" t="s">
        <v>311</v>
      </c>
      <c r="B7" s="13">
        <v>5020625</v>
      </c>
      <c r="C7" s="13">
        <v>11550000</v>
      </c>
      <c r="D7" s="195"/>
      <c r="E7" s="13">
        <f t="shared" si="0"/>
        <v>16570625</v>
      </c>
      <c r="F7" s="14">
        <v>0.6</v>
      </c>
      <c r="G7" s="202">
        <f>E7/100*60</f>
        <v>9942375</v>
      </c>
      <c r="H7" s="14">
        <v>0.4</v>
      </c>
      <c r="I7" s="202">
        <f>E7/100*40</f>
        <v>6628250</v>
      </c>
    </row>
    <row r="8" spans="1:9" x14ac:dyDescent="0.25">
      <c r="A8" s="12" t="s">
        <v>312</v>
      </c>
      <c r="B8" s="13"/>
      <c r="C8" s="13">
        <v>500000</v>
      </c>
      <c r="D8" s="195">
        <v>500000</v>
      </c>
      <c r="E8" s="13">
        <v>500000</v>
      </c>
      <c r="F8" s="14">
        <v>0.7</v>
      </c>
      <c r="G8" s="202">
        <f>E8/100*70</f>
        <v>350000</v>
      </c>
      <c r="H8" s="14">
        <v>0.3</v>
      </c>
      <c r="I8" s="202">
        <f>E8/100*30</f>
        <v>150000</v>
      </c>
    </row>
    <row r="9" spans="1:9" x14ac:dyDescent="0.25">
      <c r="A9" s="12" t="s">
        <v>313</v>
      </c>
      <c r="B9" s="13">
        <v>22513900</v>
      </c>
      <c r="C9" s="13">
        <v>28200000</v>
      </c>
      <c r="D9" s="195">
        <v>35071447</v>
      </c>
      <c r="E9" s="13">
        <f t="shared" si="0"/>
        <v>85785347</v>
      </c>
      <c r="F9" s="14">
        <v>0.8</v>
      </c>
      <c r="G9" s="202">
        <f>E9/100*80</f>
        <v>68628277.599999994</v>
      </c>
      <c r="H9" s="14">
        <v>0.2</v>
      </c>
      <c r="I9" s="202">
        <f>E9/100*20</f>
        <v>17157069.399999999</v>
      </c>
    </row>
    <row r="10" spans="1:9" x14ac:dyDescent="0.25">
      <c r="A10" s="12" t="s">
        <v>314</v>
      </c>
      <c r="B10" s="196"/>
      <c r="C10" s="196"/>
      <c r="D10" s="195">
        <v>10000000</v>
      </c>
      <c r="E10" s="13">
        <f t="shared" si="0"/>
        <v>10000000</v>
      </c>
      <c r="F10" s="14">
        <v>1</v>
      </c>
      <c r="G10" s="202">
        <f>E10/100*100</f>
        <v>10000000</v>
      </c>
      <c r="H10" s="14">
        <v>0</v>
      </c>
      <c r="I10" s="202">
        <f>E10/100*0</f>
        <v>0</v>
      </c>
    </row>
    <row r="11" spans="1:9" x14ac:dyDescent="0.25">
      <c r="A11" s="206" t="s">
        <v>315</v>
      </c>
      <c r="B11" s="207"/>
      <c r="C11" s="207"/>
      <c r="D11" s="207"/>
      <c r="E11" s="207"/>
      <c r="F11" s="208">
        <v>0.69</v>
      </c>
      <c r="G11" s="207"/>
      <c r="H11" s="208">
        <v>0.36</v>
      </c>
      <c r="I11" s="207"/>
    </row>
    <row r="12" spans="1:9" x14ac:dyDescent="0.25">
      <c r="A12" s="203" t="s">
        <v>163</v>
      </c>
      <c r="B12" s="204">
        <f>SUM(B3:B10)</f>
        <v>39052025</v>
      </c>
      <c r="C12" s="204">
        <f>SUM(C4:C9)</f>
        <v>46030000</v>
      </c>
      <c r="D12" s="205">
        <f>SUM(D3:D10)</f>
        <v>150134009</v>
      </c>
      <c r="E12" s="204">
        <f>SUM(E3:E10)</f>
        <v>234716034</v>
      </c>
      <c r="F12" s="8" t="s">
        <v>215</v>
      </c>
      <c r="G12" s="185">
        <f>SUM(G3:G10)</f>
        <v>144437858.80000001</v>
      </c>
      <c r="I12" s="185">
        <f>SUM(I3:I10)</f>
        <v>90278175.199999988</v>
      </c>
    </row>
    <row r="13" spans="1:9" x14ac:dyDescent="0.25">
      <c r="B13" s="194"/>
    </row>
    <row r="15" spans="1:9" x14ac:dyDescent="0.25">
      <c r="B15" s="36"/>
    </row>
  </sheetData>
  <mergeCells count="1">
    <mergeCell ref="A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EEAE-A09D-45F9-A4B8-AF06DB7D9A45}">
  <dimension ref="A1:K17"/>
  <sheetViews>
    <sheetView zoomScale="70" zoomScaleNormal="70" workbookViewId="0">
      <selection activeCell="G15" sqref="G15"/>
    </sheetView>
  </sheetViews>
  <sheetFormatPr defaultColWidth="8.7109375" defaultRowHeight="15" x14ac:dyDescent="0.25"/>
  <cols>
    <col min="1" max="1" width="31.7109375" style="8" customWidth="1"/>
    <col min="2" max="2" width="15.5703125" style="8" customWidth="1"/>
    <col min="3" max="3" width="13.5703125" style="8" customWidth="1"/>
    <col min="4" max="4" width="14.28515625" style="8" customWidth="1"/>
    <col min="5" max="6" width="14.7109375" style="8" customWidth="1"/>
    <col min="7" max="7" width="14.28515625" style="8" customWidth="1"/>
    <col min="8" max="8" width="12.7109375" style="8" customWidth="1"/>
    <col min="9" max="9" width="12.5703125" style="8" customWidth="1"/>
    <col min="10" max="10" width="13.28515625" style="8" customWidth="1"/>
    <col min="11" max="11" width="15.5703125" style="8" customWidth="1"/>
    <col min="12" max="16384" width="8.7109375" style="8"/>
  </cols>
  <sheetData>
    <row r="1" spans="1:11" ht="18.75" x14ac:dyDescent="0.25">
      <c r="A1" s="508" t="s">
        <v>316</v>
      </c>
      <c r="B1" s="508"/>
      <c r="C1" s="508"/>
      <c r="D1" s="508"/>
      <c r="E1" s="508"/>
      <c r="F1" s="508"/>
      <c r="G1" s="508"/>
      <c r="H1" s="508"/>
    </row>
    <row r="2" spans="1:11" s="15" customFormat="1" x14ac:dyDescent="0.25">
      <c r="A2" s="509" t="s">
        <v>317</v>
      </c>
      <c r="B2" s="509" t="s">
        <v>318</v>
      </c>
      <c r="C2" s="509" t="s">
        <v>319</v>
      </c>
      <c r="D2" s="509" t="s">
        <v>320</v>
      </c>
      <c r="E2" s="512" t="s">
        <v>320</v>
      </c>
      <c r="F2" s="513"/>
      <c r="G2" s="513"/>
      <c r="H2" s="513"/>
      <c r="I2" s="513"/>
      <c r="J2" s="513"/>
    </row>
    <row r="3" spans="1:11" s="15" customFormat="1" x14ac:dyDescent="0.25">
      <c r="A3" s="510"/>
      <c r="B3" s="510"/>
      <c r="C3" s="510"/>
      <c r="D3" s="510"/>
      <c r="E3" s="514"/>
      <c r="F3" s="515"/>
      <c r="G3" s="515"/>
      <c r="H3" s="515"/>
      <c r="I3" s="515"/>
      <c r="J3" s="515"/>
    </row>
    <row r="4" spans="1:11" s="15" customFormat="1" ht="30" x14ac:dyDescent="0.25">
      <c r="A4" s="511"/>
      <c r="B4" s="511"/>
      <c r="C4" s="511"/>
      <c r="D4" s="511"/>
      <c r="E4" s="16" t="s">
        <v>321</v>
      </c>
      <c r="F4" s="16" t="s">
        <v>322</v>
      </c>
      <c r="G4" s="17" t="s">
        <v>323</v>
      </c>
      <c r="H4" s="17" t="s">
        <v>324</v>
      </c>
      <c r="I4" s="18" t="s">
        <v>325</v>
      </c>
      <c r="J4" s="19" t="s">
        <v>326</v>
      </c>
    </row>
    <row r="5" spans="1:11" s="24" customFormat="1" x14ac:dyDescent="0.25">
      <c r="A5" s="20" t="s">
        <v>327</v>
      </c>
      <c r="B5" s="21">
        <v>3864296</v>
      </c>
      <c r="C5" s="22">
        <v>1216278</v>
      </c>
      <c r="D5" s="22">
        <v>338336</v>
      </c>
      <c r="E5" s="22">
        <f>D5*F5</f>
        <v>175934.72</v>
      </c>
      <c r="F5" s="198">
        <v>0.52</v>
      </c>
      <c r="G5" s="22">
        <f>D5*H5</f>
        <v>162401.28</v>
      </c>
      <c r="H5" s="197">
        <v>0.48</v>
      </c>
      <c r="I5" s="23">
        <f>D5*J5</f>
        <v>67667.199999999997</v>
      </c>
      <c r="J5" s="198">
        <v>0.2</v>
      </c>
      <c r="K5" s="201"/>
    </row>
    <row r="6" spans="1:11" s="24" customFormat="1" x14ac:dyDescent="0.25">
      <c r="A6" s="20" t="s">
        <v>328</v>
      </c>
      <c r="B6" s="21">
        <v>1500000</v>
      </c>
      <c r="C6" s="22">
        <v>1500000</v>
      </c>
      <c r="D6" s="22">
        <v>1500000</v>
      </c>
      <c r="E6" s="22">
        <f>D6*F6</f>
        <v>780000</v>
      </c>
      <c r="F6" s="198">
        <v>0.52</v>
      </c>
      <c r="G6" s="22">
        <f>D6*H6</f>
        <v>720000</v>
      </c>
      <c r="H6" s="197">
        <v>0.48</v>
      </c>
      <c r="I6" s="23">
        <f>D6*J6</f>
        <v>375000</v>
      </c>
      <c r="J6" s="198">
        <v>0.25</v>
      </c>
    </row>
    <row r="7" spans="1:11" s="24" customFormat="1" ht="30" x14ac:dyDescent="0.25">
      <c r="A7" s="20" t="s">
        <v>329</v>
      </c>
      <c r="B7" s="21">
        <v>31400</v>
      </c>
      <c r="C7" s="22">
        <v>31400</v>
      </c>
      <c r="D7" s="22">
        <v>31400</v>
      </c>
      <c r="E7" s="22">
        <f>D7*F7</f>
        <v>17270</v>
      </c>
      <c r="F7" s="198">
        <v>0.55000000000000004</v>
      </c>
      <c r="G7" s="22">
        <f>D7*H7</f>
        <v>14130</v>
      </c>
      <c r="H7" s="197">
        <v>0.45</v>
      </c>
      <c r="I7" s="23">
        <f>D7*J7</f>
        <v>6280</v>
      </c>
      <c r="J7" s="198">
        <v>0.2</v>
      </c>
      <c r="K7"/>
    </row>
    <row r="8" spans="1:11" s="24" customFormat="1" ht="30" x14ac:dyDescent="0.25">
      <c r="A8" s="20" t="s">
        <v>330</v>
      </c>
      <c r="B8" s="21">
        <v>180000.00100185533</v>
      </c>
      <c r="C8" s="22">
        <v>180000</v>
      </c>
      <c r="D8" s="22">
        <v>70000</v>
      </c>
      <c r="E8" s="22">
        <f>D8*F8</f>
        <v>38500</v>
      </c>
      <c r="F8" s="198">
        <v>0.55000000000000004</v>
      </c>
      <c r="G8" s="22">
        <f>D8*H8</f>
        <v>31500</v>
      </c>
      <c r="H8" s="197">
        <v>0.45</v>
      </c>
      <c r="I8" s="23">
        <f>D8*J8</f>
        <v>17500</v>
      </c>
      <c r="J8" s="198">
        <v>0.25</v>
      </c>
    </row>
    <row r="9" spans="1:11" s="24" customFormat="1" x14ac:dyDescent="0.25">
      <c r="A9" s="25" t="s">
        <v>331</v>
      </c>
      <c r="B9" s="26">
        <f>SUM(B5:B8)</f>
        <v>5575696.0010018554</v>
      </c>
      <c r="C9" s="27">
        <f>SUM(C5:C8)</f>
        <v>2927678</v>
      </c>
      <c r="D9" s="27">
        <f>SUM(D5:D8)</f>
        <v>1939736</v>
      </c>
      <c r="E9" s="27">
        <f>SUM(E5:E8)</f>
        <v>1011704.72</v>
      </c>
      <c r="F9" s="28">
        <v>0.54</v>
      </c>
      <c r="G9" s="27">
        <f>SUM(G5:G8)</f>
        <v>928031.28</v>
      </c>
      <c r="H9" s="29">
        <v>0.47</v>
      </c>
      <c r="I9" s="27">
        <f>SUM(I5:I8)</f>
        <v>466447.2</v>
      </c>
      <c r="J9" s="30">
        <v>0.19</v>
      </c>
      <c r="K9" s="199"/>
    </row>
    <row r="10" spans="1:11" x14ac:dyDescent="0.25">
      <c r="F10" s="37"/>
      <c r="G10" s="37"/>
      <c r="H10" s="37"/>
      <c r="J10" s="37"/>
    </row>
    <row r="11" spans="1:11" x14ac:dyDescent="0.25">
      <c r="A11" s="519" t="s">
        <v>332</v>
      </c>
      <c r="B11" s="520"/>
      <c r="C11" s="31" t="s">
        <v>158</v>
      </c>
      <c r="D11" s="31" t="s">
        <v>333</v>
      </c>
    </row>
    <row r="12" spans="1:11" x14ac:dyDescent="0.25">
      <c r="A12" s="516" t="s">
        <v>334</v>
      </c>
      <c r="B12" s="517"/>
      <c r="C12" s="32">
        <v>1005</v>
      </c>
      <c r="D12" s="32">
        <v>332</v>
      </c>
    </row>
    <row r="13" spans="1:11" x14ac:dyDescent="0.25">
      <c r="A13" s="516" t="s">
        <v>335</v>
      </c>
      <c r="B13" s="517"/>
      <c r="C13" s="32">
        <v>102</v>
      </c>
      <c r="D13" s="32">
        <v>35</v>
      </c>
      <c r="F13" s="33"/>
      <c r="J13" s="34"/>
    </row>
    <row r="14" spans="1:11" x14ac:dyDescent="0.25">
      <c r="A14" s="516" t="s">
        <v>336</v>
      </c>
      <c r="B14" s="517"/>
      <c r="C14" s="32">
        <v>153</v>
      </c>
      <c r="D14" s="32">
        <v>25</v>
      </c>
    </row>
    <row r="15" spans="1:11" x14ac:dyDescent="0.25">
      <c r="A15" s="516" t="s">
        <v>337</v>
      </c>
      <c r="B15" s="517"/>
      <c r="C15" s="32">
        <v>233</v>
      </c>
      <c r="D15" s="32">
        <v>75</v>
      </c>
      <c r="G15" s="36"/>
      <c r="I15" s="35"/>
    </row>
    <row r="16" spans="1:11" x14ac:dyDescent="0.25">
      <c r="A16" s="516" t="s">
        <v>338</v>
      </c>
      <c r="B16" s="517"/>
      <c r="C16" s="32">
        <v>247</v>
      </c>
      <c r="D16" s="32">
        <v>247</v>
      </c>
      <c r="G16" s="36"/>
      <c r="I16" s="35"/>
    </row>
    <row r="17" spans="1:9" x14ac:dyDescent="0.25">
      <c r="A17" s="518" t="s">
        <v>339</v>
      </c>
      <c r="B17" s="518"/>
      <c r="C17" s="32">
        <v>23</v>
      </c>
      <c r="D17" s="32">
        <v>6</v>
      </c>
      <c r="G17" s="36"/>
      <c r="I17" s="35"/>
    </row>
  </sheetData>
  <mergeCells count="13">
    <mergeCell ref="A15:B15"/>
    <mergeCell ref="A17:B17"/>
    <mergeCell ref="A11:B11"/>
    <mergeCell ref="A12:B12"/>
    <mergeCell ref="A13:B13"/>
    <mergeCell ref="A14:B14"/>
    <mergeCell ref="A16:B16"/>
    <mergeCell ref="A1:H1"/>
    <mergeCell ref="A2:A4"/>
    <mergeCell ref="B2:B4"/>
    <mergeCell ref="C2:C4"/>
    <mergeCell ref="D2:D4"/>
    <mergeCell ref="E2:J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8AAF-BB5B-415B-AFE1-F45523419930}">
  <dimension ref="A1:A2"/>
  <sheetViews>
    <sheetView workbookViewId="0"/>
  </sheetViews>
  <sheetFormatPr defaultRowHeight="15" x14ac:dyDescent="0.25"/>
  <sheetData>
    <row r="1" spans="1:1" x14ac:dyDescent="0.25">
      <c r="A1" t="s">
        <v>340</v>
      </c>
    </row>
    <row r="2" spans="1:1" x14ac:dyDescent="0.25">
      <c r="A2" t="s">
        <v>341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8C4C8F38390449A1A816B4B0D0D29A" ma:contentTypeVersion="12" ma:contentTypeDescription="Create a new document." ma:contentTypeScope="" ma:versionID="a12ede92d2b50222b5b6ef2770149036">
  <xsd:schema xmlns:xsd="http://www.w3.org/2001/XMLSchema" xmlns:xs="http://www.w3.org/2001/XMLSchema" xmlns:p="http://schemas.microsoft.com/office/2006/metadata/properties" xmlns:ns2="d12e2897-4d8b-4e23-a4ef-b1b5c62323c5" xmlns:ns3="1fd09c93-2d12-48ab-b43f-b08351a2fe28" targetNamespace="http://schemas.microsoft.com/office/2006/metadata/properties" ma:root="true" ma:fieldsID="3a54c66dc5db79c03fd0b2535beb0526" ns2:_="" ns3:_="">
    <xsd:import namespace="d12e2897-4d8b-4e23-a4ef-b1b5c62323c5"/>
    <xsd:import namespace="1fd09c93-2d12-48ab-b43f-b08351a2fe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e2897-4d8b-4e23-a4ef-b1b5c6232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d09c93-2d12-48ab-b43f-b08351a2fe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74b1ad5-c26d-4bd5-b16c-abf23a6256ab}" ma:internalName="TaxCatchAll" ma:showField="CatchAllData" ma:web="1fd09c93-2d12-48ab-b43f-b08351a2fe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d09c93-2d12-48ab-b43f-b08351a2fe28" xsi:nil="true"/>
    <lcf76f155ced4ddcb4097134ff3c332f xmlns="d12e2897-4d8b-4e23-a4ef-b1b5c62323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D51A6-653A-4D37-8928-49DBC74FD9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e2897-4d8b-4e23-a4ef-b1b5c62323c5"/>
    <ds:schemaRef ds:uri="1fd09c93-2d12-48ab-b43f-b08351a2f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BF857B-267A-49BB-BA16-521FBDA4A5B5}">
  <ds:schemaRefs>
    <ds:schemaRef ds:uri="http://schemas.microsoft.com/office/2006/metadata/properties"/>
    <ds:schemaRef ds:uri="http://schemas.microsoft.com/office/infopath/2007/PartnerControls"/>
    <ds:schemaRef ds:uri="1fd09c93-2d12-48ab-b43f-b08351a2fe28"/>
    <ds:schemaRef ds:uri="d12e2897-4d8b-4e23-a4ef-b1b5c62323c5"/>
  </ds:schemaRefs>
</ds:datastoreItem>
</file>

<file path=customXml/itemProps3.xml><?xml version="1.0" encoding="utf-8"?>
<ds:datastoreItem xmlns:ds="http://schemas.openxmlformats.org/officeDocument/2006/customXml" ds:itemID="{A116D7BB-15C2-4211-B206-E56D04FC41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2023 Logframe - GBV only</vt:lpstr>
      <vt:lpstr>2023 ERP GBV Logframe</vt:lpstr>
      <vt:lpstr>Unit Cost</vt:lpstr>
      <vt:lpstr>2023 FUNDING</vt:lpstr>
      <vt:lpstr>2023 PIN_Targeted</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Collette Doreen Hogg</dc:creator>
  <cp:keywords/>
  <dc:description/>
  <cp:lastModifiedBy>Naramena Beri Mccray</cp:lastModifiedBy>
  <cp:revision/>
  <cp:lastPrinted>2023-02-22T12:00:25Z</cp:lastPrinted>
  <dcterms:created xsi:type="dcterms:W3CDTF">2021-11-06T13:20:10Z</dcterms:created>
  <dcterms:modified xsi:type="dcterms:W3CDTF">2023-05-30T09:04:42Z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0x010100408C4C8F38390449A1A816B4B0D0D29A</vt:lpwstr>
  </property>
  <property fmtid="{D5CDD505-2E9C-101B-9397-08002B2CF9AE}" pid="3" name="MediaServiceImageTags">
    <vt:lpwstr/>
  </property>
</Properties>
</file>