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my.sharepoint.com/personal/alhubasa_unhcr_org/Documents/Desktop/"/>
    </mc:Choice>
  </mc:AlternateContent>
  <xr:revisionPtr revIDLastSave="7" documentId="8_{FFBF7043-A2DC-4DC5-9079-539B2892D461}" xr6:coauthVersionLast="47" xr6:coauthVersionMax="47" xr10:uidLastSave="{1150EBD0-5016-4E52-873B-B1CB5D2E77CC}"/>
  <bookViews>
    <workbookView xWindow="-120" yWindow="-120" windowWidth="29040" windowHeight="15720" xr2:uid="{E4048972-AE67-48C2-AB88-FB8CF6126235}"/>
  </bookViews>
  <sheets>
    <sheet name="Readme" sheetId="1" r:id="rId1"/>
    <sheet name="Sheet1" sheetId="11" state="hidden" r:id="rId2"/>
    <sheet name="Summary" sheetId="6" r:id="rId3"/>
    <sheet name="PIN" sheetId="7" r:id="rId4"/>
    <sheet name="Logframe" sheetId="3" r:id="rId5"/>
  </sheets>
  <definedNames>
    <definedName name="_xlnm._FilterDatabase" localSheetId="4" hidden="1">Logframe!$A$3:$AD$297</definedName>
    <definedName name="Z_05B32839_FF56_4A8D_A42F_5656A9693D79_.wvu.Cols" localSheetId="4" hidden="1">Logframe!#REF!,Logframe!#REF!</definedName>
    <definedName name="Z_05B32839_FF56_4A8D_A42F_5656A9693D79_.wvu.Rows" localSheetId="4" hidden="1">Logframe!#REF!</definedName>
    <definedName name="Z_34C2E545_C6FA_4568_A741_76603DCFCF88_.wvu.Cols" localSheetId="4" hidden="1">Logframe!$E:$G,Logframe!$I:$I,Logframe!#REF!</definedName>
    <definedName name="Z_34C2E545_C6FA_4568_A741_76603DCFCF88_.wvu.Rows" localSheetId="4" hidden="1">Logframe!#REF!</definedName>
    <definedName name="Z_77FF8502_E7CD_4325_B3EE_45F49F15CB38_.wvu.Cols" localSheetId="4" hidden="1">Logframe!#REF!,Logframe!#REF!</definedName>
    <definedName name="Z_77FF8502_E7CD_4325_B3EE_45F49F15CB38_.wvu.Rows" localSheetId="4" hidden="1">Logframe!#REF!</definedName>
    <definedName name="Z_845427D3_E124_4671_BCD9_00282AEF047B_.wvu.Cols" localSheetId="4" hidden="1">Logframe!#REF!,Logframe!#REF!</definedName>
    <definedName name="Z_845427D3_E124_4671_BCD9_00282AEF047B_.wvu.Rows" localSheetId="4" hidden="1">Logframe!#REF!</definedName>
  </definedNames>
  <calcPr calcId="191028" calcOnSave="0"/>
  <customWorkbookViews>
    <customWorkbookView name="HP  - Personal View" guid="{845427D3-E124-4671-BCD9-00282AEF047B}" mergeInterval="0" personalView="1" maximized="1" xWindow="-8" yWindow="-8" windowWidth="1382" windowHeight="744" activeSheetId="5"/>
    <customWorkbookView name="HP - Personal View" guid="{77FF8502-E7CD-4325-B3EE-45F49F15CB38}" mergeInterval="0" personalView="1" maximized="1" xWindow="-8" yWindow="-8" windowWidth="1382" windowHeight="736" activeSheetId="2"/>
    <customWorkbookView name="Faisal Alfakeeh - Personal View" guid="{34C2E545-C6FA-4568-A741-76603DCFCF88}" mergeInterval="0" personalView="1" maximized="1" xWindow="-8" yWindow="-8" windowWidth="1936" windowHeight="1048" activeSheetId="3"/>
    <customWorkbookView name="Sophie Etzold - Personal View" guid="{05B32839-FF56-4A8D-A42F-5656A9693D79}" mergeInterval="0" personalView="1" maximized="1" xWindow="-18" yWindow="-18" windowWidth="3876" windowHeight="2052"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S39SGkOwujCr9oFvaHXbWlZ153U5sEeIAK29OtOGBM="/>
    </ext>
  </extLst>
</workbook>
</file>

<file path=xl/calcChain.xml><?xml version="1.0" encoding="utf-8"?>
<calcChain xmlns="http://schemas.openxmlformats.org/spreadsheetml/2006/main">
  <c r="B18" i="6" l="1"/>
  <c r="B17" i="6"/>
  <c r="B16" i="6"/>
  <c r="B15" i="6"/>
  <c r="B14" i="6"/>
  <c r="K9" i="11"/>
  <c r="M41" i="3"/>
  <c r="M108" i="3"/>
  <c r="F3" i="7" l="1"/>
  <c r="F37" i="6"/>
  <c r="F38" i="6"/>
  <c r="F36" i="6"/>
  <c r="F33" i="6"/>
  <c r="F34" i="6"/>
  <c r="F32" i="6"/>
  <c r="F29" i="6"/>
  <c r="F30" i="6"/>
  <c r="F28" i="6"/>
  <c r="O3" i="7" l="1"/>
  <c r="Q3" i="7"/>
  <c r="K3" i="7"/>
  <c r="M3" i="7"/>
  <c r="I35" i="6"/>
  <c r="I31" i="6"/>
  <c r="J31" i="6"/>
  <c r="I27" i="6"/>
  <c r="M262" i="3"/>
  <c r="M248" i="3"/>
  <c r="M240" i="3"/>
  <c r="M226" i="3"/>
  <c r="M205" i="3"/>
  <c r="M233" i="3"/>
  <c r="M157" i="3"/>
  <c r="M87" i="3"/>
  <c r="M34" i="3"/>
  <c r="M219" i="3"/>
  <c r="M164" i="3"/>
  <c r="M140" i="3"/>
  <c r="M147" i="3"/>
  <c r="M94" i="3"/>
  <c r="F5" i="7"/>
  <c r="Q5" i="7" s="1"/>
  <c r="M247" i="3"/>
  <c r="M255" i="3"/>
  <c r="L247" i="3"/>
  <c r="L255" i="3"/>
  <c r="L265" i="3"/>
  <c r="L273" i="3"/>
  <c r="L233" i="3"/>
  <c r="L226" i="3"/>
  <c r="L219" i="3"/>
  <c r="L212" i="3"/>
  <c r="L205" i="3"/>
  <c r="L198" i="3"/>
  <c r="L157" i="3"/>
  <c r="L140" i="3"/>
  <c r="L133" i="3"/>
  <c r="L126" i="3"/>
  <c r="L115" i="3"/>
  <c r="L108" i="3"/>
  <c r="L80" i="3"/>
  <c r="L41" i="3"/>
  <c r="L34" i="3"/>
  <c r="M5" i="7" l="1"/>
  <c r="O5" i="7"/>
  <c r="I4" i="7"/>
  <c r="I39" i="6"/>
  <c r="D16" i="6"/>
  <c r="C13" i="6"/>
  <c r="B9" i="7" l="1"/>
  <c r="E8" i="7"/>
  <c r="C8" i="7"/>
  <c r="E7" i="7"/>
  <c r="E6" i="7"/>
  <c r="E3" i="7"/>
  <c r="E4" i="7"/>
  <c r="J27" i="6"/>
  <c r="J35" i="6"/>
  <c r="L6" i="7"/>
  <c r="L5" i="7"/>
  <c r="K5" i="7" s="1"/>
  <c r="L4" i="7"/>
  <c r="F6" i="7" l="1"/>
  <c r="Q6" i="7" s="1"/>
  <c r="F4" i="7"/>
  <c r="Q4" i="7" s="1"/>
  <c r="E9" i="7"/>
  <c r="D18" i="6"/>
  <c r="F7" i="7"/>
  <c r="I6" i="7" s="1"/>
  <c r="D19" i="6"/>
  <c r="F8" i="7"/>
  <c r="C9" i="7"/>
  <c r="D8" i="7"/>
  <c r="B19" i="6" s="1"/>
  <c r="B13" i="6" s="1"/>
  <c r="D14" i="6"/>
  <c r="D15" i="6"/>
  <c r="D17" i="6"/>
  <c r="J39" i="6"/>
  <c r="L39" i="6" s="1"/>
  <c r="D8" i="6" s="1"/>
  <c r="M4" i="7" l="1"/>
  <c r="O4" i="7"/>
  <c r="M6" i="7"/>
  <c r="O6" i="7"/>
  <c r="I5" i="7"/>
  <c r="K6" i="7"/>
  <c r="I3" i="7"/>
  <c r="K4" i="7"/>
  <c r="D9" i="7"/>
  <c r="Q9" i="7"/>
  <c r="F9" i="7"/>
  <c r="D13" i="6"/>
  <c r="M258" i="3"/>
  <c r="M265" i="3" s="1"/>
  <c r="M266" i="3"/>
  <c r="M273" i="3" s="1"/>
  <c r="M9" i="7" l="1"/>
  <c r="O9" i="7"/>
  <c r="I9" i="7"/>
  <c r="K9" i="7"/>
  <c r="G7" i="7"/>
  <c r="G3" i="7"/>
  <c r="G5" i="7"/>
  <c r="G6" i="7"/>
  <c r="G4" i="7"/>
  <c r="G8" i="7"/>
  <c r="Q27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Laba</author>
    <author>tc={CAAC2786-50F8-49D6-9921-58606BEB4226}</author>
  </authors>
  <commentList>
    <comment ref="G1" authorId="0" shapeId="0" xr:uid="{ECF73810-6F0B-4C76-B0F8-F93CE64D324C}">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 ref="M2" authorId="1" shapeId="0" xr:uid="{CAAC2786-50F8-49D6-9921-58606BEB4226}">
      <text>
        <t>[Threaded comment]
Your version of Excel allows you to read this threaded comment; however, any edits to it will get removed if the file is opened in a newer version of Excel. Learn more: https://go.microsoft.com/fwlink/?linkid=870924
Comment:
    This corresponds to the Children Targeted in CP (without Adults)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tc={35646934-C7D3-4B41-953D-87B37F905B77}</author>
  </authors>
  <commentList>
    <comment ref="M9" authorId="0" shapeId="0" xr:uid="{0B305BEA-F63E-4643-8B20-588E43B866C0}">
      <text>
        <r>
          <rPr>
            <sz val="11"/>
            <color rgb="FF000000"/>
            <rFont val="Calibri"/>
            <family val="2"/>
            <scheme val="minor"/>
          </rPr>
          <t>======
ID#AAABF50HlUo
josiane noun    (2024-02-05 15:02:04)
how it is calculated:  
baseline is for this on output level is 5000  and outcome is 20% 
in 2024 we put the target for 9400 - so the new outcome would be ( 9400*20%)/5000 = 37</t>
        </r>
      </text>
    </comment>
    <comment ref="M10" authorId="0" shapeId="0" xr:uid="{E76E30C8-E3FA-494D-A7B5-BADC4898148E}">
      <text>
        <r>
          <rPr>
            <sz val="11"/>
            <color rgb="FF000000"/>
            <rFont val="Calibri"/>
            <family val="2"/>
            <scheme val="minor"/>
          </rPr>
          <t>======
ID#AAABF50HlU8
josiane noun    (2024-02-05 15:08:15)
if we will go with the same calculation as above we will have 94% - so either we keep it 94% or we have it at 75%</t>
        </r>
      </text>
    </comment>
    <comment ref="L41" authorId="0" shapeId="0" xr:uid="{30D63882-90FE-4D2D-8459-989291A6AC80}">
      <text>
        <r>
          <rPr>
            <sz val="11"/>
            <color rgb="FF000000"/>
            <rFont val="Calibri"/>
            <family val="2"/>
            <scheme val="minor"/>
          </rPr>
          <t>======
ID#AAABE7KahNE
Sophie Etzold    (2024-01-25 20:55:06)
Is the sum of previous 1.1 +1.2 = so to combine legal counseling on birth and legal counseling on legal stay and HLP - previously separated now jointly done but aggregation in AI</t>
        </r>
      </text>
    </comment>
    <comment ref="B49" authorId="0" shapeId="0" xr:uid="{C083E8DB-3C5B-4BE7-A226-F124AEFDAA2B}">
      <text>
        <r>
          <rPr>
            <sz val="11"/>
            <color rgb="FF000000"/>
            <rFont val="Calibri"/>
            <family val="2"/>
            <scheme val="minor"/>
          </rPr>
          <t>======
ID#AAAA-YudxyE
afaf khalil    (2024-01-15 12:26:03)
@etzold@unhcr.org UNICEF suggested re-integrating the indicator on policy and  reforms
_Assigned to etzold_</t>
        </r>
      </text>
    </comment>
    <comment ref="L110" authorId="0" shapeId="0" xr:uid="{7F6CE234-8809-4EB7-A95A-F4C2A601CA17}">
      <text>
        <r>
          <rPr>
            <sz val="11"/>
            <color rgb="FF000000"/>
            <rFont val="Calibri"/>
            <family val="2"/>
            <scheme val="minor"/>
          </rPr>
          <t>======
ID#AAABF50HlPw
afaf khalil    (2024-02-05 12:26:49)
very low
------
ID#AAABF50HlR4
afaf khalil    (2024-02-05 13:50:55)
@a.mcindoe@unrwa.org  for your kind review</t>
        </r>
      </text>
    </comment>
    <comment ref="L111" authorId="0" shapeId="0" xr:uid="{6AF3F655-9D6C-4510-8091-5C0FF3DCD012}">
      <text>
        <r>
          <rPr>
            <sz val="11"/>
            <color rgb="FF000000"/>
            <rFont val="Calibri"/>
            <family val="2"/>
            <scheme val="minor"/>
          </rPr>
          <t>======
ID#AAABEMShZ14
afaf khalil    (2024-01-15 12:48:55)
also very low to revise @etzold@unhcr.org @josiane.noun@nrc.no
_Assigned to etzold_
------
ID#AAABF50HlR8
afaf khalil    (2024-02-05 13:51:09)
@a.mcindoe@unrwa.org for your kind review</t>
        </r>
      </text>
    </comment>
    <comment ref="L183" authorId="0" shapeId="0" xr:uid="{64AECCA9-1404-4741-85B5-BC41126A0DEC}">
      <text>
        <r>
          <rPr>
            <sz val="11"/>
            <color rgb="FF000000"/>
            <rFont val="Calibri"/>
            <family val="2"/>
            <scheme val="minor"/>
          </rPr>
          <t>======
ID#AAABF50HlWc
josiane noun    (2024-02-05 17:24:54)
MSNA data is 5%</t>
        </r>
      </text>
    </comment>
    <comment ref="B275" authorId="1" shapeId="0" xr:uid="{35646934-C7D3-4B41-953D-87B37F905B77}">
      <text>
        <t>[Threaded comment]
Your version of Excel allows you to read this threaded comment; however, any edits to it will get removed if the file is opened in a newer version of Excel. Learn more: https://go.microsoft.com/fwlink/?linkid=870924
Comment:
    Please change this numbering to 3.1.14 as above is 3.1.13 too</t>
      </text>
    </comment>
  </commentList>
</comments>
</file>

<file path=xl/sharedStrings.xml><?xml version="1.0" encoding="utf-8"?>
<sst xmlns="http://schemas.openxmlformats.org/spreadsheetml/2006/main" count="1305" uniqueCount="399">
  <si>
    <r>
      <rPr>
        <b/>
        <sz val="11"/>
        <color rgb="FF000000"/>
        <rFont val="Calibri"/>
        <family val="2"/>
      </rPr>
      <t>File Naming Convention</t>
    </r>
    <r>
      <rPr>
        <sz val="11"/>
        <color rgb="FF000000"/>
        <rFont val="Calibri"/>
        <family val="2"/>
      </rPr>
      <t>: Follow the specified file naming convention "LRP SECTOR LOGFRAME 2024 v1.0" to ensure consistency and easy retrieval.</t>
    </r>
  </si>
  <si>
    <r>
      <rPr>
        <b/>
        <sz val="11"/>
        <color rgb="FF000000"/>
        <rFont val="Calibri"/>
        <family val="2"/>
      </rPr>
      <t>Baseline Data</t>
    </r>
    <r>
      <rPr>
        <sz val="11"/>
        <color rgb="FF000000"/>
        <rFont val="Calibri"/>
        <family val="2"/>
      </rPr>
      <t>: Include baseline data for relevant indicators to provide a reference point for measuring progress.</t>
    </r>
  </si>
  <si>
    <r>
      <rPr>
        <b/>
        <sz val="11"/>
        <color rgb="FF000000"/>
        <rFont val="Calibri"/>
        <family val="2"/>
      </rPr>
      <t>SMART Criteria</t>
    </r>
    <r>
      <rPr>
        <sz val="11"/>
        <color rgb="FF000000"/>
        <rFont val="Calibri"/>
        <family val="2"/>
      </rPr>
      <t>: Ensure that each indicator and objective adheres to SMART criteria (Specific, Measurable, Achievable, Relevant, and Time-bound).</t>
    </r>
  </si>
  <si>
    <r>
      <rPr>
        <b/>
        <sz val="11"/>
        <color rgb="FF000000"/>
        <rFont val="Calibri"/>
        <family val="2"/>
      </rPr>
      <t>Cross-cutting Issues</t>
    </r>
    <r>
      <rPr>
        <sz val="11"/>
        <color rgb="FF000000"/>
        <rFont val="Calibri"/>
        <family val="2"/>
      </rPr>
      <t>: Integrate cross-cutting issues such as gender, age, and disability considerations into the log frame.</t>
    </r>
  </si>
  <si>
    <r>
      <rPr>
        <b/>
        <sz val="11"/>
        <color rgb="FF000000"/>
        <rFont val="Calibri"/>
        <family val="2"/>
      </rPr>
      <t>Data Collection Frequency</t>
    </r>
    <r>
      <rPr>
        <sz val="11"/>
        <color rgb="FF000000"/>
        <rFont val="Calibri"/>
        <family val="2"/>
      </rPr>
      <t>: Specify the frequency of data collection for each indicator.</t>
    </r>
  </si>
  <si>
    <r>
      <rPr>
        <b/>
        <sz val="11"/>
        <color rgb="FF000000"/>
        <rFont val="Calibri"/>
        <family val="2"/>
      </rPr>
      <t>Reporting Requirements</t>
    </r>
    <r>
      <rPr>
        <sz val="11"/>
        <color rgb="FF000000"/>
        <rFont val="Calibri"/>
        <family val="2"/>
      </rPr>
      <t>: Clearly define reporting requirements, including the frequency and format.</t>
    </r>
  </si>
  <si>
    <r>
      <rPr>
        <b/>
        <sz val="11"/>
        <color rgb="FF000000"/>
        <rFont val="Calibri"/>
        <family val="2"/>
      </rPr>
      <t>Calculation of Percentage Humanitarian/Stabilization Budgets</t>
    </r>
    <r>
      <rPr>
        <sz val="11"/>
        <color rgb="FF000000"/>
        <rFont val="Calibri"/>
        <family val="2"/>
      </rPr>
      <t>: In Excel, use the formula =Humanitarian Budget / Total Budget to calculate the percentage of the humanitarian budget. Repeat the process for the stabilization budget.</t>
    </r>
  </si>
  <si>
    <r>
      <rPr>
        <b/>
        <sz val="11"/>
        <color rgb="FF000000"/>
        <rFont val="Calibri"/>
        <family val="2"/>
      </rPr>
      <t>Budget Summation</t>
    </r>
    <r>
      <rPr>
        <sz val="11"/>
        <color rgb="FF000000"/>
        <rFont val="Calibri"/>
        <family val="2"/>
      </rPr>
      <t>: Use the SUM function to sum up budgets in Excel. For example, if your budget cells are in columns B to G, you can use the formula =SUM(B2:G2) to calculate the total budget for a specific row.</t>
    </r>
  </si>
  <si>
    <r>
      <rPr>
        <b/>
        <sz val="11"/>
        <color rgb="FF000000"/>
        <rFont val="Calibri"/>
        <family val="2"/>
      </rPr>
      <t>PIN</t>
    </r>
    <r>
      <rPr>
        <sz val="11"/>
        <color rgb="FF000000"/>
        <rFont val="Calibri"/>
        <family val="2"/>
      </rPr>
      <t>: Ensure to fill in the Population in need (PIN) table.</t>
    </r>
  </si>
  <si>
    <r>
      <t>Under the sector log frame, we will use the term "</t>
    </r>
    <r>
      <rPr>
        <b/>
        <sz val="11"/>
        <color rgb="FF000000"/>
        <rFont val="Calibri"/>
        <family val="2"/>
      </rPr>
      <t>Other</t>
    </r>
    <r>
      <rPr>
        <sz val="11"/>
        <color rgb="FF000000"/>
        <rFont val="Calibri"/>
        <family val="2"/>
      </rPr>
      <t>" to refer to non-Syrian refugee beneficiaries</t>
    </r>
    <r>
      <rPr>
        <b/>
        <sz val="11"/>
        <color rgb="FF000000"/>
        <rFont val="Calibri"/>
        <family val="2"/>
      </rPr>
      <t xml:space="preserve"> or from other nationalities (RON)</t>
    </r>
    <r>
      <rPr>
        <sz val="11"/>
        <color rgb="FF000000"/>
        <rFont val="Calibri"/>
        <family val="2"/>
      </rPr>
      <t>.</t>
    </r>
  </si>
  <si>
    <t>Protection/ Legal</t>
  </si>
  <si>
    <t>CP</t>
  </si>
  <si>
    <t>GBV</t>
  </si>
  <si>
    <t>CP/GBV</t>
  </si>
  <si>
    <t>All</t>
  </si>
  <si>
    <t>Version 1.1</t>
  </si>
  <si>
    <t>Lead Ministry</t>
  </si>
  <si>
    <t>MOSA</t>
  </si>
  <si>
    <t>Co-Lead Agencies</t>
  </si>
  <si>
    <t>UNHCR/NRC; UNICEF; UNFPA</t>
  </si>
  <si>
    <t>Coordinating Agency</t>
  </si>
  <si>
    <t>UNHCR</t>
  </si>
  <si>
    <t>Contact Information</t>
  </si>
  <si>
    <t xml:space="preserve">Sophie Etzold - etzold@unhcr.org
Amanda -Mellville - melville@unhcr.org
</t>
  </si>
  <si>
    <t>Budget LRP</t>
  </si>
  <si>
    <t>Budget Flash</t>
  </si>
  <si>
    <t>Sector: Total budget (USD)</t>
  </si>
  <si>
    <t>10m</t>
  </si>
  <si>
    <t>% Humanitarian</t>
  </si>
  <si>
    <t>% Stabilization</t>
  </si>
  <si>
    <t>7.5m</t>
  </si>
  <si>
    <t>9.5m</t>
  </si>
  <si>
    <t>PIN 2025</t>
  </si>
  <si>
    <t xml:space="preserve"> Target 2024</t>
  </si>
  <si>
    <t xml:space="preserve"> Target 2025</t>
  </si>
  <si>
    <t>All Population</t>
  </si>
  <si>
    <t>Persons Displaced from Syria</t>
  </si>
  <si>
    <t>Vulnerable Lebanese</t>
  </si>
  <si>
    <t>PRS</t>
  </si>
  <si>
    <t>PRL</t>
  </si>
  <si>
    <t>Migrants</t>
  </si>
  <si>
    <t>Other</t>
  </si>
  <si>
    <t>Institutions (List them)</t>
  </si>
  <si>
    <t xml:space="preserve">Ministry Of Justice, Ministry of  interior and municipalities, Ministry of Eduction,  Security forces including ISF and GSO, detention facilities, Ministry of Public health and other central Ministries </t>
  </si>
  <si>
    <t>Budget (USD)</t>
  </si>
  <si>
    <t>General Protection</t>
  </si>
  <si>
    <t>OUTCOME 1: Affected people have increased knowledge of their rights and have access to an effective justice and protection system.</t>
  </si>
  <si>
    <t>Output 1.1 : Individuals at heightened risk are provided within information on their rights and have access to effective legal aid services</t>
  </si>
  <si>
    <t>Output 1.2: Protection legal and  policy frameworks and national protection institutions are strengthened</t>
  </si>
  <si>
    <t>Output 1.3: Protection risks are monitored and advocacy and technical support provided to relevant actors to mitigate the risks</t>
  </si>
  <si>
    <t xml:space="preserve">OUTCOME 2:  Affected people are safe, supported, and empowered in their community to contribute to positive change.   </t>
  </si>
  <si>
    <t>Output 2.1: Affected people are provided with information services and rights and benefit from inclusive and accessible community protection initiatives.</t>
  </si>
  <si>
    <t>Output 2.2: Affected people are engaged in social and behavior change on protection issues including equality, GBV, and child protection.</t>
  </si>
  <si>
    <t xml:space="preserve">Output 2.3: Effective and accessible feedback and response mechanisms, including to address Protection from Sexual Exploitation and Abuse (PSEA) and child safeguarding, are in place.   </t>
  </si>
  <si>
    <t>Outcome 3: Individuals at heightened risk have access to quality specialized protection response services and durable solutions</t>
  </si>
  <si>
    <t>Output 3.1: Quality protection, Child Protection, and GBV case management, psychosocial support, protection cash, and other specialised services are available and accessible to individuals at heightened risk.</t>
  </si>
  <si>
    <t>Output 3.2: Syrian Displaced and Refugees have access to durable solutions including complementary pathways and resettlement.</t>
  </si>
  <si>
    <t>Output 3.3: Migrants have access to safe and dignified return assistance to their countries of origin.</t>
  </si>
  <si>
    <t>Population Cohorts</t>
  </si>
  <si>
    <t>Total Population</t>
  </si>
  <si>
    <t>Total Population in Need (PiN)</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</si>
  <si>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</si>
  <si>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</si>
  <si>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</si>
  <si>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</si>
  <si>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</si>
  <si>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</si>
  <si>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</si>
  <si>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</si>
  <si>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</si>
  <si>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</si>
  <si>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</si>
  <si>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 xml:space="preserve"># Persons with Disabilities </t>
  </si>
  <si>
    <t>% Persons with Disabilities</t>
  </si>
  <si>
    <t xml:space="preserve">Lebanese </t>
  </si>
  <si>
    <t>Displaced Syrian</t>
  </si>
  <si>
    <t>Palestine Refugee from Syria (PRS)</t>
  </si>
  <si>
    <t>Palestine Refugee in Lebanon  (PRL)</t>
  </si>
  <si>
    <t xml:space="preserve">Other </t>
  </si>
  <si>
    <t>GRAND TOTAL</t>
  </si>
  <si>
    <t>* Source: LRP 2024 population package. 
% of Female, Male, Children, Adolescent, Youth to be used if you do not have specific Sex Age Disaggregated Target for your sector</t>
  </si>
  <si>
    <t>Subsectors</t>
  </si>
  <si>
    <t xml:space="preserve">PIN </t>
  </si>
  <si>
    <t>Target LRP</t>
  </si>
  <si>
    <t>Total protection</t>
  </si>
  <si>
    <t>Child Protection</t>
  </si>
  <si>
    <t>General protection</t>
  </si>
  <si>
    <t>Flash appeal indicator for CP, GBV or protection. Please mark which sectors this indicator is for the flash appeal</t>
  </si>
  <si>
    <t>Protection Sector Log frame 2025</t>
  </si>
  <si>
    <t>Sector objective: Affected populations in all their diversity live in a safe, dignified, inclusive, and protective environment where their fundamental rights are respected, they are meaningfully engaged, and they have access to quality protection services.</t>
  </si>
  <si>
    <t>ID</t>
  </si>
  <si>
    <t>Indicators</t>
  </si>
  <si>
    <t>Sub-sector</t>
  </si>
  <si>
    <t xml:space="preserve">Unit + Disaggregation </t>
  </si>
  <si>
    <t>Description/ Definition</t>
  </si>
  <si>
    <t>MoV / Responsible (How will the data be collected, by whom?)</t>
  </si>
  <si>
    <t>Frequency</t>
  </si>
  <si>
    <t>Beneficiary</t>
  </si>
  <si>
    <t>Data Source</t>
  </si>
  <si>
    <t xml:space="preserve">Baseline </t>
  </si>
  <si>
    <t>Target</t>
  </si>
  <si>
    <t>1A</t>
  </si>
  <si>
    <t>% of persons with legal residence OR ID for LEB</t>
  </si>
  <si>
    <t>%</t>
  </si>
  <si>
    <t>For Syrians, refugees and migrants this refers to the % of the population who have legal residency.  For Lebanese it refers to % who have valid identification.  For definitions see UNHCR mandatory outcome indicators: 4.3b Number of refugees for whom residency status is granted or confirmed and for Lebanese: 1.3 Proportion of people with legally recognized identity documents or credentials</t>
  </si>
  <si>
    <t xml:space="preserve">VASYR/ MSNA </t>
  </si>
  <si>
    <t>Yearly</t>
  </si>
  <si>
    <t>TOTAL</t>
  </si>
  <si>
    <t xml:space="preserve">VASyR/MSNA </t>
  </si>
  <si>
    <t>NA</t>
  </si>
  <si>
    <t>LEB</t>
  </si>
  <si>
    <t>MSNA</t>
  </si>
  <si>
    <t>SYR</t>
  </si>
  <si>
    <t>VASYR</t>
  </si>
  <si>
    <t xml:space="preserve">Migrants </t>
  </si>
  <si>
    <t>1B</t>
  </si>
  <si>
    <t>% of children under 5 whose births are registred</t>
  </si>
  <si>
    <t>Standard global indicator of UNICEF and UNHCR.  Refer to organisations indicator guidance for descrption</t>
  </si>
  <si>
    <t xml:space="preserve">VASYR/ MSNA 
</t>
  </si>
  <si>
    <t>VASYR/MSNA</t>
  </si>
  <si>
    <t>1C</t>
  </si>
  <si>
    <t>% of children under the age of 18 who experienced violent disciplinary practices</t>
  </si>
  <si>
    <t xml:space="preserve">See indicator definition in MICS
</t>
  </si>
  <si>
    <t>1D</t>
  </si>
  <si>
    <t xml:space="preserve"># of group evictions
</t>
  </si>
  <si>
    <t>Protection/Legal</t>
  </si>
  <si>
    <t>#</t>
  </si>
  <si>
    <t>NEW INDICATOR</t>
  </si>
  <si>
    <t>UNHCR tracking tool</t>
  </si>
  <si>
    <t>Monthly</t>
  </si>
  <si>
    <t xml:space="preserve">Syrian </t>
  </si>
  <si>
    <t>UNHCR Tracking tool</t>
  </si>
  <si>
    <t>1E</t>
  </si>
  <si>
    <t>Percentage of women (20-24) married before 18</t>
  </si>
  <si>
    <t>%
disaggregated by nationality, age and disability</t>
  </si>
  <si>
    <t xml:space="preserve">See Indicator definition in MICS
</t>
  </si>
  <si>
    <t>Yearly / every 2 year</t>
  </si>
  <si>
    <t>Unit</t>
  </si>
  <si>
    <t>Description/ definition</t>
  </si>
  <si>
    <t>MoV / Responsible</t>
  </si>
  <si>
    <t>Baseline</t>
  </si>
  <si>
    <t>Su</t>
  </si>
  <si>
    <t>1.1.1</t>
  </si>
  <si>
    <t># of persons reached through awareness sessions on legal topics</t>
  </si>
  <si>
    <t># of individuals by: nationality; women and men; disabilities</t>
  </si>
  <si>
    <t xml:space="preserve">This includes unique individuals attending awareness sessions on different legal topics. Individuals receiving a legal awareness session that covers various topics are counted only once. 
This includes general awareness that can be provided by partners with either relevant technical expertise or who have been trained by legal aid service providers on legal services/ topics. </t>
  </si>
  <si>
    <t>ActivityInfo reporting by protection/ legal aid partners; co-monitored by LAG</t>
  </si>
  <si>
    <t>ActivityInfo</t>
  </si>
  <si>
    <t>1.1.2</t>
  </si>
  <si>
    <t># of persons who benefitted from legal aid and assistance</t>
  </si>
  <si>
    <t># of individuals by nationality; women and men; disabilities; by HLP, civil documentation, legal residency, other</t>
  </si>
  <si>
    <t xml:space="preserve"> Counseling/ individualised consultation, legal assistance, and legal representation) (civil documentation, legal residency, HLP,  and other subjects). The indicator represents the number of unique persons benefiting from legal aid on a specifc topic per given month.   </t>
  </si>
  <si>
    <t xml:space="preserve">Activity info Protection/ Legal partners 
</t>
  </si>
  <si>
    <t>1.1.3</t>
  </si>
  <si>
    <t>Proportion of persons at risk of GBV and survivors who received legal assistance</t>
  </si>
  <si>
    <t>%
disaggregated by nationality and age</t>
  </si>
  <si>
    <t>To measure the extent to which individuals who are either at risk of experiencing gender-based violence (GBV) or are survivors of such violence receive legal aid or support.</t>
  </si>
  <si>
    <t>GBVIMS</t>
  </si>
  <si>
    <t>quarterly</t>
  </si>
  <si>
    <t>1.2.1</t>
  </si>
  <si>
    <t># of government staff trained on legal issues, or protection</t>
  </si>
  <si>
    <t># of individuals disageggated by: men and women; persons with disability</t>
  </si>
  <si>
    <t>Reflecting training and capacity-building interventions for governmental stakeholders (could include Embassies and consulates for migrant populations)</t>
  </si>
  <si>
    <t xml:space="preserve">Protection/legal partners reporting on Activity info </t>
  </si>
  <si>
    <t xml:space="preserve">Ministries and Institutions </t>
  </si>
  <si>
    <t>1.2.2</t>
  </si>
  <si>
    <t># of law enforcement/government stakeholders/actors trained on GBV core concepts and minimum standards</t>
  </si>
  <si>
    <t>Reflecting training and capacity-building interventions for governmental/ public institution stakeholders (could include Embassies and consulates for migrant populations)</t>
  </si>
  <si>
    <t>GBV partners reporting on activity info</t>
  </si>
  <si>
    <t>1.2.3</t>
  </si>
  <si>
    <t># of government staff trained on child protection</t>
  </si>
  <si>
    <t>Government staff/duty-bearers (military, police, public servants) trained on the National Child Protection Standard Operating Procedures (SOP), Case Management Tools for child protection (including CPIMS), Focused PSS curricula, or other CP issues (e.g. International Humanitarian Law-IHL considerations, children's rights, and prevention of violations against children). This may include staff from line ministries and/or municipalities, supported to reinforce their social service workforce and legal mechanisms to protect children, and to implement contingency and early action measures in case of new massive displacements and other humanitarian emergencies).</t>
  </si>
  <si>
    <t xml:space="preserve">CP Partners reporting on Activity info </t>
  </si>
  <si>
    <t>1.2.4</t>
  </si>
  <si>
    <t xml:space="preserve"># of law enforcement/government stakeholders/actors who demonstrate increased knowledge on GBV </t>
  </si>
  <si>
    <t xml:space="preserve">number of individuals within law enforcement agencies or government institutions who, as a result of targeted interventions, show a measurable improvement in their understanding of Gender-Based Violence (GBV). This metric often serves as an indicator of the effectiveness of training programs, workshops, or other capacity-building initiatives aimed at enhancing awareness and competence in addressing GBV. In the dashboard and quarterly reports, the GBV sector reports on the % of humanitarian staff who demonstrate increased knowledge.  </t>
  </si>
  <si>
    <t>N/A</t>
  </si>
  <si>
    <t>1.2.5</t>
  </si>
  <si>
    <t># of humanitarian staff (UN, INGO, local NGO) trained on protection or legal issues</t>
  </si>
  <si>
    <t>As above for protection issues</t>
  </si>
  <si>
    <t>Partners</t>
  </si>
  <si>
    <t>1.2.6</t>
  </si>
  <si>
    <t># of humanitarian staff (UN, INGO, local NGO) trained on GBV minimum standards</t>
  </si>
  <si>
    <t>Capacity-building efforts aimed at ensuring that I/NGO staff are equipped with the knowledge, skills, and tools required to address GBV in accordance with established minimum standards.</t>
  </si>
  <si>
    <t>1.2.7</t>
  </si>
  <si>
    <t># of humanitarian staff (UN, INGO, local NGO) trained on Child Protection</t>
  </si>
  <si>
    <t>Training and capacity-building interventions for partner staff on the National Child Protection Standard Operating Procedures (SOP), Case Management Tools for child protection (including CPIMS), Focused PSS curricula, SDQ or other CP issues.</t>
  </si>
  <si>
    <t>1.2.8</t>
  </si>
  <si>
    <t xml:space="preserve"># of humanitarian staff who demonstrate increased knowledge on GBV core concepts and GBV minimum standards </t>
  </si>
  <si>
    <t># of individuals, disaggregated by gender and disability</t>
  </si>
  <si>
    <t xml:space="preserve">Partners report on the number of individuals working in humanitarian contexts who have gained a measurable understanding of foundational Gender-Based Violence (GBV) principles and the minimum standards required for effective prevention and response. This metric is commonly used to evaluate capacity-building efforts within humanitarian programs. In the dashboard and quarterly reports, the GBV sector reports on the % of humanitarian staff who demonstrate increased knowledge.  </t>
  </si>
  <si>
    <t>Protection risks monitored and advocacy and technical support provided to other actors to address key risk</t>
  </si>
  <si>
    <t>1.3.1</t>
  </si>
  <si>
    <t xml:space="preserve"># of protection products analysing risks and making recommendations </t>
  </si>
  <si>
    <t># of reports</t>
  </si>
  <si>
    <t>Can include protection montioring reports, protection snapshots etc.</t>
  </si>
  <si>
    <t>PWG reporting</t>
  </si>
  <si>
    <t>PWG</t>
  </si>
  <si>
    <t xml:space="preserve">Outcome 2:  Affected people are safe, supported, and empowered in their community to contribute to positive change.   </t>
  </si>
  <si>
    <t>Unit and disaggregation</t>
  </si>
  <si>
    <t xml:space="preserve">% of women, men, girls, and boys who report knowing how to report a complaint or provide feedback on humanitarian assistance </t>
  </si>
  <si>
    <t># of individuals by nationality; women and men; disabilities.</t>
  </si>
  <si>
    <t>Cross-sectoral</t>
  </si>
  <si>
    <t>VASYR/ MSNA
GBV/ PRT/CP</t>
  </si>
  <si>
    <t>2B</t>
  </si>
  <si>
    <t>% of HH who are aware of specialized GBV services</t>
  </si>
  <si>
    <t>% by nationality; women, men, boys,  girls; and disability</t>
  </si>
  <si>
    <t xml:space="preserve">Reflects the number of persons assessed through surveys who can direct to GBV services:
</t>
  </si>
  <si>
    <t>VASYR/ MSNA
GBV ONLY</t>
  </si>
  <si>
    <t>yearly</t>
  </si>
  <si>
    <t>2C</t>
  </si>
  <si>
    <t># of sectors/clusters that included GBV risk mitigation actions in their response plan</t>
  </si>
  <si>
    <t># of sectors</t>
  </si>
  <si>
    <t>Number of sectors of total humanitarian sectors with dedicated tipsheets, gender, and GBV FPs, protection mainstreaming activities included in strategy and work plan</t>
  </si>
  <si>
    <t>GBV WG</t>
  </si>
  <si>
    <t>bi-annually</t>
  </si>
  <si>
    <t xml:space="preserve">Flash appeal  </t>
  </si>
  <si>
    <t>2.1.1</t>
  </si>
  <si>
    <t># of persons benefitting from information sessions, awareness sessions, and individual consultations on how to access services or other information (excluding legal services, see indicator on legal awareness)</t>
  </si>
  <si>
    <t xml:space="preserve"># of individuals, disaggregated by nationality; women, girls; boys; men; and disability </t>
  </si>
  <si>
    <t xml:space="preserve">A number of unique persons reached during each calendar month who attend information or awareness sessions or receive individual consultations, e.g., at information desks. Such sessions exclude individual counseling or group sessions on legal matters, which are captured in indicators under Outcome 1. These persons may be reached for such services by cross-population outreach volunteers (OVs), community focal points, community groups, and/or staff of organizations. This can be through remote or in-person sessions. </t>
  </si>
  <si>
    <t xml:space="preserve">Protection/legal partners reporting on Activity Info </t>
  </si>
  <si>
    <t>2.1.2</t>
  </si>
  <si>
    <t xml:space="preserve"> # of visits to call centers, social media and online platforms</t>
  </si>
  <si>
    <t>Protection</t>
  </si>
  <si>
    <t xml:space="preserve"># of individuals
disaggregated by nationality, gender, age and disability </t>
  </si>
  <si>
    <t>This indicator reflects the number of people accessing call centers, online information platforms and social media information provision by humanitarian partners</t>
  </si>
  <si>
    <t>UNHCR and other partners data on # of people accessing these services</t>
  </si>
  <si>
    <t>Flash Appeal</t>
  </si>
  <si>
    <t>2.1.3</t>
  </si>
  <si>
    <t># of persons benefitting from information sessions, GBV awareness sessions, and individual consultations on how to access services</t>
  </si>
  <si>
    <t># of individuals by population cohort
(Male/Female), disabilities</t>
  </si>
  <si>
    <t>As above</t>
  </si>
  <si>
    <t>GBV partners reporting on Activity Info</t>
  </si>
  <si>
    <t>Flash appeal</t>
  </si>
  <si>
    <t xml:space="preserve">2.1.4
</t>
  </si>
  <si>
    <t># of children and caregivers receiving Explosive Ordnance Risk Education (outside Formal Schools)</t>
  </si>
  <si>
    <t xml:space="preserve">CP </t>
  </si>
  <si>
    <t xml:space="preserve"># of individuals, disaggregated by nationality; gender, age and disability </t>
  </si>
  <si>
    <t>Number of people reached with EORE by accredited organizations at community and household levels.</t>
  </si>
  <si>
    <t xml:space="preserve">CP Partners reporting on Activity Info </t>
  </si>
  <si>
    <t>2.1.5</t>
  </si>
  <si>
    <t># of persons participating in protection interventions at the community centers, including CDCs, SDCs, and mobile protection activities held outside the center</t>
  </si>
  <si>
    <t>Number of unique persons per calendar month newly approaching the community center or social development center (SDC) or engaged in mobile activities connected to but held outside the center. This includes those who receive (life) skills training and recreational basic PSS, as well as those who attend awareness sessions, including when such sessions are organized in a mobile entity outside of the center. This indicator will be disaggregated by governorate, nationality, age group, sex, and disability.</t>
  </si>
  <si>
    <t>2.1.6</t>
  </si>
  <si>
    <t># of girls and boys engaged in community-based Child Protection activities at the community centers, including CDCs, SDCs, and mobile protection  activities held outside the center</t>
  </si>
  <si>
    <t xml:space="preserve"># of individuals, disaggregated by nationality, gender, age, and disability </t>
  </si>
  <si>
    <t>This indicator will be mainly reported by CP actors implementing CP activities at the community level to increase the capacity and awareness of children to mitigate protection risks and know where to go for help</t>
  </si>
  <si>
    <t>2.1.7</t>
  </si>
  <si>
    <t># of Woman and Girls Safe Spaces (WGSS) and other centers providing GBV prevention and response services</t>
  </si>
  <si>
    <t># of WGSS</t>
  </si>
  <si>
    <t>Number of WGSS providing GBV prevention and response services</t>
  </si>
  <si>
    <t xml:space="preserve">Quarterly </t>
  </si>
  <si>
    <t>Women and girls</t>
  </si>
  <si>
    <t>2.1.8</t>
  </si>
  <si>
    <t># of community centers and communal spaces supported</t>
  </si>
  <si>
    <t>Disaggregated by SDCs and CDCs</t>
  </si>
  <si>
    <t>Number of community centers and communal spaces provided with support by partners</t>
  </si>
  <si>
    <t xml:space="preserve">Protection partners reporting on Activity info 
</t>
  </si>
  <si>
    <t xml:space="preserve"> Community centers and communal spaces </t>
  </si>
  <si>
    <t>2.2.1</t>
  </si>
  <si>
    <t># of caregivers engaged in activities to promote the well-being and protection of children</t>
  </si>
  <si>
    <t>This indicator will be reported by CP actors providing  parenting sessions and other activities to parents/caregivers  who are facing distress to enhance their parenting skills</t>
  </si>
  <si>
    <t>2.2.2</t>
  </si>
  <si>
    <t># of women, men, girls, and boys reached by social and behavioral change initiatives (including QUDWA)</t>
  </si>
  <si>
    <t>Number of people reached through Qudwa initiatives and other behaviour change activities addressing gender norms and violence against women and children; including activities addressing and targeting religious actors</t>
  </si>
  <si>
    <t>2.2.3</t>
  </si>
  <si>
    <t># of women, men, girls and boys who participate in targeted activities as part of GBV prevention programs</t>
  </si>
  <si>
    <t xml:space="preserve">GBV </t>
  </si>
  <si>
    <t>This includes sensitization on GBV, SRH, menstrual hygiene management, women's rights, gender existing legal framework related to GBV/gender, PSEA conducted within safe spaces or at community level, information sessions, distribution of dignity kits, safety audits conducted at community level, and participation in community-based committees on GBV. These activities require engagement /interaction with participants (no mass information and/or leaflet distribution).</t>
  </si>
  <si>
    <t>2.2.4</t>
  </si>
  <si>
    <t># of women and adolescent girls who received dignity kits</t>
  </si>
  <si>
    <t># of individuals, disaggregated by nationality, women/girls, age, and disability</t>
  </si>
  <si>
    <t>Agencies providing DKs will monitor quality and regularly provide/ report on results and necessary programmatic amendments. This should not include WASH-related distribution of HH WASH items and hygiene products. 
The indicator will also be used for the South response where DKs are distributed as part of the emergency.</t>
  </si>
  <si>
    <t>2.2.5</t>
  </si>
  <si>
    <t xml:space="preserve"> % of women and adolescent girls who reported being satisfied with the quality of the Dignity kit</t>
  </si>
  <si>
    <t>% by women and girls, nationality, disabiility</t>
  </si>
  <si>
    <t>The proportion of women and adolescent girls who express satisfaction with the quality of the dignity kits they received, often in terms of utility, cultural appropriateness, comfort, and overall adequacy.</t>
  </si>
  <si>
    <t>Quartlerly</t>
  </si>
  <si>
    <t>All populations</t>
  </si>
  <si>
    <t>2.3.1</t>
  </si>
  <si>
    <t># of children and adults reached through awareness-raising activities and community mobilization interventions on PSEA</t>
  </si>
  <si>
    <t>This indicator includes unique individuals who received awareness-raising activities or community mobilization and consultation on PSEA, including activities such as community dialogues, community mobilization campaigns, consultations to establish reporting and referral mechanisms, focus group discussions, etc.</t>
  </si>
  <si>
    <t>2.3.2</t>
  </si>
  <si>
    <t>2.3.3</t>
  </si>
  <si>
    <t xml:space="preserve"> # of partners with established Feedback and Complaint Mechanism inclusive of APP and PSEA</t>
  </si>
  <si>
    <t># of  sector partners</t>
  </si>
  <si>
    <t xml:space="preserve">Reported through service mapping </t>
  </si>
  <si>
    <t>Service mapping</t>
  </si>
  <si>
    <t>Quarterly</t>
  </si>
  <si>
    <t>Total</t>
  </si>
  <si>
    <t>2.3.4</t>
  </si>
  <si>
    <t xml:space="preserve"> # of partners with established Compliant and Feedback and Mechanism inclusive of AAP and PSEA</t>
  </si>
  <si>
    <t>sub-sectors</t>
  </si>
  <si>
    <t>3A</t>
  </si>
  <si>
    <t>% of persons receiving protection and emergency cash assistance who report it contributed to addressing their protection risk/incident</t>
  </si>
  <si>
    <t>%
disaggregated by gender and disability</t>
  </si>
  <si>
    <t>Objective: This indicator looks at whether protection and emergency cash assistance provided under the protection sector is successful at addressing individual protection needs. It is measured through a scale. See below indicator guidance for support and to standardize reporting: 
TOOL:
Question: To what extent did your cash assistance contribute to addressing your protection situation? 
OPTIONS:
1.        significantly
2.        somewhat
3.        not at all
NUMERATOR: Number of respondents that answer ‘significantly’ or ‘somewhat’
DENOMINATOR: Number of respondents
UNIT OF MEASURE: Percentage (%)
DISAGGREAGATED BY: nationality and sex.
SUGGESTED DATA COLLECTION METHOD: Household visit or phone call
SUGGESTED DATA SOURCE: Outcome monitoring surveys</t>
  </si>
  <si>
    <t>ActivityInfo through PDOM</t>
  </si>
  <si>
    <t>Bi-annually</t>
  </si>
  <si>
    <t>3B</t>
  </si>
  <si>
    <t>% of children aged 5-17 engaged in child labor</t>
  </si>
  <si>
    <t>%
disggregated by gender, age, and disability</t>
  </si>
  <si>
    <t>Standard global SDC indicator.  Refer to global guidance</t>
  </si>
  <si>
    <t>Child Protection/ VASYR/ MSNA</t>
  </si>
  <si>
    <t>Annually</t>
  </si>
  <si>
    <t>VASyR</t>
  </si>
  <si>
    <t>3C</t>
  </si>
  <si>
    <t>% of survivors who are satisfied with GBV case management services</t>
  </si>
  <si>
    <t>The indicator measures satisfaction with the quality of GBV case management services. The framework for reporting is included in the GBV M&amp;E toolkit and GBVIMS online version
Partners report on # of persons receiving services and # of those satisfied with the service</t>
  </si>
  <si>
    <t>GBV WG Partners</t>
  </si>
  <si>
    <t>Flash appeal/emergency</t>
  </si>
  <si>
    <t>3.1.1</t>
  </si>
  <si>
    <t># of girls and boys receiving life saving specialized services through quality case management</t>
  </si>
  <si>
    <t># of individuals, disaggregated by nationality, gender, age, and disability</t>
  </si>
  <si>
    <t>CP Case management services. 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the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*Note: Reporting occurs only for children for whom the reporting organization has opened a case file. Reporting also includes cases closed with positive outcomes.</t>
  </si>
  <si>
    <t>Child Protection; CPIMS and other case management systems</t>
  </si>
  <si>
    <t>3.1.2</t>
  </si>
  <si>
    <t># of persons receiving protection quality case management services</t>
  </si>
  <si>
    <t xml:space="preserve"># of individuals, disaggregated by nationality (by gender); and disability </t>
  </si>
  <si>
    <t>A number of unique persons identified and assessed who benefit from case management (including regular individual counseling provided by a caseworker as part of the case management process) per month. PCM should be provided for individuals depending on the specific threat they face.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direct support and/or referrals. It entails an ongoing relationship with the individual.</t>
  </si>
  <si>
    <t>Protection partners reporting on Activity info</t>
  </si>
  <si>
    <t xml:space="preserve">CP emergency towards MHPSS
</t>
  </si>
  <si>
    <t>3.1.3</t>
  </si>
  <si>
    <t># of girls and boys and caregivers receiving specialized/focused PSS to address Child protection issues and improve their psycho-social wellbeing</t>
  </si>
  <si>
    <t>Child Protection PSS. Objective: To provide tailored psychosocial support to children at medium to high risk of CP-GBV violations, which focuses on emotional support and supports the outcomes of children in case management with peer support.
Target group: Children at medium to high risk or who have experienced a child protection violation and their caregivers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</si>
  <si>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Child Protection partners on ActivityInfo</t>
  </si>
  <si>
    <t>3.1.4</t>
  </si>
  <si>
    <t># of persons at risk of GBV and survivors accessing quality GBV response services, including focused and non-focused PSS</t>
  </si>
  <si>
    <t xml:space="preserve">Services include age-appropriate groups (MHPSS, focused and non-focused), life skills and training sessions, age-appropriate case management referral to specialized services (including CMR and legal assistance), individual psychological counseling, and safe shelter options. Safe spaces are intended to be static, mobile, and virtual (the sector will provide definitions for the types of safe spaces). The number includes individuals at risk and survivors. It is not representative of the number of survivors or GBV incidents. </t>
  </si>
  <si>
    <t>GBV WG Partners on ActivityInfo</t>
  </si>
  <si>
    <t>3.1.5</t>
  </si>
  <si>
    <t xml:space="preserve"># of persons at heightened risk receiving group and /or individual structured and non-structured mental health and psychosocial support </t>
  </si>
  <si>
    <t>A number of unique persons benefit from group and individual structured and non-structured MHPSS services per month. This can include primary group recreational PSS as well as individual sessions based on specific curricula. For example, on loss and bereavement, for caregivers of dependents with a disability, etc. This can be for persons within or outside of case management. 
Please note that this does not include PSS sessions provided by GBV or CP actors and that are already reported above.</t>
  </si>
  <si>
    <t> </t>
  </si>
  <si>
    <t>3.1.6</t>
  </si>
  <si>
    <t># of persons with disability and older persons receiving individual specialized services including rehabilitation support</t>
  </si>
  <si>
    <t>A number of unique older persons and persons with disability and their caregivers - in a calendar month receiving individually specialised rehabilitation services such as Physiotherapy, Prosthetics and Orthotics (P&amp;O), Assistive devices, Occupational Therapy, Ergo Therapy, Speech Therapy, institutional care, family rehabilitation. This indicator will be disaggregated by governorate, nationality, age group, sex, and type of disability (motor, visual, hearing, speaking, and intellectual).</t>
  </si>
  <si>
    <t>3.1.7</t>
  </si>
  <si>
    <t xml:space="preserve"># of individuals supported with recurrent protection cash </t>
  </si>
  <si>
    <t># of individuals
disaggregated by nationality, gender, age, and disability</t>
  </si>
  <si>
    <t>Number of individuals per month who received support through recurrent protection cash.
ActivityInfo: # of unique persons supported with recurrent protection cash</t>
  </si>
  <si>
    <t xml:space="preserve">3.1.7a </t>
  </si>
  <si>
    <t>Total amount disbursed in USD (RPCA)</t>
  </si>
  <si>
    <t># by nationaliy, gender and PWD</t>
  </si>
  <si>
    <t>Total amount by agency disbursed per month</t>
  </si>
  <si>
    <t>3.1.8</t>
  </si>
  <si>
    <t># of HH supported with ECA</t>
  </si>
  <si>
    <t># of HH
disaggregated by nationality, gender, age, and disability</t>
  </si>
  <si>
    <t>Number of HH per month who received support through emergency cash 
ActivityInfo: # of HH supported with emergency cash assistance (ECA)</t>
  </si>
  <si>
    <t>3.1.8a</t>
  </si>
  <si>
    <t>Total amount disbursed in USD (ECA)</t>
  </si>
  <si>
    <t>3.1.9</t>
  </si>
  <si>
    <t>Transfer value for ECA and RPCA</t>
  </si>
  <si>
    <t>Agencies to include the TV used for the month or programs</t>
  </si>
  <si>
    <t>Automatically calculated from Activity Info</t>
  </si>
  <si>
    <t>Calculation</t>
  </si>
  <si>
    <t>3.1.10</t>
  </si>
  <si>
    <t>% of persons receiving protection and emergency cash assistance who report receiving it safely</t>
  </si>
  <si>
    <t>disaggregated by nationality, gender, age, and disability</t>
  </si>
  <si>
    <r>
      <t xml:space="preserve">ECHO developed the indicator for quality, protection mainstreaming, and AAP. The original indicator looks at safety, access, accountability, and participation. Safety is measured while going and waiting to receive assistance and returning after receiving aid. For further guidance, see DG ECHO Pilot Protection Mainstreaming Indicator Practical Guidance.
For support &amp; to standardise data collection, see the below guidance:
TOOL:
Question: Did you feel safe while receiving the assistance? The question should cover safety while receiving cash assistance at home or going to receive assistance, waiting for assistance, and returning home after receiving assistance.
OPTIONS
</t>
    </r>
    <r>
      <rPr>
        <sz val="13"/>
        <color rgb="FFFF0000"/>
        <rFont val="Calibri"/>
        <family val="2"/>
      </rPr>
      <t xml:space="preserve">A. Significantly
B. somewhat
</t>
    </r>
    <r>
      <rPr>
        <sz val="13"/>
        <color rgb="FF000000"/>
        <rFont val="Calibri"/>
        <family val="2"/>
      </rPr>
      <t>C. not at all
NUMERATOR: Number of respondents that answer “significantly’ or ‘somewhat’
DENOMINATOR: Number of respondents to the survey
UNIT OF MEASURE: Percentage (%)
DISAGGREAGATED BY: Nationality, age group, and sex.
SUGGESTED DATA COLLECTION METHOD: Household visit or phone call
SUGGESTED DATA SOURCE: Outcome monitoring or post-distribution surveys (PDOM)</t>
    </r>
  </si>
  <si>
    <t>3.1.11</t>
  </si>
  <si>
    <t># of individuals supported with recurrent protection cash</t>
  </si>
  <si>
    <t>3.1.11a</t>
  </si>
  <si>
    <t>3.1.12</t>
  </si>
  <si>
    <t>Number of HH per month who received support through emergency cash. 
Please try to ensure gender-disaggregation in the reporting as well as disability disaggregation. if you don't have exact numbers, please provide an estimate by disaggregated group.</t>
  </si>
  <si>
    <t>3.1.12a</t>
  </si>
  <si>
    <t>3.1.13</t>
  </si>
  <si>
    <t>Calculated from Activity Info other data</t>
  </si>
  <si>
    <t>3.1.14</t>
  </si>
  <si>
    <t>%
disaggregated by gender, age, and disability</t>
  </si>
  <si>
    <t>ECHO developed the indicator for quality, protection mainstreaming, and AAP. The original indicator looks at safety, access, accountability, and participation. Safety is measured while going and waiting to receive assistance and returning after receiving aid. For further guidance, see DG ECHO Pilot Protection Mainstreaming Indicator Practical Guidance.
For support &amp; to standardise data collection, see the below guidance:
TOOL:
Question: Did you feel safe while receiving the assistance? The question should cover safety while receiving cash assistance at home or going to receive assistance, waiting for assistance, and returning home after receiving assistance.
OPTIONS
A. Significantly
B. somewhat
C. not at all
NUMERATOR: Number of respondents that answer “significantly’ or ‘somewhat’
DENOMINATOR: Number of respondents
UNIT OF MEASURE: Percentage (%)
SUGGESTED DATA COLLECTION METHOD: Household visit or phone call
SUGGESTED DATA SOURCE: Outcome monitoring or post-distribution surveys</t>
  </si>
  <si>
    <t>3.1.15</t>
  </si>
  <si>
    <t>3.1.15a</t>
  </si>
  <si>
    <t>Total amount in USD (recurrent cash)</t>
  </si>
  <si>
    <t>3.1.16</t>
  </si>
  <si>
    <t xml:space="preserve">Number of HH per month who received support through emergency cash This indicator will be dissgagreated by governorate, nationality, age group and gender.	</t>
  </si>
  <si>
    <t>3.1.16a</t>
  </si>
  <si>
    <t>Total amount in USD disbursed (ECA)</t>
  </si>
  <si>
    <t>3.1.17</t>
  </si>
  <si>
    <t>3.1.18</t>
  </si>
  <si>
    <t>ECHO developed the indicator for quality, protection mainstreaming, and AAP. The original indicator looks at safety, access, accountability, and participation. Safety is measured while going and waiting to receive assistance and returning after receiving aid. For further guidance, see DG ECHO Pilot Protection Mainstreaming Indicator Practical Guidance.
For support &amp; to standardise data collection, see the below guidance:
TOOL:
Question: Did you feel safe while receiving the assistance? The question should cover safety while receiving cash assistance at home or going to receive assistance, waiting for assistance, and returning home after receiving assistance.
OPTIONS
A. Significantly
B. somewhat
C. not at all
NUMERATOR: Number of respondents that answer “significantly’ or ‘somewhat’
DENOMINATOR: Number of respondents
UNIT OF MEASURE: Percentage (%)
DISAGGREAGATED BY: Nationality, age group, and sex.
SUGGESTED DATA COLLECTION METHOD: Household visit or phone call
SUGGESTED DATA SOURCE: Outcome monitoring or post-distribution surveys</t>
  </si>
  <si>
    <t>sub-sector</t>
  </si>
  <si>
    <t>3.2.1</t>
  </si>
  <si>
    <t xml:space="preserve"># of persons submitted for durable solutions including VolRep, resettlement/other Complimentary pathways </t>
  </si>
  <si>
    <t># of individuals 
disaggregated by nationality, gender, age, and disability</t>
  </si>
  <si>
    <t>See UNHCR Indicator definitions</t>
  </si>
  <si>
    <t xml:space="preserve">ActivityInfo by
UNHCR
</t>
  </si>
  <si>
    <t>Syrians and others</t>
  </si>
  <si>
    <t>3.3.1</t>
  </si>
  <si>
    <t># of migrants assisted with voluntary return</t>
  </si>
  <si>
    <t># of individuals , disaggregated by nationality, gender, age, and disability</t>
  </si>
  <si>
    <t xml:space="preserve">Individuals are supported with safe and dignified return assistance to their countries of origin. 
</t>
  </si>
  <si>
    <t>Activity Info by
IOM</t>
  </si>
  <si>
    <t>GP</t>
  </si>
  <si>
    <t>LRP + Flash</t>
  </si>
  <si>
    <t>SECTOR Name: Protection</t>
  </si>
  <si>
    <t>Updated PiN (13.3% reduction)</t>
  </si>
  <si>
    <t>Updated Target (13.3%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</si>
</sst>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3" formatCode="_(* #,##0.00_);_(* \(#,##0.00\);_(* &quot;-&quot;??_);_(@_)"/>
    <numFmt numFmtId="164" formatCode="_(* #,##0_);_(* \(#,##0\);_(* &quot;-&quot;??_);_(@_)"/>
    <numFmt numFmtId="165" formatCode="&quot;$&quot;#,##0"/>
    <numFmt numFmtId="166" formatCode="_([$$-409]* #,##0_);_([$$-409]* \(#,##0\);_([$$-409]* &quot;-&quot;??_);_(@_)"/>
    <numFmt numFmtId="167" formatCode="0.0%"/>
    <numFmt numFmtId="168" formatCode="_-* #,##0.00_-;\-* #,##0.00_-;_-* &quot;-&quot;??_-;_-@_-"/>
    <numFmt numFmtId="169" formatCode="_(* #,##0.0_);_(* \(#,##0.0\);_(* &quot;-&quot;?_);_(@_)"/>
    <numFmt numFmtId="170" formatCode="_(* #,##0.000_);_(* \(#,##0.000\);_(* &quot;-&quot;???_);_(@_)"/>
  </numFmts>
  <fonts count="69"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theme="1"/>
      <name val="Calibri"/>
      <family val="2"/>
    </font>
    <font>
      <sz val="11"/>
      <name val="Calibri"/>
      <family val="2"/>
    </font>
    <font>
      <sz val="11"/>
      <color theme="0"/>
      <name val="Calibri"/>
      <family val="2"/>
    </font>
    <font>
      <b/>
      <sz val="11"/>
      <color rgb="FF000000"/>
      <name val="Calibri"/>
      <family val="2"/>
    </font>
    <font>
      <sz val="13"/>
      <color rgb="FF000000"/>
      <name val="Calibri"/>
      <family val="2"/>
    </font>
    <font>
      <sz val="14"/>
      <color rgb="FF000000"/>
      <name val="Calibri"/>
      <family val="2"/>
    </font>
    <font>
      <sz val="14"/>
      <color theme="1"/>
      <name val="Calibri"/>
      <family val="2"/>
    </font>
    <font>
      <i/>
      <sz val="13"/>
      <color theme="1"/>
      <name val="Calibri"/>
      <family val="2"/>
    </font>
    <font>
      <sz val="13"/>
      <color theme="1"/>
      <name val="Calibri"/>
      <family val="2"/>
    </font>
    <font>
      <sz val="13"/>
      <color rgb="FFFF0000"/>
      <name val="Calibri"/>
      <family val="2"/>
    </font>
    <font>
      <b/>
      <sz val="11"/>
      <color theme="1"/>
      <name val="Calibri"/>
      <family val="2"/>
      <scheme val="minor"/>
    </font>
    <font>
      <sz val="10"/>
      <color theme="1"/>
      <name val="Calibri"/>
      <family val="2"/>
    </font>
    <font>
      <sz val="10"/>
      <color rgb="FF000000"/>
      <name val="Calibri"/>
      <family val="2"/>
    </font>
    <font>
      <sz val="13"/>
      <name val="Calibri"/>
      <family val="2"/>
    </font>
    <font>
      <sz val="16"/>
      <color rgb="FF000000"/>
      <name val="Calibri"/>
      <family val="2"/>
      <scheme val="minor"/>
    </font>
    <font>
      <sz val="18"/>
      <color rgb="FF000000"/>
      <name val="Calibri"/>
      <family val="2"/>
      <scheme val="minor"/>
    </font>
    <font>
      <sz val="18"/>
      <name val="Calibri"/>
      <family val="2"/>
    </font>
    <font>
      <sz val="14"/>
      <color rgb="FF000000"/>
      <name val="Calibri"/>
      <family val="2"/>
      <scheme val="minor"/>
    </font>
    <font>
      <b/>
      <sz val="14"/>
      <color theme="0"/>
      <name val="Calibri"/>
      <family val="2"/>
    </font>
    <font>
      <sz val="14"/>
      <color theme="0"/>
      <name val="Calibri"/>
      <family val="2"/>
    </font>
    <font>
      <sz val="14"/>
      <color theme="0"/>
      <name val="Calibri"/>
      <family val="2"/>
      <scheme val="minor"/>
    </font>
    <font>
      <sz val="11"/>
      <color theme="0"/>
      <name val="Calibri"/>
      <family val="2"/>
      <scheme val="minor"/>
    </font>
    <font>
      <sz val="11"/>
      <color rgb="FF000000"/>
      <name val="Calibri"/>
      <family val="2"/>
      <scheme val="minor"/>
    </font>
    <font>
      <sz val="11"/>
      <color rgb="FF000000"/>
      <name val="Calibri"/>
      <family val="2"/>
      <scheme val="minor"/>
    </font>
    <font>
      <sz val="9"/>
      <color indexed="81"/>
      <name val="Tahoma"/>
      <family val="2"/>
    </font>
    <font>
      <b/>
      <sz val="9"/>
      <color indexed="81"/>
      <name val="Tahoma"/>
      <family val="2"/>
    </font>
    <font>
      <sz val="8"/>
      <name val="Calibri"/>
      <family val="2"/>
      <scheme val="minor"/>
    </font>
    <font>
      <sz val="18"/>
      <color rgb="FFFFFFFF"/>
      <name val="Calibri"/>
      <family val="2"/>
    </font>
    <font>
      <sz val="16"/>
      <color theme="0"/>
      <name val="Calibri"/>
      <family val="2"/>
    </font>
    <font>
      <sz val="14"/>
      <color rgb="FFFFFFFF"/>
      <name val="Calibri"/>
      <family val="2"/>
    </font>
    <font>
      <i/>
      <sz val="14"/>
      <color rgb="FFFFFFFF"/>
      <name val="Calibri"/>
      <family val="2"/>
    </font>
    <font>
      <i/>
      <sz val="14"/>
      <color theme="0"/>
      <name val="Calibri"/>
      <family val="2"/>
    </font>
    <font>
      <sz val="13"/>
      <color theme="0"/>
      <name val="Calibri"/>
      <family val="2"/>
    </font>
    <font>
      <sz val="18"/>
      <color theme="1"/>
      <name val="Calibri"/>
      <family val="2"/>
    </font>
    <font>
      <sz val="13"/>
      <color rgb="FF000000"/>
      <name val="Calibri"/>
      <family val="2"/>
      <scheme val="minor"/>
    </font>
    <font>
      <sz val="16"/>
      <color rgb="FFFFFFFF"/>
      <name val="Calibri"/>
      <family val="2"/>
    </font>
    <font>
      <sz val="16"/>
      <color theme="1"/>
      <name val="Calibri"/>
      <family val="2"/>
    </font>
    <font>
      <i/>
      <sz val="13"/>
      <color theme="0"/>
      <name val="Calibri"/>
      <family val="2"/>
    </font>
    <font>
      <b/>
      <sz val="24"/>
      <color rgb="FFFF0000"/>
      <name val="Calibri"/>
      <family val="2"/>
    </font>
    <font>
      <i/>
      <sz val="11"/>
      <color rgb="FF000000"/>
      <name val="Calibri"/>
      <family val="2"/>
      <scheme val="minor"/>
    </font>
    <font>
      <sz val="12"/>
      <color theme="0"/>
      <name val="Calibri"/>
      <family val="2"/>
    </font>
    <font>
      <sz val="12"/>
      <color theme="1"/>
      <name val="Calibri"/>
      <family val="2"/>
    </font>
    <font>
      <sz val="12"/>
      <color rgb="FF000000"/>
      <name val="Calibri"/>
      <family val="2"/>
      <scheme val="minor"/>
    </font>
    <font>
      <b/>
      <sz val="11"/>
      <color rgb="FF000000"/>
      <name val="Calibri"/>
      <family val="2"/>
      <scheme val="minor"/>
    </font>
    <font>
      <b/>
      <sz val="11"/>
      <color theme="0"/>
      <name val="Calibri"/>
      <family val="2"/>
      <scheme val="minor"/>
    </font>
    <font>
      <sz val="9"/>
      <color rgb="FF000000"/>
      <name val="Segoe UI"/>
      <family val="2"/>
    </font>
    <font>
      <sz val="10"/>
      <name val="Arial"/>
      <family val="2"/>
    </font>
    <font>
      <sz val="11"/>
      <name val="Calibri"/>
      <family val="2"/>
      <scheme val="minor"/>
    </font>
    <font>
      <b/>
      <sz val="11"/>
      <name val="Calibri"/>
      <family val="2"/>
      <scheme val="minor"/>
    </font>
    <font>
      <b/>
      <sz val="11"/>
      <name val="Calibri"/>
      <family val="2"/>
      <scheme val="major"/>
    </font>
    <font>
      <sz val="11"/>
      <name val="Calibri"/>
      <family val="2"/>
      <scheme val="major"/>
    </font>
    <font>
      <b/>
      <sz val="10"/>
      <name val="Calibri"/>
      <family val="2"/>
    </font>
    <font>
      <b/>
      <sz val="14"/>
      <color theme="0"/>
      <name val="Calibri"/>
      <family val="2"/>
      <scheme val="minor"/>
    </font>
    <font>
      <b/>
      <sz val="10"/>
      <color theme="0"/>
      <name val="Calibri"/>
      <family val="2"/>
    </font>
    <font>
      <sz val="10"/>
      <name val="Calibri"/>
      <family val="2"/>
    </font>
    <font>
      <b/>
      <sz val="10"/>
      <color theme="1"/>
      <name val="Calibri"/>
      <family val="2"/>
    </font>
    <font>
      <sz val="11"/>
      <color theme="0"/>
      <name val="Calibri"/>
      <family val="2"/>
      <scheme val="major"/>
    </font>
    <font>
      <sz val="12"/>
      <color rgb="FF000000"/>
      <name val="Calibri"/>
      <family val="2"/>
      <scheme val="minor"/>
    </font>
    <font>
      <b/>
      <sz val="18"/>
      <color rgb="FF000000"/>
      <name val="Calibri"/>
      <family val="2"/>
    </font>
    <font>
      <sz val="8"/>
      <color rgb="FF000000"/>
      <name val="Calibri"/>
      <family val="2"/>
      <scheme val="minor"/>
    </font>
    <font>
      <sz val="12"/>
      <color rgb="FF000000"/>
      <name val="Calibri"/>
      <family val="2"/>
    </font>
    <font>
      <sz val="14"/>
      <name val="Calibri"/>
      <family val="2"/>
    </font>
    <font>
      <sz val="12"/>
      <name val="Calibri"/>
      <family val="2"/>
      <scheme val="minor"/>
    </font>
    <font>
      <b/>
      <sz val="12"/>
      <color rgb="FF000000"/>
      <name val="Calibri"/>
      <family val="2"/>
    </font>
  </fonts>
  <fills count="46">
    <fill>
      <patternFill patternType="none"/>
    </fill>
    <fill>
      <patternFill patternType="gray125"/>
    </fill>
    <fill>
      <patternFill patternType="solid">
        <fgColor rgb="FFC5E0B3"/>
        <bgColor rgb="FFC5E0B3"/>
      </patternFill>
    </fill>
    <fill>
      <patternFill patternType="solid">
        <fgColor rgb="FF2F5496"/>
        <bgColor rgb="FF2F5496"/>
      </patternFill>
    </fill>
    <fill>
      <patternFill patternType="solid">
        <fgColor rgb="FFB4C6E7"/>
        <bgColor rgb="FFB4C6E7"/>
      </patternFill>
    </fill>
    <fill>
      <patternFill patternType="solid">
        <fgColor rgb="FFB6D7A8"/>
        <bgColor rgb="FFB6D7A8"/>
      </patternFill>
    </fill>
    <fill>
      <patternFill patternType="solid">
        <fgColor rgb="FFFFFFFF"/>
        <bgColor rgb="FFFFFFFF"/>
      </patternFill>
    </fill>
    <fill>
      <patternFill patternType="solid">
        <fgColor rgb="FFEFEFEF"/>
        <bgColor rgb="FFEFEFEF"/>
      </patternFill>
    </fill>
    <fill>
      <patternFill patternType="solid">
        <fgColor theme="0"/>
        <bgColor theme="0"/>
      </patternFill>
    </fill>
    <fill>
      <patternFill patternType="solid">
        <fgColor rgb="FFF2F2F2"/>
        <bgColor rgb="FFF2F2F2"/>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206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5"/>
        <bgColor indexed="64"/>
      </patternFill>
    </fill>
    <fill>
      <patternFill patternType="solid">
        <fgColor theme="9"/>
        <bgColor indexed="64"/>
      </patternFill>
    </fill>
    <fill>
      <patternFill patternType="solid">
        <fgColor theme="4" tint="0.59999389629810485"/>
        <bgColor indexed="64"/>
      </patternFill>
    </fill>
    <fill>
      <patternFill patternType="solid">
        <fgColor theme="3"/>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7"/>
        <bgColor indexed="64"/>
      </patternFill>
    </fill>
    <fill>
      <patternFill patternType="lightUp">
        <bgColor theme="0"/>
      </patternFill>
    </fill>
    <fill>
      <patternFill patternType="solid">
        <fgColor theme="1"/>
        <bgColor indexed="64"/>
      </patternFill>
    </fill>
    <fill>
      <patternFill patternType="solid">
        <fgColor rgb="FFFFC000"/>
        <bgColor indexed="64"/>
      </patternFill>
    </fill>
    <fill>
      <patternFill patternType="solid">
        <fgColor rgb="FFFF0000"/>
        <bgColor indexed="64"/>
      </patternFill>
    </fill>
    <fill>
      <patternFill patternType="solid">
        <fgColor theme="9"/>
        <bgColor theme="0"/>
      </patternFill>
    </fill>
    <fill>
      <patternFill patternType="solid">
        <fgColor theme="9" tint="0.59999389629810485"/>
        <bgColor theme="0"/>
      </patternFill>
    </fill>
    <fill>
      <patternFill patternType="solid">
        <fgColor theme="0" tint="-4.9989318521683403E-2"/>
        <bgColor rgb="FFF2F2F2"/>
      </patternFill>
    </fill>
    <fill>
      <patternFill patternType="solid">
        <fgColor rgb="FFFFFF00"/>
        <bgColor rgb="FFE7E6E6"/>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2" tint="-4.9989318521683403E-2"/>
        <bgColor rgb="FFE7E6E6"/>
      </patternFill>
    </fill>
    <fill>
      <patternFill patternType="solid">
        <fgColor theme="2" tint="-4.9989318521683403E-2"/>
        <bgColor rgb="FFEFEFEF"/>
      </patternFill>
    </fill>
    <fill>
      <patternFill patternType="solid">
        <fgColor rgb="FFF2F2F2"/>
        <bgColor indexed="64"/>
      </patternFill>
    </fill>
    <fill>
      <patternFill patternType="solid">
        <fgColor theme="0" tint="-4.9989318521683403E-2"/>
        <bgColor rgb="FFE7E6E6"/>
      </patternFill>
    </fill>
    <fill>
      <patternFill patternType="solid">
        <fgColor theme="9" tint="0.39997558519241921"/>
        <bgColor rgb="FFEFEFEF"/>
      </patternFill>
    </fill>
    <fill>
      <patternFill patternType="solid">
        <fgColor theme="9" tint="0.39997558519241921"/>
        <bgColor rgb="FFB4C6E7"/>
      </patternFill>
    </fill>
    <fill>
      <patternFill patternType="solid">
        <fgColor theme="2" tint="-4.9989318521683403E-2"/>
        <bgColor rgb="FF2F5496"/>
      </patternFill>
    </fill>
    <fill>
      <patternFill patternType="solid">
        <fgColor theme="0" tint="-4.9989318521683403E-2"/>
        <bgColor rgb="FFEFEFEF"/>
      </patternFill>
    </fill>
    <fill>
      <patternFill patternType="solid">
        <fgColor theme="7" tint="0.79998168889431442"/>
        <bgColor indexed="64"/>
      </patternFill>
    </fill>
    <fill>
      <patternFill patternType="solid">
        <fgColor theme="5" tint="-0.249977111117893"/>
        <bgColor indexed="64"/>
      </patternFill>
    </fill>
  </fills>
  <borders count="6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auto="1"/>
      </bottom>
      <diagonal/>
    </border>
    <border>
      <left/>
      <right/>
      <top style="thin">
        <color rgb="FF000000"/>
      </top>
      <bottom style="thin">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rgb="FF000000"/>
      </bottom>
      <diagonal/>
    </border>
    <border>
      <left style="thin">
        <color theme="0"/>
      </left>
      <right/>
      <top/>
      <bottom/>
      <diagonal/>
    </border>
    <border>
      <left/>
      <right style="thin">
        <color theme="0"/>
      </right>
      <top/>
      <bottom/>
      <diagonal/>
    </border>
    <border>
      <left style="thin">
        <color rgb="FF000000"/>
      </left>
      <right/>
      <top/>
      <bottom style="medium">
        <color rgb="FF000000"/>
      </bottom>
      <diagonal/>
    </border>
    <border>
      <left/>
      <right/>
      <top/>
      <bottom style="medium">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indexed="64"/>
      </top>
      <bottom/>
      <diagonal/>
    </border>
    <border>
      <left/>
      <right style="thin">
        <color rgb="FF000000"/>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theme="0"/>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43" fontId="28" fillId="0" borderId="0" applyFont="0" applyFill="0" applyBorder="0" applyAlignment="0" applyProtection="0"/>
    <xf numFmtId="0" fontId="51" fillId="0" borderId="17"/>
    <xf numFmtId="0" fontId="3" fillId="0" borderId="17"/>
    <xf numFmtId="43" fontId="51" fillId="0" borderId="17" applyFont="0" applyFill="0" applyBorder="0" applyAlignment="0" applyProtection="0"/>
    <xf numFmtId="0" fontId="4" fillId="0" borderId="17"/>
    <xf numFmtId="9" fontId="3" fillId="0" borderId="17" applyFont="0" applyFill="0" applyBorder="0" applyAlignment="0" applyProtection="0"/>
    <xf numFmtId="0" fontId="2" fillId="0" borderId="17"/>
    <xf numFmtId="43" fontId="2" fillId="0" borderId="17" applyFont="0" applyFill="0" applyBorder="0" applyAlignment="0" applyProtection="0"/>
    <xf numFmtId="9" fontId="2" fillId="0" borderId="17" applyFont="0" applyFill="0" applyBorder="0" applyAlignment="0" applyProtection="0"/>
    <xf numFmtId="43" fontId="4" fillId="0" borderId="17" applyFont="0" applyFill="0" applyBorder="0" applyAlignment="0" applyProtection="0"/>
  </cellStyleXfs>
  <cellXfs count="942">
    <xf numFmtId="0" fontId="0" fillId="0" borderId="0" xfId="0"/>
    <xf numFmtId="0" fontId="4" fillId="0" borderId="0" xfId="0" applyFont="1"/>
    <xf numFmtId="0" fontId="13" fillId="7" borderId="1" xfId="0" applyFont="1" applyFill="1" applyBorder="1" applyAlignment="1">
      <alignment horizontal="left" vertical="center" wrapText="1"/>
    </xf>
    <xf numFmtId="0" fontId="13" fillId="7" borderId="1" xfId="0" applyFont="1" applyFill="1" applyBorder="1" applyAlignment="1">
      <alignment wrapText="1"/>
    </xf>
    <xf numFmtId="0" fontId="13"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1" fontId="13" fillId="0" borderId="0" xfId="0" applyNumberFormat="1" applyFont="1" applyAlignment="1">
      <alignment horizontal="right" vertical="center"/>
    </xf>
    <xf numFmtId="0" fontId="9" fillId="7" borderId="17" xfId="0" applyFont="1" applyFill="1" applyBorder="1" applyAlignment="1">
      <alignment horizontal="left" vertical="center"/>
    </xf>
    <xf numFmtId="0" fontId="13" fillId="7" borderId="9" xfId="0" applyFont="1" applyFill="1" applyBorder="1" applyAlignment="1">
      <alignment wrapText="1"/>
    </xf>
    <xf numFmtId="0" fontId="0" fillId="10" borderId="0" xfId="0" applyFill="1"/>
    <xf numFmtId="0" fontId="13" fillId="11" borderId="1" xfId="0" applyFont="1" applyFill="1" applyBorder="1" applyAlignment="1">
      <alignment horizontal="left" vertical="center" wrapText="1"/>
    </xf>
    <xf numFmtId="0" fontId="9" fillId="0" borderId="17" xfId="0" applyFont="1" applyBorder="1" applyAlignment="1">
      <alignment horizontal="center" vertical="center"/>
    </xf>
    <xf numFmtId="0" fontId="13" fillId="13" borderId="1" xfId="0" applyFont="1" applyFill="1" applyBorder="1" applyAlignment="1">
      <alignment wrapText="1"/>
    </xf>
    <xf numFmtId="0" fontId="13" fillId="13" borderId="1" xfId="0" applyFont="1" applyFill="1" applyBorder="1" applyAlignment="1">
      <alignment horizontal="left" vertical="center" wrapText="1"/>
    </xf>
    <xf numFmtId="0" fontId="19" fillId="0" borderId="0" xfId="0" applyFont="1"/>
    <xf numFmtId="0" fontId="22" fillId="0" borderId="0" xfId="0" applyFont="1"/>
    <xf numFmtId="0" fontId="25" fillId="0" borderId="0" xfId="0" applyFont="1"/>
    <xf numFmtId="0" fontId="0" fillId="15" borderId="0" xfId="0" applyFill="1"/>
    <xf numFmtId="0" fontId="20" fillId="12" borderId="0" xfId="0" applyFont="1" applyFill="1"/>
    <xf numFmtId="0" fontId="19" fillId="12" borderId="0" xfId="0" applyFont="1" applyFill="1"/>
    <xf numFmtId="0" fontId="0" fillId="0" borderId="17" xfId="0" applyBorder="1"/>
    <xf numFmtId="0" fontId="0" fillId="10" borderId="17" xfId="0" applyFill="1" applyBorder="1"/>
    <xf numFmtId="0" fontId="23" fillId="10" borderId="17" xfId="0" applyFont="1" applyFill="1" applyBorder="1" applyAlignment="1">
      <alignment horizontal="center" vertical="center" wrapText="1"/>
    </xf>
    <xf numFmtId="0" fontId="0" fillId="11" borderId="21" xfId="0" applyFill="1" applyBorder="1"/>
    <xf numFmtId="0" fontId="0" fillId="11" borderId="17" xfId="0" applyFill="1" applyBorder="1"/>
    <xf numFmtId="0" fontId="9" fillId="11" borderId="21" xfId="0" applyFont="1" applyFill="1" applyBorder="1" applyAlignment="1">
      <alignment horizontal="left" vertical="center"/>
    </xf>
    <xf numFmtId="0" fontId="24" fillId="14" borderId="3" xfId="0" applyFont="1" applyFill="1" applyBorder="1" applyAlignment="1">
      <alignment horizontal="center" vertical="center" wrapText="1"/>
    </xf>
    <xf numFmtId="164" fontId="24" fillId="14" borderId="14" xfId="0" applyNumberFormat="1" applyFont="1" applyFill="1" applyBorder="1" applyAlignment="1">
      <alignment horizontal="center" vertical="center" wrapText="1"/>
    </xf>
    <xf numFmtId="0" fontId="24" fillId="4" borderId="3" xfId="0" applyFont="1" applyFill="1" applyBorder="1" applyAlignment="1">
      <alignment horizontal="center" vertical="center" wrapText="1"/>
    </xf>
    <xf numFmtId="0" fontId="36" fillId="4" borderId="3" xfId="0" applyFont="1" applyFill="1" applyBorder="1" applyAlignment="1">
      <alignment horizontal="center" vertical="center"/>
    </xf>
    <xf numFmtId="0" fontId="24" fillId="4" borderId="3" xfId="0" applyFont="1" applyFill="1" applyBorder="1" applyAlignment="1">
      <alignment horizontal="center" vertical="center"/>
    </xf>
    <xf numFmtId="0" fontId="36" fillId="4" borderId="14" xfId="0" applyFont="1" applyFill="1" applyBorder="1" applyAlignment="1">
      <alignment horizontal="center" vertical="center"/>
    </xf>
    <xf numFmtId="0" fontId="24" fillId="4" borderId="1" xfId="0" applyFont="1" applyFill="1" applyBorder="1" applyAlignment="1">
      <alignment horizontal="left" vertical="center"/>
    </xf>
    <xf numFmtId="1" fontId="24" fillId="4" borderId="1" xfId="0" applyNumberFormat="1" applyFont="1" applyFill="1" applyBorder="1" applyAlignment="1">
      <alignment horizontal="right" vertical="center" wrapText="1"/>
    </xf>
    <xf numFmtId="0" fontId="24" fillId="4" borderId="3" xfId="0" applyFont="1" applyFill="1" applyBorder="1" applyAlignment="1">
      <alignment vertical="center" wrapText="1"/>
    </xf>
    <xf numFmtId="0" fontId="24" fillId="4" borderId="3" xfId="0" applyFont="1" applyFill="1" applyBorder="1" applyAlignment="1">
      <alignment vertical="center"/>
    </xf>
    <xf numFmtId="0" fontId="36" fillId="4" borderId="3" xfId="0" applyFont="1" applyFill="1" applyBorder="1" applyAlignment="1">
      <alignment vertical="center"/>
    </xf>
    <xf numFmtId="0" fontId="36" fillId="4" borderId="14" xfId="0" applyFont="1" applyFill="1" applyBorder="1" applyAlignment="1">
      <alignment vertical="center"/>
    </xf>
    <xf numFmtId="0" fontId="24" fillId="4" borderId="1" xfId="0" applyFont="1" applyFill="1" applyBorder="1" applyAlignment="1">
      <alignment vertical="center"/>
    </xf>
    <xf numFmtId="0" fontId="0" fillId="0" borderId="0" xfId="0" applyAlignment="1">
      <alignment vertical="center"/>
    </xf>
    <xf numFmtId="0" fontId="37" fillId="14" borderId="3" xfId="0" applyFont="1" applyFill="1" applyBorder="1" applyAlignment="1">
      <alignment horizontal="center" vertical="center" wrapText="1"/>
    </xf>
    <xf numFmtId="0" fontId="42" fillId="14" borderId="3" xfId="0" applyFont="1" applyFill="1" applyBorder="1" applyAlignment="1">
      <alignment horizontal="center" vertical="center"/>
    </xf>
    <xf numFmtId="0" fontId="37" fillId="14" borderId="3" xfId="0" applyFont="1" applyFill="1" applyBorder="1" applyAlignment="1">
      <alignment horizontal="left" vertical="center"/>
    </xf>
    <xf numFmtId="1" fontId="37" fillId="14" borderId="3" xfId="0" applyNumberFormat="1" applyFont="1" applyFill="1" applyBorder="1" applyAlignment="1">
      <alignment horizontal="right" vertical="center" wrapText="1"/>
    </xf>
    <xf numFmtId="0" fontId="37" fillId="4" borderId="3" xfId="0" applyFont="1" applyFill="1" applyBorder="1" applyAlignment="1">
      <alignment horizontal="center" vertical="center" wrapText="1"/>
    </xf>
    <xf numFmtId="0" fontId="42" fillId="4" borderId="3" xfId="0" applyFont="1" applyFill="1" applyBorder="1" applyAlignment="1">
      <alignment horizontal="center" vertical="center"/>
    </xf>
    <xf numFmtId="0" fontId="37" fillId="4" borderId="3" xfId="0" applyFont="1" applyFill="1" applyBorder="1" applyAlignment="1">
      <alignment horizontal="center" vertical="center"/>
    </xf>
    <xf numFmtId="0" fontId="42" fillId="4" borderId="14" xfId="0" applyFont="1" applyFill="1" applyBorder="1" applyAlignment="1">
      <alignment horizontal="center" vertical="center"/>
    </xf>
    <xf numFmtId="164" fontId="0" fillId="0" borderId="0" xfId="0" applyNumberFormat="1"/>
    <xf numFmtId="164" fontId="13" fillId="0" borderId="0" xfId="0" applyNumberFormat="1" applyFont="1" applyAlignment="1">
      <alignment vertical="center"/>
    </xf>
    <xf numFmtId="164" fontId="13" fillId="8" borderId="17" xfId="0" applyNumberFormat="1" applyFont="1" applyFill="1" applyBorder="1" applyAlignment="1">
      <alignment vertical="center"/>
    </xf>
    <xf numFmtId="0" fontId="0" fillId="10" borderId="17" xfId="0" applyFill="1" applyBorder="1" applyAlignment="1">
      <alignment vertical="top"/>
    </xf>
    <xf numFmtId="0" fontId="45" fillId="14" borderId="3" xfId="0" applyFont="1" applyFill="1" applyBorder="1" applyAlignment="1">
      <alignment horizontal="center" vertical="center" wrapText="1"/>
    </xf>
    <xf numFmtId="0" fontId="0" fillId="0" borderId="0" xfId="0" applyAlignment="1">
      <alignment wrapText="1"/>
    </xf>
    <xf numFmtId="0" fontId="3" fillId="0" borderId="0" xfId="3" applyBorder="1" applyAlignment="1">
      <alignment horizontal="left" vertical="center"/>
    </xf>
    <xf numFmtId="0" fontId="15" fillId="0" borderId="0" xfId="3" applyFont="1" applyBorder="1" applyAlignment="1">
      <alignment horizontal="center" vertical="center"/>
    </xf>
    <xf numFmtId="0" fontId="3" fillId="0" borderId="0" xfId="3" applyBorder="1" applyAlignment="1">
      <alignment horizontal="center" vertical="center"/>
    </xf>
    <xf numFmtId="0" fontId="3" fillId="0" borderId="0" xfId="3" applyBorder="1" applyAlignment="1">
      <alignment horizontal="right" vertical="center"/>
    </xf>
    <xf numFmtId="0" fontId="49" fillId="17" borderId="21" xfId="2" applyFont="1" applyFill="1" applyBorder="1" applyAlignment="1">
      <alignment horizontal="left" vertical="center"/>
    </xf>
    <xf numFmtId="0" fontId="52" fillId="18" borderId="21" xfId="2" applyFont="1" applyFill="1" applyBorder="1" applyAlignment="1">
      <alignment horizontal="left" vertical="center"/>
    </xf>
    <xf numFmtId="0" fontId="53" fillId="18" borderId="21" xfId="2" applyFont="1" applyFill="1" applyBorder="1" applyAlignment="1">
      <alignment horizontal="left" vertical="center"/>
    </xf>
    <xf numFmtId="0" fontId="52" fillId="18" borderId="21" xfId="2" applyFont="1" applyFill="1" applyBorder="1" applyAlignment="1">
      <alignment horizontal="left" vertical="center" wrapText="1"/>
    </xf>
    <xf numFmtId="0" fontId="53" fillId="19" borderId="21" xfId="2" applyFont="1" applyFill="1" applyBorder="1" applyAlignment="1">
      <alignment horizontal="center" vertical="center"/>
    </xf>
    <xf numFmtId="0" fontId="53" fillId="20" borderId="21" xfId="2" applyFont="1" applyFill="1" applyBorder="1" applyAlignment="1">
      <alignment horizontal="center" vertical="center"/>
    </xf>
    <xf numFmtId="9" fontId="54" fillId="19" borderId="21" xfId="6" applyFont="1" applyFill="1" applyBorder="1" applyAlignment="1">
      <alignment horizontal="right" vertical="center"/>
    </xf>
    <xf numFmtId="9" fontId="55" fillId="20" borderId="21" xfId="6" applyFont="1" applyFill="1" applyBorder="1" applyAlignment="1">
      <alignment horizontal="right" vertical="center"/>
    </xf>
    <xf numFmtId="3" fontId="56" fillId="20" borderId="21" xfId="3" applyNumberFormat="1" applyFont="1" applyFill="1" applyBorder="1" applyAlignment="1">
      <alignment horizontal="right" vertical="center"/>
    </xf>
    <xf numFmtId="3" fontId="16" fillId="8" borderId="1" xfId="5" applyNumberFormat="1" applyFont="1" applyFill="1" applyBorder="1" applyAlignment="1">
      <alignment horizontal="right" vertical="center"/>
    </xf>
    <xf numFmtId="3" fontId="56" fillId="10" borderId="21" xfId="3" applyNumberFormat="1" applyFont="1" applyFill="1" applyBorder="1" applyAlignment="1">
      <alignment horizontal="right" vertical="center"/>
    </xf>
    <xf numFmtId="0" fontId="52" fillId="0" borderId="1" xfId="2" applyFont="1" applyBorder="1" applyAlignment="1">
      <alignment horizontal="left" vertical="top"/>
    </xf>
    <xf numFmtId="0" fontId="3" fillId="0" borderId="1" xfId="3" applyBorder="1" applyAlignment="1">
      <alignment horizontal="left" vertical="center" wrapText="1"/>
    </xf>
    <xf numFmtId="0" fontId="52" fillId="19" borderId="1" xfId="4" applyNumberFormat="1" applyFont="1" applyFill="1" applyBorder="1" applyAlignment="1">
      <alignment horizontal="left" vertical="center" wrapText="1"/>
    </xf>
    <xf numFmtId="0" fontId="52" fillId="20" borderId="26" xfId="4" applyNumberFormat="1" applyFont="1" applyFill="1" applyBorder="1" applyAlignment="1">
      <alignment horizontal="left" vertical="center" wrapText="1"/>
    </xf>
    <xf numFmtId="0" fontId="53" fillId="19" borderId="21" xfId="3" applyFont="1" applyFill="1" applyBorder="1" applyAlignment="1">
      <alignment horizontal="center" vertical="center"/>
    </xf>
    <xf numFmtId="0" fontId="53" fillId="20" borderId="21" xfId="3" applyFont="1" applyFill="1" applyBorder="1" applyAlignment="1">
      <alignment horizontal="right" vertical="center"/>
    </xf>
    <xf numFmtId="0" fontId="53" fillId="20" borderId="21" xfId="3" applyFont="1" applyFill="1" applyBorder="1" applyAlignment="1">
      <alignment horizontal="center" vertical="center"/>
    </xf>
    <xf numFmtId="165" fontId="4" fillId="5" borderId="1" xfId="5" applyNumberFormat="1" applyFill="1" applyBorder="1" applyAlignment="1">
      <alignment horizontal="center" vertical="center"/>
    </xf>
    <xf numFmtId="9" fontId="5" fillId="5" borderId="1" xfId="5" applyNumberFormat="1" applyFont="1" applyFill="1" applyBorder="1" applyAlignment="1">
      <alignment horizontal="center" vertical="center"/>
    </xf>
    <xf numFmtId="166" fontId="52" fillId="20" borderId="21" xfId="3" applyNumberFormat="1" applyFont="1" applyFill="1" applyBorder="1" applyAlignment="1">
      <alignment horizontal="right" vertical="center"/>
    </xf>
    <xf numFmtId="9" fontId="52" fillId="20" borderId="21" xfId="3" applyNumberFormat="1" applyFont="1" applyFill="1" applyBorder="1" applyAlignment="1">
      <alignment horizontal="right" vertical="center"/>
    </xf>
    <xf numFmtId="9" fontId="4" fillId="5" borderId="1" xfId="5" applyNumberFormat="1" applyFill="1" applyBorder="1" applyAlignment="1">
      <alignment horizontal="center" vertical="center"/>
    </xf>
    <xf numFmtId="9" fontId="6" fillId="20" borderId="21" xfId="6" applyFont="1" applyFill="1" applyBorder="1" applyAlignment="1">
      <alignment horizontal="right" vertical="center"/>
    </xf>
    <xf numFmtId="165" fontId="5" fillId="2" borderId="1" xfId="5" applyNumberFormat="1" applyFont="1" applyFill="1" applyBorder="1" applyAlignment="1">
      <alignment horizontal="center" vertical="center"/>
    </xf>
    <xf numFmtId="9" fontId="4" fillId="2" borderId="1" xfId="5" applyNumberFormat="1" applyFill="1" applyBorder="1" applyAlignment="1">
      <alignment horizontal="center" vertical="center"/>
    </xf>
    <xf numFmtId="9" fontId="5" fillId="2" borderId="1" xfId="5" applyNumberFormat="1" applyFont="1" applyFill="1" applyBorder="1" applyAlignment="1">
      <alignment horizontal="center" vertical="center"/>
    </xf>
    <xf numFmtId="9" fontId="6" fillId="20" borderId="22" xfId="6" applyFont="1" applyFill="1" applyBorder="1" applyAlignment="1">
      <alignment horizontal="right" vertical="center"/>
    </xf>
    <xf numFmtId="9" fontId="52" fillId="20" borderId="22" xfId="3" applyNumberFormat="1" applyFont="1" applyFill="1" applyBorder="1" applyAlignment="1">
      <alignment horizontal="right" vertical="center"/>
    </xf>
    <xf numFmtId="166" fontId="52" fillId="20" borderId="1" xfId="3" applyNumberFormat="1" applyFont="1" applyFill="1" applyBorder="1" applyAlignment="1">
      <alignment horizontal="right" vertical="center"/>
    </xf>
    <xf numFmtId="9" fontId="6" fillId="20" borderId="1" xfId="6" applyFont="1" applyFill="1" applyBorder="1" applyAlignment="1">
      <alignment horizontal="right" vertical="center"/>
    </xf>
    <xf numFmtId="9" fontId="52" fillId="20" borderId="1" xfId="3" applyNumberFormat="1" applyFont="1" applyFill="1" applyBorder="1" applyAlignment="1">
      <alignment horizontal="right" vertical="center"/>
    </xf>
    <xf numFmtId="9" fontId="6" fillId="20" borderId="21" xfId="6" applyFont="1" applyFill="1" applyBorder="1" applyAlignment="1">
      <alignment horizontal="left" vertical="center"/>
    </xf>
    <xf numFmtId="9" fontId="6" fillId="20" borderId="22" xfId="6" applyFont="1" applyFill="1" applyBorder="1" applyAlignment="1">
      <alignment horizontal="left" vertical="center"/>
    </xf>
    <xf numFmtId="9" fontId="6" fillId="20" borderId="1" xfId="6" applyFont="1" applyFill="1" applyBorder="1" applyAlignment="1">
      <alignment horizontal="left" vertical="center"/>
    </xf>
    <xf numFmtId="164" fontId="53" fillId="19" borderId="21" xfId="4" quotePrefix="1" applyNumberFormat="1" applyFont="1" applyFill="1" applyBorder="1" applyAlignment="1">
      <alignment horizontal="center" vertical="center" wrapText="1"/>
    </xf>
    <xf numFmtId="164" fontId="53" fillId="20" borderId="21" xfId="4" quotePrefix="1" applyNumberFormat="1" applyFont="1" applyFill="1" applyBorder="1" applyAlignment="1">
      <alignment horizontal="center" vertical="center" wrapText="1"/>
    </xf>
    <xf numFmtId="0" fontId="52" fillId="0" borderId="17" xfId="2" applyFont="1" applyAlignment="1">
      <alignment horizontal="left" vertical="center"/>
    </xf>
    <xf numFmtId="0" fontId="3" fillId="0" borderId="17" xfId="3" applyAlignment="1">
      <alignment horizontal="left" vertical="center"/>
    </xf>
    <xf numFmtId="0" fontId="3" fillId="0" borderId="17" xfId="3" applyAlignment="1">
      <alignment horizontal="right" vertical="center"/>
    </xf>
    <xf numFmtId="164" fontId="3" fillId="0" borderId="17" xfId="3" applyNumberFormat="1" applyAlignment="1">
      <alignment horizontal="left" vertical="center"/>
    </xf>
    <xf numFmtId="0" fontId="3" fillId="0" borderId="17" xfId="3" applyAlignment="1">
      <alignment horizontal="right" vertical="center" wrapText="1"/>
    </xf>
    <xf numFmtId="0" fontId="53" fillId="0" borderId="17" xfId="2" applyFont="1" applyAlignment="1">
      <alignment horizontal="left" vertical="center"/>
    </xf>
    <xf numFmtId="9" fontId="4" fillId="5" borderId="17" xfId="5" applyNumberFormat="1" applyFill="1" applyAlignment="1">
      <alignment horizontal="center" vertical="center"/>
    </xf>
    <xf numFmtId="9" fontId="5" fillId="5" borderId="17" xfId="5" applyNumberFormat="1" applyFont="1" applyFill="1" applyAlignment="1">
      <alignment horizontal="center" vertical="center"/>
    </xf>
    <xf numFmtId="3" fontId="3" fillId="0" borderId="17" xfId="3" applyNumberFormat="1" applyAlignment="1">
      <alignment horizontal="left" vertical="center"/>
    </xf>
    <xf numFmtId="0" fontId="27" fillId="0" borderId="36" xfId="0" applyFont="1" applyBorder="1" applyAlignment="1">
      <alignment horizontal="justify" vertical="center" wrapText="1"/>
    </xf>
    <xf numFmtId="3" fontId="27" fillId="0" borderId="36" xfId="0" applyNumberFormat="1" applyFont="1" applyBorder="1" applyAlignment="1">
      <alignment horizontal="center" vertical="center" wrapText="1"/>
    </xf>
    <xf numFmtId="0" fontId="3" fillId="0" borderId="0" xfId="3" applyBorder="1" applyAlignment="1">
      <alignment horizontal="left" vertical="center" wrapText="1"/>
    </xf>
    <xf numFmtId="0" fontId="3" fillId="0" borderId="17" xfId="3" applyAlignment="1">
      <alignment horizontal="left" vertical="center" wrapText="1"/>
    </xf>
    <xf numFmtId="166" fontId="52" fillId="20" borderId="21" xfId="3" applyNumberFormat="1" applyFont="1" applyFill="1" applyBorder="1" applyAlignment="1">
      <alignment horizontal="right" vertical="center" wrapText="1"/>
    </xf>
    <xf numFmtId="166" fontId="26" fillId="23" borderId="17" xfId="3" applyNumberFormat="1" applyFont="1" applyFill="1" applyAlignment="1">
      <alignment horizontal="left" vertical="center"/>
    </xf>
    <xf numFmtId="0" fontId="16" fillId="0" borderId="17" xfId="7" applyFont="1" applyAlignment="1">
      <alignment horizontal="center" vertical="center" wrapText="1"/>
    </xf>
    <xf numFmtId="164" fontId="58" fillId="24" borderId="21" xfId="8" applyNumberFormat="1" applyFont="1" applyFill="1" applyBorder="1" applyAlignment="1" applyProtection="1">
      <alignment horizontal="center" vertical="center" wrapText="1"/>
    </xf>
    <xf numFmtId="0" fontId="58" fillId="24" borderId="21" xfId="2" applyFont="1" applyFill="1" applyBorder="1" applyAlignment="1">
      <alignment horizontal="center" vertical="center" wrapText="1"/>
    </xf>
    <xf numFmtId="17" fontId="58" fillId="24" borderId="21" xfId="2" applyNumberFormat="1" applyFont="1" applyFill="1" applyBorder="1" applyAlignment="1">
      <alignment horizontal="center" vertical="center" wrapText="1"/>
    </xf>
    <xf numFmtId="167" fontId="58" fillId="24" borderId="21" xfId="9" applyNumberFormat="1" applyFont="1" applyFill="1" applyBorder="1" applyAlignment="1" applyProtection="1">
      <alignment horizontal="center" vertical="center" wrapText="1"/>
    </xf>
    <xf numFmtId="0" fontId="59" fillId="0" borderId="25" xfId="2" applyFont="1" applyBorder="1" applyAlignment="1">
      <alignment vertical="center" wrapText="1"/>
    </xf>
    <xf numFmtId="3" fontId="59" fillId="0" borderId="21" xfId="7" applyNumberFormat="1" applyFont="1" applyBorder="1" applyAlignment="1">
      <alignment horizontal="right" vertical="center"/>
    </xf>
    <xf numFmtId="164" fontId="59" fillId="0" borderId="21" xfId="8" applyNumberFormat="1" applyFont="1" applyFill="1" applyBorder="1" applyAlignment="1" applyProtection="1">
      <alignment vertical="center" wrapText="1"/>
      <protection locked="0"/>
    </xf>
    <xf numFmtId="10" fontId="59" fillId="25" borderId="21" xfId="9" applyNumberFormat="1" applyFont="1" applyFill="1" applyBorder="1" applyAlignment="1" applyProtection="1">
      <alignment vertical="center" wrapText="1"/>
    </xf>
    <xf numFmtId="2" fontId="59" fillId="0" borderId="21" xfId="8" applyNumberFormat="1" applyFont="1" applyFill="1" applyBorder="1" applyAlignment="1" applyProtection="1">
      <alignment vertical="center" wrapText="1"/>
      <protection locked="0"/>
    </xf>
    <xf numFmtId="10" fontId="59" fillId="25" borderId="21" xfId="8" applyNumberFormat="1" applyFont="1" applyFill="1" applyBorder="1" applyAlignment="1" applyProtection="1">
      <alignment vertical="center" wrapText="1"/>
    </xf>
    <xf numFmtId="2" fontId="59" fillId="0" borderId="21" xfId="4" applyNumberFormat="1" applyFont="1" applyFill="1" applyBorder="1" applyAlignment="1" applyProtection="1">
      <alignment vertical="center" wrapText="1"/>
      <protection locked="0"/>
    </xf>
    <xf numFmtId="9" fontId="59" fillId="25" borderId="21" xfId="9" applyFont="1" applyFill="1" applyBorder="1" applyAlignment="1" applyProtection="1">
      <alignment vertical="center" wrapText="1"/>
    </xf>
    <xf numFmtId="0" fontId="16" fillId="0" borderId="17" xfId="7" applyFont="1"/>
    <xf numFmtId="3" fontId="60" fillId="0" borderId="1" xfId="5" applyNumberFormat="1" applyFont="1" applyBorder="1" applyAlignment="1">
      <alignment horizontal="right" vertical="center"/>
    </xf>
    <xf numFmtId="164" fontId="60" fillId="0" borderId="21" xfId="7" applyNumberFormat="1" applyFont="1" applyBorder="1" applyAlignment="1" applyProtection="1">
      <alignment vertical="center"/>
      <protection locked="0"/>
    </xf>
    <xf numFmtId="10" fontId="17" fillId="26" borderId="21" xfId="5" applyNumberFormat="1" applyFont="1" applyFill="1" applyBorder="1" applyAlignment="1">
      <alignment vertical="center"/>
    </xf>
    <xf numFmtId="0" fontId="17" fillId="26" borderId="21" xfId="5" applyFont="1" applyFill="1" applyBorder="1" applyAlignment="1">
      <alignment vertical="center"/>
    </xf>
    <xf numFmtId="164" fontId="60" fillId="0" borderId="21" xfId="7" applyNumberFormat="1" applyFont="1" applyBorder="1" applyAlignment="1">
      <alignment vertical="center"/>
    </xf>
    <xf numFmtId="0" fontId="60" fillId="0" borderId="17" xfId="7" applyFont="1"/>
    <xf numFmtId="0" fontId="16" fillId="0" borderId="17" xfId="7" applyFont="1" applyProtection="1">
      <protection locked="0"/>
    </xf>
    <xf numFmtId="164" fontId="16" fillId="0" borderId="17" xfId="10" applyNumberFormat="1" applyFont="1" applyBorder="1"/>
    <xf numFmtId="168" fontId="16" fillId="0" borderId="17" xfId="7" applyNumberFormat="1" applyFont="1"/>
    <xf numFmtId="0" fontId="49" fillId="20" borderId="22" xfId="3" applyFont="1" applyFill="1" applyBorder="1" applyAlignment="1">
      <alignment horizontal="center" vertical="center" wrapText="1"/>
    </xf>
    <xf numFmtId="0" fontId="49" fillId="20" borderId="22" xfId="3" applyFont="1" applyFill="1" applyBorder="1" applyAlignment="1">
      <alignment horizontal="center" vertical="center"/>
    </xf>
    <xf numFmtId="166" fontId="52" fillId="20" borderId="27" xfId="3" applyNumberFormat="1" applyFont="1" applyFill="1" applyBorder="1" applyAlignment="1">
      <alignment horizontal="right" vertical="center"/>
    </xf>
    <xf numFmtId="166" fontId="26" fillId="27" borderId="39" xfId="3" applyNumberFormat="1" applyFont="1" applyFill="1" applyBorder="1" applyAlignment="1">
      <alignment horizontal="right" vertical="center"/>
    </xf>
    <xf numFmtId="166" fontId="49" fillId="27" borderId="39" xfId="3" applyNumberFormat="1" applyFont="1" applyFill="1" applyBorder="1" applyAlignment="1">
      <alignment horizontal="right" vertical="center"/>
    </xf>
    <xf numFmtId="0" fontId="48" fillId="0" borderId="36" xfId="0" applyFont="1" applyBorder="1" applyAlignment="1">
      <alignment horizontal="justify" vertical="center" wrapText="1"/>
    </xf>
    <xf numFmtId="0" fontId="52" fillId="0" borderId="17" xfId="2" applyFont="1" applyAlignment="1">
      <alignment horizontal="left" vertical="top"/>
    </xf>
    <xf numFmtId="0" fontId="52" fillId="19" borderId="17" xfId="4" applyNumberFormat="1" applyFont="1" applyFill="1" applyBorder="1" applyAlignment="1">
      <alignment horizontal="left" vertical="center" wrapText="1"/>
    </xf>
    <xf numFmtId="0" fontId="52" fillId="20" borderId="17" xfId="4" applyNumberFormat="1" applyFont="1" applyFill="1" applyBorder="1" applyAlignment="1">
      <alignment horizontal="left" vertical="center" wrapText="1"/>
    </xf>
    <xf numFmtId="0" fontId="1" fillId="0" borderId="17" xfId="3" applyFont="1" applyAlignment="1">
      <alignment horizontal="left" vertical="center"/>
    </xf>
    <xf numFmtId="0" fontId="55" fillId="0" borderId="21" xfId="2" applyFont="1" applyBorder="1" applyAlignment="1">
      <alignment horizontal="left" vertical="center" wrapText="1"/>
    </xf>
    <xf numFmtId="164" fontId="54" fillId="19" borderId="21" xfId="4" applyNumberFormat="1" applyFont="1" applyFill="1" applyBorder="1" applyAlignment="1">
      <alignment horizontal="right" vertical="center"/>
    </xf>
    <xf numFmtId="166" fontId="0" fillId="20" borderId="1" xfId="0" applyNumberFormat="1" applyFill="1" applyBorder="1"/>
    <xf numFmtId="0" fontId="55" fillId="0" borderId="21" xfId="2" applyFont="1" applyBorder="1" applyAlignment="1">
      <alignment horizontal="left" vertical="center"/>
    </xf>
    <xf numFmtId="0" fontId="55" fillId="0" borderId="17" xfId="2" applyFont="1" applyAlignment="1">
      <alignment horizontal="left" vertical="center"/>
    </xf>
    <xf numFmtId="164" fontId="61" fillId="0" borderId="17" xfId="4" applyNumberFormat="1" applyFont="1" applyAlignment="1">
      <alignment horizontal="left" vertical="center"/>
    </xf>
    <xf numFmtId="0" fontId="54" fillId="0" borderId="21" xfId="2" applyFont="1" applyBorder="1" applyAlignment="1">
      <alignment horizontal="left" vertical="center"/>
    </xf>
    <xf numFmtId="164" fontId="54" fillId="0" borderId="21" xfId="4" applyNumberFormat="1" applyFont="1" applyFill="1" applyBorder="1" applyAlignment="1">
      <alignment horizontal="left" vertical="center"/>
    </xf>
    <xf numFmtId="164" fontId="54" fillId="19" borderId="21" xfId="4" applyNumberFormat="1" applyFont="1" applyFill="1" applyBorder="1" applyAlignment="1">
      <alignment horizontal="left" vertical="center"/>
    </xf>
    <xf numFmtId="164" fontId="54" fillId="20" borderId="21" xfId="4" applyNumberFormat="1" applyFont="1" applyFill="1" applyBorder="1" applyAlignment="1">
      <alignment horizontal="left" vertical="center"/>
    </xf>
    <xf numFmtId="164" fontId="56" fillId="19" borderId="21" xfId="4" applyNumberFormat="1" applyFont="1" applyFill="1" applyBorder="1" applyAlignment="1">
      <alignment horizontal="left" vertical="center"/>
    </xf>
    <xf numFmtId="0" fontId="55" fillId="0" borderId="22" xfId="2" applyFont="1" applyBorder="1" applyAlignment="1">
      <alignment horizontal="left" vertical="center"/>
    </xf>
    <xf numFmtId="164" fontId="56" fillId="19" borderId="22" xfId="4" applyNumberFormat="1" applyFont="1" applyFill="1" applyBorder="1" applyAlignment="1">
      <alignment horizontal="left" vertical="center"/>
    </xf>
    <xf numFmtId="3" fontId="56" fillId="20" borderId="1" xfId="0" applyNumberFormat="1" applyFont="1" applyFill="1" applyBorder="1" applyAlignment="1">
      <alignment horizontal="right" vertical="center"/>
    </xf>
    <xf numFmtId="0" fontId="55" fillId="0" borderId="1" xfId="2" applyFont="1" applyBorder="1" applyAlignment="1">
      <alignment horizontal="left" vertical="top"/>
    </xf>
    <xf numFmtId="0" fontId="1" fillId="0" borderId="1" xfId="3" applyFont="1" applyBorder="1" applyAlignment="1">
      <alignment horizontal="left" vertical="center" wrapText="1"/>
    </xf>
    <xf numFmtId="0" fontId="55" fillId="19" borderId="1" xfId="4" applyNumberFormat="1" applyFont="1" applyFill="1" applyBorder="1" applyAlignment="1">
      <alignment horizontal="left" vertical="center" wrapText="1"/>
    </xf>
    <xf numFmtId="0" fontId="55" fillId="20" borderId="26" xfId="4" applyNumberFormat="1" applyFont="1" applyFill="1" applyBorder="1" applyAlignment="1">
      <alignment horizontal="left" vertical="center" wrapText="1"/>
    </xf>
    <xf numFmtId="3" fontId="16" fillId="8" borderId="1" xfId="0" applyNumberFormat="1" applyFont="1" applyFill="1" applyBorder="1" applyAlignment="1">
      <alignment horizontal="right" vertical="center"/>
    </xf>
    <xf numFmtId="0" fontId="60" fillId="0" borderId="25" xfId="3" applyFont="1" applyBorder="1" applyAlignment="1">
      <alignment vertical="center"/>
    </xf>
    <xf numFmtId="3" fontId="56" fillId="0" borderId="21" xfId="3" applyNumberFormat="1" applyFont="1" applyBorder="1" applyAlignment="1">
      <alignment horizontal="right" vertical="center"/>
    </xf>
    <xf numFmtId="3" fontId="60" fillId="0" borderId="1" xfId="0" applyNumberFormat="1" applyFont="1" applyBorder="1" applyAlignment="1">
      <alignment horizontal="right" vertical="center"/>
    </xf>
    <xf numFmtId="3" fontId="16" fillId="0" borderId="1" xfId="0" applyNumberFormat="1" applyFont="1" applyBorder="1" applyAlignment="1">
      <alignment horizontal="right" vertical="center"/>
    </xf>
    <xf numFmtId="3" fontId="60" fillId="30" borderId="1" xfId="0" applyNumberFormat="1" applyFont="1" applyFill="1" applyBorder="1" applyAlignment="1">
      <alignment horizontal="right" vertical="center"/>
    </xf>
    <xf numFmtId="3" fontId="60" fillId="31" borderId="1" xfId="0" applyNumberFormat="1" applyFont="1" applyFill="1" applyBorder="1" applyAlignment="1">
      <alignment horizontal="right" vertical="center"/>
    </xf>
    <xf numFmtId="3" fontId="16" fillId="0" borderId="17" xfId="7" applyNumberFormat="1" applyFont="1"/>
    <xf numFmtId="3" fontId="52" fillId="29" borderId="36" xfId="0" applyNumberFormat="1" applyFont="1" applyFill="1" applyBorder="1" applyAlignment="1">
      <alignment horizontal="center" vertical="center" wrapText="1"/>
    </xf>
    <xf numFmtId="0" fontId="18" fillId="13" borderId="13" xfId="0" applyFont="1" applyFill="1" applyBorder="1"/>
    <xf numFmtId="0" fontId="18" fillId="13" borderId="9" xfId="0" applyFont="1" applyFill="1" applyBorder="1"/>
    <xf numFmtId="0" fontId="0" fillId="10" borderId="1" xfId="0" applyFill="1" applyBorder="1" applyAlignment="1">
      <alignment vertical="top"/>
    </xf>
    <xf numFmtId="0" fontId="23" fillId="10" borderId="1" xfId="0" applyFont="1" applyFill="1" applyBorder="1" applyAlignment="1">
      <alignment horizontal="center" vertical="top" wrapText="1"/>
    </xf>
    <xf numFmtId="0" fontId="27" fillId="0" borderId="0" xfId="0" applyFont="1"/>
    <xf numFmtId="0" fontId="24" fillId="14" borderId="3" xfId="0" applyFont="1" applyFill="1" applyBorder="1" applyAlignment="1">
      <alignment horizontal="center" vertical="center"/>
    </xf>
    <xf numFmtId="0" fontId="27" fillId="10" borderId="1" xfId="0" applyFont="1" applyFill="1" applyBorder="1" applyAlignment="1">
      <alignment vertical="top"/>
    </xf>
    <xf numFmtId="0" fontId="0" fillId="0" borderId="1" xfId="0" applyBorder="1"/>
    <xf numFmtId="0" fontId="62" fillId="11" borderId="0" xfId="0" applyFont="1" applyFill="1"/>
    <xf numFmtId="0" fontId="0" fillId="11" borderId="0" xfId="0" applyFill="1"/>
    <xf numFmtId="0" fontId="13" fillId="11" borderId="1" xfId="0" applyFont="1" applyFill="1" applyBorder="1" applyAlignment="1">
      <alignment wrapText="1"/>
    </xf>
    <xf numFmtId="0" fontId="22" fillId="10" borderId="1" xfId="0" applyFont="1" applyFill="1" applyBorder="1" applyAlignment="1">
      <alignment vertical="top"/>
    </xf>
    <xf numFmtId="0" fontId="25" fillId="10" borderId="1" xfId="0" applyFont="1" applyFill="1" applyBorder="1" applyAlignment="1">
      <alignment vertical="top"/>
    </xf>
    <xf numFmtId="0" fontId="48" fillId="10" borderId="1" xfId="0" applyFont="1" applyFill="1" applyBorder="1" applyAlignment="1">
      <alignment vertical="top" wrapText="1"/>
    </xf>
    <xf numFmtId="0" fontId="19" fillId="10" borderId="1" xfId="0" applyFont="1" applyFill="1" applyBorder="1" applyAlignment="1">
      <alignment vertical="top"/>
    </xf>
    <xf numFmtId="0" fontId="13" fillId="11" borderId="2" xfId="0" applyFont="1" applyFill="1" applyBorder="1" applyAlignment="1">
      <alignment horizontal="left" vertical="center" wrapText="1"/>
    </xf>
    <xf numFmtId="0" fontId="13" fillId="11" borderId="2" xfId="0" applyFont="1" applyFill="1" applyBorder="1" applyAlignment="1">
      <alignment wrapText="1"/>
    </xf>
    <xf numFmtId="0" fontId="13" fillId="11" borderId="5" xfId="0" applyFont="1" applyFill="1" applyBorder="1" applyAlignment="1">
      <alignment wrapText="1"/>
    </xf>
    <xf numFmtId="0" fontId="35" fillId="14" borderId="3" xfId="0" applyFont="1" applyFill="1" applyBorder="1" applyAlignment="1">
      <alignment horizontal="center" vertical="center"/>
    </xf>
    <xf numFmtId="0" fontId="36" fillId="14" borderId="3" xfId="0" applyFont="1" applyFill="1" applyBorder="1" applyAlignment="1">
      <alignment horizontal="center" vertical="center" wrapText="1"/>
    </xf>
    <xf numFmtId="0" fontId="44" fillId="0" borderId="0" xfId="0" applyFont="1" applyAlignment="1">
      <alignment vertical="center"/>
    </xf>
    <xf numFmtId="0" fontId="10" fillId="11" borderId="1" xfId="0" applyFont="1" applyFill="1" applyBorder="1" applyAlignment="1">
      <alignment horizontal="left" vertical="center"/>
    </xf>
    <xf numFmtId="0" fontId="20" fillId="10" borderId="17" xfId="0" applyFont="1" applyFill="1" applyBorder="1"/>
    <xf numFmtId="0" fontId="25" fillId="10" borderId="17" xfId="0" applyFont="1" applyFill="1" applyBorder="1"/>
    <xf numFmtId="0" fontId="19" fillId="10" borderId="17" xfId="0" applyFont="1" applyFill="1" applyBorder="1"/>
    <xf numFmtId="0" fontId="9" fillId="11" borderId="17" xfId="0" applyFont="1" applyFill="1" applyBorder="1" applyAlignment="1">
      <alignment horizontal="left" vertical="center"/>
    </xf>
    <xf numFmtId="0" fontId="9" fillId="11" borderId="3" xfId="0" applyFont="1" applyFill="1" applyBorder="1" applyAlignment="1">
      <alignment horizontal="left" vertical="center"/>
    </xf>
    <xf numFmtId="0" fontId="64" fillId="10" borderId="1" xfId="0" applyFont="1" applyFill="1" applyBorder="1" applyAlignment="1">
      <alignment vertical="top" wrapText="1"/>
    </xf>
    <xf numFmtId="0" fontId="20" fillId="10" borderId="9" xfId="0" applyFont="1" applyFill="1" applyBorder="1" applyAlignment="1">
      <alignment vertical="top"/>
    </xf>
    <xf numFmtId="0" fontId="44" fillId="0" borderId="0" xfId="0" applyFont="1" applyAlignment="1">
      <alignment horizontal="center" vertical="center"/>
    </xf>
    <xf numFmtId="0" fontId="13" fillId="13" borderId="1" xfId="0" applyFont="1" applyFill="1" applyBorder="1" applyAlignment="1">
      <alignment vertical="center" wrapText="1"/>
    </xf>
    <xf numFmtId="1" fontId="13" fillId="13" borderId="1" xfId="0" applyNumberFormat="1" applyFont="1" applyFill="1" applyBorder="1" applyAlignment="1">
      <alignment vertical="center" wrapText="1"/>
    </xf>
    <xf numFmtId="0" fontId="13" fillId="13" borderId="1" xfId="0" applyFont="1" applyFill="1" applyBorder="1" applyAlignment="1">
      <alignment horizontal="center" vertical="center" wrapText="1"/>
    </xf>
    <xf numFmtId="1" fontId="24" fillId="14" borderId="3" xfId="0" applyNumberFormat="1" applyFont="1" applyFill="1" applyBorder="1" applyAlignment="1">
      <alignment horizontal="center" vertical="center" wrapText="1"/>
    </xf>
    <xf numFmtId="0" fontId="13" fillId="13" borderId="6" xfId="0" applyFont="1" applyFill="1" applyBorder="1" applyAlignment="1">
      <alignment horizontal="center" vertical="center" wrapText="1"/>
    </xf>
    <xf numFmtId="0" fontId="27" fillId="10" borderId="17" xfId="0" applyFont="1" applyFill="1" applyBorder="1"/>
    <xf numFmtId="0" fontId="34" fillId="14" borderId="3" xfId="0" applyFont="1" applyFill="1" applyBorder="1" applyAlignment="1">
      <alignment horizontal="center" vertical="center" wrapText="1"/>
    </xf>
    <xf numFmtId="0" fontId="13" fillId="11" borderId="9" xfId="0" applyFont="1" applyFill="1" applyBorder="1" applyAlignment="1">
      <alignment horizontal="left" vertical="center" wrapText="1"/>
    </xf>
    <xf numFmtId="0" fontId="18" fillId="11" borderId="6" xfId="0" applyFont="1" applyFill="1" applyBorder="1" applyAlignment="1">
      <alignment horizontal="center" vertical="center"/>
    </xf>
    <xf numFmtId="0" fontId="39" fillId="10" borderId="1" xfId="0" applyFont="1" applyFill="1" applyBorder="1" applyAlignment="1">
      <alignment vertical="top"/>
    </xf>
    <xf numFmtId="0" fontId="13" fillId="13" borderId="3" xfId="0" applyFont="1" applyFill="1" applyBorder="1" applyAlignment="1">
      <alignment vertical="center" wrapText="1"/>
    </xf>
    <xf numFmtId="0" fontId="39" fillId="10" borderId="4" xfId="0" applyFont="1" applyFill="1" applyBorder="1" applyAlignment="1">
      <alignment vertical="top" wrapText="1"/>
    </xf>
    <xf numFmtId="0" fontId="39" fillId="11" borderId="1" xfId="0" applyFont="1" applyFill="1" applyBorder="1" applyAlignment="1">
      <alignment horizontal="center" vertical="center" wrapText="1"/>
    </xf>
    <xf numFmtId="0" fontId="27" fillId="11" borderId="0" xfId="0" applyFont="1" applyFill="1"/>
    <xf numFmtId="0" fontId="13" fillId="9" borderId="22" xfId="0" applyFont="1" applyFill="1" applyBorder="1" applyAlignment="1">
      <alignment horizontal="center" vertical="center" wrapText="1"/>
    </xf>
    <xf numFmtId="0" fontId="24" fillId="4" borderId="14" xfId="0" applyFont="1" applyFill="1" applyBorder="1" applyAlignment="1">
      <alignment horizontal="center" vertical="center"/>
    </xf>
    <xf numFmtId="0" fontId="0" fillId="16" borderId="0" xfId="0" applyFill="1"/>
    <xf numFmtId="0" fontId="0" fillId="16" borderId="1" xfId="0" applyFill="1" applyBorder="1"/>
    <xf numFmtId="0" fontId="37" fillId="4" borderId="3" xfId="0" applyFont="1" applyFill="1" applyBorder="1" applyAlignment="1">
      <alignment horizontal="left" vertical="center"/>
    </xf>
    <xf numFmtId="0" fontId="37" fillId="4" borderId="14" xfId="0" applyFont="1" applyFill="1" applyBorder="1" applyAlignment="1">
      <alignment horizontal="center" vertical="center"/>
    </xf>
    <xf numFmtId="0" fontId="13" fillId="11" borderId="9" xfId="0" applyFont="1" applyFill="1" applyBorder="1" applyAlignment="1">
      <alignment wrapText="1"/>
    </xf>
    <xf numFmtId="0" fontId="0" fillId="16" borderId="17" xfId="0" applyFill="1" applyBorder="1"/>
    <xf numFmtId="0" fontId="0" fillId="11" borderId="17" xfId="0" applyFill="1" applyBorder="1" applyAlignment="1">
      <alignment vertical="top"/>
    </xf>
    <xf numFmtId="0" fontId="13" fillId="11" borderId="4" xfId="0" applyFont="1" applyFill="1" applyBorder="1" applyAlignment="1">
      <alignment horizontal="center" vertical="center"/>
    </xf>
    <xf numFmtId="0" fontId="13" fillId="9" borderId="4" xfId="0" applyFont="1" applyFill="1" applyBorder="1" applyAlignment="1">
      <alignment horizontal="left" vertical="center" wrapText="1"/>
    </xf>
    <xf numFmtId="0" fontId="13" fillId="0" borderId="0" xfId="0" applyFont="1" applyAlignment="1">
      <alignment horizontal="center" vertical="top"/>
    </xf>
    <xf numFmtId="0" fontId="0" fillId="0" borderId="0" xfId="0" applyAlignment="1">
      <alignment horizontal="center" vertical="top"/>
    </xf>
    <xf numFmtId="1" fontId="33" fillId="3" borderId="14" xfId="0" applyNumberFormat="1"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8" fillId="11" borderId="9"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1" borderId="21" xfId="0" applyFont="1" applyFill="1" applyBorder="1" applyAlignment="1">
      <alignment horizontal="left" vertical="center" wrapText="1"/>
    </xf>
    <xf numFmtId="0" fontId="13" fillId="11" borderId="21" xfId="0" applyFont="1" applyFill="1" applyBorder="1" applyAlignment="1">
      <alignment horizontal="center" vertical="center" wrapText="1"/>
    </xf>
    <xf numFmtId="0" fontId="13" fillId="11" borderId="3" xfId="0" applyFont="1" applyFill="1" applyBorder="1" applyAlignment="1">
      <alignment horizontal="left" vertical="center" wrapText="1"/>
    </xf>
    <xf numFmtId="0" fontId="65" fillId="11" borderId="1" xfId="0" applyFont="1" applyFill="1" applyBorder="1" applyAlignment="1">
      <alignment horizontal="center" vertical="center" wrapText="1" readingOrder="1"/>
    </xf>
    <xf numFmtId="0" fontId="13" fillId="11" borderId="1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3"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3" fillId="11" borderId="9" xfId="0" applyFont="1" applyFill="1" applyBorder="1" applyAlignment="1">
      <alignment horizontal="center" vertical="center" wrapText="1"/>
    </xf>
    <xf numFmtId="0" fontId="40" fillId="12" borderId="11"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27" fillId="10" borderId="3" xfId="0" applyFont="1" applyFill="1" applyBorder="1" applyAlignment="1">
      <alignment horizontal="center" vertical="top" wrapText="1"/>
    </xf>
    <xf numFmtId="0" fontId="9" fillId="34" borderId="1" xfId="0" applyFont="1" applyFill="1" applyBorder="1" applyAlignment="1">
      <alignment horizontal="center" vertical="center" wrapText="1"/>
    </xf>
    <xf numFmtId="0" fontId="0" fillId="10" borderId="1" xfId="0" applyFill="1" applyBorder="1" applyAlignment="1">
      <alignment horizontal="center" vertical="top" wrapText="1"/>
    </xf>
    <xf numFmtId="0" fontId="13" fillId="13" borderId="9" xfId="0" applyFont="1" applyFill="1" applyBorder="1" applyAlignment="1">
      <alignment horizontal="center" vertical="center" wrapText="1"/>
    </xf>
    <xf numFmtId="0" fontId="9" fillId="11" borderId="1" xfId="0" applyFont="1" applyFill="1" applyBorder="1" applyAlignment="1">
      <alignment horizontal="center" vertical="center" wrapText="1"/>
    </xf>
    <xf numFmtId="164" fontId="0" fillId="10" borderId="17" xfId="0" applyNumberFormat="1" applyFill="1" applyBorder="1"/>
    <xf numFmtId="164" fontId="18" fillId="34" borderId="4" xfId="0" applyNumberFormat="1" applyFont="1" applyFill="1" applyBorder="1" applyAlignment="1">
      <alignment horizontal="right" vertical="center" wrapText="1"/>
    </xf>
    <xf numFmtId="0" fontId="13" fillId="34" borderId="9" xfId="0" applyFont="1" applyFill="1" applyBorder="1" applyAlignment="1">
      <alignment horizontal="center" vertical="center" wrapText="1"/>
    </xf>
    <xf numFmtId="3" fontId="27" fillId="10" borderId="17" xfId="0" applyNumberFormat="1" applyFont="1" applyFill="1" applyBorder="1"/>
    <xf numFmtId="1" fontId="24" fillId="14" borderId="14" xfId="0" applyNumberFormat="1" applyFont="1" applyFill="1" applyBorder="1" applyAlignment="1">
      <alignment horizontal="center" vertical="center" wrapText="1"/>
    </xf>
    <xf numFmtId="0" fontId="13" fillId="34" borderId="1" xfId="0" applyFont="1" applyFill="1" applyBorder="1" applyAlignment="1">
      <alignment horizontal="left" vertical="center" wrapText="1"/>
    </xf>
    <xf numFmtId="0" fontId="13" fillId="34" borderId="4" xfId="0" applyFont="1" applyFill="1" applyBorder="1" applyAlignment="1">
      <alignment horizontal="left" vertical="center" wrapText="1"/>
    </xf>
    <xf numFmtId="1" fontId="11" fillId="34" borderId="21" xfId="0" applyNumberFormat="1" applyFont="1" applyFill="1" applyBorder="1" applyAlignment="1">
      <alignment horizontal="center" vertical="center" wrapText="1"/>
    </xf>
    <xf numFmtId="1" fontId="13" fillId="34" borderId="21" xfId="0" applyNumberFormat="1" applyFont="1" applyFill="1" applyBorder="1" applyAlignment="1">
      <alignment horizontal="right" vertical="center" wrapText="1"/>
    </xf>
    <xf numFmtId="9" fontId="13" fillId="34" borderId="21" xfId="0" applyNumberFormat="1" applyFont="1" applyFill="1" applyBorder="1" applyAlignment="1">
      <alignment horizontal="right" vertical="center" wrapText="1"/>
    </xf>
    <xf numFmtId="0" fontId="11" fillId="34" borderId="13" xfId="0" applyFont="1" applyFill="1" applyBorder="1" applyAlignment="1">
      <alignment horizontal="left" vertical="center" wrapText="1"/>
    </xf>
    <xf numFmtId="0" fontId="13" fillId="9" borderId="21" xfId="0" applyFont="1" applyFill="1" applyBorder="1" applyAlignment="1">
      <alignment horizontal="center" vertical="center" wrapText="1"/>
    </xf>
    <xf numFmtId="164" fontId="9" fillId="34" borderId="7" xfId="0" applyNumberFormat="1" applyFont="1" applyFill="1" applyBorder="1" applyAlignment="1">
      <alignment horizontal="right" vertical="center"/>
    </xf>
    <xf numFmtId="0" fontId="11" fillId="7" borderId="9" xfId="0" applyFont="1" applyFill="1" applyBorder="1" applyAlignment="1">
      <alignment horizontal="left" vertical="center" wrapText="1"/>
    </xf>
    <xf numFmtId="0" fontId="13" fillId="9" borderId="9"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3" fillId="13" borderId="10" xfId="0" applyFont="1" applyFill="1" applyBorder="1" applyAlignment="1">
      <alignment horizontal="right" vertical="center" wrapText="1"/>
    </xf>
    <xf numFmtId="0" fontId="0" fillId="10" borderId="4" xfId="0" applyFill="1" applyBorder="1" applyAlignment="1">
      <alignment horizontal="center" vertical="top" wrapText="1"/>
    </xf>
    <xf numFmtId="0" fontId="18" fillId="32" borderId="21" xfId="0" applyFont="1" applyFill="1" applyBorder="1" applyAlignment="1">
      <alignment horizontal="center" vertical="center" wrapText="1"/>
    </xf>
    <xf numFmtId="1" fontId="13" fillId="11" borderId="4" xfId="0" applyNumberFormat="1" applyFont="1" applyFill="1" applyBorder="1" applyAlignment="1">
      <alignment horizontal="right" vertical="center" wrapText="1"/>
    </xf>
    <xf numFmtId="0" fontId="13" fillId="11" borderId="8" xfId="0" applyFont="1" applyFill="1" applyBorder="1" applyAlignment="1">
      <alignment horizontal="right" vertical="center" wrapText="1"/>
    </xf>
    <xf numFmtId="0" fontId="0" fillId="10" borderId="3" xfId="0" applyFill="1" applyBorder="1" applyAlignment="1">
      <alignment vertical="top"/>
    </xf>
    <xf numFmtId="0" fontId="0" fillId="10" borderId="21" xfId="0" applyFill="1" applyBorder="1" applyAlignment="1">
      <alignment vertical="top"/>
    </xf>
    <xf numFmtId="0" fontId="13" fillId="9" borderId="21" xfId="0" applyFont="1" applyFill="1" applyBorder="1" applyAlignment="1">
      <alignment horizontal="left" vertical="center" wrapText="1"/>
    </xf>
    <xf numFmtId="1" fontId="13" fillId="11" borderId="21" xfId="0" applyNumberFormat="1" applyFont="1" applyFill="1" applyBorder="1" applyAlignment="1">
      <alignment horizontal="right" vertical="center" wrapText="1"/>
    </xf>
    <xf numFmtId="164" fontId="13" fillId="11" borderId="25" xfId="0" applyNumberFormat="1" applyFont="1" applyFill="1" applyBorder="1" applyAlignment="1">
      <alignment horizontal="right" vertical="center" wrapText="1"/>
    </xf>
    <xf numFmtId="0" fontId="0" fillId="10" borderId="9" xfId="0" applyFill="1" applyBorder="1" applyAlignment="1">
      <alignment vertical="top"/>
    </xf>
    <xf numFmtId="0" fontId="25" fillId="10" borderId="3" xfId="0" applyFont="1" applyFill="1" applyBorder="1" applyAlignment="1">
      <alignment vertical="top"/>
    </xf>
    <xf numFmtId="0" fontId="13" fillId="37" borderId="21" xfId="0" applyFont="1" applyFill="1" applyBorder="1" applyAlignment="1">
      <alignment horizontal="left" wrapText="1"/>
    </xf>
    <xf numFmtId="0" fontId="13" fillId="36" borderId="21" xfId="0" applyFont="1" applyFill="1" applyBorder="1" applyAlignment="1">
      <alignment horizontal="left" vertical="center" wrapText="1"/>
    </xf>
    <xf numFmtId="9" fontId="13" fillId="36" borderId="21" xfId="0" applyNumberFormat="1" applyFont="1" applyFill="1" applyBorder="1" applyAlignment="1">
      <alignment horizontal="right" vertical="center" wrapText="1"/>
    </xf>
    <xf numFmtId="0" fontId="13" fillId="39" borderId="21" xfId="0" applyFont="1" applyFill="1" applyBorder="1" applyAlignment="1">
      <alignment horizontal="left" vertical="center" wrapText="1"/>
    </xf>
    <xf numFmtId="9" fontId="13" fillId="36" borderId="21" xfId="0" applyNumberFormat="1" applyFont="1" applyFill="1" applyBorder="1" applyAlignment="1">
      <alignment horizontal="left" vertical="center" wrapText="1"/>
    </xf>
    <xf numFmtId="0" fontId="13" fillId="37" borderId="21" xfId="0" applyFont="1" applyFill="1" applyBorder="1" applyAlignment="1">
      <alignment wrapText="1"/>
    </xf>
    <xf numFmtId="9" fontId="13" fillId="39" borderId="21" xfId="0" applyNumberFormat="1" applyFont="1" applyFill="1" applyBorder="1" applyAlignment="1">
      <alignment horizontal="right" vertical="center" wrapText="1"/>
    </xf>
    <xf numFmtId="0" fontId="13" fillId="37" borderId="22" xfId="0" applyFont="1" applyFill="1" applyBorder="1" applyAlignment="1">
      <alignment wrapText="1"/>
    </xf>
    <xf numFmtId="0" fontId="13" fillId="39" borderId="22" xfId="0" applyFont="1" applyFill="1" applyBorder="1" applyAlignment="1">
      <alignment horizontal="left" vertical="center" wrapText="1"/>
    </xf>
    <xf numFmtId="9" fontId="13" fillId="39" borderId="22" xfId="0" applyNumberFormat="1" applyFont="1" applyFill="1" applyBorder="1" applyAlignment="1">
      <alignment horizontal="right" vertical="center" wrapText="1"/>
    </xf>
    <xf numFmtId="0" fontId="0" fillId="10" borderId="4" xfId="0" applyFill="1" applyBorder="1" applyAlignment="1">
      <alignment vertical="top"/>
    </xf>
    <xf numFmtId="0" fontId="13" fillId="11" borderId="27" xfId="0" applyFont="1" applyFill="1" applyBorder="1" applyAlignment="1">
      <alignment horizontal="center" vertical="center" wrapText="1"/>
    </xf>
    <xf numFmtId="0" fontId="11" fillId="11" borderId="27" xfId="0" applyFont="1" applyFill="1" applyBorder="1" applyAlignment="1">
      <alignment horizontal="center" vertical="center" wrapText="1"/>
    </xf>
    <xf numFmtId="164" fontId="13" fillId="34" borderId="4" xfId="1" applyNumberFormat="1" applyFont="1" applyFill="1" applyBorder="1" applyAlignment="1">
      <alignment horizontal="right" vertical="center" wrapText="1"/>
    </xf>
    <xf numFmtId="3" fontId="9" fillId="34" borderId="21" xfId="0" applyNumberFormat="1" applyFont="1" applyFill="1" applyBorder="1" applyAlignment="1">
      <alignment horizontal="right" wrapText="1"/>
    </xf>
    <xf numFmtId="164" fontId="13" fillId="34" borderId="21" xfId="1" applyNumberFormat="1" applyFont="1" applyFill="1" applyBorder="1" applyAlignment="1">
      <alignment horizontal="right" vertical="center" wrapText="1"/>
    </xf>
    <xf numFmtId="0" fontId="13" fillId="34" borderId="21" xfId="0" applyFont="1" applyFill="1" applyBorder="1" applyAlignment="1">
      <alignment horizontal="left" vertical="center" wrapText="1"/>
    </xf>
    <xf numFmtId="0" fontId="13" fillId="34" borderId="25" xfId="0" applyFont="1" applyFill="1" applyBorder="1" applyAlignment="1">
      <alignment horizontal="left" vertical="center" wrapText="1"/>
    </xf>
    <xf numFmtId="0" fontId="13" fillId="11" borderId="25" xfId="0" applyFont="1" applyFill="1" applyBorder="1" applyAlignment="1">
      <alignment horizontal="left" vertical="center" wrapText="1"/>
    </xf>
    <xf numFmtId="0" fontId="13" fillId="35" borderId="2" xfId="0" applyFont="1" applyFill="1" applyBorder="1" applyAlignment="1">
      <alignment horizontal="left" vertical="center" wrapText="1"/>
    </xf>
    <xf numFmtId="0" fontId="13" fillId="7" borderId="2" xfId="0" applyFont="1" applyFill="1" applyBorder="1" applyAlignment="1">
      <alignment wrapText="1"/>
    </xf>
    <xf numFmtId="0" fontId="13" fillId="7" borderId="6" xfId="0" applyFont="1" applyFill="1" applyBorder="1" applyAlignment="1">
      <alignment wrapText="1"/>
    </xf>
    <xf numFmtId="0" fontId="13" fillId="7" borderId="16" xfId="0" applyFont="1" applyFill="1" applyBorder="1" applyAlignment="1">
      <alignment wrapText="1"/>
    </xf>
    <xf numFmtId="0" fontId="39" fillId="11" borderId="1" xfId="0" applyFont="1" applyFill="1" applyBorder="1" applyAlignment="1">
      <alignment vertical="top"/>
    </xf>
    <xf numFmtId="0" fontId="13" fillId="34" borderId="1" xfId="0" applyFont="1" applyFill="1" applyBorder="1" applyAlignment="1">
      <alignment horizontal="center" vertical="center" wrapText="1"/>
    </xf>
    <xf numFmtId="0" fontId="13" fillId="34" borderId="2" xfId="0" applyFont="1" applyFill="1" applyBorder="1" applyAlignment="1">
      <alignment horizontal="center" vertical="center" wrapText="1"/>
    </xf>
    <xf numFmtId="0" fontId="13" fillId="34" borderId="9" xfId="0" applyFont="1" applyFill="1" applyBorder="1" applyAlignment="1">
      <alignment horizontal="center" vertical="top" wrapText="1"/>
    </xf>
    <xf numFmtId="3" fontId="18" fillId="34" borderId="4" xfId="0" applyNumberFormat="1" applyFont="1" applyFill="1" applyBorder="1" applyAlignment="1">
      <alignment horizontal="right" vertical="center" wrapText="1"/>
    </xf>
    <xf numFmtId="0" fontId="18" fillId="34" borderId="4" xfId="0" applyFont="1" applyFill="1" applyBorder="1" applyAlignment="1">
      <alignment horizontal="right" vertical="center" wrapText="1"/>
    </xf>
    <xf numFmtId="3" fontId="18" fillId="34" borderId="14" xfId="0" applyNumberFormat="1" applyFont="1" applyFill="1" applyBorder="1" applyAlignment="1">
      <alignment horizontal="right" vertical="center" wrapText="1"/>
    </xf>
    <xf numFmtId="0" fontId="13" fillId="11" borderId="4" xfId="0" applyFont="1" applyFill="1" applyBorder="1" applyAlignment="1">
      <alignment horizontal="left" vertical="center" wrapText="1"/>
    </xf>
    <xf numFmtId="3" fontId="18" fillId="34" borderId="25" xfId="0" applyNumberFormat="1" applyFont="1" applyFill="1" applyBorder="1" applyAlignment="1">
      <alignment horizontal="right" vertical="center" wrapText="1"/>
    </xf>
    <xf numFmtId="0" fontId="13" fillId="11" borderId="14" xfId="0" applyFont="1" applyFill="1" applyBorder="1" applyAlignment="1">
      <alignment horizontal="left" vertical="center" wrapText="1"/>
    </xf>
    <xf numFmtId="0" fontId="18" fillId="34" borderId="25" xfId="0" applyFont="1" applyFill="1" applyBorder="1" applyAlignment="1">
      <alignment horizontal="right" vertical="center" wrapText="1"/>
    </xf>
    <xf numFmtId="1" fontId="24" fillId="4" borderId="3" xfId="0" applyNumberFormat="1" applyFont="1" applyFill="1" applyBorder="1" applyAlignment="1">
      <alignment horizontal="right" vertical="center" wrapText="1"/>
    </xf>
    <xf numFmtId="164" fontId="13" fillId="34" borderId="21" xfId="1" applyNumberFormat="1" applyFont="1" applyFill="1" applyBorder="1" applyAlignment="1">
      <alignment horizontal="center" vertical="center" wrapText="1"/>
    </xf>
    <xf numFmtId="0" fontId="9" fillId="34" borderId="21" xfId="0" applyFont="1" applyFill="1" applyBorder="1" applyAlignment="1">
      <alignment horizontal="right" wrapText="1"/>
    </xf>
    <xf numFmtId="0" fontId="13" fillId="9" borderId="14" xfId="0" applyFont="1" applyFill="1" applyBorder="1" applyAlignment="1">
      <alignment horizontal="left" vertical="center" wrapText="1"/>
    </xf>
    <xf numFmtId="0" fontId="4" fillId="10" borderId="1" xfId="0" applyFont="1" applyFill="1" applyBorder="1" applyAlignment="1">
      <alignment vertical="top" wrapText="1"/>
    </xf>
    <xf numFmtId="0" fontId="10" fillId="7" borderId="1" xfId="0" applyFont="1" applyFill="1" applyBorder="1" applyAlignment="1">
      <alignment horizontal="center" vertical="center"/>
    </xf>
    <xf numFmtId="0" fontId="11" fillId="9" borderId="4" xfId="0" applyFont="1" applyFill="1" applyBorder="1" applyAlignment="1">
      <alignment horizontal="center" vertical="center" wrapText="1"/>
    </xf>
    <xf numFmtId="164" fontId="66" fillId="34" borderId="21" xfId="1" applyNumberFormat="1" applyFont="1" applyFill="1" applyBorder="1" applyAlignment="1">
      <alignment horizontal="right" vertical="center" wrapText="1"/>
    </xf>
    <xf numFmtId="0" fontId="4" fillId="10" borderId="4" xfId="0" applyFont="1" applyFill="1" applyBorder="1" applyAlignment="1">
      <alignment vertical="top" wrapText="1"/>
    </xf>
    <xf numFmtId="0" fontId="11" fillId="11" borderId="4" xfId="0" applyFont="1" applyFill="1" applyBorder="1" applyAlignment="1">
      <alignment horizontal="left" vertical="center" wrapText="1"/>
    </xf>
    <xf numFmtId="164" fontId="37" fillId="14" borderId="15" xfId="0" applyNumberFormat="1" applyFont="1" applyFill="1" applyBorder="1" applyAlignment="1">
      <alignment horizontal="right" vertical="center" wrapText="1"/>
    </xf>
    <xf numFmtId="0" fontId="13" fillId="11" borderId="9" xfId="0" applyFont="1" applyFill="1" applyBorder="1" applyAlignment="1">
      <alignment horizontal="center" wrapText="1"/>
    </xf>
    <xf numFmtId="1" fontId="24" fillId="4" borderId="14" xfId="0" applyNumberFormat="1" applyFont="1" applyFill="1" applyBorder="1" applyAlignment="1">
      <alignment horizontal="right" vertical="center" wrapText="1"/>
    </xf>
    <xf numFmtId="0" fontId="13" fillId="13" borderId="4" xfId="0" applyFont="1" applyFill="1" applyBorder="1" applyAlignment="1">
      <alignment horizontal="left" vertical="center" wrapText="1"/>
    </xf>
    <xf numFmtId="164" fontId="9" fillId="40" borderId="21" xfId="0" applyNumberFormat="1" applyFont="1" applyFill="1" applyBorder="1" applyAlignment="1">
      <alignment horizontal="right" vertical="center" wrapText="1"/>
    </xf>
    <xf numFmtId="0" fontId="13" fillId="7" borderId="1" xfId="0" applyFont="1" applyFill="1" applyBorder="1" applyAlignment="1">
      <alignment horizontal="center" vertical="center" wrapText="1"/>
    </xf>
    <xf numFmtId="0" fontId="13" fillId="7" borderId="4" xfId="0" applyFont="1" applyFill="1" applyBorder="1" applyAlignment="1">
      <alignment horizontal="center" vertical="center" wrapText="1"/>
    </xf>
    <xf numFmtId="164" fontId="9" fillId="34" borderId="21" xfId="0" applyNumberFormat="1" applyFont="1" applyFill="1" applyBorder="1" applyAlignment="1">
      <alignment horizontal="right" vertical="center" wrapText="1"/>
    </xf>
    <xf numFmtId="0" fontId="13" fillId="7" borderId="4" xfId="0" applyFont="1" applyFill="1" applyBorder="1" applyAlignment="1">
      <alignment horizontal="left" vertical="center" wrapText="1"/>
    </xf>
    <xf numFmtId="0" fontId="13" fillId="7" borderId="14" xfId="0" applyFont="1" applyFill="1" applyBorder="1" applyAlignment="1">
      <alignment horizontal="left" vertical="center" wrapText="1"/>
    </xf>
    <xf numFmtId="164" fontId="18" fillId="34" borderId="21" xfId="0" applyNumberFormat="1" applyFont="1" applyFill="1" applyBorder="1" applyAlignment="1">
      <alignment horizontal="right" vertical="center" wrapText="1"/>
    </xf>
    <xf numFmtId="164" fontId="18" fillId="34" borderId="21" xfId="0" applyNumberFormat="1" applyFont="1" applyFill="1" applyBorder="1" applyAlignment="1">
      <alignment horizontal="right" vertical="center"/>
    </xf>
    <xf numFmtId="0" fontId="9" fillId="34" borderId="21" xfId="0" applyFont="1" applyFill="1" applyBorder="1" applyAlignment="1">
      <alignment horizontal="right"/>
    </xf>
    <xf numFmtId="0" fontId="13" fillId="11" borderId="4" xfId="0" applyFont="1" applyFill="1" applyBorder="1" applyAlignment="1">
      <alignment horizontal="center" vertical="center" wrapText="1"/>
    </xf>
    <xf numFmtId="0" fontId="18" fillId="34" borderId="21" xfId="0" applyFont="1" applyFill="1" applyBorder="1" applyAlignment="1">
      <alignment horizontal="right"/>
    </xf>
    <xf numFmtId="0" fontId="13" fillId="11" borderId="8" xfId="0" applyFont="1" applyFill="1" applyBorder="1" applyAlignment="1">
      <alignment horizontal="center" vertical="center"/>
    </xf>
    <xf numFmtId="0" fontId="9" fillId="11" borderId="9" xfId="0" applyFont="1" applyFill="1" applyBorder="1" applyAlignment="1">
      <alignment horizontal="center" vertical="center" wrapText="1" readingOrder="1"/>
    </xf>
    <xf numFmtId="9" fontId="18" fillId="34" borderId="21" xfId="0" applyNumberFormat="1" applyFont="1" applyFill="1" applyBorder="1" applyAlignment="1">
      <alignment horizontal="right" vertical="center"/>
    </xf>
    <xf numFmtId="0" fontId="9" fillId="11" borderId="1" xfId="0" applyFont="1" applyFill="1" applyBorder="1" applyAlignment="1">
      <alignment horizontal="center" vertical="center" wrapText="1" readingOrder="1"/>
    </xf>
    <xf numFmtId="0" fontId="39" fillId="11" borderId="1" xfId="0" applyFont="1" applyFill="1" applyBorder="1" applyAlignment="1">
      <alignment horizontal="center" vertical="center"/>
    </xf>
    <xf numFmtId="0" fontId="26" fillId="10" borderId="3" xfId="0" applyFont="1" applyFill="1" applyBorder="1" applyAlignment="1">
      <alignment vertical="top"/>
    </xf>
    <xf numFmtId="1" fontId="37" fillId="4" borderId="3" xfId="0" applyNumberFormat="1" applyFont="1" applyFill="1" applyBorder="1" applyAlignment="1">
      <alignment horizontal="right" vertical="center" wrapText="1"/>
    </xf>
    <xf numFmtId="0" fontId="0" fillId="11" borderId="21" xfId="0" applyFill="1" applyBorder="1" applyAlignment="1">
      <alignment horizontal="center" vertical="top"/>
    </xf>
    <xf numFmtId="164" fontId="13" fillId="9" borderId="21" xfId="0" applyNumberFormat="1" applyFont="1" applyFill="1" applyBorder="1" applyAlignment="1">
      <alignment horizontal="right" vertical="center" wrapText="1"/>
    </xf>
    <xf numFmtId="0" fontId="0" fillId="11" borderId="25" xfId="0" applyFill="1" applyBorder="1" applyAlignment="1">
      <alignment horizontal="center" vertical="top"/>
    </xf>
    <xf numFmtId="0" fontId="13" fillId="9" borderId="21" xfId="0" applyFont="1" applyFill="1" applyBorder="1" applyAlignment="1">
      <alignment horizontal="left" vertical="top" wrapText="1"/>
    </xf>
    <xf numFmtId="164" fontId="10" fillId="34" borderId="21" xfId="0" applyNumberFormat="1" applyFont="1" applyFill="1" applyBorder="1" applyAlignment="1">
      <alignment horizontal="center" vertical="center" wrapText="1"/>
    </xf>
    <xf numFmtId="0" fontId="24" fillId="14" borderId="14" xfId="0" applyFont="1" applyFill="1" applyBorder="1" applyAlignment="1">
      <alignment horizontal="center" vertical="center" wrapText="1"/>
    </xf>
    <xf numFmtId="3" fontId="9" fillId="34" borderId="4" xfId="0" applyNumberFormat="1" applyFont="1" applyFill="1" applyBorder="1" applyAlignment="1">
      <alignment horizontal="right" wrapText="1"/>
    </xf>
    <xf numFmtId="3" fontId="9" fillId="34" borderId="8" xfId="0" applyNumberFormat="1" applyFont="1" applyFill="1" applyBorder="1" applyAlignment="1">
      <alignment horizontal="right" wrapText="1"/>
    </xf>
    <xf numFmtId="0" fontId="9" fillId="34" borderId="8" xfId="0" applyFont="1" applyFill="1" applyBorder="1" applyAlignment="1">
      <alignment horizontal="right" wrapText="1"/>
    </xf>
    <xf numFmtId="164" fontId="13" fillId="34" borderId="7" xfId="0" applyNumberFormat="1" applyFont="1" applyFill="1" applyBorder="1" applyAlignment="1">
      <alignment horizontal="right" vertical="center" wrapText="1"/>
    </xf>
    <xf numFmtId="9" fontId="18" fillId="34" borderId="14" xfId="0" applyNumberFormat="1" applyFont="1" applyFill="1" applyBorder="1" applyAlignment="1">
      <alignment horizontal="right" vertical="center" wrapText="1"/>
    </xf>
    <xf numFmtId="164" fontId="24" fillId="14" borderId="21" xfId="0" applyNumberFormat="1" applyFont="1" applyFill="1" applyBorder="1" applyAlignment="1">
      <alignment horizontal="center" vertical="center" wrapText="1"/>
    </xf>
    <xf numFmtId="164" fontId="9" fillId="34" borderId="21" xfId="0" applyNumberFormat="1" applyFont="1" applyFill="1" applyBorder="1" applyAlignment="1">
      <alignment horizontal="right" vertical="center"/>
    </xf>
    <xf numFmtId="164" fontId="13" fillId="34" borderId="21" xfId="0" applyNumberFormat="1" applyFont="1" applyFill="1" applyBorder="1" applyAlignment="1">
      <alignment horizontal="right" vertical="center" wrapText="1"/>
    </xf>
    <xf numFmtId="9" fontId="66" fillId="34" borderId="21" xfId="0" applyNumberFormat="1" applyFont="1" applyFill="1" applyBorder="1" applyAlignment="1">
      <alignment horizontal="right" vertical="center" wrapText="1"/>
    </xf>
    <xf numFmtId="1" fontId="13" fillId="34" borderId="4" xfId="0" applyNumberFormat="1" applyFont="1" applyFill="1" applyBorder="1" applyAlignment="1">
      <alignment horizontal="right" vertical="center" wrapText="1"/>
    </xf>
    <xf numFmtId="1" fontId="13" fillId="11" borderId="7" xfId="0" applyNumberFormat="1" applyFont="1" applyFill="1" applyBorder="1" applyAlignment="1">
      <alignment horizontal="right" vertical="center" wrapText="1"/>
    </xf>
    <xf numFmtId="0" fontId="13" fillId="13" borderId="21" xfId="0" applyFont="1" applyFill="1" applyBorder="1" applyAlignment="1">
      <alignment horizontal="right" vertical="center" wrapText="1"/>
    </xf>
    <xf numFmtId="164" fontId="13" fillId="11" borderId="21" xfId="0" applyNumberFormat="1" applyFont="1" applyFill="1" applyBorder="1" applyAlignment="1">
      <alignment horizontal="right" vertical="center" wrapText="1"/>
    </xf>
    <xf numFmtId="0" fontId="13" fillId="11" borderId="21" xfId="0" applyFont="1" applyFill="1" applyBorder="1" applyAlignment="1">
      <alignment horizontal="right" vertical="center" wrapText="1"/>
    </xf>
    <xf numFmtId="164" fontId="12" fillId="11" borderId="21" xfId="0" applyNumberFormat="1" applyFont="1" applyFill="1" applyBorder="1" applyAlignment="1">
      <alignment horizontal="center" vertical="center" wrapText="1"/>
    </xf>
    <xf numFmtId="0" fontId="11" fillId="11" borderId="21" xfId="0" applyFont="1" applyFill="1" applyBorder="1" applyAlignment="1">
      <alignment horizontal="center" vertical="center" wrapText="1"/>
    </xf>
    <xf numFmtId="3" fontId="9" fillId="34" borderId="15" xfId="0" applyNumberFormat="1" applyFont="1" applyFill="1" applyBorder="1" applyAlignment="1">
      <alignment horizontal="right" wrapText="1"/>
    </xf>
    <xf numFmtId="3" fontId="9" fillId="34" borderId="25" xfId="0" applyNumberFormat="1" applyFont="1" applyFill="1" applyBorder="1" applyAlignment="1">
      <alignment horizontal="right" wrapText="1"/>
    </xf>
    <xf numFmtId="164" fontId="13" fillId="11" borderId="8" xfId="1" applyNumberFormat="1" applyFont="1" applyFill="1" applyBorder="1" applyAlignment="1">
      <alignment horizontal="right" vertical="center" wrapText="1"/>
    </xf>
    <xf numFmtId="164" fontId="9" fillId="11" borderId="10" xfId="1" applyNumberFormat="1" applyFont="1" applyFill="1" applyBorder="1" applyAlignment="1">
      <alignment horizontal="right"/>
    </xf>
    <xf numFmtId="1" fontId="13" fillId="40" borderId="4" xfId="0" applyNumberFormat="1" applyFont="1" applyFill="1" applyBorder="1" applyAlignment="1">
      <alignment horizontal="right" vertical="center" wrapText="1"/>
    </xf>
    <xf numFmtId="164" fontId="18" fillId="11" borderId="21" xfId="0" applyNumberFormat="1" applyFont="1" applyFill="1" applyBorder="1" applyAlignment="1">
      <alignment horizontal="right" vertical="center" wrapText="1"/>
    </xf>
    <xf numFmtId="164" fontId="13" fillId="41" borderId="21" xfId="0" applyNumberFormat="1" applyFont="1" applyFill="1" applyBorder="1" applyAlignment="1">
      <alignment horizontal="right" vertical="center" wrapText="1"/>
    </xf>
    <xf numFmtId="164" fontId="18" fillId="13" borderId="21" xfId="0" applyNumberFormat="1" applyFont="1" applyFill="1" applyBorder="1" applyAlignment="1">
      <alignment horizontal="right" vertical="center" wrapText="1"/>
    </xf>
    <xf numFmtId="164" fontId="13" fillId="13" borderId="21" xfId="0" applyNumberFormat="1" applyFont="1" applyFill="1" applyBorder="1" applyAlignment="1">
      <alignment horizontal="right" vertical="center" wrapText="1"/>
    </xf>
    <xf numFmtId="164" fontId="9" fillId="13" borderId="21" xfId="0" applyNumberFormat="1" applyFont="1" applyFill="1" applyBorder="1" applyAlignment="1">
      <alignment horizontal="right" vertical="center" wrapText="1"/>
    </xf>
    <xf numFmtId="0" fontId="18" fillId="34" borderId="21" xfId="0" applyFont="1" applyFill="1" applyBorder="1" applyAlignment="1">
      <alignment horizontal="right" vertical="center" wrapText="1"/>
    </xf>
    <xf numFmtId="164" fontId="66" fillId="34" borderId="21" xfId="0" applyNumberFormat="1" applyFont="1" applyFill="1" applyBorder="1" applyAlignment="1">
      <alignment horizontal="right" vertical="center" wrapText="1"/>
    </xf>
    <xf numFmtId="9" fontId="13" fillId="36" borderId="4" xfId="0" applyNumberFormat="1" applyFont="1" applyFill="1" applyBorder="1" applyAlignment="1">
      <alignment horizontal="right" vertical="center" wrapText="1"/>
    </xf>
    <xf numFmtId="9" fontId="18" fillId="37" borderId="21" xfId="0" applyNumberFormat="1" applyFont="1" applyFill="1" applyBorder="1" applyAlignment="1">
      <alignment horizontal="right" vertical="center" wrapText="1"/>
    </xf>
    <xf numFmtId="9" fontId="18" fillId="42" borderId="21" xfId="0" applyNumberFormat="1" applyFont="1" applyFill="1" applyBorder="1" applyAlignment="1">
      <alignment horizontal="right" vertical="center" wrapText="1"/>
    </xf>
    <xf numFmtId="164" fontId="18" fillId="37" borderId="21" xfId="0" applyNumberFormat="1" applyFont="1" applyFill="1" applyBorder="1" applyAlignment="1">
      <alignment horizontal="right" vertical="center" wrapText="1"/>
    </xf>
    <xf numFmtId="0" fontId="0" fillId="10" borderId="4" xfId="0" applyFill="1" applyBorder="1"/>
    <xf numFmtId="0" fontId="22" fillId="10" borderId="17" xfId="0" applyFont="1" applyFill="1" applyBorder="1"/>
    <xf numFmtId="0" fontId="0" fillId="10" borderId="17" xfId="0" applyFill="1" applyBorder="1" applyAlignment="1">
      <alignment wrapText="1"/>
    </xf>
    <xf numFmtId="0" fontId="22" fillId="0" borderId="17" xfId="0" applyFont="1" applyBorder="1"/>
    <xf numFmtId="0" fontId="23" fillId="0" borderId="17" xfId="0" applyFont="1" applyBorder="1" applyAlignment="1">
      <alignment horizontal="center" vertical="center" wrapText="1"/>
    </xf>
    <xf numFmtId="0" fontId="20" fillId="0" borderId="17" xfId="0" applyFont="1" applyBorder="1"/>
    <xf numFmtId="0" fontId="25" fillId="0" borderId="17" xfId="0" applyFont="1" applyBorder="1"/>
    <xf numFmtId="0" fontId="19" fillId="0" borderId="17" xfId="0" applyFont="1" applyBorder="1"/>
    <xf numFmtId="0" fontId="0" fillId="0" borderId="17" xfId="0" applyBorder="1" applyAlignment="1">
      <alignment wrapText="1"/>
    </xf>
    <xf numFmtId="0" fontId="27" fillId="0" borderId="17" xfId="0" applyFont="1" applyBorder="1"/>
    <xf numFmtId="164" fontId="24" fillId="14" borderId="15" xfId="0" applyNumberFormat="1" applyFont="1" applyFill="1" applyBorder="1" applyAlignment="1">
      <alignment horizontal="center" vertical="center" wrapText="1"/>
    </xf>
    <xf numFmtId="1" fontId="37" fillId="15" borderId="21" xfId="0" applyNumberFormat="1" applyFont="1" applyFill="1" applyBorder="1" applyAlignment="1">
      <alignment horizontal="center" vertical="center" wrapText="1"/>
    </xf>
    <xf numFmtId="164" fontId="0" fillId="0" borderId="17" xfId="0" applyNumberFormat="1" applyBorder="1"/>
    <xf numFmtId="0" fontId="27" fillId="11" borderId="2" xfId="0" applyFont="1" applyFill="1" applyBorder="1" applyAlignment="1">
      <alignment horizontal="center" vertical="center"/>
    </xf>
    <xf numFmtId="164" fontId="18" fillId="11" borderId="21" xfId="0" applyNumberFormat="1" applyFont="1" applyFill="1" applyBorder="1" applyAlignment="1">
      <alignment horizontal="right" vertical="center"/>
    </xf>
    <xf numFmtId="164" fontId="9" fillId="43" borderId="21" xfId="0" applyNumberFormat="1" applyFont="1" applyFill="1" applyBorder="1" applyAlignment="1">
      <alignment horizontal="right"/>
    </xf>
    <xf numFmtId="0" fontId="39" fillId="11" borderId="10" xfId="0" applyFont="1" applyFill="1" applyBorder="1" applyAlignment="1">
      <alignment horizontal="center" vertical="center"/>
    </xf>
    <xf numFmtId="0" fontId="13" fillId="11" borderId="8" xfId="0" applyFont="1" applyFill="1" applyBorder="1" applyAlignment="1">
      <alignment horizontal="center" vertical="center" wrapText="1"/>
    </xf>
    <xf numFmtId="0" fontId="39" fillId="11" borderId="22" xfId="0" applyFont="1" applyFill="1" applyBorder="1" applyAlignment="1">
      <alignment horizontal="center" vertical="center"/>
    </xf>
    <xf numFmtId="164" fontId="18" fillId="11" borderId="1" xfId="0" applyNumberFormat="1" applyFont="1" applyFill="1" applyBorder="1" applyAlignment="1">
      <alignment horizontal="right" vertical="center"/>
    </xf>
    <xf numFmtId="164" fontId="18" fillId="34" borderId="1" xfId="0" applyNumberFormat="1" applyFont="1" applyFill="1" applyBorder="1" applyAlignment="1">
      <alignment horizontal="right" vertical="center"/>
    </xf>
    <xf numFmtId="164" fontId="18" fillId="11" borderId="1" xfId="0" applyNumberFormat="1" applyFont="1" applyFill="1" applyBorder="1" applyAlignment="1">
      <alignment horizontal="right"/>
    </xf>
    <xf numFmtId="164" fontId="0" fillId="11" borderId="1" xfId="0" applyNumberFormat="1" applyFill="1" applyBorder="1" applyAlignment="1">
      <alignment horizontal="right"/>
    </xf>
    <xf numFmtId="0" fontId="9" fillId="11" borderId="1" xfId="0" applyFont="1" applyFill="1" applyBorder="1" applyAlignment="1">
      <alignment horizontal="left" vertical="center"/>
    </xf>
    <xf numFmtId="0" fontId="18" fillId="34" borderId="22" xfId="0" applyFont="1" applyFill="1" applyBorder="1" applyAlignment="1">
      <alignment horizontal="right"/>
    </xf>
    <xf numFmtId="164" fontId="9" fillId="34" borderId="22" xfId="0" applyNumberFormat="1" applyFont="1" applyFill="1" applyBorder="1" applyAlignment="1">
      <alignment horizontal="right" vertical="center"/>
    </xf>
    <xf numFmtId="0" fontId="45" fillId="14" borderId="3" xfId="0" applyFont="1" applyFill="1" applyBorder="1" applyAlignment="1">
      <alignment horizontal="center" vertical="center"/>
    </xf>
    <xf numFmtId="0" fontId="18" fillId="9" borderId="3"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21" xfId="0" applyFont="1" applyFill="1" applyBorder="1" applyAlignment="1">
      <alignment horizontal="center" vertical="center" wrapText="1"/>
    </xf>
    <xf numFmtId="0" fontId="45" fillId="4" borderId="3" xfId="0" applyFont="1" applyFill="1" applyBorder="1" applyAlignment="1">
      <alignment horizontal="center" vertical="center"/>
    </xf>
    <xf numFmtId="0" fontId="9" fillId="34" borderId="4"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34" fillId="14" borderId="3" xfId="0" applyFont="1" applyFill="1" applyBorder="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13" fillId="11" borderId="5" xfId="0" applyFont="1" applyFill="1" applyBorder="1" applyAlignment="1">
      <alignment horizontal="left" vertical="center" wrapText="1"/>
    </xf>
    <xf numFmtId="0" fontId="39" fillId="11" borderId="7" xfId="0" applyFont="1" applyFill="1" applyBorder="1" applyAlignment="1">
      <alignment horizontal="center" vertical="center"/>
    </xf>
    <xf numFmtId="164" fontId="18" fillId="11" borderId="1" xfId="0" applyNumberFormat="1" applyFont="1" applyFill="1" applyBorder="1" applyAlignment="1">
      <alignment vertical="center"/>
    </xf>
    <xf numFmtId="164" fontId="18" fillId="11" borderId="4" xfId="0" applyNumberFormat="1" applyFont="1" applyFill="1" applyBorder="1" applyAlignment="1">
      <alignment vertical="center"/>
    </xf>
    <xf numFmtId="0" fontId="47" fillId="0" borderId="17" xfId="0" applyFont="1" applyBorder="1"/>
    <xf numFmtId="0" fontId="9" fillId="11" borderId="4" xfId="0" applyFont="1" applyFill="1" applyBorder="1" applyAlignment="1">
      <alignment horizontal="center" vertical="center" wrapText="1" readingOrder="1"/>
    </xf>
    <xf numFmtId="0" fontId="39" fillId="11" borderId="6" xfId="0" applyFont="1" applyFill="1" applyBorder="1" applyAlignment="1">
      <alignment horizontal="center" vertical="center"/>
    </xf>
    <xf numFmtId="0" fontId="0" fillId="11" borderId="1" xfId="0" applyFill="1" applyBorder="1"/>
    <xf numFmtId="164" fontId="18" fillId="11" borderId="3" xfId="0" applyNumberFormat="1" applyFont="1" applyFill="1" applyBorder="1" applyAlignment="1">
      <alignment horizontal="right"/>
    </xf>
    <xf numFmtId="164" fontId="9" fillId="11" borderId="52" xfId="0" applyNumberFormat="1" applyFont="1" applyFill="1" applyBorder="1" applyAlignment="1">
      <alignment horizontal="right" vertical="center"/>
    </xf>
    <xf numFmtId="164" fontId="9" fillId="11" borderId="27" xfId="0" applyNumberFormat="1" applyFont="1" applyFill="1" applyBorder="1" applyAlignment="1">
      <alignment horizontal="right" vertical="center"/>
    </xf>
    <xf numFmtId="164" fontId="9" fillId="11" borderId="26" xfId="0" applyNumberFormat="1" applyFont="1" applyFill="1" applyBorder="1" applyAlignment="1">
      <alignment horizontal="right" vertical="center"/>
    </xf>
    <xf numFmtId="164" fontId="9" fillId="11" borderId="21" xfId="0" applyNumberFormat="1" applyFont="1" applyFill="1" applyBorder="1" applyAlignment="1">
      <alignment horizontal="right" vertical="center"/>
    </xf>
    <xf numFmtId="0" fontId="22" fillId="11" borderId="9" xfId="0" applyFont="1" applyFill="1" applyBorder="1" applyAlignment="1">
      <alignment horizontal="center" vertical="center"/>
    </xf>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169" fontId="3" fillId="0" borderId="17" xfId="3" applyNumberFormat="1" applyAlignment="1">
      <alignment horizontal="left" vertical="center"/>
    </xf>
    <xf numFmtId="0" fontId="9" fillId="11" borderId="3" xfId="0" applyFont="1" applyFill="1" applyBorder="1" applyAlignment="1">
      <alignment horizontal="center" vertical="center" wrapText="1" readingOrder="1"/>
    </xf>
    <xf numFmtId="0" fontId="39" fillId="11" borderId="9" xfId="0" applyFont="1" applyFill="1" applyBorder="1" applyAlignment="1">
      <alignment horizontal="center" vertical="center"/>
    </xf>
    <xf numFmtId="0" fontId="40" fillId="12" borderId="43" xfId="0" applyFont="1" applyFill="1" applyBorder="1" applyAlignment="1">
      <alignment horizontal="left" vertical="center" wrapText="1"/>
    </xf>
    <xf numFmtId="0" fontId="65" fillId="11" borderId="6" xfId="0" applyFont="1" applyFill="1" applyBorder="1" applyAlignment="1">
      <alignment horizontal="center" vertical="center" wrapText="1" readingOrder="1"/>
    </xf>
    <xf numFmtId="9" fontId="13" fillId="11" borderId="4" xfId="0" applyNumberFormat="1" applyFont="1" applyFill="1" applyBorder="1" applyAlignment="1">
      <alignment horizontal="right" vertical="center" wrapText="1"/>
    </xf>
    <xf numFmtId="0" fontId="47" fillId="11" borderId="17" xfId="0" applyFont="1" applyFill="1" applyBorder="1" applyAlignment="1">
      <alignment horizontal="center" vertical="top" wrapText="1"/>
    </xf>
    <xf numFmtId="0" fontId="9" fillId="11" borderId="21" xfId="0" applyFont="1" applyFill="1" applyBorder="1" applyAlignment="1">
      <alignment horizontal="center" vertical="center" wrapText="1" readingOrder="1"/>
    </xf>
    <xf numFmtId="0" fontId="0" fillId="11" borderId="0" xfId="0" applyFill="1" applyAlignment="1">
      <alignment horizontal="center"/>
    </xf>
    <xf numFmtId="164" fontId="0" fillId="11" borderId="3" xfId="0" applyNumberFormat="1" applyFill="1" applyBorder="1" applyAlignment="1">
      <alignment horizontal="right"/>
    </xf>
    <xf numFmtId="164" fontId="18" fillId="11" borderId="8" xfId="0" applyNumberFormat="1" applyFont="1" applyFill="1" applyBorder="1" applyAlignment="1">
      <alignment vertical="center"/>
    </xf>
    <xf numFmtId="164" fontId="18" fillId="11" borderId="9" xfId="0" applyNumberFormat="1" applyFont="1" applyFill="1" applyBorder="1" applyAlignment="1">
      <alignment vertical="center"/>
    </xf>
    <xf numFmtId="0" fontId="39" fillId="11" borderId="21" xfId="0" applyFont="1" applyFill="1" applyBorder="1" applyAlignment="1">
      <alignment horizontal="center" vertical="center"/>
    </xf>
    <xf numFmtId="0" fontId="39" fillId="11" borderId="9" xfId="0" applyFont="1" applyFill="1" applyBorder="1" applyAlignment="1">
      <alignment horizontal="right"/>
    </xf>
    <xf numFmtId="164" fontId="39" fillId="11" borderId="9" xfId="0" applyNumberFormat="1" applyFont="1" applyFill="1" applyBorder="1" applyAlignment="1">
      <alignment horizontal="right"/>
    </xf>
    <xf numFmtId="164" fontId="39" fillId="11" borderId="1" xfId="0" applyNumberFormat="1" applyFont="1" applyFill="1" applyBorder="1" applyAlignment="1">
      <alignment horizontal="right"/>
    </xf>
    <xf numFmtId="164" fontId="39" fillId="11" borderId="2" xfId="0" applyNumberFormat="1" applyFont="1" applyFill="1" applyBorder="1" applyAlignment="1">
      <alignment horizontal="right"/>
    </xf>
    <xf numFmtId="164" fontId="39" fillId="11" borderId="27" xfId="0" applyNumberFormat="1" applyFont="1" applyFill="1" applyBorder="1" applyAlignment="1">
      <alignment vertical="center"/>
    </xf>
    <xf numFmtId="9" fontId="18" fillId="11" borderId="21" xfId="0" applyNumberFormat="1" applyFont="1" applyFill="1" applyBorder="1" applyAlignment="1">
      <alignment horizontal="right" vertical="center"/>
    </xf>
    <xf numFmtId="164" fontId="37" fillId="11" borderId="21" xfId="0" applyNumberFormat="1" applyFont="1" applyFill="1" applyBorder="1" applyAlignment="1">
      <alignment horizontal="right" vertical="center" wrapText="1"/>
    </xf>
    <xf numFmtId="164" fontId="34" fillId="11" borderId="21" xfId="0" applyNumberFormat="1" applyFont="1" applyFill="1" applyBorder="1" applyAlignment="1">
      <alignment horizontal="right" vertical="center" wrapText="1"/>
    </xf>
    <xf numFmtId="0" fontId="0" fillId="11" borderId="21" xfId="0" applyFill="1" applyBorder="1" applyAlignment="1">
      <alignment horizontal="center"/>
    </xf>
    <xf numFmtId="1" fontId="13" fillId="11" borderId="8" xfId="0" applyNumberFormat="1" applyFont="1" applyFill="1" applyBorder="1" applyAlignment="1">
      <alignment horizontal="right" vertical="center" wrapText="1"/>
    </xf>
    <xf numFmtId="1" fontId="13" fillId="11" borderId="14" xfId="0" applyNumberFormat="1" applyFont="1" applyFill="1" applyBorder="1" applyAlignment="1">
      <alignment horizontal="right" vertical="center" wrapText="1"/>
    </xf>
    <xf numFmtId="3" fontId="60" fillId="44" borderId="1" xfId="0" applyNumberFormat="1" applyFont="1" applyFill="1" applyBorder="1" applyAlignment="1">
      <alignment horizontal="right" vertical="center"/>
    </xf>
    <xf numFmtId="3" fontId="16" fillId="44" borderId="1" xfId="0" applyNumberFormat="1" applyFont="1" applyFill="1" applyBorder="1" applyAlignment="1">
      <alignment horizontal="right" vertical="center"/>
    </xf>
    <xf numFmtId="3" fontId="60" fillId="31" borderId="17" xfId="0" applyNumberFormat="1" applyFont="1" applyFill="1" applyBorder="1" applyAlignment="1">
      <alignment horizontal="right" vertical="center"/>
    </xf>
    <xf numFmtId="9" fontId="59" fillId="0" borderId="21" xfId="7" applyNumberFormat="1" applyFont="1" applyBorder="1" applyAlignment="1">
      <alignment horizontal="right" vertical="center"/>
    </xf>
    <xf numFmtId="170" fontId="0" fillId="0" borderId="17" xfId="0" applyNumberFormat="1" applyBorder="1"/>
    <xf numFmtId="3" fontId="56" fillId="16" borderId="21" xfId="3" applyNumberFormat="1" applyFont="1" applyFill="1" applyBorder="1" applyAlignment="1">
      <alignment horizontal="right" vertical="center"/>
    </xf>
    <xf numFmtId="3" fontId="16" fillId="16" borderId="1" xfId="0" applyNumberFormat="1" applyFont="1" applyFill="1" applyBorder="1" applyAlignment="1">
      <alignment horizontal="right" vertical="center"/>
    </xf>
    <xf numFmtId="0" fontId="13" fillId="11" borderId="15" xfId="0" applyFont="1" applyFill="1" applyBorder="1" applyAlignment="1">
      <alignment horizontal="center" vertical="center" wrapText="1"/>
    </xf>
    <xf numFmtId="0" fontId="18" fillId="11" borderId="13" xfId="0" applyFont="1" applyFill="1" applyBorder="1" applyAlignment="1">
      <alignment horizontal="center" vertical="center"/>
    </xf>
    <xf numFmtId="0" fontId="18" fillId="11" borderId="15" xfId="0" applyFont="1" applyFill="1" applyBorder="1" applyAlignment="1">
      <alignment horizontal="center" vertical="top"/>
    </xf>
    <xf numFmtId="0" fontId="18" fillId="11" borderId="16" xfId="0" applyFont="1" applyFill="1" applyBorder="1" applyAlignment="1">
      <alignment horizontal="center" vertical="top"/>
    </xf>
    <xf numFmtId="0" fontId="18" fillId="11" borderId="13" xfId="0" applyFont="1" applyFill="1" applyBorder="1" applyAlignment="1">
      <alignment horizontal="left" vertical="center" wrapText="1"/>
    </xf>
    <xf numFmtId="0" fontId="18" fillId="11" borderId="13" xfId="0" applyFont="1" applyFill="1" applyBorder="1" applyAlignment="1">
      <alignment horizontal="center" vertical="center" wrapText="1"/>
    </xf>
    <xf numFmtId="164" fontId="9" fillId="11" borderId="1" xfId="1" applyNumberFormat="1" applyFont="1" applyFill="1" applyBorder="1" applyAlignment="1">
      <alignment horizontal="right"/>
    </xf>
    <xf numFmtId="164" fontId="13" fillId="11" borderId="1" xfId="0" applyNumberFormat="1" applyFont="1" applyFill="1" applyBorder="1" applyAlignment="1">
      <alignment horizontal="right" vertical="center" wrapText="1"/>
    </xf>
    <xf numFmtId="164" fontId="9" fillId="11" borderId="1" xfId="0" applyNumberFormat="1" applyFont="1" applyFill="1" applyBorder="1" applyAlignment="1">
      <alignment horizontal="right" vertical="center" wrapText="1"/>
    </xf>
    <xf numFmtId="0" fontId="18" fillId="11" borderId="15" xfId="0" applyFont="1" applyFill="1" applyBorder="1"/>
    <xf numFmtId="164" fontId="9" fillId="11" borderId="17" xfId="1" applyNumberFormat="1" applyFont="1" applyFill="1" applyBorder="1" applyAlignment="1">
      <alignment horizontal="right"/>
    </xf>
    <xf numFmtId="164" fontId="13" fillId="11" borderId="22" xfId="0" applyNumberFormat="1" applyFont="1" applyFill="1" applyBorder="1" applyAlignment="1">
      <alignment horizontal="right" vertical="center" wrapText="1"/>
    </xf>
    <xf numFmtId="0" fontId="13" fillId="0" borderId="1" xfId="0" applyFont="1" applyBorder="1" applyAlignment="1">
      <alignment horizontal="left" vertical="center" wrapText="1"/>
    </xf>
    <xf numFmtId="164" fontId="9" fillId="0" borderId="1" xfId="1" applyNumberFormat="1" applyFont="1" applyFill="1" applyBorder="1" applyAlignment="1">
      <alignment horizontal="right"/>
    </xf>
    <xf numFmtId="164" fontId="13" fillId="0" borderId="1" xfId="0" applyNumberFormat="1" applyFont="1" applyBorder="1" applyAlignment="1">
      <alignment horizontal="right" vertical="center" wrapText="1"/>
    </xf>
    <xf numFmtId="0" fontId="13" fillId="0" borderId="1" xfId="0" applyFont="1" applyBorder="1" applyAlignment="1">
      <alignment wrapText="1"/>
    </xf>
    <xf numFmtId="164" fontId="18" fillId="0" borderId="4" xfId="0" applyNumberFormat="1" applyFont="1" applyBorder="1" applyAlignment="1">
      <alignment horizontal="right" vertical="center" wrapText="1"/>
    </xf>
    <xf numFmtId="164" fontId="18" fillId="0" borderId="21" xfId="0" applyNumberFormat="1" applyFont="1" applyBorder="1" applyAlignment="1">
      <alignment horizontal="righ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164" fontId="66" fillId="0" borderId="21" xfId="0" applyNumberFormat="1" applyFont="1" applyBorder="1" applyAlignment="1">
      <alignment horizontal="right" vertical="center" wrapText="1"/>
    </xf>
    <xf numFmtId="169" fontId="0" fillId="0" borderId="17" xfId="0" applyNumberFormat="1" applyBorder="1"/>
    <xf numFmtId="164" fontId="13" fillId="34" borderId="1" xfId="1" applyNumberFormat="1" applyFont="1" applyFill="1" applyBorder="1" applyAlignment="1">
      <alignment horizontal="right" vertical="center" wrapText="1"/>
    </xf>
    <xf numFmtId="3" fontId="9" fillId="34" borderId="1" xfId="0" applyNumberFormat="1" applyFont="1" applyFill="1" applyBorder="1" applyAlignment="1">
      <alignment horizontal="right" wrapText="1"/>
    </xf>
    <xf numFmtId="3" fontId="9" fillId="34" borderId="27" xfId="0" applyNumberFormat="1" applyFont="1" applyFill="1" applyBorder="1" applyAlignment="1">
      <alignment horizontal="right" wrapText="1"/>
    </xf>
    <xf numFmtId="0" fontId="13" fillId="14" borderId="9" xfId="0" applyFont="1" applyFill="1" applyBorder="1" applyAlignment="1">
      <alignment horizontal="left" vertical="center" wrapText="1"/>
    </xf>
    <xf numFmtId="0" fontId="9" fillId="14" borderId="9" xfId="0" applyFont="1" applyFill="1" applyBorder="1" applyAlignment="1">
      <alignment horizontal="left" vertical="center" wrapText="1"/>
    </xf>
    <xf numFmtId="1" fontId="13" fillId="14" borderId="8" xfId="0" applyNumberFormat="1" applyFont="1" applyFill="1" applyBorder="1" applyAlignment="1">
      <alignment horizontal="right" vertical="center" wrapText="1"/>
    </xf>
    <xf numFmtId="164" fontId="18" fillId="14" borderId="37" xfId="0" applyNumberFormat="1" applyFont="1" applyFill="1" applyBorder="1" applyAlignment="1">
      <alignment horizontal="right" vertical="center" wrapText="1"/>
    </xf>
    <xf numFmtId="0" fontId="0" fillId="14" borderId="0" xfId="0" applyFill="1"/>
    <xf numFmtId="1" fontId="13" fillId="13" borderId="4" xfId="0" applyNumberFormat="1" applyFont="1" applyFill="1" applyBorder="1" applyAlignment="1">
      <alignment horizontal="right" vertical="center" wrapText="1"/>
    </xf>
    <xf numFmtId="0" fontId="0" fillId="13" borderId="17" xfId="0" applyFill="1" applyBorder="1"/>
    <xf numFmtId="164" fontId="13" fillId="28" borderId="21" xfId="0" applyNumberFormat="1" applyFont="1" applyFill="1" applyBorder="1" applyAlignment="1">
      <alignment horizontal="right" vertical="center" wrapText="1"/>
    </xf>
    <xf numFmtId="0" fontId="0" fillId="13" borderId="0" xfId="0" applyFill="1"/>
    <xf numFmtId="0" fontId="11" fillId="34" borderId="1" xfId="0" applyFont="1" applyFill="1" applyBorder="1" applyAlignment="1">
      <alignment horizontal="left" vertical="center" wrapText="1"/>
    </xf>
    <xf numFmtId="0" fontId="27" fillId="10" borderId="1" xfId="0" applyFont="1" applyFill="1" applyBorder="1" applyAlignment="1">
      <alignment horizontal="center" vertical="top"/>
    </xf>
    <xf numFmtId="1" fontId="11" fillId="34" borderId="1" xfId="0" applyNumberFormat="1" applyFont="1" applyFill="1" applyBorder="1" applyAlignment="1">
      <alignment horizontal="center" vertical="center" wrapText="1"/>
    </xf>
    <xf numFmtId="9" fontId="13" fillId="34" borderId="1" xfId="0" applyNumberFormat="1" applyFont="1" applyFill="1" applyBorder="1" applyAlignment="1">
      <alignment horizontal="right" vertical="center" wrapText="1"/>
    </xf>
    <xf numFmtId="0" fontId="27" fillId="10" borderId="9" xfId="0" applyFont="1" applyFill="1" applyBorder="1" applyAlignment="1">
      <alignment vertical="top"/>
    </xf>
    <xf numFmtId="0" fontId="13" fillId="28" borderId="1" xfId="0" applyFont="1" applyFill="1" applyBorder="1" applyAlignment="1">
      <alignment wrapText="1"/>
    </xf>
    <xf numFmtId="0" fontId="13" fillId="28" borderId="1" xfId="0" applyFont="1" applyFill="1" applyBorder="1" applyAlignment="1">
      <alignment horizontal="left" vertical="center" wrapText="1"/>
    </xf>
    <xf numFmtId="1" fontId="13" fillId="28" borderId="4" xfId="0" applyNumberFormat="1" applyFont="1" applyFill="1" applyBorder="1" applyAlignment="1">
      <alignment horizontal="right" vertical="center" wrapText="1"/>
    </xf>
    <xf numFmtId="0" fontId="0" fillId="28" borderId="0" xfId="0" applyFill="1"/>
    <xf numFmtId="164" fontId="0" fillId="28" borderId="17" xfId="0" applyNumberFormat="1" applyFill="1" applyBorder="1"/>
    <xf numFmtId="10" fontId="3" fillId="0" borderId="17" xfId="3" applyNumberFormat="1" applyAlignment="1">
      <alignment horizontal="left" vertical="center"/>
    </xf>
    <xf numFmtId="166" fontId="26" fillId="0" borderId="17" xfId="3" applyNumberFormat="1" applyFont="1" applyAlignment="1">
      <alignment horizontal="left" vertical="center"/>
    </xf>
    <xf numFmtId="0" fontId="68" fillId="0" borderId="0" xfId="0" applyFont="1" applyAlignment="1">
      <alignment wrapText="1"/>
    </xf>
    <xf numFmtId="166" fontId="15" fillId="16" borderId="17" xfId="3" applyNumberFormat="1" applyFont="1" applyFill="1" applyAlignment="1">
      <alignment horizontal="left" vertical="center"/>
    </xf>
    <xf numFmtId="0" fontId="15" fillId="0" borderId="17" xfId="3" applyFont="1" applyAlignment="1">
      <alignment horizontal="center" vertical="center"/>
    </xf>
    <xf numFmtId="0" fontId="3" fillId="0" borderId="17" xfId="3" applyAlignment="1">
      <alignment horizontal="center" vertical="center"/>
    </xf>
    <xf numFmtId="0" fontId="47" fillId="11" borderId="0" xfId="0" applyFont="1" applyFill="1"/>
    <xf numFmtId="0" fontId="48" fillId="0" borderId="36" xfId="0" applyFont="1" applyBorder="1" applyAlignment="1">
      <alignment horizontal="justify" vertical="center" wrapText="1"/>
    </xf>
    <xf numFmtId="0" fontId="8" fillId="0" borderId="36" xfId="0" applyFont="1" applyBorder="1" applyAlignment="1">
      <alignment wrapText="1"/>
    </xf>
    <xf numFmtId="0" fontId="8" fillId="0" borderId="58" xfId="0" applyFont="1" applyBorder="1" applyAlignment="1">
      <alignment wrapText="1"/>
    </xf>
    <xf numFmtId="6" fontId="4" fillId="0" borderId="60" xfId="0" applyNumberFormat="1" applyFont="1" applyBorder="1" applyAlignment="1">
      <alignment wrapText="1"/>
    </xf>
    <xf numFmtId="0" fontId="4" fillId="0" borderId="61" xfId="0" applyFont="1" applyBorder="1" applyAlignment="1">
      <alignment wrapText="1"/>
    </xf>
    <xf numFmtId="6" fontId="4" fillId="0" borderId="0" xfId="0" applyNumberFormat="1" applyFont="1"/>
    <xf numFmtId="6" fontId="3" fillId="0" borderId="17" xfId="3" applyNumberFormat="1" applyAlignment="1">
      <alignment horizontal="left" vertical="center"/>
    </xf>
    <xf numFmtId="6" fontId="4" fillId="0" borderId="59" xfId="0" applyNumberFormat="1" applyFont="1" applyBorder="1" applyAlignment="1">
      <alignment wrapText="1"/>
    </xf>
    <xf numFmtId="0" fontId="4" fillId="0" borderId="59" xfId="0" applyFont="1" applyBorder="1" applyAlignment="1">
      <alignment wrapText="1"/>
    </xf>
    <xf numFmtId="3" fontId="0" fillId="0" borderId="36" xfId="0" applyNumberFormat="1" applyBorder="1" applyAlignment="1">
      <alignment horizontal="center" vertical="center" wrapText="1"/>
    </xf>
    <xf numFmtId="43" fontId="16" fillId="0" borderId="17" xfId="1" applyFont="1" applyBorder="1"/>
    <xf numFmtId="0" fontId="16" fillId="0" borderId="17" xfId="1" applyNumberFormat="1" applyFont="1" applyBorder="1"/>
    <xf numFmtId="164" fontId="0" fillId="11" borderId="21" xfId="1" applyNumberFormat="1" applyFont="1" applyFill="1" applyBorder="1"/>
    <xf numFmtId="164" fontId="60" fillId="0" borderId="21" xfId="1" applyNumberFormat="1" applyFont="1" applyBorder="1" applyAlignment="1" applyProtection="1">
      <alignment vertical="center"/>
      <protection locked="0"/>
    </xf>
    <xf numFmtId="0" fontId="3" fillId="0" borderId="17" xfId="3" applyFill="1" applyAlignment="1">
      <alignment horizontal="left" vertical="center"/>
    </xf>
    <xf numFmtId="0" fontId="53" fillId="20" borderId="25" xfId="3" applyFont="1" applyFill="1" applyBorder="1" applyAlignment="1">
      <alignment horizontal="center" vertical="center"/>
    </xf>
    <xf numFmtId="0" fontId="53" fillId="20" borderId="28" xfId="3" applyFont="1" applyFill="1" applyBorder="1" applyAlignment="1">
      <alignment horizontal="center" vertical="center"/>
    </xf>
    <xf numFmtId="0" fontId="53" fillId="20" borderId="26" xfId="3" applyFont="1" applyFill="1" applyBorder="1" applyAlignment="1">
      <alignment horizontal="center" vertical="center"/>
    </xf>
    <xf numFmtId="0" fontId="3" fillId="21" borderId="21" xfId="3" applyFill="1" applyBorder="1" applyAlignment="1">
      <alignment horizontal="left" vertical="center" wrapText="1"/>
    </xf>
    <xf numFmtId="0" fontId="3" fillId="21" borderId="4" xfId="3" applyFill="1" applyBorder="1" applyAlignment="1">
      <alignment horizontal="left" vertical="center" wrapText="1"/>
    </xf>
    <xf numFmtId="0" fontId="3" fillId="21" borderId="2" xfId="3" applyFill="1" applyBorder="1" applyAlignment="1">
      <alignment horizontal="left" vertical="center" wrapText="1"/>
    </xf>
    <xf numFmtId="0" fontId="57" fillId="22" borderId="34" xfId="2" applyFont="1" applyFill="1" applyBorder="1" applyAlignment="1">
      <alignment horizontal="left" vertical="top" wrapText="1"/>
    </xf>
    <xf numFmtId="0" fontId="57" fillId="22" borderId="35" xfId="2" applyFont="1" applyFill="1" applyBorder="1" applyAlignment="1">
      <alignment horizontal="left" vertical="top" wrapText="1"/>
    </xf>
    <xf numFmtId="166" fontId="52" fillId="20" borderId="22" xfId="3" applyNumberFormat="1" applyFont="1" applyFill="1" applyBorder="1" applyAlignment="1">
      <alignment horizontal="center" vertical="center"/>
    </xf>
    <xf numFmtId="166" fontId="52" fillId="20" borderId="57" xfId="3" applyNumberFormat="1" applyFont="1" applyFill="1" applyBorder="1" applyAlignment="1">
      <alignment horizontal="center" vertical="center"/>
    </xf>
    <xf numFmtId="0" fontId="3" fillId="21" borderId="32" xfId="3" applyFill="1" applyBorder="1" applyAlignment="1">
      <alignment horizontal="left" vertical="center" wrapText="1"/>
    </xf>
    <xf numFmtId="0" fontId="3" fillId="21" borderId="33" xfId="3" applyFill="1" applyBorder="1" applyAlignment="1">
      <alignment horizontal="left" vertical="center" wrapText="1"/>
    </xf>
    <xf numFmtId="0" fontId="53" fillId="19" borderId="25" xfId="3" applyFont="1" applyFill="1" applyBorder="1" applyAlignment="1">
      <alignment horizontal="center" vertical="center"/>
    </xf>
    <xf numFmtId="0" fontId="53" fillId="19" borderId="28" xfId="3" applyFont="1" applyFill="1" applyBorder="1" applyAlignment="1">
      <alignment horizontal="center" vertical="center"/>
    </xf>
    <xf numFmtId="0" fontId="53" fillId="19" borderId="26" xfId="3" applyFont="1" applyFill="1" applyBorder="1" applyAlignment="1">
      <alignment horizontal="center" vertical="center"/>
    </xf>
    <xf numFmtId="0" fontId="3" fillId="21" borderId="29" xfId="3" applyFill="1" applyBorder="1" applyAlignment="1">
      <alignment horizontal="left" vertical="center" wrapText="1"/>
    </xf>
    <xf numFmtId="0" fontId="4" fillId="0" borderId="30" xfId="5" applyBorder="1" applyAlignment="1">
      <alignment horizontal="left" vertical="center" wrapText="1"/>
    </xf>
    <xf numFmtId="0" fontId="57" fillId="22" borderId="31" xfId="2" applyFont="1" applyFill="1" applyBorder="1" applyAlignment="1">
      <alignment horizontal="left" vertical="center" wrapText="1"/>
    </xf>
    <xf numFmtId="0" fontId="57" fillId="22" borderId="17" xfId="2" applyFont="1" applyFill="1" applyAlignment="1">
      <alignment horizontal="left" vertical="center" wrapText="1"/>
    </xf>
    <xf numFmtId="0" fontId="57" fillId="22" borderId="41" xfId="2" applyFont="1" applyFill="1" applyBorder="1" applyAlignment="1">
      <alignment horizontal="left" vertical="center" wrapText="1"/>
    </xf>
    <xf numFmtId="0" fontId="57" fillId="22" borderId="42" xfId="2" applyFont="1" applyFill="1" applyBorder="1" applyAlignment="1">
      <alignment horizontal="left" vertical="center" wrapText="1"/>
    </xf>
    <xf numFmtId="0" fontId="48" fillId="0" borderId="36" xfId="0" applyFont="1" applyBorder="1" applyAlignment="1">
      <alignment horizontal="justify" vertical="center" wrapText="1"/>
    </xf>
    <xf numFmtId="3" fontId="27" fillId="0" borderId="36" xfId="0" applyNumberFormat="1" applyFont="1" applyBorder="1" applyAlignment="1">
      <alignment horizontal="center" vertical="center" wrapText="1"/>
    </xf>
    <xf numFmtId="0" fontId="58" fillId="22" borderId="37" xfId="2" applyFont="1" applyFill="1" applyBorder="1" applyAlignment="1">
      <alignment horizontal="center" vertical="center" wrapText="1"/>
    </xf>
    <xf numFmtId="0" fontId="58" fillId="22" borderId="38" xfId="2" applyFont="1" applyFill="1" applyBorder="1" applyAlignment="1">
      <alignment horizontal="center" vertical="center" wrapText="1"/>
    </xf>
    <xf numFmtId="0" fontId="58" fillId="24" borderId="22" xfId="2" applyFont="1" applyFill="1" applyBorder="1" applyAlignment="1">
      <alignment horizontal="left" vertical="center" wrapText="1"/>
    </xf>
    <xf numFmtId="0" fontId="58" fillId="24" borderId="27" xfId="2" applyFont="1" applyFill="1" applyBorder="1" applyAlignment="1">
      <alignment horizontal="left" vertical="center" wrapText="1"/>
    </xf>
    <xf numFmtId="0" fontId="58" fillId="24" borderId="40" xfId="2" applyFont="1" applyFill="1" applyBorder="1" applyAlignment="1">
      <alignment horizontal="left" vertical="center" wrapText="1"/>
    </xf>
    <xf numFmtId="0" fontId="58" fillId="45" borderId="22" xfId="2" applyFont="1" applyFill="1" applyBorder="1" applyAlignment="1">
      <alignment horizontal="left" vertical="center" wrapText="1"/>
    </xf>
    <xf numFmtId="0" fontId="58" fillId="45" borderId="40" xfId="2" applyFont="1" applyFill="1" applyBorder="1" applyAlignment="1">
      <alignment horizontal="left" vertical="center" wrapText="1"/>
    </xf>
    <xf numFmtId="0" fontId="58" fillId="45" borderId="22" xfId="2" applyFont="1" applyFill="1" applyBorder="1" applyAlignment="1">
      <alignment horizontal="center" vertical="center" wrapText="1"/>
    </xf>
    <xf numFmtId="0" fontId="58" fillId="45" borderId="27" xfId="2"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9" fillId="11" borderId="4" xfId="0" applyFont="1" applyFill="1" applyBorder="1" applyAlignment="1">
      <alignment horizontal="center" vertical="top" wrapText="1" readingOrder="1"/>
    </xf>
    <xf numFmtId="0" fontId="9" fillId="11" borderId="7" xfId="0" applyFont="1" applyFill="1" applyBorder="1" applyAlignment="1">
      <alignment horizontal="center" vertical="top" wrapText="1" readingOrder="1"/>
    </xf>
    <xf numFmtId="0" fontId="13" fillId="11" borderId="14"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6" xfId="0" applyFont="1" applyFill="1" applyBorder="1" applyAlignment="1">
      <alignment horizontal="center" vertical="center" wrapText="1"/>
    </xf>
    <xf numFmtId="9" fontId="18" fillId="34" borderId="22" xfId="0" applyNumberFormat="1" applyFont="1" applyFill="1" applyBorder="1" applyAlignment="1">
      <alignment horizontal="center" vertical="center"/>
    </xf>
    <xf numFmtId="9" fontId="18" fillId="34" borderId="53" xfId="0" applyNumberFormat="1" applyFont="1" applyFill="1" applyBorder="1" applyAlignment="1">
      <alignment horizontal="center" vertical="center"/>
    </xf>
    <xf numFmtId="9" fontId="18" fillId="34" borderId="27" xfId="0" applyNumberFormat="1" applyFont="1" applyFill="1" applyBorder="1" applyAlignment="1">
      <alignment horizontal="center" vertical="center"/>
    </xf>
    <xf numFmtId="0" fontId="13" fillId="11" borderId="45" xfId="0" applyFont="1" applyFill="1" applyBorder="1" applyAlignment="1">
      <alignment horizontal="left" vertical="center" wrapText="1"/>
    </xf>
    <xf numFmtId="0" fontId="13" fillId="11" borderId="46" xfId="0" applyFont="1" applyFill="1" applyBorder="1" applyAlignment="1">
      <alignment horizontal="left" vertical="center" wrapText="1"/>
    </xf>
    <xf numFmtId="0" fontId="13" fillId="11" borderId="47" xfId="0" applyFont="1" applyFill="1" applyBorder="1" applyAlignment="1">
      <alignment horizontal="left" vertical="center" wrapText="1"/>
    </xf>
    <xf numFmtId="0" fontId="13" fillId="11" borderId="54" xfId="0" applyFont="1" applyFill="1" applyBorder="1" applyAlignment="1">
      <alignment horizontal="left" vertical="center" wrapText="1"/>
    </xf>
    <xf numFmtId="0" fontId="13" fillId="11" borderId="55" xfId="0" applyFont="1" applyFill="1" applyBorder="1" applyAlignment="1">
      <alignment horizontal="left" vertical="center" wrapText="1"/>
    </xf>
    <xf numFmtId="0" fontId="13" fillId="11" borderId="56" xfId="0" applyFont="1" applyFill="1" applyBorder="1" applyAlignment="1">
      <alignment horizontal="left" vertical="center" wrapText="1"/>
    </xf>
    <xf numFmtId="0" fontId="24" fillId="4" borderId="4" xfId="0" applyFont="1" applyFill="1" applyBorder="1" applyAlignment="1">
      <alignment horizontal="center" vertical="top"/>
    </xf>
    <xf numFmtId="0" fontId="24" fillId="0" borderId="2" xfId="0" applyFont="1" applyBorder="1" applyAlignment="1">
      <alignment horizontal="center" vertical="top"/>
    </xf>
    <xf numFmtId="0" fontId="18" fillId="11" borderId="4" xfId="0" applyFont="1" applyFill="1" applyBorder="1" applyAlignment="1">
      <alignment horizontal="center" vertical="top" wrapText="1"/>
    </xf>
    <xf numFmtId="0" fontId="18" fillId="11" borderId="2" xfId="0" applyFont="1" applyFill="1" applyBorder="1" applyAlignment="1">
      <alignment horizontal="center" vertical="top" wrapText="1"/>
    </xf>
    <xf numFmtId="0" fontId="40" fillId="15" borderId="10" xfId="0" applyFont="1" applyFill="1" applyBorder="1" applyAlignment="1">
      <alignment horizontal="center" vertical="center"/>
    </xf>
    <xf numFmtId="0" fontId="24" fillId="14" borderId="4" xfId="0" applyFont="1" applyFill="1" applyBorder="1" applyAlignment="1">
      <alignment horizontal="center" vertical="top"/>
    </xf>
    <xf numFmtId="0" fontId="24" fillId="14" borderId="2" xfId="0" applyFont="1" applyFill="1" applyBorder="1" applyAlignment="1">
      <alignment horizontal="center" vertical="top"/>
    </xf>
    <xf numFmtId="0" fontId="13" fillId="11" borderId="21" xfId="0" applyFont="1" applyFill="1" applyBorder="1" applyAlignment="1">
      <alignment horizontal="center" vertical="center" wrapText="1"/>
    </xf>
    <xf numFmtId="0" fontId="18" fillId="11" borderId="13" xfId="0" applyFont="1" applyFill="1" applyBorder="1" applyAlignment="1">
      <alignment vertical="center"/>
    </xf>
    <xf numFmtId="0" fontId="13" fillId="11" borderId="5" xfId="0" applyFont="1" applyFill="1" applyBorder="1" applyAlignment="1">
      <alignment horizontal="center" vertical="center"/>
    </xf>
    <xf numFmtId="0" fontId="18" fillId="11" borderId="13" xfId="0" applyFont="1" applyFill="1" applyBorder="1" applyAlignment="1"/>
    <xf numFmtId="0" fontId="9" fillId="38" borderId="21" xfId="0" applyFont="1" applyFill="1" applyBorder="1" applyAlignment="1">
      <alignment horizontal="center" vertical="top" wrapText="1"/>
    </xf>
    <xf numFmtId="0" fontId="13" fillId="11" borderId="8" xfId="0" applyFont="1" applyFill="1" applyBorder="1" applyAlignment="1">
      <alignment horizontal="center" vertical="top" wrapText="1"/>
    </xf>
    <xf numFmtId="0" fontId="13" fillId="11" borderId="6" xfId="0" applyFont="1" applyFill="1" applyBorder="1" applyAlignment="1">
      <alignment horizontal="center" vertical="top" wrapText="1"/>
    </xf>
    <xf numFmtId="0" fontId="9" fillId="38" borderId="1" xfId="0" applyFont="1" applyFill="1" applyBorder="1" applyAlignment="1">
      <alignment horizontal="center" vertical="top" wrapText="1"/>
    </xf>
    <xf numFmtId="0" fontId="39" fillId="11" borderId="3"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9" xfId="0" applyFont="1" applyFill="1" applyBorder="1" applyAlignment="1">
      <alignment horizontal="center" vertical="center"/>
    </xf>
    <xf numFmtId="0" fontId="9" fillId="11" borderId="1" xfId="0" applyFont="1" applyFill="1" applyBorder="1" applyAlignment="1">
      <alignment horizontal="center" vertical="center" wrapText="1" readingOrder="1"/>
    </xf>
    <xf numFmtId="0" fontId="65" fillId="11" borderId="1" xfId="0" applyFont="1" applyFill="1" applyBorder="1" applyAlignment="1">
      <alignment horizontal="center" vertical="center" wrapText="1" readingOrder="1"/>
    </xf>
    <xf numFmtId="0" fontId="9" fillId="11" borderId="1" xfId="0" applyFont="1" applyFill="1" applyBorder="1" applyAlignment="1">
      <alignment horizontal="center" vertical="top" wrapText="1" readingOrder="1"/>
    </xf>
    <xf numFmtId="0" fontId="39" fillId="11" borderId="45" xfId="0" applyFont="1" applyFill="1" applyBorder="1" applyAlignment="1">
      <alignment horizontal="center" vertical="center"/>
    </xf>
    <xf numFmtId="0" fontId="39" fillId="11" borderId="46" xfId="0" applyFont="1" applyFill="1" applyBorder="1" applyAlignment="1">
      <alignment horizontal="center" vertical="center"/>
    </xf>
    <xf numFmtId="0" fontId="39" fillId="11" borderId="47" xfId="0" applyFont="1" applyFill="1" applyBorder="1" applyAlignment="1">
      <alignment horizontal="center" vertical="center"/>
    </xf>
    <xf numFmtId="0" fontId="13" fillId="34" borderId="21" xfId="0" applyFont="1" applyFill="1" applyBorder="1" applyAlignment="1">
      <alignment horizontal="center" vertical="top" wrapText="1"/>
    </xf>
    <xf numFmtId="0" fontId="24" fillId="14" borderId="14" xfId="0" applyFont="1" applyFill="1" applyBorder="1" applyAlignment="1">
      <alignment horizontal="center" vertical="center" wrapText="1"/>
    </xf>
    <xf numFmtId="0" fontId="22" fillId="0" borderId="5" xfId="0" applyFont="1" applyBorder="1" applyAlignment="1">
      <alignment horizontal="center" vertical="center" wrapText="1"/>
    </xf>
    <xf numFmtId="0" fontId="18" fillId="11" borderId="21" xfId="0" applyFont="1" applyFill="1" applyBorder="1" applyAlignment="1">
      <alignment horizontal="center" vertical="center" wrapText="1"/>
    </xf>
    <xf numFmtId="0" fontId="13" fillId="36" borderId="21" xfId="0" applyFont="1" applyFill="1" applyBorder="1" applyAlignment="1">
      <alignment horizontal="center" vertical="center" wrapText="1"/>
    </xf>
    <xf numFmtId="0" fontId="18" fillId="34" borderId="21" xfId="0" applyFont="1" applyFill="1" applyBorder="1" applyAlignment="1">
      <alignment horizontal="center" vertical="center"/>
    </xf>
    <xf numFmtId="0" fontId="13" fillId="11" borderId="21" xfId="0" applyFont="1" applyFill="1" applyBorder="1" applyAlignment="1">
      <alignment horizontal="center" vertical="top" wrapText="1"/>
    </xf>
    <xf numFmtId="0" fontId="32" fillId="12" borderId="14" xfId="0" applyFont="1" applyFill="1" applyBorder="1" applyAlignment="1">
      <alignment horizontal="left" vertical="center" wrapText="1"/>
    </xf>
    <xf numFmtId="0" fontId="32" fillId="12" borderId="18" xfId="0" applyFont="1" applyFill="1" applyBorder="1" applyAlignment="1">
      <alignment horizontal="left" vertical="center" wrapText="1"/>
    </xf>
    <xf numFmtId="0" fontId="0" fillId="0" borderId="18" xfId="0" applyBorder="1" applyAlignment="1"/>
    <xf numFmtId="0" fontId="0" fillId="0" borderId="16" xfId="0" applyBorder="1" applyAlignment="1"/>
    <xf numFmtId="0" fontId="13" fillId="9" borderId="21"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21" xfId="0" applyFont="1" applyFill="1" applyBorder="1" applyAlignment="1">
      <alignment horizontal="center" vertical="top" wrapText="1"/>
    </xf>
    <xf numFmtId="0" fontId="13" fillId="13" borderId="1" xfId="0" applyFont="1" applyFill="1" applyBorder="1" applyAlignment="1">
      <alignment horizontal="center" vertical="top" wrapText="1"/>
    </xf>
    <xf numFmtId="0" fontId="13" fillId="35" borderId="21" xfId="0" applyFont="1" applyFill="1" applyBorder="1" applyAlignment="1">
      <alignment horizontal="center" vertical="center" wrapText="1"/>
    </xf>
    <xf numFmtId="0" fontId="18" fillId="34" borderId="13" xfId="0" applyFont="1" applyFill="1" applyBorder="1" applyAlignment="1">
      <alignment vertical="center"/>
    </xf>
    <xf numFmtId="0" fontId="9" fillId="9" borderId="21" xfId="0" applyFont="1" applyFill="1" applyBorder="1" applyAlignment="1">
      <alignment horizontal="center" vertical="top" wrapText="1"/>
    </xf>
    <xf numFmtId="0" fontId="18" fillId="0" borderId="21"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3" fillId="35" borderId="9" xfId="0" applyFont="1" applyFill="1" applyBorder="1" applyAlignment="1">
      <alignment horizontal="center" vertical="center" wrapText="1"/>
    </xf>
    <xf numFmtId="0" fontId="13" fillId="35" borderId="1" xfId="0" applyFont="1" applyFill="1" applyBorder="1" applyAlignment="1">
      <alignment horizontal="center" vertical="center" wrapText="1"/>
    </xf>
    <xf numFmtId="0" fontId="13" fillId="35" borderId="3"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3" xfId="0" applyFont="1" applyFill="1" applyBorder="1" applyAlignment="1">
      <alignment horizontal="center" vertical="center" wrapText="1"/>
    </xf>
    <xf numFmtId="1" fontId="38" fillId="12" borderId="7" xfId="0" applyNumberFormat="1" applyFont="1" applyFill="1" applyBorder="1" applyAlignment="1">
      <alignment horizontal="center" vertical="center" wrapText="1"/>
    </xf>
    <xf numFmtId="1" fontId="38" fillId="12" borderId="6" xfId="0" applyNumberFormat="1"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35" borderId="13" xfId="0" applyFont="1" applyFill="1" applyBorder="1" applyAlignment="1">
      <alignment horizontal="center" vertical="center" wrapText="1"/>
    </xf>
    <xf numFmtId="1" fontId="13" fillId="34" borderId="18" xfId="0" applyNumberFormat="1" applyFont="1" applyFill="1" applyBorder="1" applyAlignment="1">
      <alignment horizontal="right" vertical="center" wrapText="1"/>
    </xf>
    <xf numFmtId="1" fontId="13" fillId="34" borderId="15" xfId="0" applyNumberFormat="1" applyFont="1" applyFill="1" applyBorder="1" applyAlignment="1">
      <alignment horizontal="right" vertical="center" wrapText="1"/>
    </xf>
    <xf numFmtId="1" fontId="13" fillId="34" borderId="8" xfId="0" applyNumberFormat="1" applyFont="1" applyFill="1" applyBorder="1" applyAlignment="1">
      <alignment horizontal="right" vertical="center" wrapText="1"/>
    </xf>
    <xf numFmtId="1" fontId="13" fillId="34" borderId="21" xfId="0" applyNumberFormat="1" applyFont="1" applyFill="1" applyBorder="1" applyAlignment="1">
      <alignment horizontal="right" vertical="center" wrapText="1"/>
    </xf>
    <xf numFmtId="0" fontId="27" fillId="10" borderId="3" xfId="0" applyFont="1" applyFill="1" applyBorder="1" applyAlignment="1">
      <alignment horizontal="center" vertical="top" wrapText="1"/>
    </xf>
    <xf numFmtId="0" fontId="27" fillId="10" borderId="13" xfId="0" applyFont="1" applyFill="1" applyBorder="1" applyAlignment="1">
      <alignment horizontal="center" vertical="top" wrapText="1"/>
    </xf>
    <xf numFmtId="0" fontId="27" fillId="10" borderId="9" xfId="0" applyFont="1" applyFill="1" applyBorder="1" applyAlignment="1">
      <alignment horizontal="center" vertical="top" wrapText="1"/>
    </xf>
    <xf numFmtId="0" fontId="50" fillId="10" borderId="3" xfId="0" applyFont="1" applyFill="1" applyBorder="1" applyAlignment="1">
      <alignment horizontal="center" vertical="top"/>
    </xf>
    <xf numFmtId="0" fontId="50" fillId="10" borderId="13" xfId="0" applyFont="1" applyFill="1" applyBorder="1" applyAlignment="1">
      <alignment horizontal="center" vertical="top"/>
    </xf>
    <xf numFmtId="0" fontId="50" fillId="10" borderId="9" xfId="0" applyFont="1" applyFill="1" applyBorder="1" applyAlignment="1">
      <alignment horizontal="center" vertical="top"/>
    </xf>
    <xf numFmtId="0" fontId="27" fillId="10" borderId="14" xfId="0" applyFont="1" applyFill="1" applyBorder="1" applyAlignment="1">
      <alignment horizontal="center" vertical="top"/>
    </xf>
    <xf numFmtId="0" fontId="27" fillId="10" borderId="13" xfId="0" applyFont="1" applyFill="1" applyBorder="1" applyAlignment="1">
      <alignment horizontal="center" vertical="top"/>
    </xf>
    <xf numFmtId="0" fontId="13" fillId="11" borderId="3" xfId="0" applyFont="1" applyFill="1" applyBorder="1" applyAlignment="1">
      <alignment horizontal="center" vertical="top" wrapText="1"/>
    </xf>
    <xf numFmtId="0" fontId="13" fillId="34" borderId="21"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3" xfId="0" applyFont="1" applyFill="1" applyBorder="1" applyAlignment="1">
      <alignment horizontal="center" vertical="center" wrapText="1"/>
    </xf>
    <xf numFmtId="0" fontId="13" fillId="34" borderId="1"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24" fillId="14" borderId="14" xfId="0" applyFont="1" applyFill="1" applyBorder="1" applyAlignment="1">
      <alignment horizontal="center" vertical="top" wrapText="1"/>
    </xf>
    <xf numFmtId="0" fontId="24" fillId="14" borderId="5" xfId="0" applyFont="1" applyFill="1" applyBorder="1" applyAlignment="1">
      <alignment horizontal="center" vertical="top" wrapText="1"/>
    </xf>
    <xf numFmtId="0" fontId="9" fillId="9" borderId="21" xfId="0" applyFont="1" applyFill="1" applyBorder="1" applyAlignment="1">
      <alignment horizontal="center" vertical="center" wrapText="1"/>
    </xf>
    <xf numFmtId="0" fontId="9" fillId="0" borderId="13" xfId="0" applyFont="1" applyBorder="1" applyAlignment="1"/>
    <xf numFmtId="0" fontId="9" fillId="0" borderId="13" xfId="0" applyFont="1" applyBorder="1" applyAlignment="1">
      <alignment horizontal="center" vertical="center"/>
    </xf>
    <xf numFmtId="0" fontId="13" fillId="34" borderId="14" xfId="0" applyFont="1" applyFill="1" applyBorder="1" applyAlignment="1">
      <alignment horizontal="center" vertical="top" wrapText="1"/>
    </xf>
    <xf numFmtId="0" fontId="13" fillId="34" borderId="5" xfId="0" applyFont="1" applyFill="1" applyBorder="1" applyAlignment="1">
      <alignment horizontal="center" vertical="top" wrapText="1"/>
    </xf>
    <xf numFmtId="0" fontId="13" fillId="34" borderId="15" xfId="0" applyFont="1" applyFill="1" applyBorder="1" applyAlignment="1">
      <alignment horizontal="center" vertical="top" wrapText="1"/>
    </xf>
    <xf numFmtId="0" fontId="13" fillId="34" borderId="16" xfId="0" applyFont="1" applyFill="1" applyBorder="1" applyAlignment="1">
      <alignment horizontal="center" vertical="top" wrapText="1"/>
    </xf>
    <xf numFmtId="0" fontId="13" fillId="11" borderId="1" xfId="0" applyFont="1" applyFill="1" applyBorder="1" applyAlignment="1">
      <alignment horizontal="center" vertical="top" wrapText="1"/>
    </xf>
    <xf numFmtId="0" fontId="11" fillId="34" borderId="2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32" fillId="12" borderId="8" xfId="0" applyFont="1" applyFill="1" applyBorder="1" applyAlignment="1">
      <alignment horizontal="left" vertical="center" wrapText="1"/>
    </xf>
    <xf numFmtId="0" fontId="32" fillId="12" borderId="10" xfId="0" applyFont="1" applyFill="1" applyBorder="1" applyAlignment="1">
      <alignment horizontal="left" vertical="center" wrapText="1"/>
    </xf>
    <xf numFmtId="0" fontId="32" fillId="12" borderId="7" xfId="0" applyFont="1" applyFill="1" applyBorder="1" applyAlignment="1">
      <alignment horizontal="left" vertical="center" wrapText="1"/>
    </xf>
    <xf numFmtId="0" fontId="18" fillId="34" borderId="13" xfId="0" applyFont="1" applyFill="1" applyBorder="1" applyAlignment="1">
      <alignment horizontal="center" vertical="center"/>
    </xf>
    <xf numFmtId="0" fontId="18" fillId="0" borderId="13" xfId="0" applyFont="1" applyBorder="1" applyAlignment="1">
      <alignment vertical="center"/>
    </xf>
    <xf numFmtId="0" fontId="0" fillId="10" borderId="14" xfId="0" applyFill="1" applyBorder="1" applyAlignment="1">
      <alignment horizontal="center" vertical="top" wrapText="1"/>
    </xf>
    <xf numFmtId="0" fontId="0" fillId="10" borderId="15" xfId="0" applyFill="1" applyBorder="1" applyAlignment="1">
      <alignment horizontal="center" vertical="top" wrapText="1"/>
    </xf>
    <xf numFmtId="0" fontId="0" fillId="10" borderId="8" xfId="0" applyFill="1" applyBorder="1" applyAlignment="1">
      <alignment horizontal="center" vertical="top" wrapText="1"/>
    </xf>
    <xf numFmtId="0" fontId="0" fillId="0" borderId="5" xfId="0" applyBorder="1" applyAlignment="1">
      <alignment horizontal="center" vertical="top" wrapText="1"/>
    </xf>
    <xf numFmtId="0" fontId="0" fillId="10" borderId="14" xfId="0" applyFill="1" applyBorder="1" applyAlignment="1">
      <alignment horizontal="center" vertical="top"/>
    </xf>
    <xf numFmtId="0" fontId="0" fillId="10" borderId="13" xfId="0" applyFill="1" applyBorder="1" applyAlignment="1">
      <alignment horizontal="center" vertical="top"/>
    </xf>
    <xf numFmtId="0" fontId="0" fillId="10" borderId="9" xfId="0" applyFill="1" applyBorder="1" applyAlignment="1">
      <alignment horizontal="center" vertical="top"/>
    </xf>
    <xf numFmtId="1" fontId="41" fillId="12" borderId="10" xfId="0" applyNumberFormat="1" applyFont="1" applyFill="1" applyBorder="1" applyAlignment="1">
      <alignment horizontal="center" vertical="center" wrapText="1"/>
    </xf>
    <xf numFmtId="1" fontId="41" fillId="12" borderId="6" xfId="0" applyNumberFormat="1" applyFont="1" applyFill="1" applyBorder="1" applyAlignment="1">
      <alignment horizontal="center" vertical="center" wrapText="1"/>
    </xf>
    <xf numFmtId="0" fontId="24" fillId="4" borderId="19" xfId="0" applyFont="1" applyFill="1" applyBorder="1" applyAlignment="1">
      <alignment horizontal="center" vertical="top"/>
    </xf>
    <xf numFmtId="0" fontId="24" fillId="4" borderId="20" xfId="0" applyFont="1" applyFill="1" applyBorder="1" applyAlignment="1">
      <alignment horizontal="center" vertical="top"/>
    </xf>
    <xf numFmtId="0" fontId="63" fillId="6" borderId="1" xfId="0" applyFont="1" applyFill="1" applyBorder="1" applyAlignment="1">
      <alignment horizontal="left" vertical="top"/>
    </xf>
    <xf numFmtId="0" fontId="63" fillId="6" borderId="1" xfId="0" applyFont="1" applyFill="1" applyBorder="1" applyAlignment="1">
      <alignment horizontal="center" vertical="top"/>
    </xf>
    <xf numFmtId="0" fontId="11" fillId="34" borderId="3" xfId="0" applyFont="1" applyFill="1" applyBorder="1" applyAlignment="1">
      <alignment horizontal="center" vertical="center" wrapText="1"/>
    </xf>
    <xf numFmtId="0" fontId="32" fillId="15" borderId="10" xfId="0" applyFont="1" applyFill="1" applyBorder="1" applyAlignment="1">
      <alignment horizontal="left" vertical="center" wrapText="1"/>
    </xf>
    <xf numFmtId="0" fontId="32" fillId="15" borderId="16" xfId="0" applyFont="1" applyFill="1" applyBorder="1" applyAlignment="1">
      <alignment horizontal="left" vertical="center" wrapText="1"/>
    </xf>
    <xf numFmtId="0" fontId="6" fillId="34" borderId="13" xfId="0" applyFont="1" applyFill="1" applyBorder="1" applyAlignment="1"/>
    <xf numFmtId="0" fontId="18" fillId="34" borderId="1" xfId="0" applyFont="1" applyFill="1" applyBorder="1" applyAlignment="1">
      <alignment horizontal="center" vertical="center"/>
    </xf>
    <xf numFmtId="0" fontId="43" fillId="0" borderId="0" xfId="0" applyFont="1" applyAlignment="1">
      <alignment horizontal="left" vertical="center"/>
    </xf>
    <xf numFmtId="0" fontId="43" fillId="0" borderId="0" xfId="0" applyFont="1" applyAlignment="1">
      <alignment horizontal="center" vertical="center"/>
    </xf>
    <xf numFmtId="0" fontId="13" fillId="11" borderId="4" xfId="0" applyFont="1" applyFill="1" applyBorder="1" applyAlignment="1">
      <alignment horizontal="center" vertical="top" wrapText="1"/>
    </xf>
    <xf numFmtId="0" fontId="13" fillId="11" borderId="2" xfId="0" applyFont="1" applyFill="1" applyBorder="1" applyAlignment="1">
      <alignment horizontal="center" vertical="top" wrapText="1"/>
    </xf>
    <xf numFmtId="0" fontId="13" fillId="11" borderId="1" xfId="0" applyFont="1" applyFill="1" applyBorder="1" applyAlignment="1">
      <alignment horizontal="center" vertical="center" wrapText="1"/>
    </xf>
    <xf numFmtId="0" fontId="18" fillId="11" borderId="1" xfId="0" applyFont="1" applyFill="1" applyBorder="1" applyAlignment="1"/>
    <xf numFmtId="0" fontId="18" fillId="11" borderId="1" xfId="0" applyFont="1" applyFill="1" applyBorder="1" applyAlignment="1">
      <alignment horizontal="center" vertical="center" wrapText="1"/>
    </xf>
    <xf numFmtId="0" fontId="18" fillId="11" borderId="1" xfId="0" applyFont="1" applyFill="1" applyBorder="1" applyAlignment="1">
      <alignment horizontal="center" vertical="center"/>
    </xf>
    <xf numFmtId="0" fontId="13" fillId="11" borderId="4" xfId="0" applyFont="1" applyFill="1" applyBorder="1" applyAlignment="1">
      <alignment horizontal="center" vertical="center" wrapText="1"/>
    </xf>
    <xf numFmtId="0" fontId="18" fillId="11" borderId="4" xfId="0" applyFont="1" applyFill="1" applyBorder="1" applyAlignment="1">
      <alignment vertical="center"/>
    </xf>
    <xf numFmtId="0" fontId="18" fillId="11" borderId="1" xfId="0" applyFont="1" applyFill="1" applyBorder="1" applyAlignment="1">
      <alignment horizontal="center" vertical="top"/>
    </xf>
    <xf numFmtId="0" fontId="37" fillId="4" borderId="14" xfId="0" applyFont="1" applyFill="1" applyBorder="1" applyAlignment="1">
      <alignment horizontal="center" vertical="top"/>
    </xf>
    <xf numFmtId="0" fontId="37" fillId="0" borderId="5" xfId="0" applyFont="1" applyBorder="1" applyAlignment="1">
      <alignment horizontal="center" vertical="top"/>
    </xf>
    <xf numFmtId="0" fontId="13" fillId="9" borderId="7" xfId="0" applyFont="1" applyFill="1" applyBorder="1" applyAlignment="1">
      <alignment horizontal="center" vertical="top" wrapText="1"/>
    </xf>
    <xf numFmtId="0" fontId="13" fillId="9" borderId="2" xfId="0" applyFont="1" applyFill="1" applyBorder="1" applyAlignment="1">
      <alignment horizontal="center" vertical="top" wrapText="1"/>
    </xf>
    <xf numFmtId="0" fontId="13" fillId="11" borderId="7" xfId="0" applyFont="1" applyFill="1" applyBorder="1" applyAlignment="1">
      <alignment horizontal="center" vertical="top" wrapText="1"/>
    </xf>
    <xf numFmtId="0" fontId="21" fillId="15" borderId="10" xfId="0" applyFont="1" applyFill="1" applyBorder="1" applyAlignment="1"/>
    <xf numFmtId="0" fontId="13" fillId="34" borderId="4" xfId="0" applyFont="1" applyFill="1" applyBorder="1" applyAlignment="1">
      <alignment horizontal="center" vertical="top" wrapText="1"/>
    </xf>
    <xf numFmtId="0" fontId="18" fillId="34" borderId="2" xfId="0" applyFont="1" applyFill="1" applyBorder="1" applyAlignment="1">
      <alignment horizontal="center" vertical="top"/>
    </xf>
    <xf numFmtId="0" fontId="9" fillId="13" borderId="3" xfId="0" applyFont="1" applyFill="1" applyBorder="1" applyAlignment="1">
      <alignment horizontal="center" vertical="center" wrapText="1"/>
    </xf>
    <xf numFmtId="0" fontId="18" fillId="13" borderId="13" xfId="0" applyFont="1" applyFill="1" applyBorder="1" applyAlignment="1"/>
    <xf numFmtId="0" fontId="18" fillId="13" borderId="9" xfId="0" applyFont="1" applyFill="1" applyBorder="1" applyAlignment="1"/>
    <xf numFmtId="0" fontId="39" fillId="11" borderId="4" xfId="0" applyFont="1" applyFill="1" applyBorder="1" applyAlignment="1">
      <alignment horizontal="center" vertical="top" wrapText="1"/>
    </xf>
    <xf numFmtId="0" fontId="39" fillId="11" borderId="2" xfId="0" applyFont="1" applyFill="1" applyBorder="1" applyAlignment="1">
      <alignment horizontal="center" vertical="top" wrapText="1"/>
    </xf>
    <xf numFmtId="1" fontId="11" fillId="34" borderId="21" xfId="0" applyNumberFormat="1" applyFont="1" applyFill="1" applyBorder="1" applyAlignment="1">
      <alignment horizontal="center" vertical="center" wrapText="1"/>
    </xf>
    <xf numFmtId="1" fontId="11" fillId="34" borderId="22" xfId="0" applyNumberFormat="1" applyFont="1" applyFill="1" applyBorder="1" applyAlignment="1">
      <alignment horizontal="center" vertical="center" wrapText="1"/>
    </xf>
    <xf numFmtId="0" fontId="9" fillId="34" borderId="1" xfId="0" applyFont="1" applyFill="1" applyBorder="1" applyAlignment="1">
      <alignment horizontal="center" vertical="top" wrapText="1"/>
    </xf>
    <xf numFmtId="1" fontId="37" fillId="12" borderId="10" xfId="0" applyNumberFormat="1" applyFont="1" applyFill="1" applyBorder="1" applyAlignment="1">
      <alignment horizontal="center" vertical="center" wrapText="1"/>
    </xf>
    <xf numFmtId="1" fontId="37" fillId="12" borderId="17" xfId="0" applyNumberFormat="1" applyFont="1" applyFill="1" applyBorder="1" applyAlignment="1">
      <alignment horizontal="center" vertical="center" wrapText="1"/>
    </xf>
    <xf numFmtId="1" fontId="11" fillId="34" borderId="53" xfId="0" applyNumberFormat="1" applyFont="1" applyFill="1" applyBorder="1" applyAlignment="1">
      <alignment horizontal="center" vertical="center" wrapText="1"/>
    </xf>
    <xf numFmtId="0" fontId="0" fillId="10" borderId="13" xfId="0" applyFill="1" applyBorder="1" applyAlignment="1">
      <alignment horizontal="center" vertical="top" wrapText="1"/>
    </xf>
    <xf numFmtId="0" fontId="0" fillId="10" borderId="9" xfId="0" applyFill="1" applyBorder="1" applyAlignment="1">
      <alignment horizontal="center" vertical="top" wrapText="1"/>
    </xf>
    <xf numFmtId="0" fontId="11" fillId="34" borderId="21" xfId="0" applyFont="1" applyFill="1" applyBorder="1" applyAlignment="1">
      <alignment horizontal="left" vertical="center" wrapText="1"/>
    </xf>
    <xf numFmtId="0" fontId="11" fillId="34" borderId="13" xfId="0" applyFont="1" applyFill="1" applyBorder="1" applyAlignment="1">
      <alignment horizontal="left" vertical="center" wrapText="1"/>
    </xf>
    <xf numFmtId="0" fontId="11" fillId="34" borderId="15" xfId="0" applyFont="1" applyFill="1" applyBorder="1" applyAlignment="1">
      <alignment horizontal="center" vertical="center" wrapText="1"/>
    </xf>
    <xf numFmtId="0" fontId="18" fillId="32" borderId="21" xfId="0" applyFont="1" applyFill="1" applyBorder="1" applyAlignment="1">
      <alignment horizontal="center" vertical="center" wrapText="1"/>
    </xf>
    <xf numFmtId="0" fontId="18" fillId="32" borderId="9" xfId="0" applyFont="1" applyFill="1" applyBorder="1" applyAlignment="1">
      <alignment horizontal="center" vertical="center" wrapText="1"/>
    </xf>
    <xf numFmtId="0" fontId="18" fillId="32" borderId="1" xfId="0" applyFont="1" applyFill="1" applyBorder="1" applyAlignment="1">
      <alignment horizontal="center" vertical="center" wrapText="1"/>
    </xf>
    <xf numFmtId="0" fontId="13" fillId="9" borderId="9" xfId="0" applyFont="1" applyFill="1" applyBorder="1" applyAlignment="1">
      <alignment horizontal="center" vertical="top" wrapText="1"/>
    </xf>
    <xf numFmtId="0" fontId="13" fillId="9" borderId="1" xfId="0" applyFont="1" applyFill="1" applyBorder="1" applyAlignment="1">
      <alignment horizontal="center" vertical="top" wrapText="1"/>
    </xf>
    <xf numFmtId="0" fontId="13" fillId="9" borderId="1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8" fillId="0" borderId="13" xfId="0" applyFont="1" applyBorder="1" applyAlignment="1"/>
    <xf numFmtId="0" fontId="18" fillId="34" borderId="9" xfId="0" applyFont="1" applyFill="1" applyBorder="1" applyAlignment="1">
      <alignment horizontal="center" vertical="center"/>
    </xf>
    <xf numFmtId="0" fontId="11" fillId="34" borderId="1" xfId="0" applyFont="1" applyFill="1" applyBorder="1" applyAlignment="1">
      <alignment horizontal="center" vertical="center" wrapText="1"/>
    </xf>
    <xf numFmtId="0" fontId="13" fillId="9" borderId="15" xfId="0" applyFont="1" applyFill="1" applyBorder="1" applyAlignment="1">
      <alignment horizontal="center" vertical="top" wrapText="1"/>
    </xf>
    <xf numFmtId="0" fontId="13" fillId="9" borderId="16" xfId="0" applyFont="1" applyFill="1" applyBorder="1" applyAlignment="1">
      <alignment horizontal="center" vertical="top" wrapText="1"/>
    </xf>
    <xf numFmtId="0" fontId="0" fillId="10" borderId="25" xfId="0" applyFill="1" applyBorder="1" applyAlignment="1">
      <alignment horizontal="center" vertical="top" wrapText="1"/>
    </xf>
    <xf numFmtId="0" fontId="18" fillId="34" borderId="21" xfId="0" applyFont="1" applyFill="1" applyBorder="1" applyAlignment="1"/>
    <xf numFmtId="0" fontId="18" fillId="36" borderId="21" xfId="0" applyFont="1" applyFill="1" applyBorder="1" applyAlignment="1">
      <alignment horizontal="center" vertical="center" wrapText="1"/>
    </xf>
    <xf numFmtId="0" fontId="13" fillId="36" borderId="21" xfId="0" applyFont="1" applyFill="1" applyBorder="1" applyAlignment="1">
      <alignment horizontal="center" vertical="top" wrapText="1"/>
    </xf>
    <xf numFmtId="0" fontId="18" fillId="34" borderId="21" xfId="0" applyFont="1" applyFill="1" applyBorder="1" applyAlignment="1">
      <alignment horizontal="center" vertical="top"/>
    </xf>
    <xf numFmtId="0" fontId="18" fillId="34" borderId="21" xfId="0" applyFont="1" applyFill="1" applyBorder="1" applyAlignment="1">
      <alignment vertical="center"/>
    </xf>
    <xf numFmtId="0" fontId="18" fillId="11" borderId="3" xfId="0" applyFont="1" applyFill="1" applyBorder="1" applyAlignment="1">
      <alignment horizontal="left" vertical="center" wrapText="1"/>
    </xf>
    <xf numFmtId="0" fontId="18" fillId="11" borderId="13" xfId="0" applyFont="1" applyFill="1" applyBorder="1" applyAlignment="1">
      <alignment horizontal="left" vertical="center" wrapText="1"/>
    </xf>
    <xf numFmtId="0" fontId="18" fillId="11" borderId="9" xfId="0" applyFont="1" applyFill="1" applyBorder="1" applyAlignment="1">
      <alignment horizontal="left" vertical="center" wrapText="1"/>
    </xf>
    <xf numFmtId="0" fontId="18" fillId="35" borderId="14" xfId="0" applyFont="1" applyFill="1" applyBorder="1" applyAlignment="1">
      <alignment horizontal="center" vertical="center" wrapText="1"/>
    </xf>
    <xf numFmtId="0" fontId="18" fillId="34" borderId="15" xfId="0" applyFont="1" applyFill="1" applyBorder="1" applyAlignment="1"/>
    <xf numFmtId="0" fontId="18" fillId="35" borderId="21" xfId="0" applyFont="1" applyFill="1" applyBorder="1" applyAlignment="1">
      <alignment horizontal="center"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35" borderId="5" xfId="0" applyFont="1" applyFill="1" applyBorder="1" applyAlignment="1">
      <alignment horizontal="center" vertical="center" wrapText="1"/>
    </xf>
    <xf numFmtId="0" fontId="18" fillId="0" borderId="16" xfId="0" applyFont="1" applyBorder="1" applyAlignment="1">
      <alignment horizontal="center" vertical="center"/>
    </xf>
    <xf numFmtId="0" fontId="13" fillId="35" borderId="14" xfId="0" applyFont="1" applyFill="1" applyBorder="1" applyAlignment="1">
      <alignment horizontal="center" vertical="top" wrapText="1"/>
    </xf>
    <xf numFmtId="0" fontId="18" fillId="34" borderId="5" xfId="0" applyFont="1" applyFill="1" applyBorder="1" applyAlignment="1">
      <alignment horizontal="center" vertical="top"/>
    </xf>
    <xf numFmtId="0" fontId="27" fillId="10" borderId="45" xfId="0" applyFont="1" applyFill="1" applyBorder="1" applyAlignment="1">
      <alignment horizontal="center" vertical="top"/>
    </xf>
    <xf numFmtId="0" fontId="27" fillId="10" borderId="46" xfId="0" applyFont="1" applyFill="1" applyBorder="1" applyAlignment="1">
      <alignment horizontal="center" vertical="top"/>
    </xf>
    <xf numFmtId="0" fontId="27" fillId="10" borderId="47" xfId="0" applyFont="1" applyFill="1" applyBorder="1" applyAlignment="1">
      <alignment horizontal="center" vertical="top"/>
    </xf>
    <xf numFmtId="0" fontId="9" fillId="34" borderId="21" xfId="0" applyFont="1" applyFill="1" applyBorder="1" applyAlignment="1">
      <alignment horizontal="center" vertical="center"/>
    </xf>
    <xf numFmtId="0" fontId="9" fillId="11" borderId="21" xfId="0" applyFont="1" applyFill="1" applyBorder="1" applyAlignment="1">
      <alignment horizontal="center" vertical="center"/>
    </xf>
    <xf numFmtId="0" fontId="9" fillId="34" borderId="21" xfId="0" applyFont="1" applyFill="1" applyBorder="1" applyAlignment="1">
      <alignment horizontal="left" vertical="top" wrapText="1"/>
    </xf>
    <xf numFmtId="0" fontId="13" fillId="34" borderId="21" xfId="0" applyFont="1" applyFill="1" applyBorder="1" applyAlignment="1">
      <alignment horizontal="left" vertical="top" wrapText="1"/>
    </xf>
    <xf numFmtId="0" fontId="13" fillId="11" borderId="21" xfId="0" applyFont="1" applyFill="1" applyBorder="1" applyAlignment="1">
      <alignment horizontal="left" vertical="top" wrapText="1"/>
    </xf>
    <xf numFmtId="0" fontId="13" fillId="34" borderId="25" xfId="0" applyFont="1" applyFill="1" applyBorder="1" applyAlignment="1">
      <alignment horizontal="center" vertical="center" wrapText="1"/>
    </xf>
    <xf numFmtId="0" fontId="13" fillId="34" borderId="21" xfId="0" applyFont="1" applyFill="1" applyBorder="1" applyAlignment="1">
      <alignment horizontal="center" vertical="center"/>
    </xf>
    <xf numFmtId="0" fontId="13" fillId="11" borderId="27" xfId="0" applyFont="1" applyFill="1" applyBorder="1" applyAlignment="1">
      <alignment horizontal="center" vertical="center"/>
    </xf>
    <xf numFmtId="0" fontId="13" fillId="11" borderId="21" xfId="0" applyFont="1" applyFill="1" applyBorder="1" applyAlignment="1">
      <alignment horizontal="center" vertical="center"/>
    </xf>
    <xf numFmtId="0" fontId="18" fillId="11" borderId="13" xfId="0" applyFont="1" applyFill="1" applyBorder="1" applyAlignment="1">
      <alignment horizontal="center" vertical="center" wrapText="1"/>
    </xf>
    <xf numFmtId="0" fontId="18" fillId="11" borderId="9" xfId="0" applyFont="1" applyFill="1" applyBorder="1" applyAlignment="1">
      <alignment horizontal="center" vertical="center" wrapText="1"/>
    </xf>
    <xf numFmtId="0" fontId="18" fillId="11" borderId="13" xfId="0" applyFont="1" applyFill="1" applyBorder="1" applyAlignment="1">
      <alignment horizontal="center" vertical="center"/>
    </xf>
    <xf numFmtId="0" fontId="13" fillId="11" borderId="13"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1" borderId="15" xfId="0" applyFont="1" applyFill="1" applyBorder="1" applyAlignment="1">
      <alignment horizontal="center" vertical="top" wrapText="1"/>
    </xf>
    <xf numFmtId="0" fontId="18" fillId="11" borderId="16" xfId="0" applyFont="1" applyFill="1" applyBorder="1" applyAlignment="1">
      <alignment horizontal="center" vertical="top"/>
    </xf>
    <xf numFmtId="0" fontId="18" fillId="11" borderId="15" xfId="0" applyFont="1" applyFill="1" applyBorder="1" applyAlignment="1">
      <alignment horizontal="center" vertical="top"/>
    </xf>
    <xf numFmtId="0" fontId="13" fillId="11" borderId="48" xfId="0" applyFont="1" applyFill="1" applyBorder="1" applyAlignment="1">
      <alignment horizontal="center" vertical="center" wrapText="1"/>
    </xf>
    <xf numFmtId="0" fontId="18" fillId="11" borderId="15" xfId="0" applyFont="1" applyFill="1" applyBorder="1" applyAlignment="1"/>
    <xf numFmtId="0" fontId="18" fillId="13" borderId="13" xfId="0" applyFont="1" applyFill="1" applyBorder="1" applyAlignment="1">
      <alignment horizontal="center" vertical="center"/>
    </xf>
    <xf numFmtId="0" fontId="18" fillId="13" borderId="9" xfId="0" applyFont="1" applyFill="1" applyBorder="1" applyAlignment="1">
      <alignment horizontal="center" vertical="center"/>
    </xf>
    <xf numFmtId="0" fontId="13" fillId="13" borderId="3" xfId="0" applyFont="1" applyFill="1" applyBorder="1" applyAlignment="1">
      <alignment horizontal="center" vertical="center" wrapText="1"/>
    </xf>
    <xf numFmtId="0" fontId="9" fillId="13" borderId="14"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8" xfId="0" applyFont="1" applyFill="1" applyBorder="1" applyAlignment="1">
      <alignment horizontal="center" vertical="center"/>
    </xf>
    <xf numFmtId="0" fontId="9" fillId="13" borderId="14" xfId="0" applyFont="1" applyFill="1" applyBorder="1" applyAlignment="1">
      <alignment horizontal="center" vertical="top" wrapText="1"/>
    </xf>
    <xf numFmtId="0" fontId="18" fillId="13" borderId="5" xfId="0" applyFont="1" applyFill="1" applyBorder="1" applyAlignment="1">
      <alignment horizontal="center" vertical="top"/>
    </xf>
    <xf numFmtId="0" fontId="18" fillId="13" borderId="15" xfId="0" applyFont="1" applyFill="1" applyBorder="1" applyAlignment="1">
      <alignment horizontal="center" vertical="top"/>
    </xf>
    <xf numFmtId="0" fontId="18" fillId="13" borderId="16" xfId="0" applyFont="1" applyFill="1" applyBorder="1" applyAlignment="1">
      <alignment horizontal="center" vertical="top"/>
    </xf>
    <xf numFmtId="0" fontId="18" fillId="13" borderId="8" xfId="0" applyFont="1" applyFill="1" applyBorder="1" applyAlignment="1">
      <alignment horizontal="center" vertical="top"/>
    </xf>
    <xf numFmtId="0" fontId="18" fillId="13" borderId="6" xfId="0" applyFont="1" applyFill="1" applyBorder="1" applyAlignment="1">
      <alignment horizontal="center" vertical="top"/>
    </xf>
    <xf numFmtId="0" fontId="18" fillId="13" borderId="13" xfId="0" applyFont="1" applyFill="1" applyBorder="1" applyAlignment="1">
      <alignment vertical="center"/>
    </xf>
    <xf numFmtId="0" fontId="18" fillId="13" borderId="9" xfId="0" applyFont="1" applyFill="1" applyBorder="1" applyAlignment="1">
      <alignment vertical="center"/>
    </xf>
    <xf numFmtId="0" fontId="39" fillId="11" borderId="3" xfId="0" applyFont="1" applyFill="1" applyBorder="1" applyAlignment="1">
      <alignment vertical="center"/>
    </xf>
    <xf numFmtId="0" fontId="39" fillId="11" borderId="13" xfId="0" applyFont="1" applyFill="1" applyBorder="1" applyAlignment="1">
      <alignment vertical="center"/>
    </xf>
    <xf numFmtId="0" fontId="39" fillId="11" borderId="9" xfId="0" applyFont="1" applyFill="1" applyBorder="1" applyAlignment="1">
      <alignment vertical="center"/>
    </xf>
    <xf numFmtId="0" fontId="13" fillId="35" borderId="14" xfId="0" applyFont="1" applyFill="1" applyBorder="1" applyAlignment="1">
      <alignment horizontal="center" vertical="center" wrapText="1"/>
    </xf>
    <xf numFmtId="0" fontId="18" fillId="0" borderId="15" xfId="0" applyFont="1" applyBorder="1" applyAlignment="1"/>
    <xf numFmtId="0" fontId="18" fillId="0" borderId="8" xfId="0" applyFont="1" applyBorder="1" applyAlignment="1"/>
    <xf numFmtId="0" fontId="18" fillId="0" borderId="1" xfId="0" applyFont="1" applyBorder="1" applyAlignment="1">
      <alignment horizontal="center" vertical="center"/>
    </xf>
    <xf numFmtId="0" fontId="13" fillId="37" borderId="5"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9" xfId="0" applyFont="1" applyBorder="1" applyAlignment="1">
      <alignment vertical="center"/>
    </xf>
    <xf numFmtId="0" fontId="18" fillId="0" borderId="8" xfId="0" applyFont="1" applyBorder="1" applyAlignment="1">
      <alignment horizontal="center" vertical="top"/>
    </xf>
    <xf numFmtId="0" fontId="18" fillId="0" borderId="6" xfId="0" applyFont="1" applyBorder="1" applyAlignment="1">
      <alignment horizontal="center" vertical="top"/>
    </xf>
    <xf numFmtId="0" fontId="18" fillId="0" borderId="15" xfId="0" applyFont="1" applyBorder="1" applyAlignment="1">
      <alignment vertical="center"/>
    </xf>
    <xf numFmtId="0" fontId="18" fillId="0" borderId="8" xfId="0" applyFont="1" applyBorder="1" applyAlignment="1">
      <alignment vertical="center"/>
    </xf>
    <xf numFmtId="0" fontId="13" fillId="13" borderId="3" xfId="0" applyFont="1" applyFill="1" applyBorder="1" applyAlignment="1">
      <alignment horizontal="left" vertical="center" wrapText="1"/>
    </xf>
    <xf numFmtId="0" fontId="18" fillId="13" borderId="13" xfId="0" applyFont="1" applyFill="1" applyBorder="1" applyAlignment="1">
      <alignment horizontal="left"/>
    </xf>
    <xf numFmtId="0" fontId="18" fillId="13" borderId="9" xfId="0" applyFont="1" applyFill="1" applyBorder="1" applyAlignment="1">
      <alignment horizontal="left"/>
    </xf>
    <xf numFmtId="0" fontId="13" fillId="13" borderId="13"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3" fillId="13" borderId="14" xfId="0" applyFont="1" applyFill="1" applyBorder="1" applyAlignment="1">
      <alignment horizontal="center" vertical="top" wrapText="1"/>
    </xf>
    <xf numFmtId="0" fontId="13" fillId="13" borderId="9" xfId="0" applyFont="1" applyFill="1" applyBorder="1" applyAlignment="1">
      <alignment horizontal="center" vertical="center" wrapText="1"/>
    </xf>
    <xf numFmtId="0" fontId="9" fillId="13" borderId="14" xfId="0" applyFont="1" applyFill="1" applyBorder="1" applyAlignment="1">
      <alignment horizontal="left" vertical="top" wrapText="1"/>
    </xf>
    <xf numFmtId="0" fontId="18" fillId="13" borderId="5" xfId="0" applyFont="1" applyFill="1" applyBorder="1" applyAlignment="1">
      <alignment horizontal="left" vertical="top"/>
    </xf>
    <xf numFmtId="0" fontId="18" fillId="13" borderId="15" xfId="0" applyFont="1" applyFill="1" applyBorder="1" applyAlignment="1">
      <alignment horizontal="left" vertical="top"/>
    </xf>
    <xf numFmtId="0" fontId="18" fillId="13" borderId="16" xfId="0" applyFont="1" applyFill="1" applyBorder="1" applyAlignment="1">
      <alignment horizontal="left" vertical="top"/>
    </xf>
    <xf numFmtId="0" fontId="18" fillId="13" borderId="8" xfId="0" applyFont="1" applyFill="1" applyBorder="1" applyAlignment="1">
      <alignment horizontal="left" vertical="top"/>
    </xf>
    <xf numFmtId="0" fontId="18" fillId="13" borderId="6" xfId="0" applyFont="1" applyFill="1" applyBorder="1" applyAlignment="1">
      <alignment horizontal="left" vertical="top"/>
    </xf>
    <xf numFmtId="0" fontId="0" fillId="0" borderId="13" xfId="0" applyBorder="1" applyAlignment="1">
      <alignment horizontal="center" vertical="center"/>
    </xf>
    <xf numFmtId="0" fontId="0" fillId="0" borderId="9" xfId="0" applyBorder="1" applyAlignment="1">
      <alignment horizontal="center" vertical="center"/>
    </xf>
    <xf numFmtId="0" fontId="39" fillId="10" borderId="3" xfId="0" applyFont="1" applyFill="1" applyBorder="1" applyAlignment="1">
      <alignment horizontal="center" vertical="top"/>
    </xf>
    <xf numFmtId="0" fontId="39" fillId="10" borderId="13" xfId="0" applyFont="1" applyFill="1" applyBorder="1" applyAlignment="1">
      <alignment horizontal="center" vertical="top"/>
    </xf>
    <xf numFmtId="0" fontId="39" fillId="10" borderId="9" xfId="0" applyFont="1" applyFill="1" applyBorder="1" applyAlignment="1">
      <alignment horizontal="center" vertical="top"/>
    </xf>
    <xf numFmtId="0" fontId="39" fillId="10" borderId="3" xfId="0" applyFont="1" applyFill="1" applyBorder="1" applyAlignment="1">
      <alignment horizontal="center" vertical="top" wrapText="1"/>
    </xf>
    <xf numFmtId="0" fontId="39" fillId="10" borderId="13" xfId="0" applyFont="1" applyFill="1" applyBorder="1" applyAlignment="1">
      <alignment horizontal="center" vertical="top" wrapText="1"/>
    </xf>
    <xf numFmtId="0" fontId="39" fillId="10" borderId="9" xfId="0" applyFont="1" applyFill="1" applyBorder="1" applyAlignment="1">
      <alignment horizontal="center" vertical="top" wrapText="1"/>
    </xf>
    <xf numFmtId="0" fontId="13" fillId="11" borderId="3"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15" xfId="0" applyFont="1" applyFill="1" applyBorder="1" applyAlignment="1">
      <alignment horizontal="center" vertical="center"/>
    </xf>
    <xf numFmtId="0" fontId="13" fillId="11" borderId="14" xfId="0" applyFont="1" applyFill="1" applyBorder="1" applyAlignment="1">
      <alignment horizontal="center" vertical="top" wrapText="1"/>
    </xf>
    <xf numFmtId="0" fontId="18" fillId="11" borderId="5" xfId="0" applyFont="1" applyFill="1" applyBorder="1" applyAlignment="1">
      <alignment horizontal="center" vertical="top"/>
    </xf>
    <xf numFmtId="0" fontId="39" fillId="34" borderId="3" xfId="0" applyFont="1" applyFill="1" applyBorder="1" applyAlignment="1">
      <alignment horizontal="center" vertical="top" wrapText="1"/>
    </xf>
    <xf numFmtId="0" fontId="39" fillId="34" borderId="13" xfId="0" applyFont="1" applyFill="1" applyBorder="1" applyAlignment="1">
      <alignment horizontal="center" vertical="top" wrapText="1"/>
    </xf>
    <xf numFmtId="0" fontId="39" fillId="34" borderId="9" xfId="0" applyFont="1" applyFill="1" applyBorder="1" applyAlignment="1">
      <alignment horizontal="center" vertical="top" wrapText="1"/>
    </xf>
    <xf numFmtId="0" fontId="18" fillId="11" borderId="3" xfId="0" applyFont="1" applyFill="1" applyBorder="1" applyAlignment="1"/>
    <xf numFmtId="0" fontId="18" fillId="11" borderId="2" xfId="0" applyFont="1" applyFill="1" applyBorder="1" applyAlignment="1">
      <alignment horizontal="center" vertical="center" wrapText="1"/>
    </xf>
    <xf numFmtId="0" fontId="18" fillId="11" borderId="2" xfId="0" applyFont="1" applyFill="1" applyBorder="1" applyAlignment="1">
      <alignment horizontal="center" vertical="center"/>
    </xf>
    <xf numFmtId="0" fontId="18" fillId="11" borderId="5" xfId="0" applyFont="1" applyFill="1" applyBorder="1" applyAlignment="1">
      <alignment horizontal="center" vertical="center"/>
    </xf>
    <xf numFmtId="0" fontId="13" fillId="11"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18" fillId="11" borderId="4" xfId="0" applyFont="1" applyFill="1" applyBorder="1" applyAlignment="1">
      <alignment horizontal="center" vertical="top"/>
    </xf>
    <xf numFmtId="0" fontId="18" fillId="11" borderId="2" xfId="0" applyFont="1" applyFill="1" applyBorder="1" applyAlignment="1">
      <alignment horizontal="center" vertical="top"/>
    </xf>
    <xf numFmtId="0" fontId="18" fillId="11" borderId="14" xfId="0" applyFont="1" applyFill="1" applyBorder="1" applyAlignment="1">
      <alignment horizontal="center" vertical="top"/>
    </xf>
    <xf numFmtId="0" fontId="18" fillId="11" borderId="1" xfId="0" applyFont="1" applyFill="1" applyBorder="1" applyAlignment="1">
      <alignment vertical="center"/>
    </xf>
    <xf numFmtId="0" fontId="18" fillId="11" borderId="3" xfId="0" applyFont="1" applyFill="1" applyBorder="1" applyAlignment="1">
      <alignment vertical="center"/>
    </xf>
    <xf numFmtId="0" fontId="18" fillId="11" borderId="2" xfId="0" applyFont="1" applyFill="1" applyBorder="1" applyAlignment="1"/>
    <xf numFmtId="0" fontId="18" fillId="11" borderId="5" xfId="0" applyFont="1" applyFill="1" applyBorder="1" applyAlignment="1"/>
    <xf numFmtId="0" fontId="27" fillId="10" borderId="3" xfId="0" applyFont="1" applyFill="1" applyBorder="1" applyAlignment="1">
      <alignment horizontal="center" vertical="top"/>
    </xf>
    <xf numFmtId="0" fontId="27" fillId="10" borderId="9" xfId="0" applyFont="1" applyFill="1" applyBorder="1" applyAlignment="1">
      <alignment horizontal="center" vertical="top"/>
    </xf>
    <xf numFmtId="0" fontId="18" fillId="0" borderId="9" xfId="0" applyFont="1" applyBorder="1" applyAlignment="1"/>
    <xf numFmtId="0" fontId="18" fillId="35" borderId="13"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3" fillId="35" borderId="15" xfId="0" applyFont="1" applyFill="1" applyBorder="1" applyAlignment="1">
      <alignment horizontal="center" vertical="top" wrapText="1"/>
    </xf>
    <xf numFmtId="0" fontId="18" fillId="34" borderId="17" xfId="0" applyFont="1" applyFill="1" applyBorder="1" applyAlignment="1">
      <alignment horizontal="center" vertical="top"/>
    </xf>
    <xf numFmtId="0" fontId="18" fillId="0" borderId="17" xfId="0" applyFont="1" applyBorder="1" applyAlignment="1">
      <alignment horizontal="center" vertical="top"/>
    </xf>
    <xf numFmtId="0" fontId="18" fillId="0" borderId="10" xfId="0" applyFont="1" applyBorder="1" applyAlignment="1">
      <alignment horizontal="center" vertical="top"/>
    </xf>
    <xf numFmtId="0" fontId="18" fillId="0" borderId="21" xfId="0" applyFont="1" applyBorder="1" applyAlignment="1">
      <alignment vertical="center"/>
    </xf>
    <xf numFmtId="0" fontId="13" fillId="35" borderId="5" xfId="0" applyFont="1" applyFill="1" applyBorder="1" applyAlignment="1">
      <alignment horizontal="center" vertical="center" wrapText="1"/>
    </xf>
    <xf numFmtId="0" fontId="18" fillId="0" borderId="16" xfId="0" applyFont="1" applyBorder="1" applyAlignment="1"/>
    <xf numFmtId="0" fontId="18" fillId="0" borderId="6" xfId="0" applyFont="1" applyBorder="1" applyAlignment="1"/>
    <xf numFmtId="0" fontId="13" fillId="9" borderId="3" xfId="0" applyFont="1" applyFill="1" applyBorder="1" applyAlignment="1">
      <alignment horizontal="center" vertical="center" wrapText="1"/>
    </xf>
    <xf numFmtId="0" fontId="0" fillId="10" borderId="3" xfId="0" applyFill="1" applyBorder="1" applyAlignment="1">
      <alignment horizontal="center" vertical="top"/>
    </xf>
    <xf numFmtId="0" fontId="13" fillId="36" borderId="3" xfId="0" applyFont="1" applyFill="1" applyBorder="1" applyAlignment="1">
      <alignment horizontal="center" vertical="center" wrapText="1"/>
    </xf>
    <xf numFmtId="0" fontId="13" fillId="33" borderId="13" xfId="0" applyFont="1" applyFill="1" applyBorder="1" applyAlignment="1">
      <alignment horizontal="center" vertical="center" wrapText="1"/>
    </xf>
    <xf numFmtId="0" fontId="13" fillId="33" borderId="9" xfId="0" applyFont="1" applyFill="1" applyBorder="1" applyAlignment="1">
      <alignment horizontal="center" vertical="center" wrapText="1"/>
    </xf>
    <xf numFmtId="0" fontId="13" fillId="11" borderId="18" xfId="0" applyFont="1" applyFill="1" applyBorder="1" applyAlignment="1">
      <alignment horizontal="center" vertical="top" wrapText="1"/>
    </xf>
    <xf numFmtId="0" fontId="13" fillId="11" borderId="17" xfId="0" applyFont="1" applyFill="1" applyBorder="1" applyAlignment="1">
      <alignment horizontal="center" vertical="top" wrapText="1"/>
    </xf>
    <xf numFmtId="0" fontId="13" fillId="11" borderId="10" xfId="0" applyFont="1" applyFill="1" applyBorder="1" applyAlignment="1">
      <alignment horizontal="center" vertical="top" wrapText="1"/>
    </xf>
    <xf numFmtId="0" fontId="18" fillId="11" borderId="9" xfId="0" applyFont="1" applyFill="1" applyBorder="1" applyAlignment="1"/>
    <xf numFmtId="0" fontId="18" fillId="11" borderId="9" xfId="0" applyFont="1" applyFill="1" applyBorder="1" applyAlignment="1">
      <alignment horizontal="center" vertical="center"/>
    </xf>
    <xf numFmtId="0" fontId="18" fillId="11" borderId="9" xfId="0" applyFont="1" applyFill="1" applyBorder="1" applyAlignment="1">
      <alignment vertical="center"/>
    </xf>
    <xf numFmtId="0" fontId="0" fillId="10" borderId="3" xfId="0" applyFill="1" applyBorder="1" applyAlignment="1">
      <alignment horizontal="center" vertical="top" wrapText="1"/>
    </xf>
    <xf numFmtId="0" fontId="18" fillId="11" borderId="23" xfId="0" applyFont="1" applyFill="1" applyBorder="1" applyAlignment="1">
      <alignment horizontal="center" vertical="top"/>
    </xf>
    <xf numFmtId="0" fontId="18" fillId="11" borderId="24" xfId="0" applyFont="1" applyFill="1" applyBorder="1" applyAlignment="1">
      <alignment horizontal="center" vertical="top"/>
    </xf>
    <xf numFmtId="1" fontId="33" fillId="12" borderId="7" xfId="0" applyNumberFormat="1" applyFont="1" applyFill="1" applyBorder="1" applyAlignment="1">
      <alignment horizontal="right" vertical="center" wrapText="1"/>
    </xf>
    <xf numFmtId="1" fontId="33" fillId="12" borderId="6" xfId="0" applyNumberFormat="1" applyFont="1" applyFill="1" applyBorder="1" applyAlignment="1">
      <alignment horizontal="right" vertical="center" wrapText="1"/>
    </xf>
    <xf numFmtId="0" fontId="67" fillId="13" borderId="3" xfId="0" applyFont="1" applyFill="1" applyBorder="1" applyAlignment="1">
      <alignment horizontal="center" vertical="center" wrapText="1"/>
    </xf>
    <xf numFmtId="0" fontId="67" fillId="13" borderId="13" xfId="0" applyFont="1" applyFill="1" applyBorder="1" applyAlignment="1">
      <alignment horizontal="center" vertical="center" wrapText="1"/>
    </xf>
    <xf numFmtId="0" fontId="67" fillId="13" borderId="9" xfId="0" applyFont="1" applyFill="1" applyBorder="1" applyAlignment="1">
      <alignment horizontal="center" vertical="center" wrapText="1"/>
    </xf>
    <xf numFmtId="0" fontId="47" fillId="34" borderId="3" xfId="0" applyFont="1" applyFill="1" applyBorder="1" applyAlignment="1">
      <alignment horizontal="center" vertical="top" wrapText="1"/>
    </xf>
    <xf numFmtId="0" fontId="47" fillId="34" borderId="13" xfId="0" applyFont="1" applyFill="1" applyBorder="1" applyAlignment="1">
      <alignment horizontal="center" vertical="top" wrapText="1"/>
    </xf>
    <xf numFmtId="0" fontId="47" fillId="34" borderId="9" xfId="0" applyFont="1" applyFill="1" applyBorder="1" applyAlignment="1">
      <alignment horizontal="center" vertical="top" wrapText="1"/>
    </xf>
    <xf numFmtId="0" fontId="13" fillId="7" borderId="14"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21" xfId="0" applyFont="1" applyFill="1" applyBorder="1" applyAlignment="1">
      <alignment horizontal="center" vertical="top" wrapText="1"/>
    </xf>
    <xf numFmtId="0" fontId="13" fillId="7" borderId="16" xfId="0" applyFont="1" applyFill="1" applyBorder="1" applyAlignment="1">
      <alignment horizontal="center" vertical="center" wrapText="1"/>
    </xf>
    <xf numFmtId="0" fontId="47" fillId="13" borderId="3" xfId="0" applyFont="1" applyFill="1" applyBorder="1" applyAlignment="1">
      <alignment horizontal="center" vertical="center" wrapText="1"/>
    </xf>
    <xf numFmtId="0" fontId="47" fillId="13" borderId="13" xfId="0" applyFont="1" applyFill="1" applyBorder="1" applyAlignment="1">
      <alignment horizontal="center" vertical="center" wrapText="1"/>
    </xf>
    <xf numFmtId="0" fontId="47" fillId="13" borderId="9" xfId="0" applyFont="1" applyFill="1" applyBorder="1" applyAlignment="1">
      <alignment horizontal="center" vertical="center" wrapText="1"/>
    </xf>
    <xf numFmtId="0" fontId="9" fillId="11" borderId="15" xfId="0" applyFont="1" applyFill="1" applyBorder="1" applyAlignment="1">
      <alignment horizontal="center" vertical="center"/>
    </xf>
    <xf numFmtId="0" fontId="13" fillId="11" borderId="27" xfId="0" applyFont="1" applyFill="1" applyBorder="1" applyAlignment="1">
      <alignment horizontal="center" vertical="center" wrapText="1"/>
    </xf>
    <xf numFmtId="0" fontId="13" fillId="11" borderId="27" xfId="0" applyFont="1" applyFill="1" applyBorder="1" applyAlignment="1">
      <alignment horizontal="center" vertical="top" wrapText="1"/>
    </xf>
    <xf numFmtId="0" fontId="18" fillId="11" borderId="27" xfId="0" applyFont="1" applyFill="1" applyBorder="1" applyAlignment="1">
      <alignment horizontal="center" vertical="top"/>
    </xf>
    <xf numFmtId="0" fontId="13" fillId="11" borderId="16" xfId="0" applyFont="1" applyFill="1" applyBorder="1" applyAlignment="1">
      <alignment horizontal="center" vertical="center"/>
    </xf>
    <xf numFmtId="0" fontId="47" fillId="34" borderId="14" xfId="0" applyFont="1" applyFill="1" applyBorder="1" applyAlignment="1">
      <alignment horizontal="center" vertical="top" wrapText="1"/>
    </xf>
    <xf numFmtId="0" fontId="47" fillId="34" borderId="15" xfId="0" applyFont="1" applyFill="1" applyBorder="1" applyAlignment="1">
      <alignment horizontal="center" vertical="top" wrapText="1"/>
    </xf>
    <xf numFmtId="0" fontId="47" fillId="34" borderId="8" xfId="0" applyFont="1" applyFill="1" applyBorder="1" applyAlignment="1">
      <alignment horizontal="center" vertical="top" wrapText="1"/>
    </xf>
    <xf numFmtId="0" fontId="9" fillId="11" borderId="1" xfId="0" applyFont="1" applyFill="1" applyBorder="1" applyAlignment="1">
      <alignment horizontal="center" vertical="center" wrapText="1"/>
    </xf>
    <xf numFmtId="0" fontId="13" fillId="11" borderId="1" xfId="0" applyFont="1" applyFill="1" applyBorder="1" applyAlignment="1">
      <alignment horizontal="center" vertical="center"/>
    </xf>
    <xf numFmtId="0" fontId="9" fillId="11" borderId="14" xfId="0" applyFont="1" applyFill="1" applyBorder="1" applyAlignment="1">
      <alignment horizontal="center" vertical="center"/>
    </xf>
    <xf numFmtId="0" fontId="18" fillId="11" borderId="21" xfId="0" applyFont="1" applyFill="1" applyBorder="1" applyAlignment="1">
      <alignment horizontal="center" vertical="top"/>
    </xf>
    <xf numFmtId="0" fontId="40" fillId="12" borderId="43" xfId="0" applyFont="1" applyFill="1" applyBorder="1" applyAlignment="1">
      <alignment horizontal="left" vertical="center" wrapText="1"/>
    </xf>
    <xf numFmtId="0" fontId="40" fillId="12" borderId="44" xfId="0" applyFont="1" applyFill="1" applyBorder="1" applyAlignment="1">
      <alignment horizontal="left" vertical="center" wrapText="1"/>
    </xf>
    <xf numFmtId="0" fontId="40" fillId="12" borderId="49" xfId="0" applyFont="1" applyFill="1" applyBorder="1" applyAlignment="1">
      <alignment horizontal="left" vertical="center" wrapText="1"/>
    </xf>
    <xf numFmtId="0" fontId="37" fillId="4" borderId="50" xfId="0" applyFont="1" applyFill="1" applyBorder="1" applyAlignment="1">
      <alignment horizontal="center" vertical="top"/>
    </xf>
    <xf numFmtId="0" fontId="7" fillId="0" borderId="51" xfId="0" applyFont="1" applyBorder="1" applyAlignment="1">
      <alignment horizontal="center" vertical="top"/>
    </xf>
    <xf numFmtId="0" fontId="40" fillId="12" borderId="11" xfId="0" applyFont="1" applyFill="1" applyBorder="1" applyAlignment="1">
      <alignment horizontal="left" vertical="center" wrapText="1"/>
    </xf>
    <xf numFmtId="0" fontId="40" fillId="12" borderId="12" xfId="0" applyFont="1" applyFill="1" applyBorder="1" applyAlignment="1">
      <alignment horizontal="left" vertical="center" wrapText="1"/>
    </xf>
    <xf numFmtId="0" fontId="27" fillId="11" borderId="3" xfId="0" applyFont="1" applyFill="1" applyBorder="1" applyAlignment="1">
      <alignment horizontal="center" vertical="center" wrapTex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0" fontId="9" fillId="11" borderId="3" xfId="0" applyFont="1" applyFill="1" applyBorder="1" applyAlignment="1">
      <alignment horizontal="center" vertical="center" wrapText="1" readingOrder="1"/>
    </xf>
    <xf numFmtId="0" fontId="9" fillId="11" borderId="13" xfId="0" applyFont="1" applyFill="1" applyBorder="1" applyAlignment="1">
      <alignment horizontal="center" vertical="center" wrapText="1" readingOrder="1"/>
    </xf>
    <xf numFmtId="0" fontId="9" fillId="11" borderId="9" xfId="0" applyFont="1" applyFill="1" applyBorder="1" applyAlignment="1">
      <alignment horizontal="center" vertical="center" wrapText="1" readingOrder="1"/>
    </xf>
    <xf numFmtId="0" fontId="47" fillId="11" borderId="1" xfId="0" applyFont="1" applyFill="1" applyBorder="1" applyAlignment="1">
      <alignment horizontal="center" vertical="top" wrapText="1"/>
    </xf>
    <xf numFmtId="0" fontId="39" fillId="11" borderId="1" xfId="0" applyFont="1" applyFill="1" applyBorder="1" applyAlignment="1">
      <alignment horizontal="center" vertical="center" wrapText="1"/>
    </xf>
    <xf numFmtId="0" fontId="39" fillId="11" borderId="1" xfId="0" applyFont="1" applyFill="1" applyBorder="1" applyAlignment="1">
      <alignment horizontal="center" vertical="center"/>
    </xf>
    <xf numFmtId="0" fontId="9" fillId="11" borderId="14" xfId="0" applyFont="1" applyFill="1" applyBorder="1" applyAlignment="1">
      <alignment horizontal="center" vertical="center" wrapText="1" readingOrder="1"/>
    </xf>
    <xf numFmtId="0" fontId="9" fillId="11" borderId="18" xfId="0" applyFont="1" applyFill="1" applyBorder="1" applyAlignment="1">
      <alignment horizontal="center" vertical="center" wrapText="1" readingOrder="1"/>
    </xf>
    <xf numFmtId="0" fontId="65" fillId="11" borderId="5" xfId="0" applyFont="1" applyFill="1" applyBorder="1" applyAlignment="1">
      <alignment horizontal="center" vertical="center" wrapText="1" readingOrder="1"/>
    </xf>
    <xf numFmtId="0" fontId="65" fillId="11" borderId="16" xfId="0" applyFont="1" applyFill="1" applyBorder="1" applyAlignment="1">
      <alignment horizontal="center" vertical="center" wrapText="1" readingOrder="1"/>
    </xf>
    <xf numFmtId="0" fontId="39" fillId="11" borderId="13" xfId="0" applyFont="1" applyFill="1" applyBorder="1" applyAlignment="1">
      <alignment horizontal="center" vertical="center" wrapText="1"/>
    </xf>
    <xf numFmtId="0" fontId="39" fillId="11" borderId="9" xfId="0" applyFont="1" applyFill="1" applyBorder="1" applyAlignment="1">
      <alignment horizontal="center" vertical="center" wrapText="1"/>
    </xf>
    <xf numFmtId="0" fontId="65" fillId="11" borderId="3" xfId="0" applyFont="1" applyFill="1" applyBorder="1" applyAlignment="1">
      <alignment horizontal="center" vertical="center" wrapText="1" readingOrder="1"/>
    </xf>
    <xf numFmtId="0" fontId="65" fillId="11" borderId="13" xfId="0" applyFont="1" applyFill="1" applyBorder="1" applyAlignment="1">
      <alignment horizontal="center" vertical="center" wrapText="1" readingOrder="1"/>
    </xf>
    <xf numFmtId="0" fontId="65" fillId="11" borderId="9" xfId="0" applyFont="1" applyFill="1" applyBorder="1" applyAlignment="1">
      <alignment horizontal="center" vertical="center" wrapText="1" readingOrder="1"/>
    </xf>
    <xf numFmtId="0" fontId="9" fillId="11" borderId="15" xfId="0" applyFont="1" applyFill="1" applyBorder="1" applyAlignment="1">
      <alignment horizontal="center" vertical="center" wrapText="1" readingOrder="1"/>
    </xf>
    <xf numFmtId="0" fontId="9" fillId="11" borderId="8" xfId="0" applyFont="1" applyFill="1" applyBorder="1" applyAlignment="1">
      <alignment horizontal="center" vertical="center" wrapText="1" readingOrder="1"/>
    </xf>
    <xf numFmtId="0" fontId="9" fillId="38" borderId="1" xfId="0" applyFont="1" applyFill="1" applyBorder="1" applyAlignment="1">
      <alignment horizontal="center" vertical="center" wrapText="1"/>
    </xf>
    <xf numFmtId="0" fontId="9" fillId="38" borderId="3" xfId="0" applyFont="1" applyFill="1" applyBorder="1" applyAlignment="1">
      <alignment horizontal="center" vertical="center" wrapText="1"/>
    </xf>
    <xf numFmtId="0" fontId="39" fillId="11" borderId="4" xfId="0" applyFont="1" applyFill="1" applyBorder="1" applyAlignment="1">
      <alignment horizontal="center" vertical="center"/>
    </xf>
    <xf numFmtId="0" fontId="39" fillId="11" borderId="21" xfId="0" applyFont="1" applyFill="1" applyBorder="1" applyAlignment="1">
      <alignment horizontal="center" vertical="center"/>
    </xf>
    <xf numFmtId="0" fontId="39" fillId="11" borderId="4" xfId="0" applyFont="1" applyFill="1" applyBorder="1" applyAlignment="1">
      <alignment horizontal="center" vertical="center" wrapText="1"/>
    </xf>
    <xf numFmtId="0" fontId="11" fillId="11" borderId="1" xfId="0" applyFont="1" applyFill="1" applyBorder="1" applyAlignment="1">
      <alignment horizontal="center" vertical="center" wrapText="1"/>
    </xf>
  </cellXfs>
  <cellStyles count="11">
    <cellStyle name="Comma" xfId="1" builtinId="3"/>
    <cellStyle name="Comma 2" xfId="10" xr:uid="{BDD9B5FC-8095-46DD-AD75-18B884665E2F}"/>
    <cellStyle name="Comma 2 2" xfId="4" xr:uid="{7A2FB7A2-1339-4EE3-AB30-3B7F5CBC0BE9}"/>
    <cellStyle name="Comma 3" xfId="8" xr:uid="{7C280FF4-CE0C-4467-BE2D-5B6C6468F182}"/>
    <cellStyle name="Normal" xfId="0" builtinId="0"/>
    <cellStyle name="Normal 2" xfId="5" xr:uid="{BD4DCD63-472A-4B9D-994B-69934228C105}"/>
    <cellStyle name="Normal 2 2" xfId="2" xr:uid="{93BC7E75-DE1C-45F5-BB7C-93CF9077DB30}"/>
    <cellStyle name="Normal 4" xfId="3" xr:uid="{68B15A1B-DA1B-4F79-B0E8-CCCEB9984C3E}"/>
    <cellStyle name="Normal 4 2" xfId="7" xr:uid="{455585FE-9C17-4114-AEFE-762CED2343C4}"/>
    <cellStyle name="Percent 4" xfId="6" xr:uid="{32E7A962-F366-4ACD-B3BA-17A12F3C8234}"/>
    <cellStyle name="Percent 4 2" xfId="9" xr:uid="{2ADECAD1-A7A2-42E2-8D75-3B87F9C7C0D8}"/>
  </cellStyles>
  <dxfs count="0"/>
  <tableStyles count="1" defaultTableStyle="TableStyleMedium2" defaultPivotStyle="PivotStyleLight16">
    <tableStyle name="Invisible" pivot="0" table="0" count="0" xr9:uid="{E74B86EF-6475-4F3B-B5C3-C375178F1F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customschemas.google.com/relationships/workbookmetadata" Target="metadata"/><Relationship Id="rId4" Type="http://schemas.openxmlformats.org/officeDocument/2006/relationships/worksheet" Target="worksheets/sheet4.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ohita Joshi" id="{22F7CE39-D49C-4A69-B419-E09881459C0A}" userId="S::mjoshi_unfpa.org#ext#@unhcr365.onmicrosoft.com::8fe3e8e5-ca22-4558-a01d-9878e523a1da" providerId="AD"/>
  <person displayName="Vicken Ashkarian" id="{9EA5DB3F-74AE-4A00-B031-B50BDBB7DA10}" userId="S::vashkarian_unicef.org#ext#@unhcr365.onmicrosoft.com::4fa0d7a6-19d8-43b0-855d-e3460e496c3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2" dT="2024-12-20T16:34:39.14" personId="{9EA5DB3F-74AE-4A00-B031-B50BDBB7DA10}" id="{CAAC2786-50F8-49D6-9921-58606BEB4226}">
    <text>This corresponds to the Children Targeted in CP (without Adults)</text>
  </threadedComment>
</ThreadedComments>
</file>

<file path=xl/threadedComments/threadedComment2.xml><?xml version="1.0" encoding="utf-8"?>
<ThreadedComments xmlns="http://schemas.microsoft.com/office/spreadsheetml/2018/threadedcomments" xmlns:x="http://schemas.openxmlformats.org/spreadsheetml/2006/main">
  <threadedComment ref="B275" dT="2025-02-11T07:47:19.13" personId="{22F7CE39-D49C-4A69-B419-E09881459C0A}" id="{35646934-C7D3-4B41-953D-87B37F905B77}">
    <text>Please change this numbering to 3.1.14 as above is 3.1.13 too</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abSelected="1" workbookViewId="0">
      <selection activeCell="A27" sqref="A27"/>
    </sheetView>
  </sheetViews>
  <sheetFormatPr defaultColWidth="14.42578125" defaultRowHeight="15" customHeight="1" x14ac:dyDescent="0.25"/>
  <cols>
    <col min="1" max="1" width="210" bestFit="1" customWidth="1"/>
    <col min="2" max="26" width="8.5703125" customWidth="1"/>
  </cols>
  <sheetData>
    <row r="1" spans="1:1" ht="14.25" customHeight="1" x14ac:dyDescent="0.25">
      <c r="A1" s="1" t="s">
        <v>0</v>
      </c>
    </row>
    <row r="2" spans="1:1" ht="14.25" customHeight="1" x14ac:dyDescent="0.25">
      <c r="A2" s="1" t="s">
        <v>1</v>
      </c>
    </row>
    <row r="3" spans="1:1" ht="14.25" customHeight="1" x14ac:dyDescent="0.25">
      <c r="A3" s="1" t="s">
        <v>2</v>
      </c>
    </row>
    <row r="4" spans="1:1" ht="14.25" customHeight="1" x14ac:dyDescent="0.25">
      <c r="A4" s="1" t="s">
        <v>3</v>
      </c>
    </row>
    <row r="5" spans="1:1" ht="14.25" customHeight="1" x14ac:dyDescent="0.25">
      <c r="A5" s="1" t="s">
        <v>4</v>
      </c>
    </row>
    <row r="6" spans="1:1" ht="14.25" customHeight="1" x14ac:dyDescent="0.25">
      <c r="A6" s="1" t="s">
        <v>5</v>
      </c>
    </row>
    <row r="7" spans="1:1" ht="14.25" customHeight="1" x14ac:dyDescent="0.25">
      <c r="A7" s="1" t="s">
        <v>6</v>
      </c>
    </row>
    <row r="8" spans="1:1" ht="14.25" customHeight="1" x14ac:dyDescent="0.25">
      <c r="A8" s="1" t="s">
        <v>7</v>
      </c>
    </row>
    <row r="9" spans="1:1" ht="14.25" customHeight="1" x14ac:dyDescent="0.25">
      <c r="A9" s="1" t="s">
        <v>8</v>
      </c>
    </row>
    <row r="10" spans="1:1" ht="14.25" customHeight="1" x14ac:dyDescent="0.25">
      <c r="A10" s="1" t="s">
        <v>9</v>
      </c>
    </row>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customSheetViews>
    <customSheetView guid="{845427D3-E124-4671-BCD9-00282AEF047B}">
      <selection activeCell="A15" sqref="A15"/>
      <pageMargins left="0" right="0" top="0" bottom="0" header="0" footer="0"/>
      <pageSetup orientation="landscape"/>
    </customSheetView>
    <customSheetView guid="{77FF8502-E7CD-4325-B3EE-45F49F15CB38}">
      <selection activeCell="A15" sqref="A15"/>
      <pageMargins left="0" right="0" top="0" bottom="0" header="0" footer="0"/>
      <pageSetup orientation="landscape"/>
    </customSheetView>
    <customSheetView guid="{34C2E545-C6FA-4568-A741-76603DCFCF88}">
      <pageMargins left="0" right="0" top="0" bottom="0" header="0" footer="0"/>
      <pageSetup orientation="landscape"/>
    </customSheetView>
    <customSheetView guid="{05B32839-FF56-4A8D-A42F-5656A9693D79}">
      <selection activeCell="A15" sqref="A15"/>
      <pageMargins left="0" right="0" top="0" bottom="0" header="0" footer="0"/>
      <pageSetup orientation="landscape"/>
    </customSheetView>
  </customSheetView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DDBF-B73D-465B-B3D8-BABF124ADADF}">
  <dimension ref="A1:K9"/>
  <sheetViews>
    <sheetView workbookViewId="0"/>
  </sheetViews>
  <sheetFormatPr defaultRowHeight="15" x14ac:dyDescent="0.25"/>
  <cols>
    <col min="1" max="1" width="15.85546875" bestFit="1" customWidth="1"/>
    <col min="10" max="11" width="12.85546875" bestFit="1" customWidth="1"/>
  </cols>
  <sheetData>
    <row r="1" spans="1:11" x14ac:dyDescent="0.25">
      <c r="A1" s="175" t="s">
        <v>10</v>
      </c>
    </row>
    <row r="2" spans="1:11" x14ac:dyDescent="0.25">
      <c r="A2" s="175" t="s">
        <v>11</v>
      </c>
    </row>
    <row r="3" spans="1:11" ht="15.75" thickBot="1" x14ac:dyDescent="0.3">
      <c r="A3" s="175" t="s">
        <v>12</v>
      </c>
    </row>
    <row r="4" spans="1:11" ht="15.75" thickBot="1" x14ac:dyDescent="0.3">
      <c r="A4" s="175" t="s">
        <v>13</v>
      </c>
      <c r="I4" s="1"/>
      <c r="J4" s="521" t="s">
        <v>24</v>
      </c>
      <c r="K4" s="522" t="s">
        <v>25</v>
      </c>
    </row>
    <row r="5" spans="1:11" x14ac:dyDescent="0.25">
      <c r="A5" s="175" t="s">
        <v>14</v>
      </c>
      <c r="I5" s="1" t="s">
        <v>394</v>
      </c>
      <c r="J5" s="527">
        <v>111424643</v>
      </c>
      <c r="K5" s="528" t="s">
        <v>27</v>
      </c>
    </row>
    <row r="6" spans="1:11" ht="15.75" thickBot="1" x14ac:dyDescent="0.3">
      <c r="I6" s="1" t="s">
        <v>12</v>
      </c>
      <c r="J6" s="523">
        <v>27669273</v>
      </c>
      <c r="K6" s="524" t="s">
        <v>30</v>
      </c>
    </row>
    <row r="7" spans="1:11" ht="15.75" thickBot="1" x14ac:dyDescent="0.3">
      <c r="I7" s="1" t="s">
        <v>11</v>
      </c>
      <c r="J7" s="523">
        <v>44410300</v>
      </c>
      <c r="K7" s="524" t="s">
        <v>31</v>
      </c>
    </row>
    <row r="8" spans="1:11" x14ac:dyDescent="0.25">
      <c r="I8" s="1" t="s">
        <v>334</v>
      </c>
      <c r="J8" s="525">
        <v>183504216</v>
      </c>
      <c r="K8" s="525">
        <v>27000000</v>
      </c>
    </row>
    <row r="9" spans="1:11" x14ac:dyDescent="0.25">
      <c r="I9" s="97"/>
      <c r="J9" s="97" t="s">
        <v>395</v>
      </c>
      <c r="K9" s="526">
        <f>K8+J8</f>
        <v>210504216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0CDA-7CF4-4F37-9E58-AEE9B67C8757}">
  <sheetPr>
    <pageSetUpPr fitToPage="1"/>
  </sheetPr>
  <dimension ref="A1:N46"/>
  <sheetViews>
    <sheetView workbookViewId="0"/>
  </sheetViews>
  <sheetFormatPr defaultColWidth="8.7109375" defaultRowHeight="15" customHeight="1" x14ac:dyDescent="0.25"/>
  <cols>
    <col min="1" max="1" width="30.5703125" style="55" customWidth="1"/>
    <col min="2" max="2" width="40.5703125" style="55" customWidth="1"/>
    <col min="3" max="5" width="15.85546875" style="55" customWidth="1"/>
    <col min="6" max="6" width="15.85546875" style="58" customWidth="1"/>
    <col min="7" max="8" width="15.85546875" style="55" customWidth="1"/>
    <col min="9" max="9" width="17.7109375" style="107" customWidth="1"/>
    <col min="10" max="10" width="12.7109375" style="55" bestFit="1" customWidth="1"/>
    <col min="11" max="11" width="13" style="55" bestFit="1" customWidth="1"/>
    <col min="12" max="12" width="14.85546875" style="55" bestFit="1" customWidth="1"/>
    <col min="13" max="13" width="15.7109375" style="55" customWidth="1"/>
    <col min="14" max="16384" width="8.7109375" style="55"/>
  </cols>
  <sheetData>
    <row r="1" spans="1:14" x14ac:dyDescent="0.25">
      <c r="A1" s="59" t="s">
        <v>396</v>
      </c>
      <c r="B1" s="60" t="s">
        <v>15</v>
      </c>
      <c r="C1" s="96"/>
      <c r="D1" s="97"/>
      <c r="E1" s="97"/>
      <c r="F1" s="98"/>
      <c r="G1" s="97"/>
      <c r="H1" s="97"/>
      <c r="I1" s="108"/>
      <c r="J1" s="97"/>
      <c r="K1" s="97"/>
      <c r="L1" s="97"/>
      <c r="M1" s="97"/>
      <c r="N1" s="97"/>
    </row>
    <row r="2" spans="1:14" x14ac:dyDescent="0.25">
      <c r="A2" s="61" t="s">
        <v>16</v>
      </c>
      <c r="B2" s="60" t="s">
        <v>17</v>
      </c>
      <c r="C2" s="96"/>
      <c r="D2" s="97"/>
      <c r="E2" s="97"/>
      <c r="F2" s="98"/>
      <c r="G2" s="97"/>
      <c r="H2" s="97"/>
      <c r="I2" s="108"/>
      <c r="J2" s="97"/>
      <c r="K2" s="97"/>
      <c r="L2" s="97"/>
      <c r="M2" s="97"/>
      <c r="N2" s="97"/>
    </row>
    <row r="3" spans="1:14" x14ac:dyDescent="0.25">
      <c r="A3" s="61" t="s">
        <v>18</v>
      </c>
      <c r="B3" s="62" t="s">
        <v>19</v>
      </c>
      <c r="C3" s="96"/>
      <c r="D3" s="97"/>
      <c r="E3" s="97"/>
      <c r="F3" s="98"/>
      <c r="G3" s="97"/>
      <c r="H3" s="97"/>
      <c r="I3" s="108"/>
      <c r="J3" s="97"/>
      <c r="K3" s="97"/>
      <c r="L3" s="97"/>
      <c r="M3" s="97"/>
      <c r="N3" s="97"/>
    </row>
    <row r="4" spans="1:14" x14ac:dyDescent="0.25">
      <c r="A4" s="61" t="s">
        <v>20</v>
      </c>
      <c r="B4" s="62" t="s">
        <v>21</v>
      </c>
      <c r="C4" s="96"/>
      <c r="D4" s="97"/>
      <c r="E4" s="97"/>
      <c r="F4" s="98"/>
      <c r="G4" s="97"/>
      <c r="H4" s="97"/>
      <c r="I4" s="108"/>
      <c r="J4" s="97"/>
      <c r="K4" s="97"/>
      <c r="L4" s="97"/>
      <c r="M4" s="97"/>
      <c r="N4" s="97"/>
    </row>
    <row r="5" spans="1:14" ht="45" x14ac:dyDescent="0.25">
      <c r="A5" s="61" t="s">
        <v>22</v>
      </c>
      <c r="B5" s="62" t="s">
        <v>23</v>
      </c>
      <c r="C5" s="96"/>
      <c r="D5" s="97"/>
      <c r="E5" s="97"/>
      <c r="F5" s="98"/>
      <c r="G5" s="97"/>
      <c r="H5" s="97"/>
      <c r="I5" s="108"/>
      <c r="J5" s="97"/>
      <c r="K5" s="97"/>
      <c r="L5" s="97"/>
      <c r="M5" s="97"/>
      <c r="N5" s="97"/>
    </row>
    <row r="6" spans="1:14" x14ac:dyDescent="0.25">
      <c r="A6" s="96"/>
      <c r="B6" s="96"/>
      <c r="C6" s="96"/>
      <c r="D6" s="534"/>
      <c r="E6" s="97"/>
      <c r="F6" s="98"/>
      <c r="G6" s="97"/>
      <c r="H6" s="97"/>
      <c r="I6" s="108"/>
      <c r="J6" s="97"/>
      <c r="K6" s="97"/>
      <c r="L6" s="97"/>
      <c r="M6" s="97"/>
      <c r="N6" s="97"/>
    </row>
    <row r="7" spans="1:14" x14ac:dyDescent="0.25">
      <c r="A7" s="143"/>
      <c r="B7" s="143"/>
      <c r="C7" s="63">
        <v>2024</v>
      </c>
      <c r="D7" s="64">
        <v>2025</v>
      </c>
      <c r="E7" s="108"/>
      <c r="F7" s="97"/>
      <c r="G7" s="97"/>
      <c r="H7" s="97"/>
      <c r="I7" s="108"/>
      <c r="J7" s="97"/>
      <c r="K7" s="1" t="s">
        <v>334</v>
      </c>
      <c r="N7" s="97"/>
    </row>
    <row r="8" spans="1:14" x14ac:dyDescent="0.25">
      <c r="A8" s="144" t="s">
        <v>26</v>
      </c>
      <c r="B8" s="144"/>
      <c r="C8" s="145">
        <v>207158628.90000001</v>
      </c>
      <c r="D8" s="146">
        <f>L39</f>
        <v>183504215.78799999</v>
      </c>
      <c r="E8" s="97"/>
      <c r="F8" s="97"/>
      <c r="G8" s="97"/>
      <c r="H8" s="97"/>
      <c r="I8" s="108"/>
      <c r="J8" s="97"/>
      <c r="N8" s="97"/>
    </row>
    <row r="9" spans="1:14" x14ac:dyDescent="0.25">
      <c r="A9" s="147" t="s">
        <v>28</v>
      </c>
      <c r="B9" s="147"/>
      <c r="C9" s="65">
        <v>0.69</v>
      </c>
      <c r="D9" s="66">
        <v>0.85</v>
      </c>
      <c r="E9" s="97"/>
      <c r="F9" s="97"/>
      <c r="G9" s="97"/>
      <c r="H9" s="97"/>
      <c r="I9" s="108"/>
      <c r="J9" s="97"/>
      <c r="N9" s="97"/>
    </row>
    <row r="10" spans="1:14" x14ac:dyDescent="0.25">
      <c r="A10" s="147" t="s">
        <v>29</v>
      </c>
      <c r="B10" s="147"/>
      <c r="C10" s="65">
        <v>0.31</v>
      </c>
      <c r="D10" s="66">
        <v>0.15</v>
      </c>
      <c r="E10" s="97"/>
      <c r="F10" s="97"/>
      <c r="G10" s="97"/>
      <c r="H10" s="97"/>
      <c r="I10" s="108"/>
      <c r="J10" s="97"/>
      <c r="N10" s="97"/>
    </row>
    <row r="11" spans="1:14" x14ac:dyDescent="0.25">
      <c r="A11" s="148"/>
      <c r="B11" s="149"/>
      <c r="C11" s="149"/>
      <c r="D11" s="143"/>
      <c r="E11" s="97"/>
      <c r="F11" s="97"/>
      <c r="G11" s="97"/>
      <c r="H11" s="97"/>
      <c r="I11" s="108"/>
      <c r="J11" s="97"/>
      <c r="N11" s="97"/>
    </row>
    <row r="12" spans="1:14" x14ac:dyDescent="0.25">
      <c r="A12" s="143"/>
      <c r="B12" s="95" t="s">
        <v>32</v>
      </c>
      <c r="C12" s="94" t="s">
        <v>33</v>
      </c>
      <c r="D12" s="95" t="s">
        <v>34</v>
      </c>
      <c r="E12" s="97"/>
      <c r="F12" s="97"/>
      <c r="G12" s="108"/>
      <c r="H12" s="97"/>
      <c r="I12" s="97"/>
      <c r="J12" s="97"/>
      <c r="N12" s="97"/>
    </row>
    <row r="13" spans="1:14" s="97" customFormat="1" x14ac:dyDescent="0.25">
      <c r="A13" s="150" t="s">
        <v>35</v>
      </c>
      <c r="B13" s="151">
        <f>SUM(B14:B19)</f>
        <v>3235660.7</v>
      </c>
      <c r="C13" s="152">
        <f>SUM(C14:C19)</f>
        <v>1579466.6082163164</v>
      </c>
      <c r="D13" s="153">
        <f>SUM(D14:D19)</f>
        <v>1502655</v>
      </c>
      <c r="F13" s="438"/>
      <c r="G13" s="108"/>
    </row>
    <row r="14" spans="1:14" x14ac:dyDescent="0.25">
      <c r="A14" s="147" t="s">
        <v>36</v>
      </c>
      <c r="B14" s="166">
        <f>PIN!D4</f>
        <v>1099997</v>
      </c>
      <c r="C14" s="154">
        <v>1086998.0722844235</v>
      </c>
      <c r="D14" s="67">
        <f>PIN!E4</f>
        <v>856533</v>
      </c>
      <c r="E14" s="99"/>
      <c r="F14" s="97"/>
      <c r="G14" s="108"/>
      <c r="H14" s="97"/>
      <c r="I14" s="97"/>
      <c r="J14" s="97"/>
      <c r="K14" s="97"/>
      <c r="L14" s="97"/>
      <c r="M14" s="97"/>
      <c r="N14" s="97"/>
    </row>
    <row r="15" spans="1:14" x14ac:dyDescent="0.25">
      <c r="A15" s="147" t="s">
        <v>37</v>
      </c>
      <c r="B15" s="162">
        <f>PIN!D3</f>
        <v>1833877</v>
      </c>
      <c r="C15" s="154">
        <v>371536.68092616124</v>
      </c>
      <c r="D15" s="67">
        <f>PIN!E3</f>
        <v>516395</v>
      </c>
      <c r="E15" s="97"/>
      <c r="F15" s="97"/>
      <c r="G15" s="108"/>
      <c r="H15" s="97"/>
      <c r="I15" s="97"/>
      <c r="J15" s="97"/>
      <c r="K15" s="97"/>
      <c r="L15" s="97"/>
      <c r="M15" s="97"/>
      <c r="N15" s="97"/>
    </row>
    <row r="16" spans="1:14" x14ac:dyDescent="0.25">
      <c r="A16" s="147" t="s">
        <v>38</v>
      </c>
      <c r="B16" s="162">
        <f>PIN!D5</f>
        <v>19206</v>
      </c>
      <c r="C16" s="154">
        <v>22624.681208053691</v>
      </c>
      <c r="D16" s="67">
        <f>PIN!E5</f>
        <v>19206</v>
      </c>
      <c r="E16" s="68"/>
      <c r="F16" s="97"/>
      <c r="G16" s="108"/>
      <c r="H16" s="97"/>
      <c r="I16" s="97"/>
      <c r="J16" s="97"/>
      <c r="K16" s="97"/>
      <c r="L16" s="97"/>
      <c r="M16" s="97"/>
      <c r="N16" s="97"/>
    </row>
    <row r="17" spans="1:14" x14ac:dyDescent="0.25">
      <c r="A17" s="147" t="s">
        <v>39</v>
      </c>
      <c r="B17" s="162">
        <f>PIN!D6</f>
        <v>169616</v>
      </c>
      <c r="C17" s="154">
        <v>43290.173797678282</v>
      </c>
      <c r="D17" s="67">
        <f>PIN!E6</f>
        <v>59052</v>
      </c>
      <c r="E17" s="100"/>
      <c r="F17" s="97"/>
      <c r="G17" s="108"/>
      <c r="H17" s="97"/>
      <c r="I17" s="97"/>
      <c r="J17" s="97"/>
      <c r="K17" s="97"/>
      <c r="L17" s="97"/>
      <c r="M17" s="97"/>
      <c r="N17" s="97"/>
    </row>
    <row r="18" spans="1:14" x14ac:dyDescent="0.25">
      <c r="A18" s="147" t="s">
        <v>40</v>
      </c>
      <c r="B18" s="162">
        <f>PIN!D7</f>
        <v>102945</v>
      </c>
      <c r="C18" s="154">
        <v>42647</v>
      </c>
      <c r="D18" s="67">
        <f>PIN!E7</f>
        <v>44969</v>
      </c>
      <c r="E18" s="98"/>
      <c r="F18" s="97"/>
      <c r="G18" s="108"/>
      <c r="H18" s="97"/>
      <c r="I18" s="97"/>
      <c r="J18" s="97"/>
      <c r="K18" s="97"/>
      <c r="L18" s="97"/>
      <c r="M18" s="97"/>
      <c r="N18" s="97"/>
    </row>
    <row r="19" spans="1:14" x14ac:dyDescent="0.25">
      <c r="A19" s="155" t="s">
        <v>41</v>
      </c>
      <c r="B19" s="162">
        <f>PIN!D8</f>
        <v>10019.699999999999</v>
      </c>
      <c r="C19" s="156">
        <v>12370</v>
      </c>
      <c r="D19" s="157">
        <f>PIN!E8</f>
        <v>6500</v>
      </c>
      <c r="E19" s="98"/>
      <c r="F19" s="97"/>
      <c r="G19" s="108"/>
      <c r="H19" s="97"/>
      <c r="I19" s="97"/>
      <c r="J19" s="97"/>
      <c r="K19" s="97"/>
      <c r="L19" s="97"/>
      <c r="M19" s="97"/>
      <c r="N19" s="97"/>
    </row>
    <row r="20" spans="1:14" ht="75" x14ac:dyDescent="0.25">
      <c r="A20" s="158" t="s">
        <v>42</v>
      </c>
      <c r="B20" s="159" t="s">
        <v>43</v>
      </c>
      <c r="C20" s="160"/>
      <c r="D20" s="161"/>
      <c r="E20" s="98"/>
      <c r="F20" s="97"/>
      <c r="G20" s="97"/>
      <c r="H20" s="97"/>
      <c r="I20" s="108"/>
      <c r="J20" s="97"/>
      <c r="K20" s="97"/>
      <c r="L20" s="97"/>
      <c r="M20" s="97"/>
      <c r="N20" s="97"/>
    </row>
    <row r="21" spans="1:14" ht="75" x14ac:dyDescent="0.25">
      <c r="A21" s="70" t="s">
        <v>42</v>
      </c>
      <c r="B21" s="71" t="s">
        <v>43</v>
      </c>
      <c r="C21" s="72"/>
      <c r="D21" s="73"/>
      <c r="E21" s="97"/>
      <c r="F21" s="98"/>
      <c r="G21" s="97"/>
      <c r="H21" s="97"/>
      <c r="I21" s="108"/>
      <c r="J21" s="97"/>
      <c r="K21" s="97"/>
      <c r="L21" s="97"/>
      <c r="M21" s="97"/>
      <c r="N21" s="97"/>
    </row>
    <row r="22" spans="1:14" s="97" customFormat="1" x14ac:dyDescent="0.25">
      <c r="A22" s="140"/>
      <c r="B22" s="108"/>
      <c r="C22" s="141"/>
      <c r="D22" s="142"/>
      <c r="F22" s="98"/>
      <c r="I22" s="108"/>
    </row>
    <row r="23" spans="1:14" s="97" customFormat="1" x14ac:dyDescent="0.25">
      <c r="A23" s="140"/>
      <c r="B23" s="108"/>
      <c r="C23" s="141"/>
      <c r="D23" s="142"/>
      <c r="F23" s="98"/>
      <c r="I23" s="108"/>
    </row>
    <row r="24" spans="1:14" x14ac:dyDescent="0.25">
      <c r="A24" s="101"/>
      <c r="B24" s="96"/>
      <c r="C24" s="97"/>
      <c r="D24" s="97"/>
      <c r="E24" s="97"/>
      <c r="F24" s="98"/>
      <c r="G24" s="97"/>
      <c r="H24" s="97"/>
      <c r="I24" s="108"/>
      <c r="J24" s="97"/>
      <c r="K24" s="97"/>
      <c r="L24" s="97"/>
      <c r="M24" s="97"/>
      <c r="N24" s="97"/>
    </row>
    <row r="25" spans="1:14" s="56" customFormat="1" x14ac:dyDescent="0.25">
      <c r="A25" s="97"/>
      <c r="B25" s="97"/>
      <c r="C25" s="547">
        <v>2024</v>
      </c>
      <c r="D25" s="548"/>
      <c r="E25" s="549"/>
      <c r="F25" s="535">
        <v>2025</v>
      </c>
      <c r="G25" s="536"/>
      <c r="H25" s="537"/>
      <c r="I25" s="535">
        <v>2025</v>
      </c>
      <c r="J25" s="536"/>
      <c r="K25" s="537"/>
      <c r="L25" s="517"/>
      <c r="M25" s="517"/>
      <c r="N25" s="517"/>
    </row>
    <row r="26" spans="1:14" s="57" customFormat="1" ht="30" x14ac:dyDescent="0.25">
      <c r="A26" s="97"/>
      <c r="B26" s="97"/>
      <c r="C26" s="74" t="s">
        <v>44</v>
      </c>
      <c r="D26" s="74" t="s">
        <v>28</v>
      </c>
      <c r="E26" s="74" t="s">
        <v>29</v>
      </c>
      <c r="F26" s="75" t="s">
        <v>44</v>
      </c>
      <c r="G26" s="76" t="s">
        <v>28</v>
      </c>
      <c r="H26" s="76" t="s">
        <v>29</v>
      </c>
      <c r="I26" s="134" t="s">
        <v>45</v>
      </c>
      <c r="J26" s="135" t="s">
        <v>12</v>
      </c>
      <c r="K26" s="135" t="s">
        <v>11</v>
      </c>
      <c r="L26" s="518"/>
      <c r="M26" s="518"/>
      <c r="N26" s="518"/>
    </row>
    <row r="27" spans="1:14" ht="56.25" customHeight="1" x14ac:dyDescent="0.25">
      <c r="A27" s="554" t="s">
        <v>46</v>
      </c>
      <c r="B27" s="553"/>
      <c r="C27" s="553"/>
      <c r="D27" s="553"/>
      <c r="E27" s="553"/>
      <c r="F27" s="553"/>
      <c r="G27" s="553"/>
      <c r="H27" s="555"/>
      <c r="I27" s="138">
        <f>SUM(I28:I30)</f>
        <v>65655804</v>
      </c>
      <c r="J27" s="138">
        <f>SUM(J28:J30)</f>
        <v>738900</v>
      </c>
      <c r="K27" s="138">
        <v>2350000</v>
      </c>
      <c r="L27" s="97"/>
      <c r="M27" s="97"/>
      <c r="N27" s="97"/>
    </row>
    <row r="28" spans="1:14" ht="27" customHeight="1" x14ac:dyDescent="0.25">
      <c r="A28" s="538" t="s">
        <v>47</v>
      </c>
      <c r="B28" s="538"/>
      <c r="C28" s="77">
        <v>25947950</v>
      </c>
      <c r="D28" s="78">
        <v>0.8</v>
      </c>
      <c r="E28" s="78">
        <v>0.2</v>
      </c>
      <c r="F28" s="79">
        <f>SUM(I28:K28)</f>
        <v>26817804</v>
      </c>
      <c r="G28" s="80">
        <v>0</v>
      </c>
      <c r="H28" s="80">
        <v>1</v>
      </c>
      <c r="I28" s="136">
        <v>26123004</v>
      </c>
      <c r="J28" s="136">
        <v>694800</v>
      </c>
      <c r="K28" s="136"/>
      <c r="L28" s="97"/>
      <c r="M28" s="97"/>
      <c r="N28" s="97"/>
    </row>
    <row r="29" spans="1:14" ht="39" customHeight="1" x14ac:dyDescent="0.25">
      <c r="A29" s="538" t="s">
        <v>48</v>
      </c>
      <c r="B29" s="538"/>
      <c r="C29" s="77">
        <v>40643227.700000003</v>
      </c>
      <c r="D29" s="81">
        <v>0.1</v>
      </c>
      <c r="E29" s="78">
        <v>0.9</v>
      </c>
      <c r="F29" s="79">
        <f>SUM(I29:K29)</f>
        <v>41926900</v>
      </c>
      <c r="G29" s="82">
        <v>0</v>
      </c>
      <c r="H29" s="80">
        <v>1</v>
      </c>
      <c r="I29" s="543">
        <v>39532800</v>
      </c>
      <c r="J29" s="79">
        <v>44100</v>
      </c>
      <c r="K29" s="79">
        <v>2350000</v>
      </c>
      <c r="L29" s="97"/>
      <c r="M29" s="97"/>
      <c r="N29" s="97"/>
    </row>
    <row r="30" spans="1:14" ht="40.5" customHeight="1" x14ac:dyDescent="0.25">
      <c r="A30" s="550" t="s">
        <v>49</v>
      </c>
      <c r="B30" s="551"/>
      <c r="C30" s="77"/>
      <c r="D30" s="102"/>
      <c r="E30" s="103"/>
      <c r="F30" s="79">
        <f>SUM(I30:K30)</f>
        <v>0</v>
      </c>
      <c r="G30" s="82">
        <v>0.8</v>
      </c>
      <c r="H30" s="82">
        <v>0.2</v>
      </c>
      <c r="I30" s="544"/>
      <c r="J30" s="79">
        <v>0</v>
      </c>
      <c r="K30" s="79"/>
      <c r="L30" s="97"/>
      <c r="M30" s="97"/>
      <c r="N30" s="97"/>
    </row>
    <row r="31" spans="1:14" ht="48.75" customHeight="1" x14ac:dyDescent="0.25">
      <c r="A31" s="552" t="s">
        <v>50</v>
      </c>
      <c r="B31" s="553"/>
      <c r="C31" s="553"/>
      <c r="D31" s="553"/>
      <c r="E31" s="553"/>
      <c r="F31" s="553"/>
      <c r="G31" s="553"/>
      <c r="H31" s="553"/>
      <c r="I31" s="138">
        <f>SUM(I32:I34)</f>
        <v>15608063.699999999</v>
      </c>
      <c r="J31" s="138">
        <f>SUM(J32:J34)</f>
        <v>8286135</v>
      </c>
      <c r="K31" s="138">
        <v>13848370.890000001</v>
      </c>
      <c r="L31" s="97"/>
      <c r="M31" s="97"/>
      <c r="N31" s="97"/>
    </row>
    <row r="32" spans="1:14" ht="44.25" customHeight="1" x14ac:dyDescent="0.25">
      <c r="A32" s="538" t="s">
        <v>51</v>
      </c>
      <c r="B32" s="538"/>
      <c r="C32" s="83">
        <v>36989875</v>
      </c>
      <c r="D32" s="84">
        <v>0.6</v>
      </c>
      <c r="E32" s="85">
        <v>0.4</v>
      </c>
      <c r="F32" s="79">
        <f>SUM(I32:K32)</f>
        <v>29552688.890000001</v>
      </c>
      <c r="G32" s="82">
        <v>0.6</v>
      </c>
      <c r="H32" s="80">
        <v>0.4</v>
      </c>
      <c r="I32" s="79">
        <v>15495720</v>
      </c>
      <c r="J32" s="79">
        <v>3154584</v>
      </c>
      <c r="K32" s="79">
        <v>10902384.890000001</v>
      </c>
      <c r="L32" s="97"/>
      <c r="M32" s="97"/>
      <c r="N32" s="97"/>
    </row>
    <row r="33" spans="1:14" ht="42" customHeight="1" x14ac:dyDescent="0.25">
      <c r="A33" s="545" t="s">
        <v>52</v>
      </c>
      <c r="B33" s="546"/>
      <c r="C33" s="83">
        <v>14085031.25</v>
      </c>
      <c r="D33" s="84">
        <v>0.6</v>
      </c>
      <c r="E33" s="85">
        <v>0.4</v>
      </c>
      <c r="F33" s="79">
        <f>SUM(I33:K33)</f>
        <v>7811002</v>
      </c>
      <c r="G33" s="86">
        <v>0.6</v>
      </c>
      <c r="H33" s="87">
        <v>0.4</v>
      </c>
      <c r="I33" s="79"/>
      <c r="J33" s="79">
        <v>4865016</v>
      </c>
      <c r="K33" s="109">
        <v>2945986</v>
      </c>
      <c r="L33" s="97"/>
      <c r="M33" s="97"/>
      <c r="N33" s="97"/>
    </row>
    <row r="34" spans="1:14" ht="44.25" customHeight="1" x14ac:dyDescent="0.25">
      <c r="A34" s="539" t="s">
        <v>53</v>
      </c>
      <c r="B34" s="540"/>
      <c r="C34" s="83">
        <v>425000</v>
      </c>
      <c r="D34" s="84">
        <v>0.7</v>
      </c>
      <c r="E34" s="85">
        <v>0.3</v>
      </c>
      <c r="F34" s="79">
        <f>SUM(I34:K34)</f>
        <v>378878.7</v>
      </c>
      <c r="G34" s="89">
        <v>0.7</v>
      </c>
      <c r="H34" s="90">
        <v>0.3</v>
      </c>
      <c r="I34" s="79">
        <v>112343.7</v>
      </c>
      <c r="J34" s="79">
        <v>266535</v>
      </c>
      <c r="K34" s="79"/>
      <c r="L34" s="97"/>
      <c r="M34" s="97"/>
      <c r="N34" s="97"/>
    </row>
    <row r="35" spans="1:14" ht="28.5" customHeight="1" x14ac:dyDescent="0.25">
      <c r="A35" s="541" t="s">
        <v>54</v>
      </c>
      <c r="B35" s="542"/>
      <c r="C35" s="542"/>
      <c r="D35" s="542"/>
      <c r="E35" s="542"/>
      <c r="F35" s="542"/>
      <c r="G35" s="542"/>
      <c r="H35" s="542"/>
      <c r="I35" s="138">
        <f>SUM(I36:I38)</f>
        <v>30160775.399999999</v>
      </c>
      <c r="J35" s="138">
        <f>SUM(J36:J38)</f>
        <v>18644238</v>
      </c>
      <c r="K35" s="137">
        <v>28211928.798</v>
      </c>
      <c r="L35" s="97"/>
      <c r="M35" s="97"/>
      <c r="N35" s="97"/>
    </row>
    <row r="36" spans="1:14" ht="54" customHeight="1" x14ac:dyDescent="0.25">
      <c r="A36" s="538" t="s">
        <v>55</v>
      </c>
      <c r="B36" s="538"/>
      <c r="C36" s="538"/>
      <c r="D36" s="538"/>
      <c r="E36" s="85">
        <v>0.2</v>
      </c>
      <c r="F36" s="88">
        <f>SUM(I36:K36)</f>
        <v>67116942.197999999</v>
      </c>
      <c r="G36" s="91">
        <v>0.8</v>
      </c>
      <c r="H36" s="80">
        <v>0.2</v>
      </c>
      <c r="I36" s="79">
        <v>20260775.399999999</v>
      </c>
      <c r="J36" s="79">
        <v>18644238</v>
      </c>
      <c r="K36" s="79">
        <v>28211928.798</v>
      </c>
      <c r="L36" s="97"/>
      <c r="M36" s="97"/>
      <c r="N36" s="97"/>
    </row>
    <row r="37" spans="1:14" ht="45" customHeight="1" x14ac:dyDescent="0.25">
      <c r="A37" s="538" t="s">
        <v>56</v>
      </c>
      <c r="B37" s="538"/>
      <c r="C37" s="83">
        <v>8500000</v>
      </c>
      <c r="D37" s="84">
        <v>1</v>
      </c>
      <c r="E37" s="85">
        <v>0</v>
      </c>
      <c r="F37" s="88">
        <f>SUM(I37:K37)</f>
        <v>2700000</v>
      </c>
      <c r="G37" s="92">
        <v>1</v>
      </c>
      <c r="H37" s="87">
        <v>0</v>
      </c>
      <c r="I37" s="79">
        <v>2700000</v>
      </c>
      <c r="J37" s="79">
        <v>0</v>
      </c>
      <c r="K37" s="79"/>
      <c r="L37" s="513"/>
      <c r="M37" s="97"/>
      <c r="N37" s="97"/>
    </row>
    <row r="38" spans="1:14" ht="46.5" customHeight="1" x14ac:dyDescent="0.25">
      <c r="A38" s="538" t="s">
        <v>57</v>
      </c>
      <c r="B38" s="538"/>
      <c r="C38" s="83">
        <v>7650000</v>
      </c>
      <c r="D38" s="84">
        <v>1</v>
      </c>
      <c r="E38" s="85">
        <v>0</v>
      </c>
      <c r="F38" s="88">
        <f>SUM(I38:K38)</f>
        <v>7200000</v>
      </c>
      <c r="G38" s="93">
        <v>1</v>
      </c>
      <c r="H38" s="90">
        <v>0</v>
      </c>
      <c r="I38" s="79">
        <v>7200000</v>
      </c>
      <c r="J38" s="79">
        <v>0</v>
      </c>
      <c r="K38" s="79"/>
      <c r="L38" s="97"/>
      <c r="M38" s="97"/>
      <c r="N38" s="97"/>
    </row>
    <row r="39" spans="1:14" ht="26.25" customHeight="1" x14ac:dyDescent="0.25">
      <c r="A39" s="97"/>
      <c r="B39" s="97"/>
      <c r="C39" s="104"/>
      <c r="D39" s="97"/>
      <c r="E39" s="97"/>
      <c r="F39" s="98"/>
      <c r="G39" s="97"/>
      <c r="H39" s="97"/>
      <c r="I39" s="110">
        <f>I27+I31+I35</f>
        <v>111424643.09999999</v>
      </c>
      <c r="J39" s="110">
        <f>J27+J31+J35</f>
        <v>27669273</v>
      </c>
      <c r="K39" s="110">
        <v>44410299.688000001</v>
      </c>
      <c r="L39" s="516">
        <f>SUM(I39:K39)</f>
        <v>183504215.78799999</v>
      </c>
      <c r="M39" s="514"/>
      <c r="N39" s="97"/>
    </row>
    <row r="40" spans="1:14" ht="15.75" x14ac:dyDescent="0.25">
      <c r="A40" s="97"/>
      <c r="B40" s="97"/>
      <c r="C40" s="97"/>
      <c r="D40" s="97"/>
      <c r="E40" s="97"/>
      <c r="F40" s="98"/>
      <c r="G40" s="97"/>
      <c r="H40" s="97"/>
      <c r="I40" s="108"/>
      <c r="J40" s="97"/>
      <c r="K40" s="97"/>
      <c r="L40" s="97"/>
      <c r="M40" s="515"/>
      <c r="N40" s="97"/>
    </row>
    <row r="41" spans="1:14" ht="15" customHeight="1" x14ac:dyDescent="0.25">
      <c r="A41" s="97"/>
      <c r="B41" s="97"/>
      <c r="C41" s="97"/>
      <c r="D41" s="97"/>
      <c r="E41" s="97"/>
      <c r="F41" s="98"/>
      <c r="G41" s="97"/>
      <c r="H41" s="97"/>
      <c r="I41" s="108"/>
      <c r="J41" s="97"/>
      <c r="K41" s="97"/>
      <c r="L41" s="97"/>
      <c r="M41" s="97"/>
      <c r="N41" s="97"/>
    </row>
    <row r="42" spans="1:14" ht="15" customHeight="1" x14ac:dyDescent="0.25">
      <c r="A42" s="97"/>
      <c r="B42" s="97"/>
      <c r="C42" s="97"/>
      <c r="D42" s="97"/>
      <c r="E42" s="97"/>
      <c r="F42" s="98"/>
      <c r="G42" s="97"/>
      <c r="H42" s="97"/>
      <c r="I42" s="108"/>
      <c r="J42" s="97"/>
      <c r="K42" s="97"/>
      <c r="L42" s="97"/>
      <c r="M42" s="97"/>
      <c r="N42" s="97"/>
    </row>
    <row r="44" spans="1:14" x14ac:dyDescent="0.25">
      <c r="A44" s="97"/>
      <c r="B44" s="97"/>
      <c r="C44" s="97"/>
      <c r="D44" s="97"/>
      <c r="E44" s="97"/>
      <c r="F44" s="98"/>
      <c r="G44" s="97"/>
      <c r="H44" s="97"/>
      <c r="I44" s="108"/>
      <c r="J44" s="97"/>
      <c r="K44" s="97"/>
      <c r="L44" s="97"/>
      <c r="M44" s="97"/>
      <c r="N44" s="97"/>
    </row>
    <row r="45" spans="1:14" x14ac:dyDescent="0.25">
      <c r="A45" s="97"/>
      <c r="B45" s="97"/>
      <c r="C45" s="97"/>
      <c r="D45" s="97"/>
      <c r="E45" s="97"/>
      <c r="F45" s="97"/>
      <c r="G45" s="97"/>
      <c r="H45" s="97"/>
      <c r="I45" s="108"/>
      <c r="J45" s="97"/>
      <c r="K45" s="97"/>
      <c r="L45" s="97"/>
      <c r="M45" s="97"/>
      <c r="N45" s="97"/>
    </row>
    <row r="46" spans="1:14" x14ac:dyDescent="0.25">
      <c r="A46" s="97"/>
      <c r="B46" s="97"/>
      <c r="C46" s="97"/>
      <c r="D46" s="97"/>
      <c r="E46" s="97"/>
      <c r="F46" s="98"/>
      <c r="G46" s="97"/>
      <c r="H46" s="97"/>
      <c r="I46" s="108"/>
      <c r="J46" s="97"/>
      <c r="K46" s="97"/>
      <c r="L46" s="97"/>
      <c r="M46" s="97"/>
      <c r="N46" s="97"/>
    </row>
  </sheetData>
  <mergeCells count="17">
    <mergeCell ref="A38:B38"/>
    <mergeCell ref="F25:H25"/>
    <mergeCell ref="C36:D36"/>
    <mergeCell ref="A33:B33"/>
    <mergeCell ref="C25:E25"/>
    <mergeCell ref="A28:B28"/>
    <mergeCell ref="A29:B29"/>
    <mergeCell ref="A30:B30"/>
    <mergeCell ref="A31:H31"/>
    <mergeCell ref="A27:H27"/>
    <mergeCell ref="I25:K25"/>
    <mergeCell ref="A37:B37"/>
    <mergeCell ref="A32:B32"/>
    <mergeCell ref="A34:B34"/>
    <mergeCell ref="A35:H35"/>
    <mergeCell ref="A36:B36"/>
    <mergeCell ref="I29:I30"/>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AA398-8B1A-4E02-B438-F99834481CA9}">
  <dimension ref="A1:R25"/>
  <sheetViews>
    <sheetView workbookViewId="0">
      <selection activeCell="G17" sqref="G17:G18"/>
    </sheetView>
  </sheetViews>
  <sheetFormatPr defaultColWidth="8.85546875" defaultRowHeight="12.75" customHeight="1" x14ac:dyDescent="0.2"/>
  <cols>
    <col min="1" max="3" width="15.5703125" style="124" customWidth="1"/>
    <col min="4" max="4" width="18.140625" style="124" customWidth="1"/>
    <col min="5" max="5" width="15.5703125" style="124" customWidth="1"/>
    <col min="6" max="6" width="19" style="124" customWidth="1"/>
    <col min="7" max="7" width="25.28515625" style="124" customWidth="1"/>
    <col min="8" max="18" width="15.5703125" style="124" customWidth="1"/>
    <col min="19" max="16384" width="8.85546875" style="124"/>
  </cols>
  <sheetData>
    <row r="1" spans="1:18" s="111" customFormat="1" ht="12.75" customHeight="1" x14ac:dyDescent="0.25">
      <c r="A1" s="560" t="s">
        <v>58</v>
      </c>
      <c r="B1" s="560" t="s">
        <v>59</v>
      </c>
      <c r="C1" s="560" t="s">
        <v>60</v>
      </c>
      <c r="D1" s="563" t="s">
        <v>397</v>
      </c>
      <c r="E1" s="560" t="s">
        <v>61</v>
      </c>
      <c r="F1" s="565" t="s">
        <v>398</v>
      </c>
      <c r="G1" s="560" t="s">
        <v>62</v>
      </c>
      <c r="H1" s="560" t="s">
        <v>63</v>
      </c>
      <c r="I1" s="558" t="s">
        <v>61</v>
      </c>
      <c r="J1" s="559"/>
      <c r="K1" s="559"/>
      <c r="L1" s="559"/>
      <c r="M1" s="559"/>
      <c r="N1" s="559"/>
      <c r="O1" s="559"/>
      <c r="P1" s="559"/>
      <c r="Q1" s="559"/>
      <c r="R1" s="559"/>
    </row>
    <row r="2" spans="1:18" s="111" customFormat="1" ht="51.75" customHeight="1" x14ac:dyDescent="0.25">
      <c r="A2" s="561"/>
      <c r="B2" s="561"/>
      <c r="C2" s="562"/>
      <c r="D2" s="564"/>
      <c r="E2" s="562"/>
      <c r="F2" s="566"/>
      <c r="G2" s="561"/>
      <c r="H2" s="561"/>
      <c r="I2" s="112" t="s">
        <v>64</v>
      </c>
      <c r="J2" s="112" t="s">
        <v>65</v>
      </c>
      <c r="K2" s="113" t="s">
        <v>66</v>
      </c>
      <c r="L2" s="113" t="s">
        <v>67</v>
      </c>
      <c r="M2" s="114" t="s">
        <v>68</v>
      </c>
      <c r="N2" s="115" t="s">
        <v>69</v>
      </c>
      <c r="O2" s="114" t="s">
        <v>70</v>
      </c>
      <c r="P2" s="114" t="s">
        <v>71</v>
      </c>
      <c r="Q2" s="114" t="s">
        <v>72</v>
      </c>
      <c r="R2" s="114" t="s">
        <v>73</v>
      </c>
    </row>
    <row r="3" spans="1:18" x14ac:dyDescent="0.2">
      <c r="A3" s="116" t="s">
        <v>74</v>
      </c>
      <c r="B3" s="67">
        <v>3864296</v>
      </c>
      <c r="C3" s="167">
        <v>1833877</v>
      </c>
      <c r="D3" s="463">
        <v>1833877</v>
      </c>
      <c r="E3" s="69">
        <f>250000+180724+85671</f>
        <v>516395</v>
      </c>
      <c r="F3" s="69">
        <f>250000+180724+85671</f>
        <v>516395</v>
      </c>
      <c r="G3" s="465">
        <f>F3/$F$9</f>
        <v>0.37184530301307905</v>
      </c>
      <c r="H3" s="117"/>
      <c r="I3" s="118">
        <f>F4*J3</f>
        <v>386159.33772000001</v>
      </c>
      <c r="J3" s="119">
        <v>0.52</v>
      </c>
      <c r="K3" s="120">
        <f>L3*F3</f>
        <v>247869.59999999998</v>
      </c>
      <c r="L3" s="121">
        <v>0.48</v>
      </c>
      <c r="M3" s="122">
        <f>N3*F3</f>
        <v>151303.73499999999</v>
      </c>
      <c r="N3" s="119">
        <v>0.29299999999999998</v>
      </c>
      <c r="O3" s="120">
        <f>P3*F3</f>
        <v>82623.199999999997</v>
      </c>
      <c r="P3" s="123">
        <v>0.16</v>
      </c>
      <c r="Q3" s="118">
        <f>R3*F3</f>
        <v>77459.25</v>
      </c>
      <c r="R3" s="123">
        <v>0.15</v>
      </c>
    </row>
    <row r="4" spans="1:18" x14ac:dyDescent="0.2">
      <c r="A4" s="116" t="s">
        <v>75</v>
      </c>
      <c r="B4" s="67">
        <v>1500000</v>
      </c>
      <c r="C4" s="167">
        <v>1269227</v>
      </c>
      <c r="D4" s="468">
        <v>1099997</v>
      </c>
      <c r="E4" s="69">
        <f>558388+141082+157063</f>
        <v>856533</v>
      </c>
      <c r="F4" s="69">
        <f>E4-(E4*0.133)</f>
        <v>742614.11100000003</v>
      </c>
      <c r="G4" s="465">
        <f t="shared" ref="G4:G8" si="0">F4/$F$9</f>
        <v>0.53474098147074112</v>
      </c>
      <c r="H4" s="117"/>
      <c r="I4" s="118">
        <f t="shared" ref="I4:I6" si="1">F5*J4</f>
        <v>9603</v>
      </c>
      <c r="J4" s="119">
        <v>0.5</v>
      </c>
      <c r="K4" s="120">
        <f t="shared" ref="K4:K6" si="2">L4*F4</f>
        <v>371307.05550000002</v>
      </c>
      <c r="L4" s="121">
        <f>100%-J4</f>
        <v>0.5</v>
      </c>
      <c r="M4" s="122">
        <f t="shared" ref="M4:M6" si="3">N4*F4</f>
        <v>386159.33772000001</v>
      </c>
      <c r="N4" s="119">
        <v>0.52</v>
      </c>
      <c r="O4" s="120">
        <f t="shared" ref="O4:O6" si="4">P4*F4</f>
        <v>148522.82220000002</v>
      </c>
      <c r="P4" s="123">
        <v>0.2</v>
      </c>
      <c r="Q4" s="118">
        <f t="shared" ref="Q4:Q6" si="5">R4*F4</f>
        <v>111392.11665</v>
      </c>
      <c r="R4" s="123">
        <v>0.15</v>
      </c>
    </row>
    <row r="5" spans="1:18" ht="25.5" x14ac:dyDescent="0.2">
      <c r="A5" s="116" t="s">
        <v>76</v>
      </c>
      <c r="B5" s="67">
        <v>23026</v>
      </c>
      <c r="C5" s="168">
        <v>19206</v>
      </c>
      <c r="D5" s="463">
        <v>19206</v>
      </c>
      <c r="E5" s="168">
        <v>19206</v>
      </c>
      <c r="F5" s="467">
        <f>E5</f>
        <v>19206</v>
      </c>
      <c r="G5" s="465">
        <f t="shared" si="0"/>
        <v>1.3829841283647589E-2</v>
      </c>
      <c r="H5" s="117"/>
      <c r="I5" s="118">
        <f t="shared" si="1"/>
        <v>30588.936000000002</v>
      </c>
      <c r="J5" s="119">
        <v>0.51800000000000002</v>
      </c>
      <c r="K5" s="120">
        <f t="shared" si="2"/>
        <v>9257.2919999999995</v>
      </c>
      <c r="L5" s="121">
        <f>100%-J5</f>
        <v>0.48199999999999998</v>
      </c>
      <c r="M5" s="122">
        <f t="shared" si="3"/>
        <v>7745.7798000000003</v>
      </c>
      <c r="N5" s="119">
        <v>0.40329999999999999</v>
      </c>
      <c r="O5" s="120">
        <f t="shared" si="4"/>
        <v>3307.3148014440435</v>
      </c>
      <c r="P5" s="123">
        <v>0.17220216606498195</v>
      </c>
      <c r="Q5" s="118">
        <f t="shared" si="5"/>
        <v>2880.9</v>
      </c>
      <c r="R5" s="123">
        <v>0.15</v>
      </c>
    </row>
    <row r="6" spans="1:18" ht="25.5" x14ac:dyDescent="0.2">
      <c r="A6" s="116" t="s">
        <v>77</v>
      </c>
      <c r="B6" s="67">
        <v>200000</v>
      </c>
      <c r="C6" s="168">
        <v>169616</v>
      </c>
      <c r="D6" s="463">
        <v>169616</v>
      </c>
      <c r="E6" s="69">
        <f>25000+12470+21582</f>
        <v>59052</v>
      </c>
      <c r="F6" s="69">
        <f t="shared" ref="F6:F8" si="6">E6</f>
        <v>59052</v>
      </c>
      <c r="G6" s="465">
        <f t="shared" si="0"/>
        <v>4.2522117436319763E-2</v>
      </c>
      <c r="H6" s="117"/>
      <c r="I6" s="118">
        <f t="shared" si="1"/>
        <v>22304.624</v>
      </c>
      <c r="J6" s="119">
        <v>0.496</v>
      </c>
      <c r="K6" s="120">
        <f t="shared" si="2"/>
        <v>29762.207999999999</v>
      </c>
      <c r="L6" s="121">
        <f>100%-J6</f>
        <v>0.504</v>
      </c>
      <c r="M6" s="122">
        <f t="shared" si="3"/>
        <v>20538.285599999999</v>
      </c>
      <c r="N6" s="119">
        <v>0.3478</v>
      </c>
      <c r="O6" s="120">
        <f t="shared" si="4"/>
        <v>9024.2171179003726</v>
      </c>
      <c r="P6" s="123">
        <v>0.15281814532785296</v>
      </c>
      <c r="Q6" s="118">
        <f t="shared" si="5"/>
        <v>8857.7999999999993</v>
      </c>
      <c r="R6" s="123">
        <v>0.15</v>
      </c>
    </row>
    <row r="7" spans="1:18" x14ac:dyDescent="0.2">
      <c r="A7" s="116" t="s">
        <v>40</v>
      </c>
      <c r="B7" s="67">
        <v>175947</v>
      </c>
      <c r="C7" s="168">
        <v>102945</v>
      </c>
      <c r="D7" s="463">
        <v>102945</v>
      </c>
      <c r="E7" s="69">
        <f>35000+1402+8567</f>
        <v>44969</v>
      </c>
      <c r="F7" s="69">
        <f t="shared" si="6"/>
        <v>44969</v>
      </c>
      <c r="G7" s="465">
        <f t="shared" si="0"/>
        <v>3.238124193920381E-2</v>
      </c>
      <c r="H7" s="117"/>
      <c r="I7" s="118"/>
      <c r="J7" s="119"/>
      <c r="K7" s="120"/>
      <c r="L7" s="121"/>
      <c r="M7" s="122"/>
      <c r="N7" s="119"/>
      <c r="O7" s="120"/>
      <c r="P7" s="123"/>
      <c r="Q7" s="118"/>
      <c r="R7" s="123"/>
    </row>
    <row r="8" spans="1:18" x14ac:dyDescent="0.2">
      <c r="A8" s="116" t="s">
        <v>78</v>
      </c>
      <c r="B8" s="67">
        <v>12370</v>
      </c>
      <c r="C8" s="167">
        <f>B8/10*9</f>
        <v>11133</v>
      </c>
      <c r="D8" s="463">
        <f>C8/10*9</f>
        <v>10019.699999999999</v>
      </c>
      <c r="E8" s="157">
        <f>6000+500</f>
        <v>6500</v>
      </c>
      <c r="F8" s="464">
        <f t="shared" si="6"/>
        <v>6500</v>
      </c>
      <c r="G8" s="465">
        <f t="shared" si="0"/>
        <v>4.6805148570087125E-3</v>
      </c>
      <c r="H8" s="117"/>
      <c r="I8" s="118"/>
      <c r="J8" s="119"/>
      <c r="K8" s="120"/>
      <c r="L8" s="121"/>
      <c r="M8" s="122"/>
      <c r="N8" s="119"/>
      <c r="O8" s="120"/>
      <c r="P8" s="123"/>
      <c r="Q8" s="118"/>
      <c r="R8" s="123"/>
    </row>
    <row r="9" spans="1:18" s="130" customFormat="1" x14ac:dyDescent="0.2">
      <c r="A9" s="163" t="s">
        <v>79</v>
      </c>
      <c r="B9" s="164">
        <f>SUM(B3:B8)</f>
        <v>5775639</v>
      </c>
      <c r="C9" s="165">
        <f>C3+C4+C5+C6+C7+C8</f>
        <v>3406004</v>
      </c>
      <c r="D9" s="462">
        <f>D3+D4+D5+D6+D7+D8</f>
        <v>3235660.7</v>
      </c>
      <c r="E9" s="165">
        <f>SUM(E3:E8)</f>
        <v>1502655</v>
      </c>
      <c r="F9" s="165">
        <f>SUM(F3:F8)</f>
        <v>1388736.111</v>
      </c>
      <c r="G9" s="125"/>
      <c r="H9" s="126"/>
      <c r="I9" s="126">
        <f t="shared" ref="I9" si="7">SUM(I3:I7)</f>
        <v>448655.89772000001</v>
      </c>
      <c r="J9" s="127"/>
      <c r="K9" s="533">
        <f>ROUND(SUM(K3:K7),-3)</f>
        <v>658000</v>
      </c>
      <c r="L9" s="127"/>
      <c r="M9" s="533">
        <f>ROUND(SUM(M3:M7),-3)</f>
        <v>566000</v>
      </c>
      <c r="N9" s="127"/>
      <c r="O9" s="126">
        <f>ROUND(SUM(O3:O7),-3)</f>
        <v>243000</v>
      </c>
      <c r="P9" s="128"/>
      <c r="Q9" s="129">
        <f>SUM(Q3:Q7)</f>
        <v>200590.06664999996</v>
      </c>
      <c r="R9" s="128"/>
    </row>
    <row r="10" spans="1:18" x14ac:dyDescent="0.2">
      <c r="A10" s="131"/>
      <c r="B10" s="131"/>
      <c r="C10" s="131"/>
      <c r="D10" s="131"/>
      <c r="E10" s="131"/>
      <c r="F10" s="131"/>
      <c r="G10" s="131"/>
      <c r="H10" s="131"/>
      <c r="I10" s="131"/>
      <c r="J10" s="131"/>
      <c r="K10" s="131"/>
      <c r="L10" s="131"/>
      <c r="M10" s="131"/>
      <c r="N10" s="131"/>
      <c r="O10" s="131"/>
      <c r="P10" s="131"/>
    </row>
    <row r="11" spans="1:18" x14ac:dyDescent="0.2">
      <c r="A11" s="124" t="s">
        <v>80</v>
      </c>
    </row>
    <row r="13" spans="1:18" ht="12.75" customHeight="1" x14ac:dyDescent="0.2">
      <c r="C13" s="169"/>
      <c r="D13" s="530"/>
    </row>
    <row r="16" spans="1:18" ht="12.75" customHeight="1" x14ac:dyDescent="0.2">
      <c r="C16" s="105" t="s">
        <v>81</v>
      </c>
      <c r="D16" s="105"/>
      <c r="E16" s="139" t="s">
        <v>82</v>
      </c>
      <c r="F16" s="139"/>
      <c r="G16" s="139" t="s">
        <v>83</v>
      </c>
    </row>
    <row r="17" spans="3:13" ht="12.75" customHeight="1" x14ac:dyDescent="0.2">
      <c r="C17" s="556" t="s">
        <v>84</v>
      </c>
      <c r="D17" s="139"/>
      <c r="E17" s="557">
        <v>3406004</v>
      </c>
      <c r="F17" s="106"/>
      <c r="G17" s="557">
        <v>1388736.111</v>
      </c>
      <c r="L17" s="132"/>
    </row>
    <row r="18" spans="3:13" ht="13.5" customHeight="1" x14ac:dyDescent="0.2">
      <c r="C18" s="556"/>
      <c r="D18" s="139"/>
      <c r="E18" s="557"/>
      <c r="F18" s="106"/>
      <c r="G18" s="557"/>
      <c r="L18" s="132"/>
    </row>
    <row r="19" spans="3:13" ht="15.75" thickBot="1" x14ac:dyDescent="0.25">
      <c r="C19" s="139" t="s">
        <v>12</v>
      </c>
      <c r="D19" s="139"/>
      <c r="E19" s="106">
        <v>1990028</v>
      </c>
      <c r="F19" s="106"/>
      <c r="G19" s="106">
        <v>274574.58999999997</v>
      </c>
      <c r="L19" s="132"/>
      <c r="M19" s="133"/>
    </row>
    <row r="20" spans="3:13" ht="15.75" thickBot="1" x14ac:dyDescent="0.25">
      <c r="C20" s="139" t="s">
        <v>85</v>
      </c>
      <c r="D20" s="139"/>
      <c r="E20" s="170">
        <v>732000</v>
      </c>
      <c r="F20" s="170"/>
      <c r="G20" s="106">
        <v>318300.09399999998</v>
      </c>
      <c r="L20" s="132"/>
    </row>
    <row r="21" spans="3:13" ht="30.75" thickBot="1" x14ac:dyDescent="0.25">
      <c r="C21" s="520" t="s">
        <v>86</v>
      </c>
      <c r="D21" s="520"/>
      <c r="E21" s="520"/>
      <c r="F21" s="520"/>
      <c r="G21" s="529">
        <v>795861.42700000014</v>
      </c>
      <c r="L21" s="132"/>
      <c r="M21" s="133"/>
    </row>
    <row r="22" spans="3:13" x14ac:dyDescent="0.2">
      <c r="L22" s="132"/>
    </row>
    <row r="23" spans="3:13" x14ac:dyDescent="0.2"/>
    <row r="25" spans="3:13" ht="12.75" customHeight="1" x14ac:dyDescent="0.2">
      <c r="D25" s="531"/>
    </row>
  </sheetData>
  <mergeCells count="12">
    <mergeCell ref="C17:C18"/>
    <mergeCell ref="E17:E18"/>
    <mergeCell ref="G17:G18"/>
    <mergeCell ref="I1:R1"/>
    <mergeCell ref="A1:A2"/>
    <mergeCell ref="B1:B2"/>
    <mergeCell ref="C1:C2"/>
    <mergeCell ref="E1:E2"/>
    <mergeCell ref="G1:G2"/>
    <mergeCell ref="H1:H2"/>
    <mergeCell ref="D1:D2"/>
    <mergeCell ref="F1:F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0"/>
  <sheetViews>
    <sheetView topLeftCell="B1" workbookViewId="0"/>
  </sheetViews>
  <sheetFormatPr defaultColWidth="14.42578125" defaultRowHeight="15.75" customHeight="1" x14ac:dyDescent="0.25"/>
  <cols>
    <col min="1" max="1" width="15.28515625" style="52" hidden="1" customWidth="1"/>
    <col min="2" max="2" width="24.140625" style="21" customWidth="1"/>
    <col min="3" max="3" width="49.5703125" style="421" customWidth="1"/>
    <col min="4" max="4" width="21.140625" style="200" customWidth="1"/>
    <col min="5" max="5" width="44.7109375" style="191" customWidth="1"/>
    <col min="6" max="6" width="18.42578125" style="227" customWidth="1"/>
    <col min="7" max="7" width="34.85546875" style="227" customWidth="1"/>
    <col min="8" max="8" width="44.5703125" style="40" customWidth="1"/>
    <col min="9" max="9" width="18.140625" customWidth="1"/>
    <col min="10" max="10" width="22.5703125" customWidth="1"/>
    <col min="11" max="11" width="16.140625" customWidth="1"/>
    <col min="12" max="12" width="16.5703125" customWidth="1"/>
    <col min="13" max="13" width="14.85546875" style="49" customWidth="1"/>
    <col min="14" max="14" width="0" style="22" hidden="1" customWidth="1"/>
    <col min="15" max="41" width="14.42578125" style="21"/>
  </cols>
  <sheetData>
    <row r="1" spans="1:41" ht="78.75" x14ac:dyDescent="0.25">
      <c r="A1" s="198" t="s">
        <v>87</v>
      </c>
      <c r="B1" s="697" t="s">
        <v>88</v>
      </c>
      <c r="C1" s="697"/>
      <c r="D1" s="697"/>
      <c r="E1" s="697"/>
      <c r="F1" s="697"/>
      <c r="G1" s="697"/>
      <c r="H1" s="697"/>
      <c r="I1" s="697"/>
      <c r="J1" s="698"/>
      <c r="K1" s="698"/>
      <c r="L1" s="698"/>
      <c r="M1" s="698"/>
    </row>
    <row r="2" spans="1:41" s="178" customFormat="1" ht="23.25" x14ac:dyDescent="0.25">
      <c r="A2" s="177"/>
      <c r="B2" s="690" t="s">
        <v>89</v>
      </c>
      <c r="C2" s="690"/>
      <c r="D2" s="690"/>
      <c r="E2" s="690"/>
      <c r="F2" s="690"/>
      <c r="G2" s="690"/>
      <c r="H2" s="690"/>
      <c r="I2" s="690"/>
      <c r="J2" s="691"/>
      <c r="K2" s="691"/>
      <c r="L2" s="691"/>
      <c r="M2" s="691"/>
      <c r="N2" s="38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row>
    <row r="3" spans="1:41" s="16" customFormat="1" ht="41.1" customHeight="1" x14ac:dyDescent="0.3">
      <c r="A3" s="182"/>
      <c r="B3" s="27" t="s">
        <v>90</v>
      </c>
      <c r="C3" s="410" t="s">
        <v>91</v>
      </c>
      <c r="D3" s="189" t="s">
        <v>92</v>
      </c>
      <c r="E3" s="189" t="s">
        <v>93</v>
      </c>
      <c r="F3" s="592" t="s">
        <v>94</v>
      </c>
      <c r="G3" s="593"/>
      <c r="H3" s="207" t="s">
        <v>95</v>
      </c>
      <c r="I3" s="176" t="s">
        <v>96</v>
      </c>
      <c r="J3" s="176" t="s">
        <v>97</v>
      </c>
      <c r="K3" s="176" t="s">
        <v>98</v>
      </c>
      <c r="L3" s="204" t="s">
        <v>99</v>
      </c>
      <c r="M3" s="256" t="s">
        <v>100</v>
      </c>
      <c r="N3" s="385"/>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row>
    <row r="4" spans="1:41" ht="56.25" customHeight="1" x14ac:dyDescent="0.25">
      <c r="A4" s="177"/>
      <c r="B4" s="693" t="s">
        <v>46</v>
      </c>
      <c r="C4" s="693"/>
      <c r="D4" s="693"/>
      <c r="E4" s="693"/>
      <c r="F4" s="693"/>
      <c r="G4" s="693"/>
      <c r="H4" s="693"/>
      <c r="I4" s="693"/>
      <c r="J4" s="693"/>
      <c r="K4" s="693"/>
      <c r="L4" s="694"/>
      <c r="M4" s="228">
        <v>2025</v>
      </c>
    </row>
    <row r="5" spans="1:41" ht="20.45" customHeight="1" x14ac:dyDescent="0.25">
      <c r="A5" s="648"/>
      <c r="B5" s="692" t="s">
        <v>101</v>
      </c>
      <c r="C5" s="659" t="s">
        <v>102</v>
      </c>
      <c r="D5" s="659" t="s">
        <v>10</v>
      </c>
      <c r="E5" s="659" t="s">
        <v>103</v>
      </c>
      <c r="F5" s="667" t="s">
        <v>104</v>
      </c>
      <c r="G5" s="668"/>
      <c r="H5" s="659" t="s">
        <v>105</v>
      </c>
      <c r="I5" s="659" t="s">
        <v>106</v>
      </c>
      <c r="J5" s="257" t="s">
        <v>107</v>
      </c>
      <c r="K5" s="258" t="s">
        <v>108</v>
      </c>
      <c r="L5" s="259" t="s">
        <v>109</v>
      </c>
      <c r="M5" s="350">
        <v>0.55000000000000004</v>
      </c>
    </row>
    <row r="6" spans="1:41" ht="17.25" x14ac:dyDescent="0.25">
      <c r="A6" s="649"/>
      <c r="B6" s="695"/>
      <c r="C6" s="677"/>
      <c r="D6" s="696"/>
      <c r="E6" s="627"/>
      <c r="F6" s="669"/>
      <c r="G6" s="670"/>
      <c r="H6" s="627"/>
      <c r="I6" s="695"/>
      <c r="J6" s="257" t="s">
        <v>110</v>
      </c>
      <c r="K6" s="258" t="s">
        <v>111</v>
      </c>
      <c r="L6" s="260" t="s">
        <v>109</v>
      </c>
      <c r="M6" s="260" t="s">
        <v>109</v>
      </c>
    </row>
    <row r="7" spans="1:41" ht="17.25" x14ac:dyDescent="0.25">
      <c r="A7" s="649"/>
      <c r="B7" s="695"/>
      <c r="C7" s="677"/>
      <c r="D7" s="696"/>
      <c r="E7" s="627"/>
      <c r="F7" s="669"/>
      <c r="G7" s="670"/>
      <c r="H7" s="627"/>
      <c r="I7" s="695"/>
      <c r="J7" s="257" t="s">
        <v>39</v>
      </c>
      <c r="K7" s="258" t="s">
        <v>111</v>
      </c>
      <c r="L7" s="261">
        <v>0.01</v>
      </c>
      <c r="M7" s="261">
        <v>0.05</v>
      </c>
    </row>
    <row r="8" spans="1:41" ht="17.25" x14ac:dyDescent="0.25">
      <c r="A8" s="649"/>
      <c r="B8" s="695"/>
      <c r="C8" s="677"/>
      <c r="D8" s="696"/>
      <c r="E8" s="627"/>
      <c r="F8" s="669"/>
      <c r="G8" s="670"/>
      <c r="H8" s="627"/>
      <c r="I8" s="695"/>
      <c r="J8" s="257" t="s">
        <v>38</v>
      </c>
      <c r="K8" s="258" t="s">
        <v>109</v>
      </c>
      <c r="L8" s="261">
        <v>0.01</v>
      </c>
      <c r="M8" s="261">
        <v>0.05</v>
      </c>
    </row>
    <row r="9" spans="1:41" ht="17.25" x14ac:dyDescent="0.25">
      <c r="A9" s="649"/>
      <c r="B9" s="695"/>
      <c r="C9" s="677"/>
      <c r="D9" s="696"/>
      <c r="E9" s="627"/>
      <c r="F9" s="669"/>
      <c r="G9" s="670"/>
      <c r="H9" s="627"/>
      <c r="I9" s="695"/>
      <c r="J9" s="257" t="s">
        <v>112</v>
      </c>
      <c r="K9" s="258" t="s">
        <v>113</v>
      </c>
      <c r="L9" s="261">
        <v>0.18</v>
      </c>
      <c r="M9" s="261">
        <v>0.2</v>
      </c>
    </row>
    <row r="10" spans="1:41" ht="17.25" x14ac:dyDescent="0.25">
      <c r="A10" s="650"/>
      <c r="B10" s="695"/>
      <c r="C10" s="677"/>
      <c r="D10" s="696"/>
      <c r="E10" s="627"/>
      <c r="F10" s="669"/>
      <c r="G10" s="670"/>
      <c r="H10" s="627"/>
      <c r="I10" s="695"/>
      <c r="J10" s="257" t="s">
        <v>114</v>
      </c>
      <c r="K10" s="258" t="s">
        <v>111</v>
      </c>
      <c r="L10" s="261">
        <v>0.7</v>
      </c>
      <c r="M10" s="261">
        <v>0.75</v>
      </c>
    </row>
    <row r="11" spans="1:41" ht="17.25" customHeight="1" x14ac:dyDescent="0.25">
      <c r="A11" s="651"/>
      <c r="B11" s="692" t="s">
        <v>115</v>
      </c>
      <c r="C11" s="659" t="s">
        <v>116</v>
      </c>
      <c r="D11" s="659" t="s">
        <v>11</v>
      </c>
      <c r="E11" s="659" t="s">
        <v>103</v>
      </c>
      <c r="F11" s="667" t="s">
        <v>117</v>
      </c>
      <c r="G11" s="668"/>
      <c r="H11" s="659" t="s">
        <v>118</v>
      </c>
      <c r="I11" s="659" t="s">
        <v>106</v>
      </c>
      <c r="J11" s="257" t="s">
        <v>107</v>
      </c>
      <c r="K11" s="258" t="s">
        <v>119</v>
      </c>
      <c r="L11" s="260"/>
      <c r="M11" s="260"/>
    </row>
    <row r="12" spans="1:41" ht="17.100000000000001" customHeight="1" x14ac:dyDescent="0.25">
      <c r="A12" s="652"/>
      <c r="B12" s="673"/>
      <c r="C12" s="677"/>
      <c r="D12" s="660"/>
      <c r="E12" s="661"/>
      <c r="F12" s="669"/>
      <c r="G12" s="670"/>
      <c r="H12" s="661"/>
      <c r="I12" s="661"/>
      <c r="J12" s="257" t="s">
        <v>110</v>
      </c>
      <c r="K12" s="258" t="s">
        <v>111</v>
      </c>
      <c r="L12" s="261">
        <v>0.99</v>
      </c>
      <c r="M12" s="261">
        <v>0.99</v>
      </c>
    </row>
    <row r="13" spans="1:41" ht="17.100000000000001" customHeight="1" x14ac:dyDescent="0.25">
      <c r="A13" s="652"/>
      <c r="B13" s="673"/>
      <c r="C13" s="677"/>
      <c r="D13" s="660"/>
      <c r="E13" s="661"/>
      <c r="F13" s="669"/>
      <c r="G13" s="670"/>
      <c r="H13" s="661"/>
      <c r="I13" s="661"/>
      <c r="J13" s="257" t="s">
        <v>39</v>
      </c>
      <c r="K13" s="258" t="s">
        <v>111</v>
      </c>
      <c r="L13" s="261">
        <v>0.99</v>
      </c>
      <c r="M13" s="261">
        <v>0.99</v>
      </c>
    </row>
    <row r="14" spans="1:41" ht="17.100000000000001" customHeight="1" x14ac:dyDescent="0.25">
      <c r="A14" s="652"/>
      <c r="B14" s="673"/>
      <c r="C14" s="677"/>
      <c r="D14" s="660"/>
      <c r="E14" s="661"/>
      <c r="F14" s="669"/>
      <c r="G14" s="670"/>
      <c r="H14" s="661"/>
      <c r="I14" s="661"/>
      <c r="J14" s="257" t="s">
        <v>38</v>
      </c>
      <c r="K14" s="258" t="s">
        <v>109</v>
      </c>
      <c r="L14" s="260" t="s">
        <v>109</v>
      </c>
      <c r="M14" s="260" t="s">
        <v>109</v>
      </c>
    </row>
    <row r="15" spans="1:41" ht="17.100000000000001" customHeight="1" x14ac:dyDescent="0.25">
      <c r="A15" s="652"/>
      <c r="B15" s="673"/>
      <c r="C15" s="677"/>
      <c r="D15" s="660"/>
      <c r="E15" s="661"/>
      <c r="F15" s="669"/>
      <c r="G15" s="670"/>
      <c r="H15" s="661"/>
      <c r="I15" s="661"/>
      <c r="J15" s="257" t="s">
        <v>112</v>
      </c>
      <c r="K15" s="258" t="s">
        <v>113</v>
      </c>
      <c r="L15" s="261">
        <v>0.56000000000000005</v>
      </c>
      <c r="M15" s="261">
        <v>0.6</v>
      </c>
    </row>
    <row r="16" spans="1:41" ht="17.100000000000001" customHeight="1" x14ac:dyDescent="0.25">
      <c r="A16" s="653"/>
      <c r="B16" s="673"/>
      <c r="C16" s="677"/>
      <c r="D16" s="660"/>
      <c r="E16" s="661"/>
      <c r="F16" s="669"/>
      <c r="G16" s="670"/>
      <c r="H16" s="661"/>
      <c r="I16" s="661"/>
      <c r="J16" s="257" t="s">
        <v>40</v>
      </c>
      <c r="K16" s="258" t="s">
        <v>111</v>
      </c>
      <c r="L16" s="261">
        <v>0.49</v>
      </c>
      <c r="M16" s="261">
        <v>0.55000000000000004</v>
      </c>
    </row>
    <row r="17" spans="1:41" ht="18" customHeight="1" x14ac:dyDescent="0.25">
      <c r="A17" s="651"/>
      <c r="B17" s="692" t="s">
        <v>120</v>
      </c>
      <c r="C17" s="659" t="s">
        <v>121</v>
      </c>
      <c r="D17" s="659" t="s">
        <v>11</v>
      </c>
      <c r="E17" s="659" t="s">
        <v>103</v>
      </c>
      <c r="F17" s="667" t="s">
        <v>122</v>
      </c>
      <c r="G17" s="668"/>
      <c r="H17" s="659" t="s">
        <v>105</v>
      </c>
      <c r="I17" s="692" t="s">
        <v>106</v>
      </c>
      <c r="J17" s="257" t="s">
        <v>107</v>
      </c>
      <c r="K17" s="258" t="s">
        <v>119</v>
      </c>
      <c r="L17" s="261">
        <v>0.61</v>
      </c>
      <c r="M17" s="458"/>
    </row>
    <row r="18" spans="1:41" ht="17.100000000000001" customHeight="1" x14ac:dyDescent="0.25">
      <c r="A18" s="652"/>
      <c r="B18" s="673"/>
      <c r="C18" s="661"/>
      <c r="D18" s="660"/>
      <c r="E18" s="661"/>
      <c r="F18" s="669"/>
      <c r="G18" s="670"/>
      <c r="H18" s="661"/>
      <c r="I18" s="673"/>
      <c r="J18" s="257" t="s">
        <v>110</v>
      </c>
      <c r="K18" s="258" t="s">
        <v>111</v>
      </c>
      <c r="L18" s="276"/>
      <c r="M18" s="457"/>
    </row>
    <row r="19" spans="1:41" ht="17.100000000000001" customHeight="1" x14ac:dyDescent="0.25">
      <c r="A19" s="652"/>
      <c r="B19" s="673"/>
      <c r="C19" s="661"/>
      <c r="D19" s="660"/>
      <c r="E19" s="661"/>
      <c r="F19" s="669"/>
      <c r="G19" s="670"/>
      <c r="H19" s="661"/>
      <c r="I19" s="673"/>
      <c r="J19" s="257" t="s">
        <v>39</v>
      </c>
      <c r="K19" s="258" t="s">
        <v>111</v>
      </c>
      <c r="L19" s="459"/>
      <c r="M19" s="457"/>
    </row>
    <row r="20" spans="1:41" ht="17.100000000000001" customHeight="1" x14ac:dyDescent="0.25">
      <c r="A20" s="652"/>
      <c r="B20" s="673"/>
      <c r="C20" s="661"/>
      <c r="D20" s="660"/>
      <c r="E20" s="661"/>
      <c r="F20" s="669"/>
      <c r="G20" s="670"/>
      <c r="H20" s="661"/>
      <c r="I20" s="673"/>
      <c r="J20" s="257" t="s">
        <v>38</v>
      </c>
      <c r="K20" s="257" t="s">
        <v>109</v>
      </c>
      <c r="L20" s="460"/>
      <c r="M20" s="457"/>
    </row>
    <row r="21" spans="1:41" ht="17.100000000000001" customHeight="1" x14ac:dyDescent="0.25">
      <c r="A21" s="652"/>
      <c r="B21" s="673"/>
      <c r="C21" s="661"/>
      <c r="D21" s="660"/>
      <c r="E21" s="661"/>
      <c r="F21" s="669"/>
      <c r="G21" s="670"/>
      <c r="H21" s="661"/>
      <c r="I21" s="673"/>
      <c r="J21" s="257" t="s">
        <v>112</v>
      </c>
      <c r="K21" s="257" t="s">
        <v>113</v>
      </c>
      <c r="L21" s="271"/>
      <c r="M21" s="457"/>
    </row>
    <row r="22" spans="1:41" ht="17.100000000000001" customHeight="1" x14ac:dyDescent="0.25">
      <c r="A22" s="652"/>
      <c r="B22" s="673"/>
      <c r="C22" s="661"/>
      <c r="D22" s="660"/>
      <c r="E22" s="661"/>
      <c r="F22" s="669"/>
      <c r="G22" s="670"/>
      <c r="H22" s="661"/>
      <c r="I22" s="673"/>
      <c r="J22" s="257" t="s">
        <v>40</v>
      </c>
      <c r="K22" s="257" t="s">
        <v>111</v>
      </c>
      <c r="L22" s="271"/>
      <c r="M22" s="457"/>
    </row>
    <row r="23" spans="1:41" ht="17.100000000000001" customHeight="1" x14ac:dyDescent="0.25">
      <c r="A23" s="653"/>
      <c r="B23" s="673"/>
      <c r="C23" s="661"/>
      <c r="D23" s="659"/>
      <c r="E23" s="661"/>
      <c r="F23" s="669"/>
      <c r="G23" s="670"/>
      <c r="H23" s="661"/>
      <c r="I23" s="673"/>
      <c r="J23" s="262" t="s">
        <v>41</v>
      </c>
      <c r="K23" s="262" t="s">
        <v>109</v>
      </c>
      <c r="L23" s="461"/>
      <c r="M23" s="457"/>
    </row>
    <row r="24" spans="1:41" ht="17.100000000000001" customHeight="1" x14ac:dyDescent="0.25">
      <c r="A24" s="654"/>
      <c r="B24" s="672" t="s">
        <v>123</v>
      </c>
      <c r="C24" s="657" t="s">
        <v>124</v>
      </c>
      <c r="D24" s="657" t="s">
        <v>125</v>
      </c>
      <c r="E24" s="657" t="s">
        <v>126</v>
      </c>
      <c r="F24" s="611" t="s">
        <v>127</v>
      </c>
      <c r="G24" s="611"/>
      <c r="H24" s="657" t="s">
        <v>128</v>
      </c>
      <c r="I24" s="672" t="s">
        <v>129</v>
      </c>
      <c r="J24" s="729" t="s">
        <v>130</v>
      </c>
      <c r="K24" s="672" t="s">
        <v>131</v>
      </c>
      <c r="L24" s="722">
        <v>89</v>
      </c>
      <c r="M24" s="721">
        <v>80</v>
      </c>
    </row>
    <row r="25" spans="1:41" ht="17.100000000000001" customHeight="1" x14ac:dyDescent="0.25">
      <c r="A25" s="655"/>
      <c r="B25" s="673"/>
      <c r="C25" s="661"/>
      <c r="D25" s="661"/>
      <c r="E25" s="658"/>
      <c r="F25" s="669"/>
      <c r="G25" s="670"/>
      <c r="H25" s="661"/>
      <c r="I25" s="673"/>
      <c r="J25" s="730"/>
      <c r="K25" s="731"/>
      <c r="L25" s="726"/>
      <c r="M25" s="722"/>
    </row>
    <row r="26" spans="1:41" ht="17.100000000000001" customHeight="1" x14ac:dyDescent="0.25">
      <c r="A26" s="504"/>
      <c r="B26" s="660" t="s">
        <v>132</v>
      </c>
      <c r="C26" s="660" t="s">
        <v>133</v>
      </c>
      <c r="D26" s="660" t="s">
        <v>12</v>
      </c>
      <c r="E26" s="660" t="s">
        <v>134</v>
      </c>
      <c r="F26" s="660" t="s">
        <v>135</v>
      </c>
      <c r="G26" s="660"/>
      <c r="H26" s="660" t="s">
        <v>105</v>
      </c>
      <c r="I26" s="741" t="s">
        <v>136</v>
      </c>
      <c r="J26" s="503" t="s">
        <v>110</v>
      </c>
      <c r="K26" s="257" t="s">
        <v>111</v>
      </c>
      <c r="L26" s="505"/>
      <c r="M26" s="506">
        <v>0.3</v>
      </c>
    </row>
    <row r="27" spans="1:41" ht="17.100000000000001" customHeight="1" x14ac:dyDescent="0.25">
      <c r="A27" s="504"/>
      <c r="B27" s="660"/>
      <c r="C27" s="660"/>
      <c r="D27" s="660"/>
      <c r="E27" s="660"/>
      <c r="F27" s="660"/>
      <c r="G27" s="660"/>
      <c r="H27" s="660"/>
      <c r="I27" s="741"/>
      <c r="J27" s="503" t="s">
        <v>39</v>
      </c>
      <c r="K27" s="257" t="s">
        <v>111</v>
      </c>
      <c r="L27" s="505"/>
      <c r="M27" s="506">
        <v>0.15</v>
      </c>
    </row>
    <row r="28" spans="1:41" ht="17.100000000000001" customHeight="1" x14ac:dyDescent="0.25">
      <c r="A28" s="504"/>
      <c r="B28" s="660"/>
      <c r="C28" s="660"/>
      <c r="D28" s="660"/>
      <c r="E28" s="660"/>
      <c r="F28" s="660"/>
      <c r="G28" s="660"/>
      <c r="H28" s="660"/>
      <c r="I28" s="741"/>
      <c r="J28" s="503" t="s">
        <v>38</v>
      </c>
      <c r="K28" s="257" t="s">
        <v>109</v>
      </c>
      <c r="L28" s="505"/>
      <c r="M28" s="506">
        <v>0.1</v>
      </c>
    </row>
    <row r="29" spans="1:41" ht="17.100000000000001" customHeight="1" x14ac:dyDescent="0.25">
      <c r="A29" s="504"/>
      <c r="B29" s="660"/>
      <c r="C29" s="660"/>
      <c r="D29" s="660"/>
      <c r="E29" s="660"/>
      <c r="F29" s="660"/>
      <c r="G29" s="660"/>
      <c r="H29" s="660"/>
      <c r="I29" s="741"/>
      <c r="J29" s="503" t="s">
        <v>112</v>
      </c>
      <c r="K29" s="257" t="s">
        <v>113</v>
      </c>
      <c r="L29" s="505"/>
      <c r="M29" s="506">
        <v>0.04</v>
      </c>
    </row>
    <row r="30" spans="1:41" ht="17.100000000000001" customHeight="1" x14ac:dyDescent="0.25">
      <c r="A30" s="504"/>
      <c r="B30" s="660"/>
      <c r="C30" s="660"/>
      <c r="D30" s="660"/>
      <c r="E30" s="660"/>
      <c r="F30" s="660"/>
      <c r="G30" s="660"/>
      <c r="H30" s="660"/>
      <c r="I30" s="741"/>
      <c r="J30" s="503" t="s">
        <v>40</v>
      </c>
      <c r="K30" s="257" t="s">
        <v>111</v>
      </c>
      <c r="L30" s="505"/>
      <c r="M30" s="506">
        <v>0.03</v>
      </c>
    </row>
    <row r="31" spans="1:41" ht="17.100000000000001" customHeight="1" x14ac:dyDescent="0.25">
      <c r="A31" s="504"/>
      <c r="B31" s="660"/>
      <c r="C31" s="660"/>
      <c r="D31" s="660"/>
      <c r="E31" s="660"/>
      <c r="F31" s="660"/>
      <c r="G31" s="660"/>
      <c r="H31" s="660"/>
      <c r="I31" s="741"/>
      <c r="J31" s="503" t="s">
        <v>41</v>
      </c>
      <c r="K31" s="503" t="s">
        <v>109</v>
      </c>
      <c r="L31" s="505"/>
      <c r="M31" s="506"/>
    </row>
    <row r="32" spans="1:41" s="22" customFormat="1" ht="47.25" customHeight="1" x14ac:dyDescent="0.25">
      <c r="A32" s="507"/>
      <c r="B32" s="674" t="s">
        <v>47</v>
      </c>
      <c r="C32" s="675"/>
      <c r="D32" s="675"/>
      <c r="E32" s="675"/>
      <c r="F32" s="675"/>
      <c r="G32" s="675"/>
      <c r="H32" s="675"/>
      <c r="I32" s="675"/>
      <c r="J32" s="675"/>
      <c r="K32" s="675"/>
      <c r="L32" s="724"/>
      <c r="M32" s="725"/>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row>
    <row r="33" spans="1:41" s="23" customFormat="1" ht="22.5" customHeight="1" x14ac:dyDescent="0.25">
      <c r="A33" s="174"/>
      <c r="B33" s="27" t="s">
        <v>90</v>
      </c>
      <c r="C33" s="27" t="s">
        <v>91</v>
      </c>
      <c r="D33" s="27" t="s">
        <v>92</v>
      </c>
      <c r="E33" s="27" t="s">
        <v>137</v>
      </c>
      <c r="F33" s="662" t="s">
        <v>138</v>
      </c>
      <c r="G33" s="663"/>
      <c r="H33" s="27" t="s">
        <v>139</v>
      </c>
      <c r="I33" s="27" t="s">
        <v>96</v>
      </c>
      <c r="J33" s="27" t="s">
        <v>97</v>
      </c>
      <c r="K33" s="27" t="s">
        <v>98</v>
      </c>
      <c r="L33" s="351" t="s">
        <v>140</v>
      </c>
      <c r="M33" s="357" t="s">
        <v>100</v>
      </c>
      <c r="N33" s="23" t="s">
        <v>141</v>
      </c>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row>
    <row r="34" spans="1:41" ht="17.100000000000001" customHeight="1" x14ac:dyDescent="0.25">
      <c r="A34" s="679"/>
      <c r="B34" s="664" t="s">
        <v>142</v>
      </c>
      <c r="C34" s="664" t="s">
        <v>143</v>
      </c>
      <c r="D34" s="626" t="s">
        <v>10</v>
      </c>
      <c r="E34" s="626" t="s">
        <v>144</v>
      </c>
      <c r="F34" s="628" t="s">
        <v>145</v>
      </c>
      <c r="G34" s="629"/>
      <c r="H34" s="622" t="s">
        <v>146</v>
      </c>
      <c r="I34" s="622" t="s">
        <v>129</v>
      </c>
      <c r="J34" s="349" t="s">
        <v>107</v>
      </c>
      <c r="K34" s="263" t="s">
        <v>147</v>
      </c>
      <c r="L34" s="264">
        <f>SUM(L35:L40)</f>
        <v>85052</v>
      </c>
      <c r="M34" s="358">
        <f>SUM(M35:M40)</f>
        <v>108030</v>
      </c>
      <c r="N34" s="255"/>
    </row>
    <row r="35" spans="1:41" ht="17.100000000000001" customHeight="1" x14ac:dyDescent="0.3">
      <c r="A35" s="727"/>
      <c r="B35" s="665"/>
      <c r="C35" s="666"/>
      <c r="D35" s="677"/>
      <c r="E35" s="627"/>
      <c r="F35" s="630"/>
      <c r="G35" s="631"/>
      <c r="H35" s="678"/>
      <c r="I35" s="739"/>
      <c r="J35" s="265" t="s">
        <v>110</v>
      </c>
      <c r="K35" s="266" t="s">
        <v>147</v>
      </c>
      <c r="L35" s="352">
        <v>6755</v>
      </c>
      <c r="M35" s="358">
        <v>24000</v>
      </c>
      <c r="O35" s="396"/>
    </row>
    <row r="36" spans="1:41" ht="17.100000000000001" customHeight="1" x14ac:dyDescent="0.3">
      <c r="A36" s="727"/>
      <c r="B36" s="665"/>
      <c r="C36" s="666"/>
      <c r="D36" s="677"/>
      <c r="E36" s="627"/>
      <c r="F36" s="630"/>
      <c r="G36" s="631"/>
      <c r="H36" s="678"/>
      <c r="I36" s="739"/>
      <c r="J36" s="2" t="s">
        <v>39</v>
      </c>
      <c r="K36" s="246" t="s">
        <v>147</v>
      </c>
      <c r="L36" s="353">
        <v>2017</v>
      </c>
      <c r="M36" s="358">
        <v>2000</v>
      </c>
      <c r="O36" s="396"/>
    </row>
    <row r="37" spans="1:41" ht="17.100000000000001" customHeight="1" x14ac:dyDescent="0.3">
      <c r="A37" s="727"/>
      <c r="B37" s="665"/>
      <c r="C37" s="666"/>
      <c r="D37" s="677"/>
      <c r="E37" s="627"/>
      <c r="F37" s="630"/>
      <c r="G37" s="631"/>
      <c r="H37" s="678"/>
      <c r="I37" s="739"/>
      <c r="J37" s="2" t="s">
        <v>38</v>
      </c>
      <c r="K37" s="246" t="s">
        <v>147</v>
      </c>
      <c r="L37" s="353">
        <v>1064</v>
      </c>
      <c r="M37" s="358">
        <v>1000</v>
      </c>
      <c r="O37" s="396"/>
    </row>
    <row r="38" spans="1:41" ht="17.100000000000001" customHeight="1" x14ac:dyDescent="0.3">
      <c r="A38" s="727"/>
      <c r="B38" s="665"/>
      <c r="C38" s="666"/>
      <c r="D38" s="677"/>
      <c r="E38" s="627"/>
      <c r="F38" s="630"/>
      <c r="G38" s="631"/>
      <c r="H38" s="678"/>
      <c r="I38" s="739"/>
      <c r="J38" s="2" t="s">
        <v>112</v>
      </c>
      <c r="K38" s="246" t="s">
        <v>147</v>
      </c>
      <c r="L38" s="353">
        <v>72386</v>
      </c>
      <c r="M38" s="358">
        <v>78030</v>
      </c>
      <c r="O38" s="396"/>
      <c r="P38" s="466"/>
      <c r="Q38" s="466"/>
    </row>
    <row r="39" spans="1:41" ht="17.100000000000001" customHeight="1" x14ac:dyDescent="0.3">
      <c r="A39" s="727"/>
      <c r="B39" s="665"/>
      <c r="C39" s="666"/>
      <c r="D39" s="677"/>
      <c r="E39" s="627"/>
      <c r="F39" s="630"/>
      <c r="G39" s="631"/>
      <c r="H39" s="678"/>
      <c r="I39" s="739"/>
      <c r="J39" s="2" t="s">
        <v>40</v>
      </c>
      <c r="K39" s="246" t="s">
        <v>147</v>
      </c>
      <c r="L39" s="353">
        <v>2238</v>
      </c>
      <c r="M39" s="358">
        <v>2500</v>
      </c>
      <c r="O39" s="396"/>
    </row>
    <row r="40" spans="1:41" ht="17.100000000000001" customHeight="1" x14ac:dyDescent="0.3">
      <c r="A40" s="728"/>
      <c r="B40" s="665"/>
      <c r="C40" s="666"/>
      <c r="D40" s="677"/>
      <c r="E40" s="627"/>
      <c r="F40" s="630"/>
      <c r="G40" s="631"/>
      <c r="H40" s="678"/>
      <c r="I40" s="739"/>
      <c r="J40" s="243" t="s">
        <v>41</v>
      </c>
      <c r="K40" s="241" t="s">
        <v>147</v>
      </c>
      <c r="L40" s="354">
        <v>592</v>
      </c>
      <c r="M40" s="358">
        <v>500</v>
      </c>
      <c r="O40" s="396"/>
    </row>
    <row r="41" spans="1:41" ht="17.100000000000001" customHeight="1" x14ac:dyDescent="0.25">
      <c r="A41" s="679"/>
      <c r="B41" s="626" t="s">
        <v>148</v>
      </c>
      <c r="C41" s="635" t="s">
        <v>149</v>
      </c>
      <c r="D41" s="626" t="s">
        <v>10</v>
      </c>
      <c r="E41" s="626" t="s">
        <v>150</v>
      </c>
      <c r="F41" s="624" t="s">
        <v>151</v>
      </c>
      <c r="G41" s="624"/>
      <c r="H41" s="622" t="s">
        <v>152</v>
      </c>
      <c r="I41" s="622" t="s">
        <v>129</v>
      </c>
      <c r="J41" s="349" t="s">
        <v>107</v>
      </c>
      <c r="K41" s="275" t="s">
        <v>147</v>
      </c>
      <c r="L41" s="355">
        <f>SUM(L42:L47)</f>
        <v>129599</v>
      </c>
      <c r="M41" s="359">
        <f>SUM(M42:M47)</f>
        <v>105995.1</v>
      </c>
    </row>
    <row r="42" spans="1:41" ht="17.100000000000001" customHeight="1" x14ac:dyDescent="0.3">
      <c r="A42" s="727"/>
      <c r="B42" s="632"/>
      <c r="C42" s="636"/>
      <c r="D42" s="677"/>
      <c r="E42" s="643"/>
      <c r="F42" s="742"/>
      <c r="G42" s="743"/>
      <c r="H42" s="623"/>
      <c r="I42" s="623"/>
      <c r="J42" s="267" t="s">
        <v>110</v>
      </c>
      <c r="K42" s="266" t="s">
        <v>147</v>
      </c>
      <c r="L42" s="352">
        <v>5187</v>
      </c>
      <c r="M42" s="359">
        <v>5000</v>
      </c>
      <c r="N42" s="252"/>
    </row>
    <row r="43" spans="1:41" ht="17.100000000000001" customHeight="1" x14ac:dyDescent="0.3">
      <c r="A43" s="727"/>
      <c r="B43" s="633"/>
      <c r="C43" s="637"/>
      <c r="D43" s="677"/>
      <c r="E43" s="643"/>
      <c r="F43" s="742"/>
      <c r="G43" s="743"/>
      <c r="H43" s="623"/>
      <c r="I43" s="623"/>
      <c r="J43" s="2" t="s">
        <v>39</v>
      </c>
      <c r="K43" s="246" t="s">
        <v>147</v>
      </c>
      <c r="L43" s="353">
        <v>1091</v>
      </c>
      <c r="M43" s="359">
        <v>800</v>
      </c>
    </row>
    <row r="44" spans="1:41" ht="17.100000000000001" customHeight="1" x14ac:dyDescent="0.3">
      <c r="A44" s="727"/>
      <c r="B44" s="633"/>
      <c r="C44" s="637"/>
      <c r="D44" s="677"/>
      <c r="E44" s="643"/>
      <c r="F44" s="742"/>
      <c r="G44" s="743"/>
      <c r="H44" s="623"/>
      <c r="I44" s="623"/>
      <c r="J44" s="2" t="s">
        <v>38</v>
      </c>
      <c r="K44" s="246" t="s">
        <v>147</v>
      </c>
      <c r="L44" s="354">
        <v>476</v>
      </c>
      <c r="M44" s="359">
        <v>400</v>
      </c>
    </row>
    <row r="45" spans="1:41" ht="17.100000000000001" customHeight="1" x14ac:dyDescent="0.3">
      <c r="A45" s="727"/>
      <c r="B45" s="633"/>
      <c r="C45" s="637"/>
      <c r="D45" s="677"/>
      <c r="E45" s="643"/>
      <c r="F45" s="742"/>
      <c r="G45" s="743"/>
      <c r="H45" s="623"/>
      <c r="I45" s="623"/>
      <c r="J45" s="2" t="s">
        <v>112</v>
      </c>
      <c r="K45" s="246" t="s">
        <v>147</v>
      </c>
      <c r="L45" s="353">
        <v>113076</v>
      </c>
      <c r="M45" s="359">
        <v>91295.1</v>
      </c>
    </row>
    <row r="46" spans="1:41" ht="17.100000000000001" customHeight="1" x14ac:dyDescent="0.3">
      <c r="A46" s="727"/>
      <c r="B46" s="633"/>
      <c r="C46" s="637"/>
      <c r="D46" s="677"/>
      <c r="E46" s="643"/>
      <c r="F46" s="742"/>
      <c r="G46" s="743"/>
      <c r="H46" s="623"/>
      <c r="I46" s="623"/>
      <c r="J46" s="2" t="s">
        <v>40</v>
      </c>
      <c r="K46" s="246" t="s">
        <v>147</v>
      </c>
      <c r="L46" s="353">
        <v>1706</v>
      </c>
      <c r="M46" s="359">
        <v>1500</v>
      </c>
    </row>
    <row r="47" spans="1:41" ht="17.100000000000001" customHeight="1" x14ac:dyDescent="0.3">
      <c r="A47" s="728"/>
      <c r="B47" s="634"/>
      <c r="C47" s="638"/>
      <c r="D47" s="740"/>
      <c r="E47" s="643"/>
      <c r="F47" s="742"/>
      <c r="G47" s="743"/>
      <c r="H47" s="623"/>
      <c r="I47" s="623"/>
      <c r="J47" s="2" t="s">
        <v>41</v>
      </c>
      <c r="K47" s="246" t="s">
        <v>147</v>
      </c>
      <c r="L47" s="353">
        <v>8063</v>
      </c>
      <c r="M47" s="359">
        <v>7000</v>
      </c>
    </row>
    <row r="48" spans="1:41" s="178" customFormat="1" ht="35.1" customHeight="1" x14ac:dyDescent="0.25">
      <c r="A48" s="247"/>
      <c r="B48" s="248" t="s">
        <v>153</v>
      </c>
      <c r="C48" s="248" t="s">
        <v>154</v>
      </c>
      <c r="D48" s="248" t="s">
        <v>12</v>
      </c>
      <c r="E48" s="251" t="s">
        <v>155</v>
      </c>
      <c r="F48" s="723" t="s">
        <v>156</v>
      </c>
      <c r="G48" s="723"/>
      <c r="H48" s="248" t="s">
        <v>157</v>
      </c>
      <c r="I48" s="240" t="s">
        <v>158</v>
      </c>
      <c r="J48" s="186" t="s">
        <v>107</v>
      </c>
      <c r="K48" s="11"/>
      <c r="L48" s="356">
        <v>0.12</v>
      </c>
      <c r="M48" s="360">
        <v>0.25</v>
      </c>
      <c r="N48" s="22"/>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s="21" customFormat="1" ht="44.1" customHeight="1" x14ac:dyDescent="0.25">
      <c r="A49" s="199"/>
      <c r="B49" s="674" t="s">
        <v>48</v>
      </c>
      <c r="C49" s="675"/>
      <c r="D49" s="675"/>
      <c r="E49" s="675"/>
      <c r="F49" s="675"/>
      <c r="G49" s="675"/>
      <c r="H49" s="675"/>
      <c r="I49" s="675"/>
      <c r="J49" s="676"/>
      <c r="K49" s="676"/>
      <c r="L49" s="639"/>
      <c r="M49" s="640"/>
      <c r="N49" s="22"/>
    </row>
    <row r="50" spans="1:41" s="21" customFormat="1" ht="17.100000000000001" customHeight="1" x14ac:dyDescent="0.25">
      <c r="A50" s="183"/>
      <c r="B50" s="27" t="s">
        <v>90</v>
      </c>
      <c r="C50" s="53" t="s">
        <v>91</v>
      </c>
      <c r="D50" s="27" t="s">
        <v>92</v>
      </c>
      <c r="E50" s="190" t="s">
        <v>137</v>
      </c>
      <c r="F50" s="662" t="s">
        <v>138</v>
      </c>
      <c r="G50" s="682"/>
      <c r="H50" s="27" t="s">
        <v>139</v>
      </c>
      <c r="I50" s="27" t="s">
        <v>96</v>
      </c>
      <c r="J50" s="27" t="s">
        <v>97</v>
      </c>
      <c r="K50" s="27" t="s">
        <v>98</v>
      </c>
      <c r="L50" s="27" t="s">
        <v>140</v>
      </c>
      <c r="M50" s="28" t="s">
        <v>100</v>
      </c>
      <c r="N50" s="22"/>
    </row>
    <row r="51" spans="1:41" s="21" customFormat="1" ht="17.100000000000001" customHeight="1" x14ac:dyDescent="0.25">
      <c r="A51" s="683"/>
      <c r="B51" s="622" t="s">
        <v>159</v>
      </c>
      <c r="C51" s="732" t="s">
        <v>160</v>
      </c>
      <c r="D51" s="732" t="s">
        <v>125</v>
      </c>
      <c r="E51" s="622" t="s">
        <v>161</v>
      </c>
      <c r="F51" s="624" t="s">
        <v>162</v>
      </c>
      <c r="G51" s="624"/>
      <c r="H51" s="622" t="s">
        <v>163</v>
      </c>
      <c r="I51" s="622" t="s">
        <v>129</v>
      </c>
      <c r="J51" s="626" t="s">
        <v>164</v>
      </c>
      <c r="K51" s="626" t="s">
        <v>147</v>
      </c>
      <c r="L51" s="644" t="s">
        <v>109</v>
      </c>
      <c r="M51" s="647">
        <v>150</v>
      </c>
      <c r="N51" s="22"/>
    </row>
    <row r="52" spans="1:41" s="21" customFormat="1" ht="17.100000000000001" customHeight="1" x14ac:dyDescent="0.25">
      <c r="A52" s="684"/>
      <c r="B52" s="641"/>
      <c r="C52" s="733"/>
      <c r="D52" s="733"/>
      <c r="E52" s="641"/>
      <c r="F52" s="735"/>
      <c r="G52" s="735"/>
      <c r="H52" s="737"/>
      <c r="I52" s="623"/>
      <c r="J52" s="643"/>
      <c r="K52" s="643"/>
      <c r="L52" s="645"/>
      <c r="M52" s="647"/>
      <c r="N52" s="22"/>
    </row>
    <row r="53" spans="1:41" s="21" customFormat="1" ht="17.100000000000001" customHeight="1" x14ac:dyDescent="0.25">
      <c r="A53" s="685"/>
      <c r="B53" s="642"/>
      <c r="C53" s="734"/>
      <c r="D53" s="734"/>
      <c r="E53" s="642"/>
      <c r="F53" s="736"/>
      <c r="G53" s="736"/>
      <c r="H53" s="738"/>
      <c r="I53" s="641"/>
      <c r="J53" s="632"/>
      <c r="K53" s="632"/>
      <c r="L53" s="646"/>
      <c r="M53" s="647"/>
      <c r="N53" s="22"/>
    </row>
    <row r="54" spans="1:41" s="21" customFormat="1" ht="53.1" customHeight="1" x14ac:dyDescent="0.25">
      <c r="A54" s="184"/>
      <c r="B54" s="232" t="s">
        <v>165</v>
      </c>
      <c r="C54" s="251" t="s">
        <v>166</v>
      </c>
      <c r="D54" s="232" t="s">
        <v>12</v>
      </c>
      <c r="E54" s="232" t="s">
        <v>161</v>
      </c>
      <c r="F54" s="671" t="s">
        <v>167</v>
      </c>
      <c r="G54" s="671"/>
      <c r="H54" s="238" t="s">
        <v>168</v>
      </c>
      <c r="I54" s="254" t="s">
        <v>129</v>
      </c>
      <c r="J54" s="254" t="s">
        <v>164</v>
      </c>
      <c r="K54" s="254" t="s">
        <v>147</v>
      </c>
      <c r="L54" s="361">
        <v>240</v>
      </c>
      <c r="M54" s="359">
        <v>325</v>
      </c>
      <c r="N54" s="22"/>
    </row>
    <row r="55" spans="1:41" s="19" customFormat="1" ht="58.5" customHeight="1" x14ac:dyDescent="0.35">
      <c r="A55" s="173"/>
      <c r="B55" s="250" t="s">
        <v>169</v>
      </c>
      <c r="C55" s="412" t="s">
        <v>170</v>
      </c>
      <c r="D55" s="203" t="s">
        <v>11</v>
      </c>
      <c r="E55" s="203" t="s">
        <v>161</v>
      </c>
      <c r="F55" s="625" t="s">
        <v>171</v>
      </c>
      <c r="G55" s="625"/>
      <c r="H55" s="205" t="s">
        <v>172</v>
      </c>
      <c r="I55" s="205" t="s">
        <v>129</v>
      </c>
      <c r="J55" s="205" t="s">
        <v>164</v>
      </c>
      <c r="K55" s="205" t="s">
        <v>147</v>
      </c>
      <c r="L55" s="268" t="s">
        <v>109</v>
      </c>
      <c r="M55" s="363">
        <v>1000</v>
      </c>
      <c r="N55" s="193"/>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row>
    <row r="56" spans="1:41" s="17" customFormat="1" ht="57.95" customHeight="1" x14ac:dyDescent="0.3">
      <c r="A56" s="173"/>
      <c r="B56" s="230" t="s">
        <v>173</v>
      </c>
      <c r="C56" s="413" t="s">
        <v>174</v>
      </c>
      <c r="D56" s="229" t="s">
        <v>12</v>
      </c>
      <c r="E56" s="229" t="s">
        <v>161</v>
      </c>
      <c r="F56" s="656" t="s">
        <v>175</v>
      </c>
      <c r="G56" s="656"/>
      <c r="H56" s="237" t="s">
        <v>168</v>
      </c>
      <c r="I56" s="230" t="s">
        <v>129</v>
      </c>
      <c r="J56" s="230" t="s">
        <v>164</v>
      </c>
      <c r="K56" s="230" t="s">
        <v>147</v>
      </c>
      <c r="L56" s="271" t="s">
        <v>176</v>
      </c>
      <c r="M56" s="364">
        <v>325</v>
      </c>
      <c r="N56" s="194"/>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row>
    <row r="57" spans="1:41" ht="41.45" customHeight="1" x14ac:dyDescent="0.25">
      <c r="A57" s="269"/>
      <c r="B57" s="263" t="s">
        <v>177</v>
      </c>
      <c r="C57" s="270" t="s">
        <v>178</v>
      </c>
      <c r="D57" s="270" t="s">
        <v>125</v>
      </c>
      <c r="E57" s="263" t="s">
        <v>161</v>
      </c>
      <c r="F57" s="624" t="s">
        <v>179</v>
      </c>
      <c r="G57" s="624"/>
      <c r="H57" s="263" t="s">
        <v>163</v>
      </c>
      <c r="I57" s="263" t="s">
        <v>129</v>
      </c>
      <c r="J57" s="234" t="s">
        <v>180</v>
      </c>
      <c r="K57" s="234" t="s">
        <v>147</v>
      </c>
      <c r="L57" s="362" t="s">
        <v>109</v>
      </c>
      <c r="M57" s="276">
        <v>850</v>
      </c>
    </row>
    <row r="58" spans="1:41" ht="41.45" customHeight="1" x14ac:dyDescent="0.25">
      <c r="A58" s="249"/>
      <c r="B58" s="244" t="s">
        <v>181</v>
      </c>
      <c r="C58" s="414" t="s">
        <v>182</v>
      </c>
      <c r="D58" s="244" t="s">
        <v>12</v>
      </c>
      <c r="E58" s="244" t="s">
        <v>161</v>
      </c>
      <c r="F58" s="599" t="s">
        <v>183</v>
      </c>
      <c r="G58" s="600"/>
      <c r="H58" s="238" t="s">
        <v>168</v>
      </c>
      <c r="I58" s="244" t="s">
        <v>168</v>
      </c>
      <c r="J58" s="244" t="s">
        <v>180</v>
      </c>
      <c r="K58" s="244" t="s">
        <v>147</v>
      </c>
      <c r="L58" s="272">
        <v>326</v>
      </c>
      <c r="M58" s="365">
        <v>400</v>
      </c>
    </row>
    <row r="59" spans="1:41" ht="41.45" customHeight="1" x14ac:dyDescent="0.25">
      <c r="A59" s="249"/>
      <c r="B59" s="250" t="s">
        <v>184</v>
      </c>
      <c r="C59" s="412" t="s">
        <v>185</v>
      </c>
      <c r="D59" s="203" t="s">
        <v>11</v>
      </c>
      <c r="E59" s="203" t="s">
        <v>161</v>
      </c>
      <c r="F59" s="625" t="s">
        <v>186</v>
      </c>
      <c r="G59" s="625"/>
      <c r="H59" s="205" t="s">
        <v>172</v>
      </c>
      <c r="I59" s="205" t="s">
        <v>129</v>
      </c>
      <c r="J59" s="250" t="s">
        <v>180</v>
      </c>
      <c r="K59" s="205" t="s">
        <v>147</v>
      </c>
      <c r="L59" s="268" t="s">
        <v>176</v>
      </c>
      <c r="M59" s="363">
        <v>1000</v>
      </c>
    </row>
    <row r="60" spans="1:41" s="180" customFormat="1" ht="51.75" customHeight="1" x14ac:dyDescent="0.25">
      <c r="A60" s="249"/>
      <c r="B60" s="244" t="s">
        <v>187</v>
      </c>
      <c r="C60" s="414" t="s">
        <v>188</v>
      </c>
      <c r="D60" s="232" t="s">
        <v>12</v>
      </c>
      <c r="E60" s="232" t="s">
        <v>189</v>
      </c>
      <c r="F60" s="699" t="s">
        <v>190</v>
      </c>
      <c r="G60" s="700"/>
      <c r="H60" s="238" t="s">
        <v>168</v>
      </c>
      <c r="I60" s="238" t="s">
        <v>168</v>
      </c>
      <c r="J60" s="244" t="s">
        <v>180</v>
      </c>
      <c r="K60" s="244" t="s">
        <v>147</v>
      </c>
      <c r="L60" s="272" t="s">
        <v>176</v>
      </c>
      <c r="M60" s="365">
        <v>400</v>
      </c>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ht="48" customHeight="1" x14ac:dyDescent="0.25">
      <c r="A61" s="273"/>
      <c r="B61" s="618" t="s">
        <v>49</v>
      </c>
      <c r="C61" s="619" t="s">
        <v>191</v>
      </c>
      <c r="D61" s="619"/>
      <c r="E61" s="619"/>
      <c r="F61" s="619"/>
      <c r="G61" s="619"/>
      <c r="H61" s="620"/>
      <c r="I61" s="620"/>
      <c r="J61" s="620"/>
      <c r="K61" s="620"/>
      <c r="L61" s="620"/>
      <c r="M61" s="621"/>
    </row>
    <row r="62" spans="1:41" s="180" customFormat="1" ht="57.6" customHeight="1" x14ac:dyDescent="0.25">
      <c r="A62" s="274"/>
      <c r="B62" s="234" t="s">
        <v>192</v>
      </c>
      <c r="C62" s="263" t="s">
        <v>193</v>
      </c>
      <c r="D62" s="234" t="s">
        <v>125</v>
      </c>
      <c r="E62" s="234" t="s">
        <v>194</v>
      </c>
      <c r="F62" s="617" t="s">
        <v>195</v>
      </c>
      <c r="G62" s="617"/>
      <c r="H62" s="234" t="s">
        <v>196</v>
      </c>
      <c r="I62" s="263" t="s">
        <v>129</v>
      </c>
      <c r="J62" s="234" t="s">
        <v>176</v>
      </c>
      <c r="K62" s="234" t="s">
        <v>197</v>
      </c>
      <c r="L62" s="276" t="s">
        <v>176</v>
      </c>
      <c r="M62" s="277">
        <v>12</v>
      </c>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ht="48.6" customHeight="1" x14ac:dyDescent="0.35">
      <c r="A63" s="278"/>
      <c r="B63" s="693" t="s">
        <v>198</v>
      </c>
      <c r="C63" s="713"/>
      <c r="D63" s="713"/>
      <c r="E63" s="713"/>
      <c r="F63" s="713"/>
      <c r="G63" s="713"/>
      <c r="H63" s="713"/>
      <c r="I63" s="713"/>
      <c r="J63" s="713"/>
      <c r="K63" s="713"/>
      <c r="L63" s="713"/>
      <c r="M63" s="395"/>
    </row>
    <row r="64" spans="1:41" s="180" customFormat="1" ht="33" customHeight="1" x14ac:dyDescent="0.25">
      <c r="A64" s="279"/>
      <c r="B64" s="27" t="s">
        <v>90</v>
      </c>
      <c r="C64" s="27" t="s">
        <v>91</v>
      </c>
      <c r="D64" s="27"/>
      <c r="E64" s="27" t="s">
        <v>199</v>
      </c>
      <c r="F64" s="612" t="s">
        <v>138</v>
      </c>
      <c r="G64" s="613"/>
      <c r="H64" s="27" t="s">
        <v>139</v>
      </c>
      <c r="I64" s="27" t="s">
        <v>96</v>
      </c>
      <c r="J64" s="27" t="s">
        <v>97</v>
      </c>
      <c r="K64" s="27" t="s">
        <v>98</v>
      </c>
      <c r="L64" s="27" t="s">
        <v>140</v>
      </c>
      <c r="M64" s="394" t="s">
        <v>100</v>
      </c>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ht="17.25" customHeight="1" x14ac:dyDescent="0.3">
      <c r="A65" s="744"/>
      <c r="B65" s="615" t="s">
        <v>101</v>
      </c>
      <c r="C65" s="746" t="s">
        <v>200</v>
      </c>
      <c r="D65" s="615" t="s">
        <v>125</v>
      </c>
      <c r="E65" s="615" t="s">
        <v>201</v>
      </c>
      <c r="F65" s="747" t="s">
        <v>202</v>
      </c>
      <c r="G65" s="748"/>
      <c r="H65" s="615" t="s">
        <v>203</v>
      </c>
      <c r="I65" s="615" t="s">
        <v>158</v>
      </c>
      <c r="J65" s="280" t="s">
        <v>110</v>
      </c>
      <c r="K65" s="281" t="s">
        <v>113</v>
      </c>
      <c r="L65" s="282" t="s">
        <v>109</v>
      </c>
      <c r="M65" s="282">
        <v>0.8</v>
      </c>
      <c r="N65" s="21"/>
    </row>
    <row r="66" spans="1:41" s="180" customFormat="1" ht="17.25" customHeight="1" x14ac:dyDescent="0.3">
      <c r="A66" s="680"/>
      <c r="B66" s="745"/>
      <c r="C66" s="616"/>
      <c r="D66" s="616"/>
      <c r="E66" s="616"/>
      <c r="F66" s="748"/>
      <c r="G66" s="748"/>
      <c r="H66" s="749"/>
      <c r="I66" s="745"/>
      <c r="J66" s="280" t="s">
        <v>39</v>
      </c>
      <c r="K66" s="281" t="s">
        <v>111</v>
      </c>
      <c r="L66" s="282" t="s">
        <v>109</v>
      </c>
      <c r="M66" s="282">
        <v>0.8</v>
      </c>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s="10" customFormat="1" ht="17.25" customHeight="1" x14ac:dyDescent="0.3">
      <c r="A67" s="680"/>
      <c r="B67" s="745"/>
      <c r="C67" s="616"/>
      <c r="D67" s="616"/>
      <c r="E67" s="616"/>
      <c r="F67" s="748"/>
      <c r="G67" s="748"/>
      <c r="H67" s="749"/>
      <c r="I67" s="745"/>
      <c r="J67" s="280" t="s">
        <v>38</v>
      </c>
      <c r="K67" s="281" t="s">
        <v>111</v>
      </c>
      <c r="L67" s="282" t="s">
        <v>109</v>
      </c>
      <c r="M67" s="282">
        <v>0.8</v>
      </c>
      <c r="N67" s="22"/>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s="10" customFormat="1" ht="17.25" customHeight="1" x14ac:dyDescent="0.3">
      <c r="A68" s="680"/>
      <c r="B68" s="745"/>
      <c r="C68" s="616"/>
      <c r="D68" s="616"/>
      <c r="E68" s="616"/>
      <c r="F68" s="748"/>
      <c r="G68" s="748"/>
      <c r="H68" s="749"/>
      <c r="I68" s="745"/>
      <c r="J68" s="280" t="s">
        <v>112</v>
      </c>
      <c r="K68" s="283" t="s">
        <v>113</v>
      </c>
      <c r="L68" s="282">
        <v>0.71</v>
      </c>
      <c r="M68" s="282">
        <v>0.8</v>
      </c>
      <c r="N68" s="22"/>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s="18" customFormat="1" ht="17.25" customHeight="1" x14ac:dyDescent="0.3">
      <c r="A69" s="680"/>
      <c r="B69" s="745"/>
      <c r="C69" s="616"/>
      <c r="D69" s="616"/>
      <c r="E69" s="616"/>
      <c r="F69" s="748"/>
      <c r="G69" s="748"/>
      <c r="H69" s="749"/>
      <c r="I69" s="745"/>
      <c r="J69" s="280" t="s">
        <v>40</v>
      </c>
      <c r="K69" s="284" t="s">
        <v>111</v>
      </c>
      <c r="L69" s="282" t="s">
        <v>109</v>
      </c>
      <c r="M69" s="282">
        <v>0.8</v>
      </c>
      <c r="N69" s="22"/>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s="17" customFormat="1" ht="17.25" customHeight="1" x14ac:dyDescent="0.3">
      <c r="A70" s="681"/>
      <c r="B70" s="745"/>
      <c r="C70" s="616"/>
      <c r="D70" s="616"/>
      <c r="E70" s="616"/>
      <c r="F70" s="748"/>
      <c r="G70" s="748"/>
      <c r="H70" s="749"/>
      <c r="I70" s="745"/>
      <c r="J70" s="280" t="s">
        <v>41</v>
      </c>
      <c r="K70" s="284" t="s">
        <v>111</v>
      </c>
      <c r="L70" s="282" t="s">
        <v>109</v>
      </c>
      <c r="M70" s="282">
        <v>0.8</v>
      </c>
      <c r="N70" s="194"/>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row>
    <row r="71" spans="1:41" ht="17.100000000000001" customHeight="1" x14ac:dyDescent="0.3">
      <c r="A71" s="679"/>
      <c r="B71" s="594" t="s">
        <v>204</v>
      </c>
      <c r="C71" s="614" t="s">
        <v>205</v>
      </c>
      <c r="D71" s="594" t="s">
        <v>12</v>
      </c>
      <c r="E71" s="615" t="s">
        <v>206</v>
      </c>
      <c r="F71" s="611" t="s">
        <v>207</v>
      </c>
      <c r="G71" s="611"/>
      <c r="H71" s="594" t="s">
        <v>208</v>
      </c>
      <c r="I71" s="594" t="s">
        <v>209</v>
      </c>
      <c r="J71" s="285" t="s">
        <v>110</v>
      </c>
      <c r="K71" s="283" t="s">
        <v>113</v>
      </c>
      <c r="L71" s="286">
        <v>0.35</v>
      </c>
      <c r="M71" s="286">
        <v>0.46</v>
      </c>
      <c r="N71" s="206"/>
    </row>
    <row r="72" spans="1:41" ht="17.100000000000001" customHeight="1" x14ac:dyDescent="0.3">
      <c r="A72" s="680"/>
      <c r="B72" s="594"/>
      <c r="C72" s="614"/>
      <c r="D72" s="594"/>
      <c r="E72" s="616"/>
      <c r="F72" s="611"/>
      <c r="G72" s="611"/>
      <c r="H72" s="594"/>
      <c r="I72" s="594"/>
      <c r="J72" s="285" t="s">
        <v>39</v>
      </c>
      <c r="K72" s="283" t="s">
        <v>111</v>
      </c>
      <c r="L72" s="286">
        <v>0.13</v>
      </c>
      <c r="M72" s="286">
        <v>0.25</v>
      </c>
    </row>
    <row r="73" spans="1:41" ht="17.100000000000001" customHeight="1" x14ac:dyDescent="0.3">
      <c r="A73" s="680"/>
      <c r="B73" s="594"/>
      <c r="C73" s="614"/>
      <c r="D73" s="594"/>
      <c r="E73" s="616"/>
      <c r="F73" s="611"/>
      <c r="G73" s="611"/>
      <c r="H73" s="594"/>
      <c r="I73" s="594"/>
      <c r="J73" s="285" t="s">
        <v>38</v>
      </c>
      <c r="K73" s="283" t="s">
        <v>111</v>
      </c>
      <c r="L73" s="286">
        <v>0.53</v>
      </c>
      <c r="M73" s="286">
        <v>0.68</v>
      </c>
    </row>
    <row r="74" spans="1:41" ht="17.100000000000001" customHeight="1" x14ac:dyDescent="0.3">
      <c r="A74" s="680"/>
      <c r="B74" s="594"/>
      <c r="C74" s="614"/>
      <c r="D74" s="594"/>
      <c r="E74" s="616"/>
      <c r="F74" s="611"/>
      <c r="G74" s="611"/>
      <c r="H74" s="594"/>
      <c r="I74" s="594"/>
      <c r="J74" s="285" t="s">
        <v>112</v>
      </c>
      <c r="K74" s="283" t="s">
        <v>113</v>
      </c>
      <c r="L74" s="286">
        <v>0.45</v>
      </c>
      <c r="M74" s="286">
        <v>0.57999999999999996</v>
      </c>
    </row>
    <row r="75" spans="1:41" ht="17.100000000000001" customHeight="1" x14ac:dyDescent="0.3">
      <c r="A75" s="680"/>
      <c r="B75" s="594"/>
      <c r="C75" s="614"/>
      <c r="D75" s="594"/>
      <c r="E75" s="616"/>
      <c r="F75" s="611"/>
      <c r="G75" s="611"/>
      <c r="H75" s="594"/>
      <c r="I75" s="594"/>
      <c r="J75" s="287" t="s">
        <v>40</v>
      </c>
      <c r="K75" s="288" t="s">
        <v>111</v>
      </c>
      <c r="L75" s="289">
        <v>0.28000000000000003</v>
      </c>
      <c r="M75" s="286">
        <v>0.35</v>
      </c>
    </row>
    <row r="76" spans="1:41" ht="17.100000000000001" customHeight="1" x14ac:dyDescent="0.3">
      <c r="A76" s="681"/>
      <c r="B76" s="594"/>
      <c r="C76" s="614"/>
      <c r="D76" s="594"/>
      <c r="E76" s="616"/>
      <c r="F76" s="611"/>
      <c r="G76" s="611"/>
      <c r="H76" s="594"/>
      <c r="I76" s="594"/>
      <c r="J76" s="285" t="s">
        <v>41</v>
      </c>
      <c r="K76" s="283"/>
      <c r="L76" s="286"/>
      <c r="M76" s="366"/>
    </row>
    <row r="77" spans="1:41" ht="46.5" customHeight="1" x14ac:dyDescent="0.25">
      <c r="A77" s="290"/>
      <c r="B77" s="234" t="s">
        <v>210</v>
      </c>
      <c r="C77" s="415" t="s">
        <v>211</v>
      </c>
      <c r="D77" s="234" t="s">
        <v>12</v>
      </c>
      <c r="E77" s="234" t="s">
        <v>212</v>
      </c>
      <c r="F77" s="617" t="s">
        <v>213</v>
      </c>
      <c r="G77" s="617"/>
      <c r="H77" s="234" t="s">
        <v>214</v>
      </c>
      <c r="I77" s="234" t="s">
        <v>215</v>
      </c>
      <c r="J77" s="291" t="s">
        <v>109</v>
      </c>
      <c r="K77" s="291" t="s">
        <v>214</v>
      </c>
      <c r="L77" s="292">
        <v>4</v>
      </c>
      <c r="M77" s="367">
        <v>9</v>
      </c>
    </row>
    <row r="78" spans="1:41" ht="30.95" customHeight="1" x14ac:dyDescent="0.25">
      <c r="A78" s="185"/>
      <c r="B78" s="618" t="s">
        <v>51</v>
      </c>
      <c r="C78" s="619"/>
      <c r="D78" s="619"/>
      <c r="E78" s="619"/>
      <c r="F78" s="619"/>
      <c r="G78" s="619"/>
      <c r="H78" s="620"/>
      <c r="I78" s="620"/>
      <c r="J78" s="620"/>
      <c r="K78" s="620"/>
      <c r="L78" s="620"/>
      <c r="M78" s="621"/>
    </row>
    <row r="79" spans="1:41" ht="17.100000000000001" customHeight="1" x14ac:dyDescent="0.25">
      <c r="A79" s="183"/>
      <c r="B79" s="29" t="s">
        <v>90</v>
      </c>
      <c r="C79" s="416" t="s">
        <v>91</v>
      </c>
      <c r="D79" s="30" t="s">
        <v>92</v>
      </c>
      <c r="E79" s="30" t="s">
        <v>199</v>
      </c>
      <c r="F79" s="587" t="s">
        <v>138</v>
      </c>
      <c r="G79" s="588"/>
      <c r="H79" s="31" t="s">
        <v>139</v>
      </c>
      <c r="I79" s="216" t="s">
        <v>96</v>
      </c>
      <c r="J79" s="33" t="s">
        <v>97</v>
      </c>
      <c r="K79" s="33" t="s">
        <v>98</v>
      </c>
      <c r="L79" s="34" t="s">
        <v>140</v>
      </c>
      <c r="M79" s="326" t="s">
        <v>100</v>
      </c>
    </row>
    <row r="80" spans="1:41" ht="17.100000000000001" customHeight="1" x14ac:dyDescent="0.25">
      <c r="A80" s="750" t="s">
        <v>216</v>
      </c>
      <c r="B80" s="753" t="s">
        <v>217</v>
      </c>
      <c r="C80" s="755" t="s">
        <v>218</v>
      </c>
      <c r="D80" s="758" t="s">
        <v>125</v>
      </c>
      <c r="E80" s="634" t="s">
        <v>219</v>
      </c>
      <c r="F80" s="760" t="s">
        <v>220</v>
      </c>
      <c r="G80" s="761"/>
      <c r="H80" s="634" t="s">
        <v>221</v>
      </c>
      <c r="I80" s="634" t="s">
        <v>129</v>
      </c>
      <c r="J80" s="2" t="s">
        <v>107</v>
      </c>
      <c r="K80" s="246" t="s">
        <v>147</v>
      </c>
      <c r="L80" s="293">
        <f>SUM(L81:L86)</f>
        <v>174917</v>
      </c>
      <c r="M80" s="491">
        <v>162710</v>
      </c>
      <c r="O80" s="396"/>
      <c r="P80" s="396"/>
    </row>
    <row r="81" spans="1:41" ht="17.100000000000001" customHeight="1" x14ac:dyDescent="0.3">
      <c r="A81" s="751"/>
      <c r="B81" s="754"/>
      <c r="C81" s="756"/>
      <c r="D81" s="759"/>
      <c r="E81" s="678"/>
      <c r="F81" s="630"/>
      <c r="G81" s="631"/>
      <c r="H81" s="678"/>
      <c r="I81" s="739"/>
      <c r="J81" s="2" t="s">
        <v>110</v>
      </c>
      <c r="K81" s="246" t="s">
        <v>147</v>
      </c>
      <c r="L81" s="352">
        <v>50259</v>
      </c>
      <c r="M81" s="492">
        <v>32000</v>
      </c>
      <c r="O81" s="396"/>
    </row>
    <row r="82" spans="1:41" ht="17.100000000000001" customHeight="1" x14ac:dyDescent="0.3">
      <c r="A82" s="751"/>
      <c r="B82" s="754"/>
      <c r="C82" s="756"/>
      <c r="D82" s="759"/>
      <c r="E82" s="678"/>
      <c r="F82" s="630"/>
      <c r="G82" s="631"/>
      <c r="H82" s="678"/>
      <c r="I82" s="739"/>
      <c r="J82" s="2" t="s">
        <v>39</v>
      </c>
      <c r="K82" s="246" t="s">
        <v>147</v>
      </c>
      <c r="L82" s="353">
        <v>3514</v>
      </c>
      <c r="M82" s="492">
        <v>4200</v>
      </c>
      <c r="O82" s="396"/>
    </row>
    <row r="83" spans="1:41" s="180" customFormat="1" ht="17.25" x14ac:dyDescent="0.3">
      <c r="A83" s="751"/>
      <c r="B83" s="754"/>
      <c r="C83" s="756"/>
      <c r="D83" s="759"/>
      <c r="E83" s="678"/>
      <c r="F83" s="630"/>
      <c r="G83" s="631"/>
      <c r="H83" s="678"/>
      <c r="I83" s="739"/>
      <c r="J83" s="2" t="s">
        <v>38</v>
      </c>
      <c r="K83" s="246" t="s">
        <v>147</v>
      </c>
      <c r="L83" s="354">
        <v>475</v>
      </c>
      <c r="M83" s="492">
        <v>5000</v>
      </c>
      <c r="N83" s="21"/>
      <c r="O83" s="396"/>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row>
    <row r="84" spans="1:41" s="15" customFormat="1" ht="21" x14ac:dyDescent="0.35">
      <c r="A84" s="751"/>
      <c r="B84" s="754"/>
      <c r="C84" s="756"/>
      <c r="D84" s="759"/>
      <c r="E84" s="678"/>
      <c r="F84" s="630"/>
      <c r="G84" s="631"/>
      <c r="H84" s="678"/>
      <c r="I84" s="739"/>
      <c r="J84" s="2" t="s">
        <v>112</v>
      </c>
      <c r="K84" s="246" t="s">
        <v>147</v>
      </c>
      <c r="L84" s="353">
        <v>113095</v>
      </c>
      <c r="M84" s="492">
        <v>112710</v>
      </c>
      <c r="N84" s="195"/>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row>
    <row r="85" spans="1:41" s="17" customFormat="1" ht="18.75" x14ac:dyDescent="0.3">
      <c r="A85" s="751"/>
      <c r="B85" s="754"/>
      <c r="C85" s="756"/>
      <c r="D85" s="759"/>
      <c r="E85" s="678"/>
      <c r="F85" s="630"/>
      <c r="G85" s="631"/>
      <c r="H85" s="678"/>
      <c r="I85" s="739"/>
      <c r="J85" s="2" t="s">
        <v>40</v>
      </c>
      <c r="K85" s="246" t="s">
        <v>147</v>
      </c>
      <c r="L85" s="368">
        <v>4426</v>
      </c>
      <c r="M85" s="492">
        <v>4500</v>
      </c>
      <c r="N85" s="194"/>
      <c r="O85" s="396"/>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row>
    <row r="86" spans="1:41" ht="17.100000000000001" customHeight="1" x14ac:dyDescent="0.3">
      <c r="A86" s="752"/>
      <c r="B86" s="754"/>
      <c r="C86" s="757"/>
      <c r="D86" s="759"/>
      <c r="E86" s="678"/>
      <c r="F86" s="630"/>
      <c r="G86" s="631"/>
      <c r="H86" s="678"/>
      <c r="I86" s="739"/>
      <c r="J86" s="2" t="s">
        <v>41</v>
      </c>
      <c r="K86" s="225" t="s">
        <v>147</v>
      </c>
      <c r="L86" s="369">
        <v>3148</v>
      </c>
      <c r="M86" s="493">
        <v>4300</v>
      </c>
      <c r="N86" s="206"/>
      <c r="O86" s="396"/>
    </row>
    <row r="87" spans="1:41" ht="17.100000000000001" customHeight="1" x14ac:dyDescent="0.3">
      <c r="A87" s="762"/>
      <c r="B87" s="765" t="s">
        <v>222</v>
      </c>
      <c r="C87" s="657" t="s">
        <v>223</v>
      </c>
      <c r="D87" s="657" t="s">
        <v>224</v>
      </c>
      <c r="E87" s="657" t="s">
        <v>225</v>
      </c>
      <c r="F87" s="767" t="s">
        <v>226</v>
      </c>
      <c r="G87" s="768"/>
      <c r="H87" s="770" t="s">
        <v>227</v>
      </c>
      <c r="I87" s="771" t="s">
        <v>129</v>
      </c>
      <c r="J87" s="296" t="s">
        <v>107</v>
      </c>
      <c r="K87" s="297" t="s">
        <v>147</v>
      </c>
      <c r="L87" s="369">
        <v>250000</v>
      </c>
      <c r="M87" s="493">
        <f>SUM(M88:M93)</f>
        <v>223400</v>
      </c>
      <c r="N87" s="252"/>
    </row>
    <row r="88" spans="1:41" ht="17.100000000000001" customHeight="1" x14ac:dyDescent="0.3">
      <c r="A88" s="763"/>
      <c r="B88" s="766"/>
      <c r="C88" s="594"/>
      <c r="D88" s="594"/>
      <c r="E88" s="594"/>
      <c r="F88" s="769"/>
      <c r="G88" s="769"/>
      <c r="H88" s="594"/>
      <c r="I88" s="772"/>
      <c r="J88" s="233" t="s">
        <v>110</v>
      </c>
      <c r="K88" s="298" t="s">
        <v>147</v>
      </c>
      <c r="L88" s="369" t="s">
        <v>176</v>
      </c>
      <c r="M88" s="493">
        <v>40000</v>
      </c>
    </row>
    <row r="89" spans="1:41" ht="17.100000000000001" customHeight="1" x14ac:dyDescent="0.3">
      <c r="A89" s="763"/>
      <c r="B89" s="766"/>
      <c r="C89" s="594"/>
      <c r="D89" s="594"/>
      <c r="E89" s="594"/>
      <c r="F89" s="769"/>
      <c r="G89" s="769"/>
      <c r="H89" s="594"/>
      <c r="I89" s="773"/>
      <c r="J89" s="233" t="s">
        <v>39</v>
      </c>
      <c r="K89" s="298" t="s">
        <v>147</v>
      </c>
      <c r="L89" s="369" t="s">
        <v>176</v>
      </c>
      <c r="M89" s="294">
        <v>2500</v>
      </c>
    </row>
    <row r="90" spans="1:41" ht="17.100000000000001" customHeight="1" x14ac:dyDescent="0.3">
      <c r="A90" s="763"/>
      <c r="B90" s="766"/>
      <c r="C90" s="594"/>
      <c r="D90" s="594"/>
      <c r="E90" s="594"/>
      <c r="F90" s="769"/>
      <c r="G90" s="769"/>
      <c r="H90" s="594"/>
      <c r="I90" s="773"/>
      <c r="J90" s="233" t="s">
        <v>38</v>
      </c>
      <c r="K90" s="298" t="s">
        <v>147</v>
      </c>
      <c r="L90" s="369" t="s">
        <v>176</v>
      </c>
      <c r="M90" s="294">
        <v>3000</v>
      </c>
    </row>
    <row r="91" spans="1:41" ht="17.100000000000001" customHeight="1" x14ac:dyDescent="0.3">
      <c r="A91" s="763"/>
      <c r="B91" s="766"/>
      <c r="C91" s="594"/>
      <c r="D91" s="594"/>
      <c r="E91" s="594"/>
      <c r="F91" s="769"/>
      <c r="G91" s="769"/>
      <c r="H91" s="594"/>
      <c r="I91" s="773"/>
      <c r="J91" s="233" t="s">
        <v>112</v>
      </c>
      <c r="K91" s="298" t="s">
        <v>147</v>
      </c>
      <c r="L91" s="369" t="s">
        <v>176</v>
      </c>
      <c r="M91" s="294">
        <v>173400</v>
      </c>
    </row>
    <row r="92" spans="1:41" ht="17.100000000000001" customHeight="1" x14ac:dyDescent="0.3">
      <c r="A92" s="763"/>
      <c r="B92" s="766"/>
      <c r="C92" s="594"/>
      <c r="D92" s="594"/>
      <c r="E92" s="594"/>
      <c r="F92" s="769"/>
      <c r="G92" s="769"/>
      <c r="H92" s="594"/>
      <c r="I92" s="773"/>
      <c r="J92" s="233" t="s">
        <v>40</v>
      </c>
      <c r="K92" s="298" t="s">
        <v>147</v>
      </c>
      <c r="L92" s="369" t="s">
        <v>176</v>
      </c>
      <c r="M92" s="294">
        <v>2500</v>
      </c>
    </row>
    <row r="93" spans="1:41" s="24" customFormat="1" ht="17.100000000000001" customHeight="1" x14ac:dyDescent="0.3">
      <c r="A93" s="764"/>
      <c r="B93" s="766"/>
      <c r="C93" s="594"/>
      <c r="D93" s="594"/>
      <c r="E93" s="594"/>
      <c r="F93" s="769"/>
      <c r="G93" s="769"/>
      <c r="H93" s="594"/>
      <c r="I93" s="773"/>
      <c r="J93" s="26" t="s">
        <v>41</v>
      </c>
      <c r="K93" s="298" t="s">
        <v>147</v>
      </c>
      <c r="L93" s="369" t="s">
        <v>176</v>
      </c>
      <c r="M93" s="294">
        <v>2000</v>
      </c>
      <c r="N93" s="22"/>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row>
    <row r="94" spans="1:41" s="24" customFormat="1" ht="17.100000000000001" customHeight="1" x14ac:dyDescent="0.25">
      <c r="A94" s="750" t="s">
        <v>228</v>
      </c>
      <c r="B94" s="774" t="s">
        <v>229</v>
      </c>
      <c r="C94" s="774" t="s">
        <v>230</v>
      </c>
      <c r="D94" s="774" t="s">
        <v>12</v>
      </c>
      <c r="E94" s="777" t="s">
        <v>231</v>
      </c>
      <c r="F94" s="779" t="s">
        <v>232</v>
      </c>
      <c r="G94" s="780"/>
      <c r="H94" s="782" t="s">
        <v>233</v>
      </c>
      <c r="I94" s="777" t="s">
        <v>129</v>
      </c>
      <c r="J94" s="208" t="s">
        <v>107</v>
      </c>
      <c r="K94" s="208" t="s">
        <v>147</v>
      </c>
      <c r="L94" s="370" t="s">
        <v>176</v>
      </c>
      <c r="M94" s="373">
        <f>SUM(M95:M100)</f>
        <v>120191</v>
      </c>
      <c r="N94" s="22"/>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row>
    <row r="95" spans="1:41" s="24" customFormat="1" ht="17.100000000000001" customHeight="1" x14ac:dyDescent="0.3">
      <c r="A95" s="751"/>
      <c r="B95" s="774"/>
      <c r="C95" s="774"/>
      <c r="D95" s="776"/>
      <c r="E95" s="777"/>
      <c r="F95" s="781"/>
      <c r="G95" s="780"/>
      <c r="H95" s="777"/>
      <c r="I95" s="597"/>
      <c r="J95" s="11" t="s">
        <v>110</v>
      </c>
      <c r="K95" s="11" t="s">
        <v>147</v>
      </c>
      <c r="L95" s="371" t="s">
        <v>176</v>
      </c>
      <c r="M95" s="364">
        <v>37500</v>
      </c>
      <c r="N95" s="22"/>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row>
    <row r="96" spans="1:41" s="24" customFormat="1" ht="17.100000000000001" customHeight="1" x14ac:dyDescent="0.3">
      <c r="A96" s="751"/>
      <c r="B96" s="774"/>
      <c r="C96" s="774"/>
      <c r="D96" s="776"/>
      <c r="E96" s="777"/>
      <c r="F96" s="781"/>
      <c r="G96" s="780"/>
      <c r="H96" s="777"/>
      <c r="I96" s="597"/>
      <c r="J96" s="235" t="s">
        <v>39</v>
      </c>
      <c r="K96" s="235" t="s">
        <v>147</v>
      </c>
      <c r="L96" s="479" t="s">
        <v>176</v>
      </c>
      <c r="M96" s="480">
        <v>10000</v>
      </c>
      <c r="N96" s="22"/>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row>
    <row r="97" spans="1:41" s="24" customFormat="1" ht="17.100000000000001" customHeight="1" x14ac:dyDescent="0.3">
      <c r="A97" s="751"/>
      <c r="B97" s="774"/>
      <c r="C97" s="774"/>
      <c r="D97" s="776"/>
      <c r="E97" s="777"/>
      <c r="F97" s="781"/>
      <c r="G97" s="780"/>
      <c r="H97" s="777"/>
      <c r="I97" s="783"/>
      <c r="J97" s="11" t="s">
        <v>38</v>
      </c>
      <c r="K97" s="11" t="s">
        <v>147</v>
      </c>
      <c r="L97" s="475" t="s">
        <v>176</v>
      </c>
      <c r="M97" s="476">
        <v>5000</v>
      </c>
      <c r="N97" s="22"/>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row>
    <row r="98" spans="1:41" s="24" customFormat="1" ht="17.100000000000001" customHeight="1" x14ac:dyDescent="0.3">
      <c r="A98" s="751"/>
      <c r="B98" s="774"/>
      <c r="C98" s="774"/>
      <c r="D98" s="776"/>
      <c r="E98" s="777"/>
      <c r="F98" s="781"/>
      <c r="G98" s="780"/>
      <c r="H98" s="777"/>
      <c r="I98" s="783"/>
      <c r="J98" s="481" t="s">
        <v>112</v>
      </c>
      <c r="K98" s="481" t="s">
        <v>147</v>
      </c>
      <c r="L98" s="482" t="s">
        <v>176</v>
      </c>
      <c r="M98" s="483">
        <v>63891</v>
      </c>
      <c r="N98" s="22"/>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row>
    <row r="99" spans="1:41" s="24" customFormat="1" ht="17.100000000000001" customHeight="1" x14ac:dyDescent="0.3">
      <c r="A99" s="752"/>
      <c r="B99" s="775"/>
      <c r="C99" s="775"/>
      <c r="D99" s="776"/>
      <c r="E99" s="778"/>
      <c r="F99" s="781"/>
      <c r="G99" s="780"/>
      <c r="H99" s="778"/>
      <c r="I99" s="783"/>
      <c r="J99" s="11" t="s">
        <v>40</v>
      </c>
      <c r="K99" s="11" t="s">
        <v>147</v>
      </c>
      <c r="L99" s="475" t="s">
        <v>176</v>
      </c>
      <c r="M99" s="477">
        <v>3750</v>
      </c>
      <c r="N99" s="22"/>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row>
    <row r="100" spans="1:41" s="25" customFormat="1" ht="17.100000000000001" customHeight="1" x14ac:dyDescent="0.3">
      <c r="A100" s="473"/>
      <c r="B100" s="474"/>
      <c r="C100" s="474"/>
      <c r="D100" s="470"/>
      <c r="E100" s="469"/>
      <c r="F100" s="471"/>
      <c r="G100" s="472"/>
      <c r="H100" s="230"/>
      <c r="I100" s="478"/>
      <c r="J100" s="11" t="s">
        <v>41</v>
      </c>
      <c r="K100" s="11" t="s">
        <v>147</v>
      </c>
      <c r="L100" s="475" t="s">
        <v>176</v>
      </c>
      <c r="M100" s="477">
        <v>50</v>
      </c>
      <c r="N100" s="22"/>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row>
    <row r="101" spans="1:41" s="180" customFormat="1" ht="17.100000000000001" customHeight="1" x14ac:dyDescent="0.25">
      <c r="A101" s="716" t="s">
        <v>234</v>
      </c>
      <c r="B101" s="716" t="s">
        <v>235</v>
      </c>
      <c r="C101" s="716" t="s">
        <v>236</v>
      </c>
      <c r="D101" s="786" t="s">
        <v>237</v>
      </c>
      <c r="E101" s="787" t="s">
        <v>238</v>
      </c>
      <c r="F101" s="790" t="s">
        <v>239</v>
      </c>
      <c r="G101" s="791"/>
      <c r="H101" s="716" t="s">
        <v>240</v>
      </c>
      <c r="I101" s="716" t="s">
        <v>129</v>
      </c>
      <c r="J101" s="494" t="s">
        <v>107</v>
      </c>
      <c r="K101" s="495" t="s">
        <v>147</v>
      </c>
      <c r="L101" s="496" t="s">
        <v>109</v>
      </c>
      <c r="M101" s="497">
        <v>94440.6</v>
      </c>
      <c r="N101" s="498"/>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row>
    <row r="102" spans="1:41" s="180" customFormat="1" ht="17.100000000000001" customHeight="1" x14ac:dyDescent="0.3">
      <c r="A102" s="717"/>
      <c r="B102" s="717"/>
      <c r="C102" s="784"/>
      <c r="D102" s="784"/>
      <c r="E102" s="788"/>
      <c r="F102" s="792"/>
      <c r="G102" s="793"/>
      <c r="H102" s="796"/>
      <c r="I102" s="717"/>
      <c r="J102" s="13" t="s">
        <v>110</v>
      </c>
      <c r="K102" s="14" t="s">
        <v>147</v>
      </c>
      <c r="L102" s="372" t="s">
        <v>109</v>
      </c>
      <c r="M102" s="374">
        <v>53500</v>
      </c>
      <c r="N102" s="22"/>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row>
    <row r="103" spans="1:41" s="180" customFormat="1" ht="17.100000000000001" customHeight="1" x14ac:dyDescent="0.3">
      <c r="A103" s="717"/>
      <c r="B103" s="717"/>
      <c r="C103" s="784"/>
      <c r="D103" s="784"/>
      <c r="E103" s="788"/>
      <c r="F103" s="792"/>
      <c r="G103" s="793"/>
      <c r="H103" s="796"/>
      <c r="I103" s="717"/>
      <c r="J103" s="13" t="s">
        <v>39</v>
      </c>
      <c r="K103" s="14" t="s">
        <v>147</v>
      </c>
      <c r="L103" s="372" t="s">
        <v>109</v>
      </c>
      <c r="M103" s="374">
        <v>3800</v>
      </c>
      <c r="N103" s="22"/>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row>
    <row r="104" spans="1:41" s="180" customFormat="1" ht="17.100000000000001" customHeight="1" x14ac:dyDescent="0.3">
      <c r="A104" s="717"/>
      <c r="B104" s="717"/>
      <c r="C104" s="784"/>
      <c r="D104" s="784"/>
      <c r="E104" s="788"/>
      <c r="F104" s="792"/>
      <c r="G104" s="793"/>
      <c r="H104" s="796"/>
      <c r="I104" s="717"/>
      <c r="J104" s="13" t="s">
        <v>38</v>
      </c>
      <c r="K104" s="14" t="s">
        <v>147</v>
      </c>
      <c r="L104" s="372" t="s">
        <v>109</v>
      </c>
      <c r="M104" s="374">
        <v>450</v>
      </c>
      <c r="N104" s="22"/>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row>
    <row r="105" spans="1:41" s="180" customFormat="1" ht="17.100000000000001" customHeight="1" x14ac:dyDescent="0.3">
      <c r="A105" s="717"/>
      <c r="B105" s="717"/>
      <c r="C105" s="784"/>
      <c r="D105" s="784"/>
      <c r="E105" s="788"/>
      <c r="F105" s="792"/>
      <c r="G105" s="793"/>
      <c r="H105" s="796"/>
      <c r="I105" s="717"/>
      <c r="J105" s="13" t="s">
        <v>112</v>
      </c>
      <c r="K105" s="14" t="s">
        <v>147</v>
      </c>
      <c r="L105" s="499" t="s">
        <v>109</v>
      </c>
      <c r="M105" s="376">
        <v>36240.6</v>
      </c>
      <c r="N105" s="500"/>
      <c r="O105" s="21"/>
      <c r="P105" s="21"/>
      <c r="Q105" s="466"/>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row>
    <row r="106" spans="1:41" s="180" customFormat="1" ht="17.100000000000001" customHeight="1" x14ac:dyDescent="0.25">
      <c r="A106" s="717"/>
      <c r="B106" s="717"/>
      <c r="C106" s="784"/>
      <c r="D106" s="784"/>
      <c r="E106" s="788"/>
      <c r="F106" s="792"/>
      <c r="G106" s="793"/>
      <c r="H106" s="796"/>
      <c r="I106" s="717"/>
      <c r="J106" s="14" t="s">
        <v>40</v>
      </c>
      <c r="K106" s="14" t="s">
        <v>147</v>
      </c>
      <c r="L106" s="372">
        <v>39</v>
      </c>
      <c r="M106" s="374">
        <v>450</v>
      </c>
      <c r="N106" s="22"/>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row>
    <row r="107" spans="1:41" ht="17.100000000000001" customHeight="1" x14ac:dyDescent="0.25">
      <c r="A107" s="718"/>
      <c r="B107" s="718"/>
      <c r="C107" s="785"/>
      <c r="D107" s="785"/>
      <c r="E107" s="789"/>
      <c r="F107" s="794"/>
      <c r="G107" s="795"/>
      <c r="H107" s="797"/>
      <c r="I107" s="717"/>
      <c r="J107" s="14" t="s">
        <v>41</v>
      </c>
      <c r="K107" s="14" t="s">
        <v>147</v>
      </c>
      <c r="L107" s="372" t="s">
        <v>109</v>
      </c>
      <c r="M107" s="374"/>
    </row>
    <row r="108" spans="1:41" ht="33.75" customHeight="1" x14ac:dyDescent="0.25">
      <c r="A108" s="798" t="s">
        <v>234</v>
      </c>
      <c r="B108" s="801" t="s">
        <v>241</v>
      </c>
      <c r="C108" s="633" t="s">
        <v>242</v>
      </c>
      <c r="D108" s="805" t="s">
        <v>125</v>
      </c>
      <c r="E108" s="634" t="s">
        <v>219</v>
      </c>
      <c r="F108" s="760" t="s">
        <v>243</v>
      </c>
      <c r="G108" s="761"/>
      <c r="H108" s="801" t="s">
        <v>221</v>
      </c>
      <c r="I108" s="626" t="s">
        <v>129</v>
      </c>
      <c r="J108" s="299" t="s">
        <v>107</v>
      </c>
      <c r="K108" s="246" t="s">
        <v>147</v>
      </c>
      <c r="L108" s="293">
        <f t="shared" ref="L108" si="0">L109+L110+L111+L112+L113+L114</f>
        <v>85015</v>
      </c>
      <c r="M108" s="295">
        <f>SUM(M109:M114)</f>
        <v>77020</v>
      </c>
    </row>
    <row r="109" spans="1:41" ht="33.75" customHeight="1" x14ac:dyDescent="0.3">
      <c r="A109" s="799"/>
      <c r="B109" s="802"/>
      <c r="C109" s="804"/>
      <c r="D109" s="759"/>
      <c r="E109" s="678"/>
      <c r="F109" s="630"/>
      <c r="G109" s="631"/>
      <c r="H109" s="810"/>
      <c r="I109" s="626"/>
      <c r="J109" s="300" t="s">
        <v>110</v>
      </c>
      <c r="K109" s="246" t="s">
        <v>147</v>
      </c>
      <c r="L109" s="352">
        <v>22636</v>
      </c>
      <c r="M109" s="295">
        <v>23000</v>
      </c>
    </row>
    <row r="110" spans="1:41" ht="33" customHeight="1" x14ac:dyDescent="0.3">
      <c r="A110" s="799"/>
      <c r="B110" s="802"/>
      <c r="C110" s="804"/>
      <c r="D110" s="759"/>
      <c r="E110" s="678"/>
      <c r="F110" s="630"/>
      <c r="G110" s="631"/>
      <c r="H110" s="810"/>
      <c r="I110" s="626"/>
      <c r="J110" s="301" t="s">
        <v>39</v>
      </c>
      <c r="K110" s="246" t="s">
        <v>147</v>
      </c>
      <c r="L110" s="354">
        <v>163</v>
      </c>
      <c r="M110" s="295">
        <v>160</v>
      </c>
    </row>
    <row r="111" spans="1:41" ht="17.100000000000001" customHeight="1" x14ac:dyDescent="0.3">
      <c r="A111" s="799"/>
      <c r="B111" s="802"/>
      <c r="C111" s="804"/>
      <c r="D111" s="759"/>
      <c r="E111" s="678"/>
      <c r="F111" s="630"/>
      <c r="G111" s="631"/>
      <c r="H111" s="810"/>
      <c r="I111" s="626"/>
      <c r="J111" s="301" t="s">
        <v>38</v>
      </c>
      <c r="K111" s="246" t="s">
        <v>147</v>
      </c>
      <c r="L111" s="354">
        <v>156</v>
      </c>
      <c r="M111" s="295">
        <v>160</v>
      </c>
    </row>
    <row r="112" spans="1:41" ht="37.5" customHeight="1" x14ac:dyDescent="0.3">
      <c r="A112" s="799"/>
      <c r="B112" s="802"/>
      <c r="C112" s="804"/>
      <c r="D112" s="759"/>
      <c r="E112" s="678"/>
      <c r="F112" s="630"/>
      <c r="G112" s="631"/>
      <c r="H112" s="810"/>
      <c r="I112" s="626"/>
      <c r="J112" s="301" t="s">
        <v>112</v>
      </c>
      <c r="K112" s="246" t="s">
        <v>147</v>
      </c>
      <c r="L112" s="353">
        <v>60359</v>
      </c>
      <c r="M112" s="295">
        <v>52020</v>
      </c>
    </row>
    <row r="113" spans="1:42" ht="17.25" x14ac:dyDescent="0.3">
      <c r="A113" s="799"/>
      <c r="B113" s="802"/>
      <c r="C113" s="804"/>
      <c r="D113" s="759"/>
      <c r="E113" s="678"/>
      <c r="F113" s="630"/>
      <c r="G113" s="631"/>
      <c r="H113" s="810"/>
      <c r="I113" s="626"/>
      <c r="J113" s="301" t="s">
        <v>40</v>
      </c>
      <c r="K113" s="246" t="s">
        <v>147</v>
      </c>
      <c r="L113" s="354">
        <v>224</v>
      </c>
      <c r="M113" s="295">
        <v>250</v>
      </c>
    </row>
    <row r="114" spans="1:42" ht="17.25" x14ac:dyDescent="0.3">
      <c r="A114" s="800"/>
      <c r="B114" s="803"/>
      <c r="C114" s="804"/>
      <c r="D114" s="806"/>
      <c r="E114" s="807"/>
      <c r="F114" s="808"/>
      <c r="G114" s="809"/>
      <c r="H114" s="811"/>
      <c r="I114" s="626"/>
      <c r="J114" s="302" t="s">
        <v>41</v>
      </c>
      <c r="K114" s="241" t="s">
        <v>147</v>
      </c>
      <c r="L114" s="353">
        <v>1477</v>
      </c>
      <c r="M114" s="295">
        <v>1430</v>
      </c>
    </row>
    <row r="115" spans="1:42" ht="17.100000000000001" customHeight="1" x14ac:dyDescent="0.25">
      <c r="A115" s="812" t="s">
        <v>234</v>
      </c>
      <c r="B115" s="786" t="s">
        <v>244</v>
      </c>
      <c r="C115" s="815" t="s">
        <v>245</v>
      </c>
      <c r="D115" s="786" t="s">
        <v>11</v>
      </c>
      <c r="E115" s="816" t="s">
        <v>246</v>
      </c>
      <c r="F115" s="817" t="s">
        <v>247</v>
      </c>
      <c r="G115" s="791"/>
      <c r="H115" s="786" t="s">
        <v>240</v>
      </c>
      <c r="I115" s="815" t="s">
        <v>129</v>
      </c>
      <c r="J115" s="494" t="s">
        <v>107</v>
      </c>
      <c r="K115" s="495" t="s">
        <v>147</v>
      </c>
      <c r="L115" s="496">
        <f>SUM(L116:L121)</f>
        <v>97342</v>
      </c>
      <c r="M115" s="497">
        <v>156145.23699999999</v>
      </c>
      <c r="N115" s="498"/>
    </row>
    <row r="116" spans="1:42" ht="17.100000000000001" customHeight="1" x14ac:dyDescent="0.3">
      <c r="A116" s="813"/>
      <c r="B116" s="717"/>
      <c r="C116" s="784"/>
      <c r="D116" s="784"/>
      <c r="E116" s="788"/>
      <c r="F116" s="792"/>
      <c r="G116" s="793"/>
      <c r="H116" s="796"/>
      <c r="I116" s="717"/>
      <c r="J116" s="13" t="s">
        <v>110</v>
      </c>
      <c r="K116" s="14" t="s">
        <v>147</v>
      </c>
      <c r="L116" s="376">
        <v>33750</v>
      </c>
      <c r="M116" s="376">
        <v>88456</v>
      </c>
    </row>
    <row r="117" spans="1:42" ht="17.100000000000001" customHeight="1" x14ac:dyDescent="0.3">
      <c r="A117" s="813"/>
      <c r="B117" s="717"/>
      <c r="C117" s="784"/>
      <c r="D117" s="784"/>
      <c r="E117" s="788"/>
      <c r="F117" s="792"/>
      <c r="G117" s="793"/>
      <c r="H117" s="796"/>
      <c r="I117" s="717"/>
      <c r="J117" s="13" t="s">
        <v>39</v>
      </c>
      <c r="K117" s="14" t="s">
        <v>147</v>
      </c>
      <c r="L117" s="376">
        <v>2222</v>
      </c>
      <c r="M117" s="376">
        <v>6283</v>
      </c>
    </row>
    <row r="118" spans="1:42" ht="17.100000000000001" customHeight="1" x14ac:dyDescent="0.3">
      <c r="A118" s="813"/>
      <c r="B118" s="717"/>
      <c r="C118" s="784"/>
      <c r="D118" s="784"/>
      <c r="E118" s="788"/>
      <c r="F118" s="792"/>
      <c r="G118" s="793"/>
      <c r="H118" s="796"/>
      <c r="I118" s="717"/>
      <c r="J118" s="13" t="s">
        <v>38</v>
      </c>
      <c r="K118" s="14" t="s">
        <v>147</v>
      </c>
      <c r="L118" s="376">
        <v>19343</v>
      </c>
      <c r="M118" s="376">
        <v>761</v>
      </c>
    </row>
    <row r="119" spans="1:42" ht="17.100000000000001" customHeight="1" x14ac:dyDescent="0.3">
      <c r="A119" s="813"/>
      <c r="B119" s="717"/>
      <c r="C119" s="784"/>
      <c r="D119" s="784"/>
      <c r="E119" s="788"/>
      <c r="F119" s="792"/>
      <c r="G119" s="793"/>
      <c r="H119" s="796"/>
      <c r="I119" s="717"/>
      <c r="J119" s="508" t="s">
        <v>112</v>
      </c>
      <c r="K119" s="509" t="s">
        <v>147</v>
      </c>
      <c r="L119" s="510">
        <v>41848</v>
      </c>
      <c r="M119" s="501">
        <v>59919.237000000001</v>
      </c>
      <c r="N119" s="511"/>
    </row>
    <row r="120" spans="1:42" ht="17.100000000000001" customHeight="1" x14ac:dyDescent="0.3">
      <c r="A120" s="813"/>
      <c r="B120" s="717"/>
      <c r="C120" s="784"/>
      <c r="D120" s="784"/>
      <c r="E120" s="788"/>
      <c r="F120" s="792"/>
      <c r="G120" s="793"/>
      <c r="H120" s="796"/>
      <c r="I120" s="717"/>
      <c r="J120" s="13" t="s">
        <v>40</v>
      </c>
      <c r="K120" s="14" t="s">
        <v>147</v>
      </c>
      <c r="L120" s="377">
        <v>179</v>
      </c>
      <c r="M120" s="377">
        <v>726</v>
      </c>
    </row>
    <row r="121" spans="1:42" s="180" customFormat="1" ht="18.600000000000001" customHeight="1" x14ac:dyDescent="0.3">
      <c r="A121" s="814"/>
      <c r="B121" s="718"/>
      <c r="C121" s="785"/>
      <c r="D121" s="785"/>
      <c r="E121" s="789"/>
      <c r="F121" s="794"/>
      <c r="G121" s="795"/>
      <c r="H121" s="797"/>
      <c r="I121" s="718"/>
      <c r="J121" s="13" t="s">
        <v>41</v>
      </c>
      <c r="K121" s="242" t="s">
        <v>147</v>
      </c>
      <c r="L121" s="376"/>
      <c r="M121" s="376"/>
      <c r="N121" s="22"/>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42" s="180" customFormat="1" ht="51" customHeight="1" x14ac:dyDescent="0.25">
      <c r="A122" s="303" t="s">
        <v>216</v>
      </c>
      <c r="B122" s="231" t="s">
        <v>248</v>
      </c>
      <c r="C122" s="401" t="s">
        <v>249</v>
      </c>
      <c r="D122" s="231" t="s">
        <v>12</v>
      </c>
      <c r="E122" s="209" t="s">
        <v>250</v>
      </c>
      <c r="F122" s="589" t="s">
        <v>251</v>
      </c>
      <c r="G122" s="590"/>
      <c r="H122" s="231" t="s">
        <v>214</v>
      </c>
      <c r="I122" s="231" t="s">
        <v>252</v>
      </c>
      <c r="J122" s="230" t="s">
        <v>253</v>
      </c>
      <c r="K122" s="232" t="s">
        <v>214</v>
      </c>
      <c r="L122" s="293">
        <v>30</v>
      </c>
      <c r="M122" s="334">
        <v>78</v>
      </c>
      <c r="N122" s="22"/>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42" s="180" customFormat="1" ht="68.099999999999994" customHeight="1" x14ac:dyDescent="0.25">
      <c r="A123" s="210"/>
      <c r="B123" s="304" t="s">
        <v>254</v>
      </c>
      <c r="C123" s="417" t="s">
        <v>255</v>
      </c>
      <c r="D123" s="304" t="s">
        <v>10</v>
      </c>
      <c r="E123" s="305" t="s">
        <v>256</v>
      </c>
      <c r="F123" s="714" t="s">
        <v>257</v>
      </c>
      <c r="G123" s="715"/>
      <c r="H123" s="306" t="s">
        <v>258</v>
      </c>
      <c r="I123" s="304" t="s">
        <v>252</v>
      </c>
      <c r="J123" s="304" t="s">
        <v>259</v>
      </c>
      <c r="K123" s="304" t="s">
        <v>147</v>
      </c>
      <c r="L123" s="361">
        <v>40</v>
      </c>
      <c r="M123" s="359">
        <v>40</v>
      </c>
      <c r="N123" s="22"/>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42" s="180" customFormat="1" ht="34.5" customHeight="1" thickBot="1" x14ac:dyDescent="0.3">
      <c r="A124" s="185"/>
      <c r="B124" s="618" t="s">
        <v>52</v>
      </c>
      <c r="C124" s="619"/>
      <c r="D124" s="619"/>
      <c r="E124" s="619"/>
      <c r="F124" s="619"/>
      <c r="G124" s="619"/>
      <c r="H124" s="620"/>
      <c r="I124" s="620"/>
      <c r="J124" s="620"/>
      <c r="K124" s="620"/>
      <c r="L124" s="620"/>
      <c r="M124" s="621"/>
      <c r="N124" s="22"/>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42" s="180" customFormat="1" ht="18.75" x14ac:dyDescent="0.25">
      <c r="A125" s="183"/>
      <c r="B125" s="35" t="s">
        <v>90</v>
      </c>
      <c r="C125" s="416" t="s">
        <v>91</v>
      </c>
      <c r="D125" s="30"/>
      <c r="E125" s="37" t="s">
        <v>137</v>
      </c>
      <c r="F125" s="688" t="s">
        <v>138</v>
      </c>
      <c r="G125" s="689"/>
      <c r="H125" s="36" t="s">
        <v>139</v>
      </c>
      <c r="I125" s="38" t="s">
        <v>96</v>
      </c>
      <c r="J125" s="39" t="s">
        <v>97</v>
      </c>
      <c r="K125" s="39" t="s">
        <v>98</v>
      </c>
      <c r="L125" s="34" t="s">
        <v>140</v>
      </c>
      <c r="M125" s="28" t="s">
        <v>100</v>
      </c>
      <c r="N125" s="22"/>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42" s="180" customFormat="1" ht="17.25" customHeight="1" x14ac:dyDescent="0.25">
      <c r="A126" s="812" t="s">
        <v>234</v>
      </c>
      <c r="B126" s="786" t="s">
        <v>260</v>
      </c>
      <c r="C126" s="716" t="s">
        <v>261</v>
      </c>
      <c r="D126" s="786" t="s">
        <v>237</v>
      </c>
      <c r="E126" s="786" t="s">
        <v>246</v>
      </c>
      <c r="F126" s="819" t="s">
        <v>262</v>
      </c>
      <c r="G126" s="820"/>
      <c r="H126" s="786" t="s">
        <v>240</v>
      </c>
      <c r="I126" s="211" t="s">
        <v>129</v>
      </c>
      <c r="J126" s="494" t="s">
        <v>107</v>
      </c>
      <c r="K126" s="495" t="s">
        <v>147</v>
      </c>
      <c r="L126" s="496">
        <f t="shared" ref="L126" si="1">SUM(L127:L132)</f>
        <v>26278</v>
      </c>
      <c r="M126" s="497">
        <v>114836.935</v>
      </c>
      <c r="N126" s="498"/>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42" s="180" customFormat="1" ht="17.25" customHeight="1" x14ac:dyDescent="0.3">
      <c r="A127" s="813"/>
      <c r="B127" s="717"/>
      <c r="C127" s="784"/>
      <c r="D127" s="815"/>
      <c r="E127" s="815"/>
      <c r="F127" s="821"/>
      <c r="G127" s="822"/>
      <c r="H127" s="825"/>
      <c r="I127" s="171"/>
      <c r="J127" s="13" t="s">
        <v>110</v>
      </c>
      <c r="K127" s="14" t="s">
        <v>147</v>
      </c>
      <c r="L127" s="376">
        <v>10260</v>
      </c>
      <c r="M127" s="376">
        <v>65026</v>
      </c>
      <c r="N127" s="22"/>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42" s="179" customFormat="1" ht="17.25" customHeight="1" x14ac:dyDescent="0.3">
      <c r="A128" s="813"/>
      <c r="B128" s="717"/>
      <c r="C128" s="784"/>
      <c r="D128" s="815"/>
      <c r="E128" s="815"/>
      <c r="F128" s="821"/>
      <c r="G128" s="822"/>
      <c r="H128" s="825"/>
      <c r="I128" s="171"/>
      <c r="J128" s="13" t="s">
        <v>39</v>
      </c>
      <c r="K128" s="14" t="s">
        <v>147</v>
      </c>
      <c r="L128" s="376">
        <v>833</v>
      </c>
      <c r="M128" s="376">
        <v>4619</v>
      </c>
      <c r="N128" s="10"/>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c r="AO128" s="426"/>
      <c r="AP128" s="519"/>
    </row>
    <row r="129" spans="1:41" ht="17.25" customHeight="1" x14ac:dyDescent="0.3">
      <c r="A129" s="813"/>
      <c r="B129" s="717"/>
      <c r="C129" s="784"/>
      <c r="D129" s="815"/>
      <c r="E129" s="815"/>
      <c r="F129" s="821"/>
      <c r="G129" s="822"/>
      <c r="H129" s="825"/>
      <c r="I129" s="171"/>
      <c r="J129" s="13" t="s">
        <v>38</v>
      </c>
      <c r="K129" s="14" t="s">
        <v>147</v>
      </c>
      <c r="L129" s="376">
        <v>6070</v>
      </c>
      <c r="M129" s="376">
        <v>586</v>
      </c>
    </row>
    <row r="130" spans="1:41" s="15" customFormat="1" ht="17.25" customHeight="1" x14ac:dyDescent="0.35">
      <c r="A130" s="813"/>
      <c r="B130" s="717"/>
      <c r="C130" s="784"/>
      <c r="D130" s="815"/>
      <c r="E130" s="815"/>
      <c r="F130" s="821"/>
      <c r="G130" s="822"/>
      <c r="H130" s="825"/>
      <c r="I130" s="171"/>
      <c r="J130" s="508" t="s">
        <v>112</v>
      </c>
      <c r="K130" s="509" t="s">
        <v>147</v>
      </c>
      <c r="L130" s="510">
        <v>9026</v>
      </c>
      <c r="M130" s="501">
        <v>44047.934999999998</v>
      </c>
      <c r="N130" s="51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row>
    <row r="131" spans="1:41" s="17" customFormat="1" ht="17.25" customHeight="1" x14ac:dyDescent="0.3">
      <c r="A131" s="813"/>
      <c r="B131" s="717"/>
      <c r="C131" s="784"/>
      <c r="D131" s="815"/>
      <c r="E131" s="815"/>
      <c r="F131" s="821"/>
      <c r="G131" s="822"/>
      <c r="H131" s="825"/>
      <c r="I131" s="171"/>
      <c r="J131" s="13" t="s">
        <v>40</v>
      </c>
      <c r="K131" s="14" t="s">
        <v>147</v>
      </c>
      <c r="L131" s="377">
        <v>89</v>
      </c>
      <c r="M131" s="377">
        <v>508</v>
      </c>
      <c r="N131" s="10"/>
      <c r="O131" s="390"/>
      <c r="P131" s="390"/>
      <c r="Q131" s="390"/>
      <c r="R131" s="390"/>
      <c r="S131" s="390"/>
      <c r="T131" s="390"/>
      <c r="U131" s="390"/>
      <c r="V131" s="390"/>
      <c r="W131" s="390"/>
      <c r="X131" s="390"/>
      <c r="Y131" s="390"/>
      <c r="Z131" s="390"/>
      <c r="AA131" s="390"/>
      <c r="AB131" s="390"/>
      <c r="AC131" s="390"/>
      <c r="AD131" s="390"/>
      <c r="AE131" s="390"/>
      <c r="AF131" s="390"/>
      <c r="AG131" s="390"/>
      <c r="AH131" s="390"/>
      <c r="AI131" s="390"/>
      <c r="AJ131" s="390"/>
      <c r="AK131" s="390"/>
      <c r="AL131" s="390"/>
      <c r="AM131" s="390"/>
      <c r="AN131" s="390"/>
      <c r="AO131" s="390"/>
    </row>
    <row r="132" spans="1:41" ht="17.25" customHeight="1" x14ac:dyDescent="0.3">
      <c r="A132" s="814"/>
      <c r="B132" s="718"/>
      <c r="C132" s="785"/>
      <c r="D132" s="818"/>
      <c r="E132" s="818"/>
      <c r="F132" s="823"/>
      <c r="G132" s="824"/>
      <c r="H132" s="826"/>
      <c r="I132" s="172"/>
      <c r="J132" s="201" t="s">
        <v>41</v>
      </c>
      <c r="K132" s="202" t="s">
        <v>147</v>
      </c>
      <c r="L132" s="375" t="s">
        <v>109</v>
      </c>
      <c r="M132" s="375">
        <v>50</v>
      </c>
    </row>
    <row r="133" spans="1:41" ht="17.100000000000001" customHeight="1" x14ac:dyDescent="0.25">
      <c r="A133" s="827"/>
      <c r="B133" s="786" t="s">
        <v>263</v>
      </c>
      <c r="C133" s="716" t="s">
        <v>264</v>
      </c>
      <c r="D133" s="786" t="s">
        <v>237</v>
      </c>
      <c r="E133" s="786" t="s">
        <v>246</v>
      </c>
      <c r="F133" s="819" t="s">
        <v>265</v>
      </c>
      <c r="G133" s="820"/>
      <c r="H133" s="716" t="s">
        <v>240</v>
      </c>
      <c r="I133" s="716" t="s">
        <v>129</v>
      </c>
      <c r="J133" s="494" t="s">
        <v>107</v>
      </c>
      <c r="K133" s="495" t="s">
        <v>147</v>
      </c>
      <c r="L133" s="496">
        <f>SUM(L134:L139)</f>
        <v>0</v>
      </c>
      <c r="M133" s="497">
        <v>141660.9</v>
      </c>
      <c r="N133" s="498"/>
    </row>
    <row r="134" spans="1:41" ht="17.25" x14ac:dyDescent="0.3">
      <c r="A134" s="828"/>
      <c r="B134" s="717"/>
      <c r="C134" s="784"/>
      <c r="D134" s="784"/>
      <c r="E134" s="796"/>
      <c r="F134" s="821"/>
      <c r="G134" s="822"/>
      <c r="H134" s="796"/>
      <c r="I134" s="717"/>
      <c r="J134" s="13" t="s">
        <v>110</v>
      </c>
      <c r="K134" s="14" t="s">
        <v>147</v>
      </c>
      <c r="L134" s="376" t="s">
        <v>109</v>
      </c>
      <c r="M134" s="376">
        <v>80250</v>
      </c>
    </row>
    <row r="135" spans="1:41" ht="17.25" x14ac:dyDescent="0.3">
      <c r="A135" s="828"/>
      <c r="B135" s="717"/>
      <c r="C135" s="784"/>
      <c r="D135" s="784"/>
      <c r="E135" s="796"/>
      <c r="F135" s="821"/>
      <c r="G135" s="822"/>
      <c r="H135" s="796"/>
      <c r="I135" s="717"/>
      <c r="J135" s="13" t="s">
        <v>39</v>
      </c>
      <c r="K135" s="14" t="s">
        <v>147</v>
      </c>
      <c r="L135" s="376" t="s">
        <v>109</v>
      </c>
      <c r="M135" s="376">
        <v>5700</v>
      </c>
    </row>
    <row r="136" spans="1:41" ht="17.25" x14ac:dyDescent="0.3">
      <c r="A136" s="828"/>
      <c r="B136" s="717"/>
      <c r="C136" s="784"/>
      <c r="D136" s="784"/>
      <c r="E136" s="796"/>
      <c r="F136" s="821"/>
      <c r="G136" s="822"/>
      <c r="H136" s="796"/>
      <c r="I136" s="717"/>
      <c r="J136" s="13" t="s">
        <v>38</v>
      </c>
      <c r="K136" s="14" t="s">
        <v>147</v>
      </c>
      <c r="L136" s="376" t="s">
        <v>109</v>
      </c>
      <c r="M136" s="376">
        <v>700</v>
      </c>
    </row>
    <row r="137" spans="1:41" ht="17.25" x14ac:dyDescent="0.3">
      <c r="A137" s="828"/>
      <c r="B137" s="717"/>
      <c r="C137" s="784"/>
      <c r="D137" s="784"/>
      <c r="E137" s="796"/>
      <c r="F137" s="821"/>
      <c r="G137" s="822"/>
      <c r="H137" s="796"/>
      <c r="I137" s="717"/>
      <c r="J137" s="508" t="s">
        <v>112</v>
      </c>
      <c r="K137" s="509" t="s">
        <v>147</v>
      </c>
      <c r="L137" s="510" t="s">
        <v>109</v>
      </c>
      <c r="M137" s="501">
        <v>54360.9</v>
      </c>
      <c r="N137" s="511"/>
    </row>
    <row r="138" spans="1:41" ht="17.25" x14ac:dyDescent="0.3">
      <c r="A138" s="828"/>
      <c r="B138" s="717"/>
      <c r="C138" s="784"/>
      <c r="D138" s="784"/>
      <c r="E138" s="796"/>
      <c r="F138" s="821"/>
      <c r="G138" s="822"/>
      <c r="H138" s="796"/>
      <c r="I138" s="717"/>
      <c r="J138" s="13" t="s">
        <v>40</v>
      </c>
      <c r="K138" s="14" t="s">
        <v>147</v>
      </c>
      <c r="L138" s="377" t="s">
        <v>109</v>
      </c>
      <c r="M138" s="377">
        <v>650</v>
      </c>
    </row>
    <row r="139" spans="1:41" ht="18.75" customHeight="1" x14ac:dyDescent="0.25">
      <c r="A139" s="829"/>
      <c r="B139" s="718"/>
      <c r="C139" s="785"/>
      <c r="D139" s="785"/>
      <c r="E139" s="797"/>
      <c r="F139" s="823"/>
      <c r="G139" s="824"/>
      <c r="H139" s="797"/>
      <c r="I139" s="718"/>
      <c r="J139" s="14" t="s">
        <v>41</v>
      </c>
      <c r="K139" s="14" t="s">
        <v>147</v>
      </c>
      <c r="L139" s="375" t="s">
        <v>109</v>
      </c>
      <c r="M139" s="375"/>
    </row>
    <row r="140" spans="1:41" ht="17.100000000000001" customHeight="1" x14ac:dyDescent="0.25">
      <c r="A140" s="830"/>
      <c r="B140" s="833" t="s">
        <v>266</v>
      </c>
      <c r="C140" s="834" t="s">
        <v>267</v>
      </c>
      <c r="D140" s="833" t="s">
        <v>268</v>
      </c>
      <c r="E140" s="572" t="s">
        <v>231</v>
      </c>
      <c r="F140" s="836" t="s">
        <v>269</v>
      </c>
      <c r="G140" s="837"/>
      <c r="H140" s="833" t="s">
        <v>233</v>
      </c>
      <c r="I140" s="833" t="s">
        <v>129</v>
      </c>
      <c r="J140" s="11" t="s">
        <v>107</v>
      </c>
      <c r="K140" s="11" t="s">
        <v>147</v>
      </c>
      <c r="L140" s="253">
        <f t="shared" ref="L140" si="2">L141+L142+L143+L144+L145+L146</f>
        <v>83979</v>
      </c>
      <c r="M140" s="334">
        <f>SUM(M141:M146)</f>
        <v>48228.116320017609</v>
      </c>
    </row>
    <row r="141" spans="1:41" ht="17.25" x14ac:dyDescent="0.3">
      <c r="A141" s="831"/>
      <c r="B141" s="597"/>
      <c r="C141" s="776"/>
      <c r="D141" s="776"/>
      <c r="E141" s="835"/>
      <c r="F141" s="781"/>
      <c r="G141" s="780"/>
      <c r="H141" s="595"/>
      <c r="I141" s="597"/>
      <c r="J141" s="181" t="s">
        <v>110</v>
      </c>
      <c r="K141" s="11" t="s">
        <v>147</v>
      </c>
      <c r="L141" s="253">
        <v>33500</v>
      </c>
      <c r="M141" s="334">
        <v>22119.511389897656</v>
      </c>
      <c r="O141" s="396"/>
    </row>
    <row r="142" spans="1:41" ht="17.25" x14ac:dyDescent="0.3">
      <c r="A142" s="831"/>
      <c r="B142" s="597"/>
      <c r="C142" s="776"/>
      <c r="D142" s="776"/>
      <c r="E142" s="835"/>
      <c r="F142" s="781"/>
      <c r="G142" s="780"/>
      <c r="H142" s="595"/>
      <c r="I142" s="597"/>
      <c r="J142" s="181" t="s">
        <v>39</v>
      </c>
      <c r="K142" s="11" t="s">
        <v>147</v>
      </c>
      <c r="L142" s="253">
        <v>3337</v>
      </c>
      <c r="M142" s="334">
        <v>2200.9464069549908</v>
      </c>
      <c r="O142" s="396"/>
    </row>
    <row r="143" spans="1:41" ht="17.25" x14ac:dyDescent="0.3">
      <c r="A143" s="831"/>
      <c r="B143" s="597"/>
      <c r="C143" s="776"/>
      <c r="D143" s="776"/>
      <c r="E143" s="835"/>
      <c r="F143" s="781"/>
      <c r="G143" s="780"/>
      <c r="H143" s="595"/>
      <c r="I143" s="597"/>
      <c r="J143" s="181" t="s">
        <v>38</v>
      </c>
      <c r="K143" s="11" t="s">
        <v>147</v>
      </c>
      <c r="L143" s="253">
        <v>228</v>
      </c>
      <c r="M143" s="334">
        <v>126.55441839991197</v>
      </c>
      <c r="O143" s="396"/>
    </row>
    <row r="144" spans="1:41" ht="17.25" x14ac:dyDescent="0.3">
      <c r="A144" s="831"/>
      <c r="B144" s="597"/>
      <c r="C144" s="776"/>
      <c r="D144" s="776"/>
      <c r="E144" s="835"/>
      <c r="F144" s="781"/>
      <c r="G144" s="780"/>
      <c r="H144" s="595"/>
      <c r="I144" s="597"/>
      <c r="J144" s="484" t="s">
        <v>112</v>
      </c>
      <c r="K144" s="481" t="s">
        <v>147</v>
      </c>
      <c r="L144" s="485">
        <v>46480</v>
      </c>
      <c r="M144" s="486">
        <v>23539</v>
      </c>
      <c r="O144" s="396"/>
    </row>
    <row r="145" spans="1:41" ht="17.25" x14ac:dyDescent="0.3">
      <c r="A145" s="831"/>
      <c r="B145" s="597"/>
      <c r="C145" s="776"/>
      <c r="D145" s="776"/>
      <c r="E145" s="835"/>
      <c r="F145" s="781"/>
      <c r="G145" s="780"/>
      <c r="H145" s="595"/>
      <c r="I145" s="597"/>
      <c r="J145" s="181" t="s">
        <v>40</v>
      </c>
      <c r="K145" s="11" t="s">
        <v>147</v>
      </c>
      <c r="L145" s="253">
        <v>39</v>
      </c>
      <c r="M145" s="334">
        <v>22.009464069549907</v>
      </c>
      <c r="O145" s="396"/>
    </row>
    <row r="146" spans="1:41" ht="17.100000000000001" customHeight="1" x14ac:dyDescent="0.3">
      <c r="A146" s="832"/>
      <c r="B146" s="597"/>
      <c r="C146" s="776"/>
      <c r="D146" s="776"/>
      <c r="E146" s="835"/>
      <c r="F146" s="781"/>
      <c r="G146" s="780"/>
      <c r="H146" s="595"/>
      <c r="I146" s="597"/>
      <c r="J146" s="181" t="s">
        <v>41</v>
      </c>
      <c r="K146" s="11" t="s">
        <v>147</v>
      </c>
      <c r="L146" s="253">
        <v>395</v>
      </c>
      <c r="M146" s="334">
        <v>220.09464069549907</v>
      </c>
      <c r="O146" s="396"/>
    </row>
    <row r="147" spans="1:41" ht="17.100000000000001" customHeight="1" x14ac:dyDescent="0.25">
      <c r="A147" s="838" t="s">
        <v>216</v>
      </c>
      <c r="B147" s="701" t="s">
        <v>270</v>
      </c>
      <c r="C147" s="842" t="s">
        <v>271</v>
      </c>
      <c r="D147" s="845" t="s">
        <v>268</v>
      </c>
      <c r="E147" s="846" t="s">
        <v>272</v>
      </c>
      <c r="F147" s="700" t="s">
        <v>273</v>
      </c>
      <c r="G147" s="847"/>
      <c r="H147" s="701" t="s">
        <v>233</v>
      </c>
      <c r="I147" s="845" t="s">
        <v>129</v>
      </c>
      <c r="J147" s="186" t="s">
        <v>107</v>
      </c>
      <c r="K147" s="11" t="s">
        <v>147</v>
      </c>
      <c r="L147" s="307">
        <v>44919</v>
      </c>
      <c r="M147" s="334">
        <f>SUM(M148:M153)</f>
        <v>72209.904761904763</v>
      </c>
    </row>
    <row r="148" spans="1:41" ht="17.100000000000001" customHeight="1" x14ac:dyDescent="0.3">
      <c r="A148" s="839"/>
      <c r="B148" s="702"/>
      <c r="C148" s="843"/>
      <c r="D148" s="843"/>
      <c r="E148" s="843"/>
      <c r="F148" s="848"/>
      <c r="G148" s="847"/>
      <c r="H148" s="850"/>
      <c r="I148" s="852"/>
      <c r="J148" s="187" t="s">
        <v>110</v>
      </c>
      <c r="K148" s="11" t="s">
        <v>147</v>
      </c>
      <c r="L148" s="307">
        <v>24854</v>
      </c>
      <c r="M148" s="334">
        <v>23630</v>
      </c>
      <c r="O148" s="396"/>
    </row>
    <row r="149" spans="1:41" ht="17.100000000000001" customHeight="1" x14ac:dyDescent="0.3">
      <c r="A149" s="839"/>
      <c r="B149" s="702"/>
      <c r="C149" s="843"/>
      <c r="D149" s="843"/>
      <c r="E149" s="843"/>
      <c r="F149" s="848"/>
      <c r="G149" s="847"/>
      <c r="H149" s="850"/>
      <c r="I149" s="852"/>
      <c r="J149" s="187" t="s">
        <v>39</v>
      </c>
      <c r="K149" s="11" t="s">
        <v>147</v>
      </c>
      <c r="L149" s="307">
        <v>2825</v>
      </c>
      <c r="M149" s="334">
        <v>3968.2539682539682</v>
      </c>
      <c r="O149" s="396"/>
    </row>
    <row r="150" spans="1:41" ht="17.100000000000001" customHeight="1" x14ac:dyDescent="0.3">
      <c r="A150" s="839"/>
      <c r="B150" s="702"/>
      <c r="C150" s="843"/>
      <c r="D150" s="843"/>
      <c r="E150" s="843"/>
      <c r="F150" s="848"/>
      <c r="G150" s="847"/>
      <c r="H150" s="850"/>
      <c r="I150" s="852"/>
      <c r="J150" s="187" t="s">
        <v>38</v>
      </c>
      <c r="K150" s="11" t="s">
        <v>147</v>
      </c>
      <c r="L150" s="308">
        <v>164</v>
      </c>
      <c r="M150" s="334">
        <v>6745</v>
      </c>
      <c r="O150" s="396"/>
    </row>
    <row r="151" spans="1:41" ht="17.100000000000001" customHeight="1" x14ac:dyDescent="0.3">
      <c r="A151" s="839"/>
      <c r="B151" s="702"/>
      <c r="C151" s="843"/>
      <c r="D151" s="843"/>
      <c r="E151" s="843"/>
      <c r="F151" s="848"/>
      <c r="G151" s="847"/>
      <c r="H151" s="850"/>
      <c r="I151" s="852"/>
      <c r="J151" s="187" t="s">
        <v>112</v>
      </c>
      <c r="K151" s="11" t="s">
        <v>147</v>
      </c>
      <c r="L151" s="309">
        <v>15422</v>
      </c>
      <c r="M151" s="334">
        <v>37073</v>
      </c>
      <c r="O151" s="396"/>
    </row>
    <row r="152" spans="1:41" ht="17.100000000000001" customHeight="1" x14ac:dyDescent="0.3">
      <c r="A152" s="839"/>
      <c r="B152" s="702"/>
      <c r="C152" s="843"/>
      <c r="D152" s="843"/>
      <c r="E152" s="843"/>
      <c r="F152" s="848"/>
      <c r="G152" s="847"/>
      <c r="H152" s="850"/>
      <c r="I152" s="852"/>
      <c r="J152" s="187" t="s">
        <v>40</v>
      </c>
      <c r="K152" s="310" t="s">
        <v>147</v>
      </c>
      <c r="L152" s="311">
        <v>1610</v>
      </c>
      <c r="M152" s="334">
        <v>793.65079365079362</v>
      </c>
      <c r="O152" s="396"/>
    </row>
    <row r="153" spans="1:41" ht="17.100000000000001" customHeight="1" x14ac:dyDescent="0.3">
      <c r="A153" s="840"/>
      <c r="B153" s="841"/>
      <c r="C153" s="844"/>
      <c r="D153" s="844"/>
      <c r="E153" s="844"/>
      <c r="F153" s="837"/>
      <c r="G153" s="849"/>
      <c r="H153" s="851"/>
      <c r="I153" s="853"/>
      <c r="J153" s="188" t="s">
        <v>41</v>
      </c>
      <c r="K153" s="312" t="s">
        <v>147</v>
      </c>
      <c r="L153" s="313">
        <v>0</v>
      </c>
      <c r="M153" s="334"/>
    </row>
    <row r="154" spans="1:41" ht="55.5" customHeight="1" x14ac:dyDescent="0.3">
      <c r="A154" s="212"/>
      <c r="B154" s="213" t="s">
        <v>274</v>
      </c>
      <c r="C154" s="213" t="s">
        <v>275</v>
      </c>
      <c r="D154" s="213" t="s">
        <v>12</v>
      </c>
      <c r="E154" s="213" t="s">
        <v>276</v>
      </c>
      <c r="F154" s="719" t="s">
        <v>277</v>
      </c>
      <c r="G154" s="720"/>
      <c r="H154" s="213" t="s">
        <v>214</v>
      </c>
      <c r="I154" s="213" t="s">
        <v>278</v>
      </c>
      <c r="J154" s="188" t="s">
        <v>279</v>
      </c>
      <c r="K154" s="312" t="s">
        <v>214</v>
      </c>
      <c r="L154" s="313" t="s">
        <v>176</v>
      </c>
      <c r="M154" s="378">
        <v>1</v>
      </c>
    </row>
    <row r="155" spans="1:41" ht="27.6" customHeight="1" thickBot="1" x14ac:dyDescent="0.3">
      <c r="A155" s="185"/>
      <c r="B155" s="618" t="s">
        <v>53</v>
      </c>
      <c r="C155" s="619"/>
      <c r="D155" s="619"/>
      <c r="E155" s="619"/>
      <c r="F155" s="619"/>
      <c r="G155" s="619"/>
      <c r="H155" s="620"/>
      <c r="I155" s="620"/>
      <c r="J155" s="620"/>
      <c r="K155" s="620"/>
      <c r="L155" s="686">
        <v>2024</v>
      </c>
      <c r="M155" s="687"/>
    </row>
    <row r="156" spans="1:41" ht="17.100000000000001" customHeight="1" x14ac:dyDescent="0.25">
      <c r="A156" s="183"/>
      <c r="B156" s="29" t="s">
        <v>90</v>
      </c>
      <c r="C156" s="416" t="s">
        <v>91</v>
      </c>
      <c r="D156" s="30"/>
      <c r="E156" s="30" t="s">
        <v>137</v>
      </c>
      <c r="F156" s="688" t="s">
        <v>138</v>
      </c>
      <c r="G156" s="689"/>
      <c r="H156" s="31" t="s">
        <v>139</v>
      </c>
      <c r="I156" s="32" t="s">
        <v>96</v>
      </c>
      <c r="J156" s="33" t="s">
        <v>97</v>
      </c>
      <c r="K156" s="33" t="s">
        <v>98</v>
      </c>
      <c r="L156" s="314" t="s">
        <v>140</v>
      </c>
      <c r="M156" s="28" t="s">
        <v>100</v>
      </c>
    </row>
    <row r="157" spans="1:41" ht="17.100000000000001" customHeight="1" x14ac:dyDescent="0.3">
      <c r="A157" s="854"/>
      <c r="B157" s="643" t="s">
        <v>280</v>
      </c>
      <c r="C157" s="857" t="s">
        <v>281</v>
      </c>
      <c r="D157" s="634" t="s">
        <v>10</v>
      </c>
      <c r="E157" s="634" t="s">
        <v>219</v>
      </c>
      <c r="F157" s="860" t="s">
        <v>282</v>
      </c>
      <c r="G157" s="861"/>
      <c r="H157" s="626" t="s">
        <v>258</v>
      </c>
      <c r="I157" s="865" t="s">
        <v>129</v>
      </c>
      <c r="J157" s="3" t="s">
        <v>107</v>
      </c>
      <c r="K157" s="225" t="s">
        <v>147</v>
      </c>
      <c r="L157" s="315">
        <f>SUM(L158:L163)</f>
        <v>17369</v>
      </c>
      <c r="M157" s="315">
        <f>SUM(M158:M163)</f>
        <v>18424</v>
      </c>
    </row>
    <row r="158" spans="1:41" ht="17.100000000000001" customHeight="1" x14ac:dyDescent="0.3">
      <c r="A158" s="655"/>
      <c r="B158" s="739"/>
      <c r="C158" s="858"/>
      <c r="D158" s="623"/>
      <c r="E158" s="623"/>
      <c r="F158" s="630"/>
      <c r="G158" s="862"/>
      <c r="H158" s="864"/>
      <c r="I158" s="866"/>
      <c r="J158" s="3" t="s">
        <v>110</v>
      </c>
      <c r="K158" s="225" t="s">
        <v>147</v>
      </c>
      <c r="L158" s="294">
        <v>7462</v>
      </c>
      <c r="M158" s="315">
        <v>7500</v>
      </c>
    </row>
    <row r="159" spans="1:41" ht="17.100000000000001" customHeight="1" x14ac:dyDescent="0.3">
      <c r="A159" s="655"/>
      <c r="B159" s="739"/>
      <c r="C159" s="858"/>
      <c r="D159" s="623"/>
      <c r="E159" s="623"/>
      <c r="F159" s="630"/>
      <c r="G159" s="862"/>
      <c r="H159" s="864"/>
      <c r="I159" s="866"/>
      <c r="J159" s="9" t="s">
        <v>39</v>
      </c>
      <c r="K159" s="225" t="s">
        <v>147</v>
      </c>
      <c r="L159" s="316">
        <v>184</v>
      </c>
      <c r="M159" s="315">
        <v>200</v>
      </c>
    </row>
    <row r="160" spans="1:41" s="54" customFormat="1" ht="65.25" customHeight="1" x14ac:dyDescent="0.3">
      <c r="A160" s="655"/>
      <c r="B160" s="739"/>
      <c r="C160" s="858"/>
      <c r="D160" s="623"/>
      <c r="E160" s="623"/>
      <c r="F160" s="630"/>
      <c r="G160" s="862"/>
      <c r="H160" s="864"/>
      <c r="I160" s="866"/>
      <c r="J160" s="9" t="s">
        <v>38</v>
      </c>
      <c r="K160" s="225" t="s">
        <v>147</v>
      </c>
      <c r="L160" s="316">
        <v>13</v>
      </c>
      <c r="M160" s="315">
        <v>150</v>
      </c>
      <c r="N160" s="386"/>
      <c r="O160" s="392"/>
      <c r="P160" s="392"/>
      <c r="Q160" s="392"/>
      <c r="R160" s="392"/>
      <c r="S160" s="392"/>
      <c r="T160" s="392"/>
      <c r="U160" s="392"/>
      <c r="V160" s="392"/>
      <c r="W160" s="392"/>
      <c r="X160" s="392"/>
      <c r="Y160" s="392"/>
      <c r="Z160" s="392"/>
      <c r="AA160" s="392"/>
      <c r="AB160" s="392"/>
      <c r="AC160" s="392"/>
      <c r="AD160" s="392"/>
      <c r="AE160" s="392"/>
      <c r="AF160" s="392"/>
      <c r="AG160" s="392"/>
      <c r="AH160" s="392"/>
      <c r="AI160" s="392"/>
      <c r="AJ160" s="392"/>
      <c r="AK160" s="392"/>
      <c r="AL160" s="392"/>
      <c r="AM160" s="392"/>
      <c r="AN160" s="392"/>
      <c r="AO160" s="392"/>
    </row>
    <row r="161" spans="1:41" s="20" customFormat="1" ht="36.75" customHeight="1" x14ac:dyDescent="0.35">
      <c r="A161" s="655"/>
      <c r="B161" s="739"/>
      <c r="C161" s="858"/>
      <c r="D161" s="623"/>
      <c r="E161" s="623"/>
      <c r="F161" s="630"/>
      <c r="G161" s="862"/>
      <c r="H161" s="864"/>
      <c r="I161" s="866"/>
      <c r="J161" s="9" t="s">
        <v>112</v>
      </c>
      <c r="K161" s="225" t="s">
        <v>147</v>
      </c>
      <c r="L161" s="294">
        <v>9583</v>
      </c>
      <c r="M161" s="315">
        <v>10274</v>
      </c>
      <c r="N161" s="195"/>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c r="AM161" s="391"/>
      <c r="AN161" s="391"/>
      <c r="AO161" s="391"/>
    </row>
    <row r="162" spans="1:41" s="17" customFormat="1" ht="51.75" customHeight="1" x14ac:dyDescent="0.3">
      <c r="A162" s="655"/>
      <c r="B162" s="739"/>
      <c r="C162" s="858"/>
      <c r="D162" s="623"/>
      <c r="E162" s="623"/>
      <c r="F162" s="630"/>
      <c r="G162" s="862"/>
      <c r="H162" s="864"/>
      <c r="I162" s="866"/>
      <c r="J162" s="9" t="s">
        <v>40</v>
      </c>
      <c r="K162" s="225" t="s">
        <v>147</v>
      </c>
      <c r="L162" s="316">
        <v>109</v>
      </c>
      <c r="M162" s="315">
        <v>200</v>
      </c>
      <c r="N162" s="194"/>
      <c r="O162" s="390"/>
      <c r="P162" s="390"/>
      <c r="Q162" s="390"/>
      <c r="R162" s="390"/>
      <c r="S162" s="390"/>
      <c r="T162" s="390"/>
      <c r="U162" s="390"/>
      <c r="V162" s="390"/>
      <c r="W162" s="390"/>
      <c r="X162" s="390"/>
      <c r="Y162" s="390"/>
      <c r="Z162" s="390"/>
      <c r="AA162" s="390"/>
      <c r="AB162" s="390"/>
      <c r="AC162" s="390"/>
      <c r="AD162" s="390"/>
      <c r="AE162" s="390"/>
      <c r="AF162" s="390"/>
      <c r="AG162" s="390"/>
      <c r="AH162" s="390"/>
      <c r="AI162" s="390"/>
      <c r="AJ162" s="390"/>
      <c r="AK162" s="390"/>
      <c r="AL162" s="390"/>
      <c r="AM162" s="390"/>
      <c r="AN162" s="390"/>
      <c r="AO162" s="390"/>
    </row>
    <row r="163" spans="1:41" s="175" customFormat="1" ht="17.100000000000001" customHeight="1" x14ac:dyDescent="0.3">
      <c r="A163" s="855"/>
      <c r="B163" s="856"/>
      <c r="C163" s="859"/>
      <c r="D163" s="623"/>
      <c r="E163" s="623"/>
      <c r="F163" s="808"/>
      <c r="G163" s="863"/>
      <c r="H163" s="864"/>
      <c r="I163" s="867"/>
      <c r="J163" s="9" t="s">
        <v>41</v>
      </c>
      <c r="K163" s="317" t="s">
        <v>147</v>
      </c>
      <c r="L163" s="316">
        <v>18</v>
      </c>
      <c r="M163" s="315">
        <v>100</v>
      </c>
      <c r="N163" s="206"/>
      <c r="O163" s="393"/>
      <c r="P163" s="393"/>
      <c r="Q163" s="393"/>
      <c r="R163" s="393"/>
      <c r="S163" s="393"/>
      <c r="T163" s="393"/>
      <c r="U163" s="393"/>
      <c r="V163" s="393"/>
      <c r="W163" s="393"/>
      <c r="X163" s="393"/>
      <c r="Y163" s="393"/>
      <c r="Z163" s="393"/>
      <c r="AA163" s="393"/>
      <c r="AB163" s="393"/>
      <c r="AC163" s="393"/>
      <c r="AD163" s="393"/>
      <c r="AE163" s="393"/>
      <c r="AF163" s="393"/>
      <c r="AG163" s="393"/>
      <c r="AH163" s="393"/>
      <c r="AI163" s="393"/>
      <c r="AJ163" s="393"/>
      <c r="AK163" s="393"/>
      <c r="AL163" s="393"/>
      <c r="AM163" s="393"/>
      <c r="AN163" s="393"/>
      <c r="AO163" s="393"/>
    </row>
    <row r="164" spans="1:41" s="175" customFormat="1" ht="17.100000000000001" customHeight="1" x14ac:dyDescent="0.3">
      <c r="A164" s="854"/>
      <c r="B164" s="701" t="s">
        <v>283</v>
      </c>
      <c r="C164" s="703" t="s">
        <v>281</v>
      </c>
      <c r="D164" s="701" t="s">
        <v>12</v>
      </c>
      <c r="E164" s="868" t="s">
        <v>219</v>
      </c>
      <c r="F164" s="671" t="s">
        <v>282</v>
      </c>
      <c r="G164" s="707"/>
      <c r="H164" s="778" t="s">
        <v>233</v>
      </c>
      <c r="I164" s="701" t="s">
        <v>129</v>
      </c>
      <c r="J164" s="181" t="s">
        <v>107</v>
      </c>
      <c r="K164" s="310" t="s">
        <v>147</v>
      </c>
      <c r="L164" s="295" t="s">
        <v>176</v>
      </c>
      <c r="M164" s="334">
        <f>SUM(M165:M170)</f>
        <v>14423</v>
      </c>
      <c r="N164" s="206"/>
      <c r="O164" s="393"/>
      <c r="P164" s="393"/>
      <c r="Q164" s="393"/>
      <c r="R164" s="393"/>
      <c r="S164" s="393"/>
      <c r="T164" s="393"/>
      <c r="U164" s="393"/>
      <c r="V164" s="393"/>
      <c r="W164" s="393"/>
      <c r="X164" s="393"/>
      <c r="Y164" s="393"/>
      <c r="Z164" s="393"/>
      <c r="AA164" s="393"/>
      <c r="AB164" s="393"/>
      <c r="AC164" s="393"/>
      <c r="AD164" s="393"/>
      <c r="AE164" s="393"/>
      <c r="AF164" s="393"/>
      <c r="AG164" s="393"/>
      <c r="AH164" s="393"/>
      <c r="AI164" s="393"/>
      <c r="AJ164" s="393"/>
      <c r="AK164" s="393"/>
      <c r="AL164" s="393"/>
      <c r="AM164" s="393"/>
      <c r="AN164" s="393"/>
      <c r="AO164" s="393"/>
    </row>
    <row r="165" spans="1:41" s="175" customFormat="1" ht="17.100000000000001" customHeight="1" x14ac:dyDescent="0.3">
      <c r="A165" s="655"/>
      <c r="B165" s="702"/>
      <c r="C165" s="704"/>
      <c r="D165" s="701"/>
      <c r="E165" s="623"/>
      <c r="F165" s="707"/>
      <c r="G165" s="707"/>
      <c r="H165" s="850"/>
      <c r="I165" s="702"/>
      <c r="J165" s="181" t="s">
        <v>110</v>
      </c>
      <c r="K165" s="310" t="s">
        <v>147</v>
      </c>
      <c r="L165" s="295" t="s">
        <v>176</v>
      </c>
      <c r="M165" s="359">
        <v>4500</v>
      </c>
      <c r="N165" s="206"/>
      <c r="O165" s="393"/>
      <c r="P165" s="393"/>
      <c r="Q165" s="393"/>
      <c r="R165" s="393"/>
      <c r="S165" s="393"/>
      <c r="T165" s="393"/>
      <c r="U165" s="393"/>
      <c r="V165" s="393"/>
      <c r="W165" s="393"/>
      <c r="X165" s="393"/>
      <c r="Y165" s="393"/>
      <c r="Z165" s="393"/>
      <c r="AA165" s="393"/>
      <c r="AB165" s="393"/>
      <c r="AC165" s="393"/>
      <c r="AD165" s="393"/>
      <c r="AE165" s="393"/>
      <c r="AF165" s="393"/>
      <c r="AG165" s="393"/>
      <c r="AH165" s="393"/>
      <c r="AI165" s="393"/>
      <c r="AJ165" s="393"/>
      <c r="AK165" s="393"/>
      <c r="AL165" s="393"/>
      <c r="AM165" s="393"/>
      <c r="AN165" s="393"/>
      <c r="AO165" s="393"/>
    </row>
    <row r="166" spans="1:41" s="175" customFormat="1" ht="17.100000000000001" customHeight="1" x14ac:dyDescent="0.3">
      <c r="A166" s="655"/>
      <c r="B166" s="702"/>
      <c r="C166" s="704"/>
      <c r="D166" s="701"/>
      <c r="E166" s="623"/>
      <c r="F166" s="707"/>
      <c r="G166" s="707"/>
      <c r="H166" s="850"/>
      <c r="I166" s="702"/>
      <c r="J166" s="181" t="s">
        <v>39</v>
      </c>
      <c r="K166" s="310" t="s">
        <v>147</v>
      </c>
      <c r="L166" s="295" t="s">
        <v>176</v>
      </c>
      <c r="M166" s="359">
        <v>1200</v>
      </c>
      <c r="N166" s="206"/>
      <c r="O166" s="393"/>
      <c r="P166" s="393"/>
      <c r="Q166" s="393"/>
      <c r="R166" s="393"/>
      <c r="S166" s="393"/>
      <c r="T166" s="393"/>
      <c r="U166" s="393"/>
      <c r="V166" s="393"/>
      <c r="W166" s="393"/>
      <c r="X166" s="393"/>
      <c r="Y166" s="393"/>
      <c r="Z166" s="393"/>
      <c r="AA166" s="393"/>
      <c r="AB166" s="393"/>
      <c r="AC166" s="393"/>
      <c r="AD166" s="393"/>
      <c r="AE166" s="393"/>
      <c r="AF166" s="393"/>
      <c r="AG166" s="393"/>
      <c r="AH166" s="393"/>
      <c r="AI166" s="393"/>
      <c r="AJ166" s="393"/>
      <c r="AK166" s="393"/>
      <c r="AL166" s="393"/>
      <c r="AM166" s="393"/>
      <c r="AN166" s="393"/>
      <c r="AO166" s="393"/>
    </row>
    <row r="167" spans="1:41" s="175" customFormat="1" ht="17.100000000000001" customHeight="1" x14ac:dyDescent="0.3">
      <c r="A167" s="655"/>
      <c r="B167" s="702"/>
      <c r="C167" s="704"/>
      <c r="D167" s="701"/>
      <c r="E167" s="623"/>
      <c r="F167" s="707"/>
      <c r="G167" s="707"/>
      <c r="H167" s="850"/>
      <c r="I167" s="702"/>
      <c r="J167" s="181" t="s">
        <v>38</v>
      </c>
      <c r="K167" s="310" t="s">
        <v>147</v>
      </c>
      <c r="L167" s="295" t="s">
        <v>176</v>
      </c>
      <c r="M167" s="359">
        <v>750</v>
      </c>
      <c r="N167" s="206"/>
      <c r="O167" s="393"/>
      <c r="P167" s="393"/>
      <c r="Q167" s="393"/>
      <c r="R167" s="393"/>
      <c r="S167" s="393"/>
      <c r="T167" s="393"/>
      <c r="U167" s="393"/>
      <c r="V167" s="393"/>
      <c r="W167" s="393"/>
      <c r="X167" s="393"/>
      <c r="Y167" s="393"/>
      <c r="Z167" s="393"/>
      <c r="AA167" s="393"/>
      <c r="AB167" s="393"/>
      <c r="AC167" s="393"/>
      <c r="AD167" s="393"/>
      <c r="AE167" s="393"/>
      <c r="AF167" s="393"/>
      <c r="AG167" s="393"/>
      <c r="AH167" s="393"/>
      <c r="AI167" s="393"/>
      <c r="AJ167" s="393"/>
      <c r="AK167" s="393"/>
      <c r="AL167" s="393"/>
      <c r="AM167" s="393"/>
      <c r="AN167" s="393"/>
      <c r="AO167" s="393"/>
    </row>
    <row r="168" spans="1:41" s="175" customFormat="1" ht="17.100000000000001" customHeight="1" x14ac:dyDescent="0.3">
      <c r="A168" s="655"/>
      <c r="B168" s="702"/>
      <c r="C168" s="704"/>
      <c r="D168" s="701"/>
      <c r="E168" s="623"/>
      <c r="F168" s="707"/>
      <c r="G168" s="707"/>
      <c r="H168" s="850"/>
      <c r="I168" s="702"/>
      <c r="J168" s="181" t="s">
        <v>112</v>
      </c>
      <c r="K168" s="310" t="s">
        <v>147</v>
      </c>
      <c r="L168" s="295" t="s">
        <v>176</v>
      </c>
      <c r="M168" s="359">
        <v>7673</v>
      </c>
      <c r="N168" s="206"/>
      <c r="O168" s="393"/>
      <c r="P168" s="393"/>
      <c r="Q168" s="393"/>
      <c r="R168" s="393"/>
      <c r="S168" s="393"/>
      <c r="T168" s="393"/>
      <c r="U168" s="393"/>
      <c r="V168" s="393"/>
      <c r="W168" s="393"/>
      <c r="X168" s="393"/>
      <c r="Y168" s="393"/>
      <c r="Z168" s="393"/>
      <c r="AA168" s="393"/>
      <c r="AB168" s="393"/>
      <c r="AC168" s="393"/>
      <c r="AD168" s="393"/>
      <c r="AE168" s="393"/>
      <c r="AF168" s="393"/>
      <c r="AG168" s="393"/>
      <c r="AH168" s="393"/>
      <c r="AI168" s="393"/>
      <c r="AJ168" s="393"/>
      <c r="AK168" s="393"/>
      <c r="AL168" s="393"/>
      <c r="AM168" s="393"/>
      <c r="AN168" s="393"/>
      <c r="AO168" s="393"/>
    </row>
    <row r="169" spans="1:41" s="175" customFormat="1" ht="17.100000000000001" customHeight="1" x14ac:dyDescent="0.3">
      <c r="A169" s="655"/>
      <c r="B169" s="702"/>
      <c r="C169" s="704"/>
      <c r="D169" s="701"/>
      <c r="E169" s="623"/>
      <c r="F169" s="707"/>
      <c r="G169" s="707"/>
      <c r="H169" s="850"/>
      <c r="I169" s="702"/>
      <c r="J169" s="181" t="s">
        <v>40</v>
      </c>
      <c r="K169" s="312" t="s">
        <v>147</v>
      </c>
      <c r="L169" s="295" t="s">
        <v>176</v>
      </c>
      <c r="M169" s="359">
        <v>300</v>
      </c>
      <c r="N169" s="206"/>
      <c r="O169" s="393"/>
      <c r="P169" s="393"/>
      <c r="Q169" s="393"/>
      <c r="R169" s="393"/>
      <c r="S169" s="393"/>
      <c r="T169" s="393"/>
      <c r="U169" s="393"/>
      <c r="V169" s="393"/>
      <c r="W169" s="393"/>
      <c r="X169" s="393"/>
      <c r="Y169" s="393"/>
      <c r="Z169" s="393"/>
      <c r="AA169" s="393"/>
      <c r="AB169" s="393"/>
      <c r="AC169" s="393"/>
      <c r="AD169" s="393"/>
      <c r="AE169" s="393"/>
      <c r="AF169" s="393"/>
      <c r="AG169" s="393"/>
      <c r="AH169" s="393"/>
      <c r="AI169" s="393"/>
      <c r="AJ169" s="393"/>
      <c r="AK169" s="393"/>
      <c r="AL169" s="393"/>
      <c r="AM169" s="393"/>
      <c r="AN169" s="393"/>
      <c r="AO169" s="393"/>
    </row>
    <row r="170" spans="1:41" s="214" customFormat="1" ht="17.100000000000001" customHeight="1" x14ac:dyDescent="0.3">
      <c r="A170" s="855"/>
      <c r="B170" s="702"/>
      <c r="C170" s="704"/>
      <c r="D170" s="701"/>
      <c r="E170" s="623"/>
      <c r="F170" s="707"/>
      <c r="G170" s="707"/>
      <c r="H170" s="851"/>
      <c r="I170" s="702"/>
      <c r="J170" s="181" t="s">
        <v>41</v>
      </c>
      <c r="K170" s="312" t="s">
        <v>147</v>
      </c>
      <c r="L170" s="295"/>
      <c r="M170" s="359"/>
      <c r="N170" s="206"/>
      <c r="O170" s="393"/>
      <c r="P170" s="393"/>
      <c r="Q170" s="393"/>
      <c r="R170" s="393"/>
      <c r="S170" s="393"/>
      <c r="T170" s="393"/>
      <c r="U170" s="393"/>
      <c r="V170" s="393"/>
      <c r="W170" s="393"/>
      <c r="X170" s="393"/>
      <c r="Y170" s="393"/>
      <c r="Z170" s="393"/>
      <c r="AA170" s="393"/>
      <c r="AB170" s="393"/>
      <c r="AC170" s="393"/>
      <c r="AD170" s="393"/>
      <c r="AE170" s="393"/>
      <c r="AF170" s="393"/>
      <c r="AG170" s="393"/>
      <c r="AH170" s="393"/>
      <c r="AI170" s="393"/>
      <c r="AJ170" s="393"/>
      <c r="AK170" s="393"/>
      <c r="AL170" s="393"/>
      <c r="AM170" s="393"/>
      <c r="AN170" s="393"/>
      <c r="AO170" s="393"/>
    </row>
    <row r="171" spans="1:41" s="214" customFormat="1" ht="72" customHeight="1" x14ac:dyDescent="0.25">
      <c r="A171" s="318"/>
      <c r="B171" s="239" t="s">
        <v>284</v>
      </c>
      <c r="C171" s="411" t="s">
        <v>285</v>
      </c>
      <c r="D171" s="239" t="s">
        <v>10</v>
      </c>
      <c r="E171" s="215" t="s">
        <v>286</v>
      </c>
      <c r="F171" s="710" t="s">
        <v>287</v>
      </c>
      <c r="G171" s="711"/>
      <c r="H171" s="240" t="s">
        <v>288</v>
      </c>
      <c r="I171" s="240" t="s">
        <v>289</v>
      </c>
      <c r="J171" s="319" t="s">
        <v>290</v>
      </c>
      <c r="K171" s="320" t="s">
        <v>147</v>
      </c>
      <c r="L171" s="321" t="s">
        <v>176</v>
      </c>
      <c r="M171" s="379">
        <v>60</v>
      </c>
      <c r="N171" s="206"/>
      <c r="O171" s="393"/>
      <c r="P171" s="393"/>
      <c r="Q171" s="393"/>
      <c r="R171" s="393"/>
      <c r="S171" s="393"/>
      <c r="T171" s="393"/>
      <c r="U171" s="393"/>
      <c r="V171" s="393"/>
      <c r="W171" s="393"/>
      <c r="X171" s="393"/>
      <c r="Y171" s="393"/>
      <c r="Z171" s="393"/>
      <c r="AA171" s="393"/>
      <c r="AB171" s="393"/>
      <c r="AC171" s="393"/>
      <c r="AD171" s="393"/>
      <c r="AE171" s="393"/>
      <c r="AF171" s="393"/>
      <c r="AG171" s="393"/>
      <c r="AH171" s="393"/>
      <c r="AI171" s="393"/>
      <c r="AJ171" s="393"/>
      <c r="AK171" s="393"/>
      <c r="AL171" s="393"/>
      <c r="AM171" s="393"/>
      <c r="AN171" s="393"/>
      <c r="AO171" s="393"/>
    </row>
    <row r="172" spans="1:41" s="214" customFormat="1" ht="71.25" customHeight="1" x14ac:dyDescent="0.25">
      <c r="A172" s="322"/>
      <c r="B172" s="232" t="s">
        <v>291</v>
      </c>
      <c r="C172" s="418" t="s">
        <v>292</v>
      </c>
      <c r="D172" s="232" t="s">
        <v>12</v>
      </c>
      <c r="E172" s="232" t="s">
        <v>286</v>
      </c>
      <c r="F172" s="712" t="s">
        <v>287</v>
      </c>
      <c r="G172" s="700"/>
      <c r="H172" s="232" t="s">
        <v>288</v>
      </c>
      <c r="I172" s="232" t="s">
        <v>289</v>
      </c>
      <c r="J172" s="192" t="s">
        <v>290</v>
      </c>
      <c r="K172" s="323" t="s">
        <v>147</v>
      </c>
      <c r="L172" s="321" t="s">
        <v>176</v>
      </c>
      <c r="M172" s="379">
        <v>25</v>
      </c>
      <c r="N172" s="206"/>
      <c r="O172" s="393"/>
      <c r="P172" s="393"/>
      <c r="Q172" s="393"/>
      <c r="R172" s="393"/>
      <c r="S172" s="393"/>
      <c r="T172" s="393"/>
      <c r="U172" s="393"/>
      <c r="V172" s="393"/>
      <c r="W172" s="393"/>
      <c r="X172" s="393"/>
      <c r="Y172" s="393"/>
      <c r="Z172" s="393"/>
      <c r="AA172" s="393"/>
      <c r="AB172" s="393"/>
      <c r="AC172" s="393"/>
      <c r="AD172" s="393"/>
      <c r="AE172" s="393"/>
      <c r="AF172" s="393"/>
      <c r="AG172" s="393"/>
      <c r="AH172" s="393"/>
      <c r="AI172" s="393"/>
      <c r="AJ172" s="393"/>
      <c r="AK172" s="393"/>
      <c r="AL172" s="393"/>
      <c r="AM172" s="393"/>
      <c r="AN172" s="393"/>
      <c r="AO172" s="393"/>
    </row>
    <row r="173" spans="1:41" s="214" customFormat="1" ht="30.95" customHeight="1" x14ac:dyDescent="0.35">
      <c r="A173" s="185"/>
      <c r="B173" s="693" t="s">
        <v>54</v>
      </c>
      <c r="C173" s="713"/>
      <c r="D173" s="713"/>
      <c r="E173" s="713"/>
      <c r="F173" s="713"/>
      <c r="G173" s="713"/>
      <c r="H173" s="713"/>
      <c r="I173" s="713"/>
      <c r="J173" s="713"/>
      <c r="K173" s="713"/>
      <c r="L173" s="591"/>
      <c r="M173" s="591"/>
      <c r="N173" s="206"/>
      <c r="O173" s="393"/>
      <c r="P173" s="393"/>
      <c r="Q173" s="393"/>
      <c r="R173" s="393"/>
      <c r="S173" s="393"/>
      <c r="T173" s="393"/>
      <c r="U173" s="393"/>
      <c r="V173" s="393"/>
      <c r="W173" s="393"/>
      <c r="X173" s="393"/>
      <c r="Y173" s="393"/>
      <c r="Z173" s="393"/>
      <c r="AA173" s="393"/>
      <c r="AB173" s="393"/>
      <c r="AC173" s="393"/>
      <c r="AD173" s="393"/>
      <c r="AE173" s="393"/>
      <c r="AF173" s="393"/>
      <c r="AG173" s="393"/>
      <c r="AH173" s="393"/>
      <c r="AI173" s="393"/>
      <c r="AJ173" s="393"/>
      <c r="AK173" s="393"/>
      <c r="AL173" s="393"/>
      <c r="AM173" s="393"/>
      <c r="AN173" s="393"/>
      <c r="AO173" s="393"/>
    </row>
    <row r="174" spans="1:41" s="214" customFormat="1" ht="17.100000000000001" customHeight="1" x14ac:dyDescent="0.25">
      <c r="A174" s="173"/>
      <c r="B174" s="41" t="s">
        <v>90</v>
      </c>
      <c r="C174" s="419" t="s">
        <v>91</v>
      </c>
      <c r="D174" s="176" t="s">
        <v>293</v>
      </c>
      <c r="E174" s="176" t="s">
        <v>199</v>
      </c>
      <c r="F174" s="592" t="s">
        <v>94</v>
      </c>
      <c r="G174" s="593"/>
      <c r="H174" s="176" t="s">
        <v>139</v>
      </c>
      <c r="I174" s="42" t="s">
        <v>96</v>
      </c>
      <c r="J174" s="43" t="s">
        <v>97</v>
      </c>
      <c r="K174" s="43" t="s">
        <v>98</v>
      </c>
      <c r="L174" s="44" t="s">
        <v>140</v>
      </c>
      <c r="M174" s="324" t="s">
        <v>100</v>
      </c>
      <c r="N174" s="206"/>
      <c r="O174" s="393"/>
      <c r="P174" s="393"/>
      <c r="Q174" s="393"/>
      <c r="R174" s="393"/>
      <c r="S174" s="393"/>
      <c r="T174" s="393"/>
      <c r="U174" s="393"/>
      <c r="V174" s="393"/>
      <c r="W174" s="393"/>
      <c r="X174" s="393"/>
      <c r="Y174" s="393"/>
      <c r="Z174" s="393"/>
      <c r="AA174" s="393"/>
      <c r="AB174" s="393"/>
      <c r="AC174" s="393"/>
      <c r="AD174" s="393"/>
      <c r="AE174" s="393"/>
      <c r="AF174" s="393"/>
      <c r="AG174" s="393"/>
      <c r="AH174" s="393"/>
      <c r="AI174" s="393"/>
      <c r="AJ174" s="393"/>
      <c r="AK174" s="393"/>
      <c r="AL174" s="393"/>
      <c r="AM174" s="393"/>
      <c r="AN174" s="393"/>
      <c r="AO174" s="393"/>
    </row>
    <row r="175" spans="1:41" s="214" customFormat="1" ht="17.100000000000001" customHeight="1" x14ac:dyDescent="0.3">
      <c r="A175" s="869"/>
      <c r="B175" s="833" t="s">
        <v>294</v>
      </c>
      <c r="C175" s="834" t="s">
        <v>295</v>
      </c>
      <c r="D175" s="833" t="s">
        <v>14</v>
      </c>
      <c r="E175" s="870" t="s">
        <v>296</v>
      </c>
      <c r="F175" s="836" t="s">
        <v>297</v>
      </c>
      <c r="G175" s="873"/>
      <c r="H175" s="701" t="s">
        <v>298</v>
      </c>
      <c r="I175" s="573" t="s">
        <v>299</v>
      </c>
      <c r="J175" s="325" t="s">
        <v>107</v>
      </c>
      <c r="K175" s="240" t="s">
        <v>147</v>
      </c>
      <c r="L175" s="380">
        <v>0.9</v>
      </c>
      <c r="M175" s="381">
        <v>0.9</v>
      </c>
      <c r="N175" s="206"/>
      <c r="O175" s="393"/>
      <c r="P175" s="393"/>
      <c r="Q175" s="393"/>
      <c r="R175" s="393"/>
      <c r="S175" s="393"/>
      <c r="T175" s="393"/>
      <c r="U175" s="393"/>
      <c r="V175" s="393"/>
      <c r="W175" s="393"/>
      <c r="X175" s="393"/>
      <c r="Y175" s="393"/>
      <c r="Z175" s="393"/>
      <c r="AA175" s="393"/>
      <c r="AB175" s="393"/>
      <c r="AC175" s="393"/>
      <c r="AD175" s="393"/>
      <c r="AE175" s="393"/>
      <c r="AF175" s="393"/>
      <c r="AG175" s="393"/>
      <c r="AH175" s="393"/>
      <c r="AI175" s="393"/>
      <c r="AJ175" s="393"/>
      <c r="AK175" s="393"/>
      <c r="AL175" s="393"/>
      <c r="AM175" s="393"/>
      <c r="AN175" s="393"/>
      <c r="AO175" s="393"/>
    </row>
    <row r="176" spans="1:41" s="214" customFormat="1" ht="17.100000000000001" customHeight="1" x14ac:dyDescent="0.3">
      <c r="A176" s="684"/>
      <c r="B176" s="777"/>
      <c r="C176" s="774"/>
      <c r="D176" s="777"/>
      <c r="E176" s="871"/>
      <c r="F176" s="779"/>
      <c r="G176" s="874"/>
      <c r="H176" s="701"/>
      <c r="I176" s="575"/>
      <c r="J176" s="181" t="s">
        <v>110</v>
      </c>
      <c r="K176" s="246" t="s">
        <v>147</v>
      </c>
      <c r="L176" s="380">
        <v>0.9</v>
      </c>
      <c r="M176" s="381">
        <v>0.9</v>
      </c>
      <c r="N176" s="206"/>
      <c r="O176" s="393"/>
      <c r="P176" s="393"/>
      <c r="Q176" s="393"/>
      <c r="R176" s="393"/>
      <c r="S176" s="393"/>
      <c r="T176" s="393"/>
      <c r="U176" s="393"/>
      <c r="V176" s="393"/>
      <c r="W176" s="393"/>
      <c r="X176" s="393"/>
      <c r="Y176" s="393"/>
      <c r="Z176" s="393"/>
      <c r="AA176" s="393"/>
      <c r="AB176" s="393"/>
      <c r="AC176" s="393"/>
      <c r="AD176" s="393"/>
      <c r="AE176" s="393"/>
      <c r="AF176" s="393"/>
      <c r="AG176" s="393"/>
      <c r="AH176" s="393"/>
      <c r="AI176" s="393"/>
      <c r="AJ176" s="393"/>
      <c r="AK176" s="393"/>
      <c r="AL176" s="393"/>
      <c r="AM176" s="393"/>
      <c r="AN176" s="393"/>
      <c r="AO176" s="393"/>
    </row>
    <row r="177" spans="1:41" ht="63" customHeight="1" x14ac:dyDescent="0.3">
      <c r="A177" s="684"/>
      <c r="B177" s="777"/>
      <c r="C177" s="774"/>
      <c r="D177" s="777"/>
      <c r="E177" s="871"/>
      <c r="F177" s="779"/>
      <c r="G177" s="874"/>
      <c r="H177" s="701"/>
      <c r="I177" s="575"/>
      <c r="J177" s="221" t="s">
        <v>39</v>
      </c>
      <c r="K177" s="246" t="s">
        <v>147</v>
      </c>
      <c r="L177" s="380">
        <v>0.9</v>
      </c>
      <c r="M177" s="381">
        <v>0.9</v>
      </c>
    </row>
    <row r="178" spans="1:41" s="10" customFormat="1" ht="64.5" customHeight="1" x14ac:dyDescent="0.3">
      <c r="A178" s="684"/>
      <c r="B178" s="777"/>
      <c r="C178" s="774"/>
      <c r="D178" s="777"/>
      <c r="E178" s="871"/>
      <c r="F178" s="779"/>
      <c r="G178" s="874"/>
      <c r="H178" s="701"/>
      <c r="I178" s="575"/>
      <c r="J178" s="221" t="s">
        <v>38</v>
      </c>
      <c r="K178" s="246" t="s">
        <v>147</v>
      </c>
      <c r="L178" s="380">
        <v>0.9</v>
      </c>
      <c r="M178" s="381">
        <v>0.9</v>
      </c>
      <c r="N178" s="22"/>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row>
    <row r="179" spans="1:41" s="15" customFormat="1" ht="31.5" customHeight="1" x14ac:dyDescent="0.35">
      <c r="A179" s="684"/>
      <c r="B179" s="777"/>
      <c r="C179" s="774"/>
      <c r="D179" s="777"/>
      <c r="E179" s="871"/>
      <c r="F179" s="779"/>
      <c r="G179" s="874"/>
      <c r="H179" s="701"/>
      <c r="I179" s="575"/>
      <c r="J179" s="221" t="s">
        <v>112</v>
      </c>
      <c r="K179" s="246" t="s">
        <v>147</v>
      </c>
      <c r="L179" s="380">
        <v>0.9</v>
      </c>
      <c r="M179" s="381">
        <v>0.9</v>
      </c>
      <c r="N179" s="195"/>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c r="AL179" s="391"/>
      <c r="AM179" s="391"/>
      <c r="AN179" s="391"/>
      <c r="AO179" s="391"/>
    </row>
    <row r="180" spans="1:41" ht="18" customHeight="1" x14ac:dyDescent="0.3">
      <c r="A180" s="684"/>
      <c r="B180" s="777"/>
      <c r="C180" s="774"/>
      <c r="D180" s="777"/>
      <c r="E180" s="871"/>
      <c r="F180" s="779"/>
      <c r="G180" s="874"/>
      <c r="H180" s="701"/>
      <c r="I180" s="575"/>
      <c r="J180" s="221" t="s">
        <v>40</v>
      </c>
      <c r="K180" s="246" t="s">
        <v>147</v>
      </c>
      <c r="L180" s="380">
        <v>0.9</v>
      </c>
      <c r="M180" s="381">
        <v>0.9</v>
      </c>
    </row>
    <row r="181" spans="1:41" ht="17.100000000000001" customHeight="1" x14ac:dyDescent="0.3">
      <c r="A181" s="685"/>
      <c r="B181" s="778"/>
      <c r="C181" s="775"/>
      <c r="D181" s="778"/>
      <c r="E181" s="872"/>
      <c r="F181" s="599"/>
      <c r="G181" s="875"/>
      <c r="H181" s="701"/>
      <c r="I181" s="577"/>
      <c r="J181" s="221" t="s">
        <v>41</v>
      </c>
      <c r="K181" s="241" t="s">
        <v>147</v>
      </c>
      <c r="L181" s="380">
        <v>0.9</v>
      </c>
      <c r="M181" s="381">
        <v>0.9</v>
      </c>
    </row>
    <row r="182" spans="1:41" ht="17.100000000000001" customHeight="1" x14ac:dyDescent="0.3">
      <c r="A182" s="869"/>
      <c r="B182" s="833" t="s">
        <v>300</v>
      </c>
      <c r="C182" s="833" t="s">
        <v>301</v>
      </c>
      <c r="D182" s="833" t="s">
        <v>11</v>
      </c>
      <c r="E182" s="833" t="s">
        <v>302</v>
      </c>
      <c r="F182" s="836" t="s">
        <v>303</v>
      </c>
      <c r="G182" s="837"/>
      <c r="H182" s="833" t="s">
        <v>304</v>
      </c>
      <c r="I182" s="833" t="s">
        <v>305</v>
      </c>
      <c r="J182" s="221" t="s">
        <v>107</v>
      </c>
      <c r="K182" s="11"/>
      <c r="L182" s="271"/>
      <c r="M182" s="457"/>
    </row>
    <row r="183" spans="1:41" ht="17.100000000000001" customHeight="1" x14ac:dyDescent="0.3">
      <c r="A183" s="684"/>
      <c r="B183" s="597"/>
      <c r="C183" s="776"/>
      <c r="D183" s="776"/>
      <c r="E183" s="595"/>
      <c r="F183" s="781"/>
      <c r="G183" s="780"/>
      <c r="H183" s="595"/>
      <c r="I183" s="597"/>
      <c r="J183" s="181" t="s">
        <v>110</v>
      </c>
      <c r="K183" s="11" t="s">
        <v>111</v>
      </c>
      <c r="L183" s="443">
        <v>0.05</v>
      </c>
      <c r="M183" s="457"/>
    </row>
    <row r="184" spans="1:41" ht="17.100000000000001" customHeight="1" x14ac:dyDescent="0.3">
      <c r="A184" s="684"/>
      <c r="B184" s="597"/>
      <c r="C184" s="776"/>
      <c r="D184" s="776"/>
      <c r="E184" s="595"/>
      <c r="F184" s="781"/>
      <c r="G184" s="780"/>
      <c r="H184" s="595"/>
      <c r="I184" s="597"/>
      <c r="J184" s="221" t="s">
        <v>39</v>
      </c>
      <c r="K184" s="11" t="s">
        <v>111</v>
      </c>
      <c r="L184" s="443">
        <v>0.06</v>
      </c>
      <c r="M184" s="457"/>
    </row>
    <row r="185" spans="1:41" ht="17.100000000000001" customHeight="1" x14ac:dyDescent="0.3">
      <c r="A185" s="684"/>
      <c r="B185" s="597"/>
      <c r="C185" s="776"/>
      <c r="D185" s="776"/>
      <c r="E185" s="595"/>
      <c r="F185" s="781"/>
      <c r="G185" s="780"/>
      <c r="H185" s="595"/>
      <c r="I185" s="597"/>
      <c r="J185" s="221" t="s">
        <v>38</v>
      </c>
      <c r="K185" s="11" t="s">
        <v>306</v>
      </c>
      <c r="L185" s="443">
        <v>7.2999999999999995E-2</v>
      </c>
      <c r="M185" s="457"/>
    </row>
    <row r="186" spans="1:41" ht="17.100000000000001" customHeight="1" x14ac:dyDescent="0.3">
      <c r="A186" s="684"/>
      <c r="B186" s="597"/>
      <c r="C186" s="776"/>
      <c r="D186" s="776"/>
      <c r="E186" s="595"/>
      <c r="F186" s="781"/>
      <c r="G186" s="780"/>
      <c r="H186" s="595"/>
      <c r="I186" s="597"/>
      <c r="J186" s="221" t="s">
        <v>112</v>
      </c>
      <c r="K186" s="11" t="s">
        <v>306</v>
      </c>
      <c r="L186" s="443">
        <v>7.2999999999999995E-2</v>
      </c>
      <c r="M186" s="457"/>
    </row>
    <row r="187" spans="1:41" ht="17.100000000000001" customHeight="1" x14ac:dyDescent="0.3">
      <c r="A187" s="684"/>
      <c r="B187" s="597"/>
      <c r="C187" s="776"/>
      <c r="D187" s="776"/>
      <c r="E187" s="595"/>
      <c r="F187" s="781"/>
      <c r="G187" s="780"/>
      <c r="H187" s="595"/>
      <c r="I187" s="597"/>
      <c r="J187" s="221" t="s">
        <v>40</v>
      </c>
      <c r="K187" s="11" t="s">
        <v>111</v>
      </c>
      <c r="L187" s="443">
        <v>0.04</v>
      </c>
      <c r="M187" s="457"/>
    </row>
    <row r="188" spans="1:41" ht="17.100000000000001" customHeight="1" x14ac:dyDescent="0.3">
      <c r="A188" s="685"/>
      <c r="B188" s="876"/>
      <c r="C188" s="877"/>
      <c r="D188" s="877"/>
      <c r="E188" s="878"/>
      <c r="F188" s="781"/>
      <c r="G188" s="780"/>
      <c r="H188" s="595"/>
      <c r="I188" s="597"/>
      <c r="J188" s="221" t="s">
        <v>41</v>
      </c>
      <c r="K188" s="235" t="s">
        <v>147</v>
      </c>
      <c r="L188" s="443" t="s">
        <v>176</v>
      </c>
      <c r="M188" s="457"/>
    </row>
    <row r="189" spans="1:41" ht="17.100000000000001" customHeight="1" x14ac:dyDescent="0.3">
      <c r="A189" s="879"/>
      <c r="B189" s="833" t="s">
        <v>307</v>
      </c>
      <c r="C189" s="833" t="s">
        <v>308</v>
      </c>
      <c r="D189" s="833" t="s">
        <v>268</v>
      </c>
      <c r="E189" s="833" t="s">
        <v>302</v>
      </c>
      <c r="F189" s="836" t="s">
        <v>309</v>
      </c>
      <c r="G189" s="837"/>
      <c r="H189" s="833" t="s">
        <v>310</v>
      </c>
      <c r="I189" s="833" t="s">
        <v>252</v>
      </c>
      <c r="J189" s="221" t="s">
        <v>107</v>
      </c>
      <c r="K189" s="11" t="s">
        <v>147</v>
      </c>
      <c r="L189" s="361" t="s">
        <v>176</v>
      </c>
      <c r="M189" s="382">
        <v>0.85</v>
      </c>
    </row>
    <row r="190" spans="1:41" ht="17.100000000000001" customHeight="1" x14ac:dyDescent="0.3">
      <c r="A190" s="727"/>
      <c r="B190" s="597"/>
      <c r="C190" s="776"/>
      <c r="D190" s="776"/>
      <c r="E190" s="595"/>
      <c r="F190" s="781"/>
      <c r="G190" s="780"/>
      <c r="H190" s="595"/>
      <c r="I190" s="597"/>
      <c r="J190" s="181" t="s">
        <v>110</v>
      </c>
      <c r="K190" s="11" t="s">
        <v>147</v>
      </c>
      <c r="L190" s="361" t="s">
        <v>176</v>
      </c>
      <c r="M190" s="382">
        <v>0.85</v>
      </c>
    </row>
    <row r="191" spans="1:41" ht="17.100000000000001" customHeight="1" x14ac:dyDescent="0.3">
      <c r="A191" s="727"/>
      <c r="B191" s="597"/>
      <c r="C191" s="776"/>
      <c r="D191" s="776"/>
      <c r="E191" s="595"/>
      <c r="F191" s="781"/>
      <c r="G191" s="780"/>
      <c r="H191" s="595"/>
      <c r="I191" s="597"/>
      <c r="J191" s="221" t="s">
        <v>39</v>
      </c>
      <c r="K191" s="11" t="s">
        <v>147</v>
      </c>
      <c r="L191" s="361" t="s">
        <v>176</v>
      </c>
      <c r="M191" s="382">
        <v>0.85</v>
      </c>
    </row>
    <row r="192" spans="1:41" ht="17.100000000000001" customHeight="1" x14ac:dyDescent="0.3">
      <c r="A192" s="727"/>
      <c r="B192" s="597"/>
      <c r="C192" s="776"/>
      <c r="D192" s="776"/>
      <c r="E192" s="595"/>
      <c r="F192" s="781"/>
      <c r="G192" s="780"/>
      <c r="H192" s="595"/>
      <c r="I192" s="597"/>
      <c r="J192" s="221" t="s">
        <v>38</v>
      </c>
      <c r="K192" s="11" t="s">
        <v>147</v>
      </c>
      <c r="L192" s="361" t="s">
        <v>176</v>
      </c>
      <c r="M192" s="382">
        <v>0.85</v>
      </c>
    </row>
    <row r="193" spans="1:41" ht="17.100000000000001" customHeight="1" x14ac:dyDescent="0.3">
      <c r="A193" s="727"/>
      <c r="B193" s="597"/>
      <c r="C193" s="776"/>
      <c r="D193" s="776"/>
      <c r="E193" s="595"/>
      <c r="F193" s="781"/>
      <c r="G193" s="780"/>
      <c r="H193" s="595"/>
      <c r="I193" s="597"/>
      <c r="J193" s="221" t="s">
        <v>112</v>
      </c>
      <c r="K193" s="11" t="s">
        <v>147</v>
      </c>
      <c r="L193" s="361" t="s">
        <v>176</v>
      </c>
      <c r="M193" s="382">
        <v>0.85</v>
      </c>
    </row>
    <row r="194" spans="1:41" ht="17.100000000000001" customHeight="1" x14ac:dyDescent="0.3">
      <c r="A194" s="727"/>
      <c r="B194" s="597"/>
      <c r="C194" s="776"/>
      <c r="D194" s="776"/>
      <c r="E194" s="595"/>
      <c r="F194" s="781"/>
      <c r="G194" s="780"/>
      <c r="H194" s="595"/>
      <c r="I194" s="597"/>
      <c r="J194" s="221" t="s">
        <v>40</v>
      </c>
      <c r="K194" s="11" t="s">
        <v>147</v>
      </c>
      <c r="L194" s="361" t="s">
        <v>176</v>
      </c>
      <c r="M194" s="382">
        <v>0.85</v>
      </c>
    </row>
    <row r="195" spans="1:41" ht="17.100000000000001" customHeight="1" x14ac:dyDescent="0.3">
      <c r="A195" s="728"/>
      <c r="B195" s="876"/>
      <c r="C195" s="877"/>
      <c r="D195" s="877"/>
      <c r="E195" s="878"/>
      <c r="F195" s="880"/>
      <c r="G195" s="881"/>
      <c r="H195" s="878"/>
      <c r="I195" s="876"/>
      <c r="J195" s="221" t="s">
        <v>41</v>
      </c>
      <c r="K195" s="11" t="s">
        <v>147</v>
      </c>
      <c r="L195" s="361" t="s">
        <v>176</v>
      </c>
      <c r="M195" s="382">
        <v>0.85</v>
      </c>
    </row>
    <row r="196" spans="1:41" ht="27.6" customHeight="1" x14ac:dyDescent="0.25">
      <c r="A196" s="185"/>
      <c r="B196" s="618" t="s">
        <v>55</v>
      </c>
      <c r="C196" s="619"/>
      <c r="D196" s="619"/>
      <c r="E196" s="619"/>
      <c r="F196" s="619"/>
      <c r="G196" s="619"/>
      <c r="H196" s="620"/>
      <c r="I196" s="620"/>
      <c r="J196" s="620"/>
      <c r="K196" s="620"/>
      <c r="L196" s="882"/>
      <c r="M196" s="883"/>
    </row>
    <row r="197" spans="1:41" ht="17.100000000000001" customHeight="1" x14ac:dyDescent="0.25">
      <c r="A197" s="183"/>
      <c r="B197" s="29" t="s">
        <v>90</v>
      </c>
      <c r="C197" s="31" t="s">
        <v>91</v>
      </c>
      <c r="D197" s="31"/>
      <c r="E197" s="31" t="s">
        <v>137</v>
      </c>
      <c r="F197" s="587" t="s">
        <v>138</v>
      </c>
      <c r="G197" s="588"/>
      <c r="H197" s="31" t="s">
        <v>139</v>
      </c>
      <c r="I197" s="216" t="s">
        <v>96</v>
      </c>
      <c r="J197" s="33" t="s">
        <v>97</v>
      </c>
      <c r="K197" s="33" t="s">
        <v>98</v>
      </c>
      <c r="L197" s="314" t="s">
        <v>140</v>
      </c>
      <c r="M197" s="326" t="s">
        <v>100</v>
      </c>
    </row>
    <row r="198" spans="1:41" ht="17.100000000000001" customHeight="1" x14ac:dyDescent="0.25">
      <c r="A198" s="884" t="s">
        <v>311</v>
      </c>
      <c r="B198" s="786" t="s">
        <v>312</v>
      </c>
      <c r="C198" s="786" t="s">
        <v>313</v>
      </c>
      <c r="D198" s="786" t="s">
        <v>11</v>
      </c>
      <c r="E198" s="786" t="s">
        <v>314</v>
      </c>
      <c r="F198" s="817" t="s">
        <v>315</v>
      </c>
      <c r="G198" s="791"/>
      <c r="H198" s="786" t="s">
        <v>316</v>
      </c>
      <c r="I198" s="786" t="s">
        <v>129</v>
      </c>
      <c r="J198" s="494" t="s">
        <v>107</v>
      </c>
      <c r="K198" s="495" t="s">
        <v>147</v>
      </c>
      <c r="L198" s="496">
        <f>SUM(L199:L204)</f>
        <v>11393</v>
      </c>
      <c r="M198" s="497">
        <v>11710.661</v>
      </c>
      <c r="N198" s="498"/>
    </row>
    <row r="199" spans="1:41" ht="17.100000000000001" customHeight="1" x14ac:dyDescent="0.3">
      <c r="A199" s="885"/>
      <c r="B199" s="717"/>
      <c r="C199" s="784"/>
      <c r="D199" s="784"/>
      <c r="E199" s="796"/>
      <c r="F199" s="792"/>
      <c r="G199" s="793"/>
      <c r="H199" s="796"/>
      <c r="I199" s="717"/>
      <c r="J199" s="13" t="s">
        <v>110</v>
      </c>
      <c r="K199" s="14" t="s">
        <v>147</v>
      </c>
      <c r="L199" s="376">
        <v>1523</v>
      </c>
      <c r="M199" s="376">
        <v>6634</v>
      </c>
    </row>
    <row r="200" spans="1:41" ht="17.100000000000001" customHeight="1" x14ac:dyDescent="0.3">
      <c r="A200" s="885"/>
      <c r="B200" s="717"/>
      <c r="C200" s="784"/>
      <c r="D200" s="784"/>
      <c r="E200" s="796"/>
      <c r="F200" s="792"/>
      <c r="G200" s="793"/>
      <c r="H200" s="796"/>
      <c r="I200" s="717"/>
      <c r="J200" s="13" t="s">
        <v>39</v>
      </c>
      <c r="K200" s="14" t="s">
        <v>147</v>
      </c>
      <c r="L200" s="376">
        <v>141</v>
      </c>
      <c r="M200" s="376">
        <v>471</v>
      </c>
    </row>
    <row r="201" spans="1:41" ht="17.100000000000001" customHeight="1" x14ac:dyDescent="0.3">
      <c r="A201" s="885"/>
      <c r="B201" s="717"/>
      <c r="C201" s="784"/>
      <c r="D201" s="784"/>
      <c r="E201" s="796"/>
      <c r="F201" s="792"/>
      <c r="G201" s="793"/>
      <c r="H201" s="796"/>
      <c r="I201" s="717"/>
      <c r="J201" s="13" t="s">
        <v>38</v>
      </c>
      <c r="K201" s="14" t="s">
        <v>147</v>
      </c>
      <c r="L201" s="376">
        <v>17</v>
      </c>
      <c r="M201" s="376">
        <v>60</v>
      </c>
    </row>
    <row r="202" spans="1:41" s="15" customFormat="1" ht="21" x14ac:dyDescent="0.35">
      <c r="A202" s="885"/>
      <c r="B202" s="717"/>
      <c r="C202" s="784"/>
      <c r="D202" s="784"/>
      <c r="E202" s="796"/>
      <c r="F202" s="792"/>
      <c r="G202" s="793"/>
      <c r="H202" s="796"/>
      <c r="I202" s="717"/>
      <c r="J202" s="13" t="s">
        <v>112</v>
      </c>
      <c r="K202" s="14" t="s">
        <v>147</v>
      </c>
      <c r="L202" s="499">
        <v>9707</v>
      </c>
      <c r="M202" s="376">
        <v>4493.6610000000001</v>
      </c>
      <c r="N202" s="502"/>
      <c r="O202" s="391"/>
      <c r="P202" s="391"/>
      <c r="Q202" s="391"/>
      <c r="R202" s="391"/>
      <c r="S202" s="391"/>
      <c r="T202" s="391"/>
      <c r="U202" s="391"/>
      <c r="V202" s="391"/>
      <c r="W202" s="391"/>
      <c r="X202" s="391"/>
      <c r="Y202" s="391"/>
      <c r="Z202" s="391"/>
      <c r="AA202" s="391"/>
      <c r="AB202" s="391"/>
      <c r="AC202" s="391"/>
      <c r="AD202" s="391"/>
      <c r="AE202" s="391"/>
      <c r="AF202" s="391"/>
      <c r="AG202" s="391"/>
      <c r="AH202" s="391"/>
      <c r="AI202" s="391"/>
      <c r="AJ202" s="391"/>
      <c r="AK202" s="391"/>
      <c r="AL202" s="391"/>
      <c r="AM202" s="391"/>
      <c r="AN202" s="391"/>
      <c r="AO202" s="391"/>
    </row>
    <row r="203" spans="1:41" s="17" customFormat="1" ht="18.75" x14ac:dyDescent="0.3">
      <c r="A203" s="885"/>
      <c r="B203" s="717"/>
      <c r="C203" s="784"/>
      <c r="D203" s="784"/>
      <c r="E203" s="796"/>
      <c r="F203" s="792"/>
      <c r="G203" s="793"/>
      <c r="H203" s="796"/>
      <c r="I203" s="717"/>
      <c r="J203" s="13" t="s">
        <v>40</v>
      </c>
      <c r="K203" s="14" t="s">
        <v>147</v>
      </c>
      <c r="L203" s="377">
        <v>5</v>
      </c>
      <c r="M203" s="377">
        <v>52</v>
      </c>
      <c r="N203" s="10"/>
      <c r="O203" s="390"/>
      <c r="P203" s="390"/>
      <c r="Q203" s="390"/>
      <c r="R203" s="390"/>
      <c r="S203" s="390"/>
      <c r="T203" s="390"/>
      <c r="U203" s="390"/>
      <c r="V203" s="390"/>
      <c r="W203" s="390"/>
      <c r="X203" s="390"/>
      <c r="Y203" s="390"/>
      <c r="Z203" s="390"/>
      <c r="AA203" s="390"/>
      <c r="AB203" s="390"/>
      <c r="AC203" s="390"/>
      <c r="AD203" s="390"/>
      <c r="AE203" s="390"/>
      <c r="AF203" s="390"/>
      <c r="AG203" s="390"/>
      <c r="AH203" s="390"/>
      <c r="AI203" s="390"/>
      <c r="AJ203" s="390"/>
      <c r="AK203" s="390"/>
      <c r="AL203" s="390"/>
      <c r="AM203" s="390"/>
      <c r="AN203" s="390"/>
      <c r="AO203" s="390"/>
    </row>
    <row r="204" spans="1:41" ht="17.100000000000001" customHeight="1" x14ac:dyDescent="0.3">
      <c r="A204" s="886"/>
      <c r="B204" s="718"/>
      <c r="C204" s="784"/>
      <c r="D204" s="784"/>
      <c r="E204" s="796"/>
      <c r="F204" s="792"/>
      <c r="G204" s="793"/>
      <c r="H204" s="796"/>
      <c r="I204" s="718"/>
      <c r="J204" s="13" t="s">
        <v>41</v>
      </c>
      <c r="K204" s="327" t="s">
        <v>147</v>
      </c>
      <c r="L204" s="328"/>
      <c r="M204" s="328"/>
    </row>
    <row r="205" spans="1:41" ht="17.100000000000001" customHeight="1" x14ac:dyDescent="0.25">
      <c r="A205" s="887" t="s">
        <v>311</v>
      </c>
      <c r="B205" s="890" t="s">
        <v>317</v>
      </c>
      <c r="C205" s="891" t="s">
        <v>318</v>
      </c>
      <c r="D205" s="891" t="s">
        <v>10</v>
      </c>
      <c r="E205" s="622" t="s">
        <v>319</v>
      </c>
      <c r="F205" s="892" t="s">
        <v>320</v>
      </c>
      <c r="G205" s="629"/>
      <c r="H205" s="622" t="s">
        <v>321</v>
      </c>
      <c r="I205" s="893" t="s">
        <v>129</v>
      </c>
      <c r="J205" s="329" t="s">
        <v>107</v>
      </c>
      <c r="K205" s="330" t="s">
        <v>147</v>
      </c>
      <c r="L205" s="331">
        <f t="shared" ref="L205" si="3">SUM(L206:L211)</f>
        <v>11317</v>
      </c>
      <c r="M205" s="383">
        <f>SUM(M206:M211)</f>
        <v>13404</v>
      </c>
    </row>
    <row r="206" spans="1:41" ht="17.100000000000001" customHeight="1" x14ac:dyDescent="0.3">
      <c r="A206" s="888"/>
      <c r="B206" s="739"/>
      <c r="C206" s="858"/>
      <c r="D206" s="858"/>
      <c r="E206" s="678"/>
      <c r="F206" s="630"/>
      <c r="G206" s="631"/>
      <c r="H206" s="678"/>
      <c r="I206" s="739"/>
      <c r="J206" s="2" t="s">
        <v>110</v>
      </c>
      <c r="K206" s="332" t="s">
        <v>147</v>
      </c>
      <c r="L206" s="294">
        <v>7906</v>
      </c>
      <c r="M206" s="383">
        <v>1780</v>
      </c>
    </row>
    <row r="207" spans="1:41" ht="17.100000000000001" customHeight="1" x14ac:dyDescent="0.3">
      <c r="A207" s="888"/>
      <c r="B207" s="739"/>
      <c r="C207" s="858"/>
      <c r="D207" s="858"/>
      <c r="E207" s="678"/>
      <c r="F207" s="630"/>
      <c r="G207" s="631"/>
      <c r="H207" s="678"/>
      <c r="I207" s="739"/>
      <c r="J207" s="2" t="s">
        <v>39</v>
      </c>
      <c r="K207" s="332" t="s">
        <v>147</v>
      </c>
      <c r="L207" s="316">
        <v>137</v>
      </c>
      <c r="M207" s="383">
        <v>200</v>
      </c>
    </row>
    <row r="208" spans="1:41" ht="17.100000000000001" customHeight="1" x14ac:dyDescent="0.3">
      <c r="A208" s="888"/>
      <c r="B208" s="739"/>
      <c r="C208" s="858"/>
      <c r="D208" s="858"/>
      <c r="E208" s="678"/>
      <c r="F208" s="630"/>
      <c r="G208" s="631"/>
      <c r="H208" s="678"/>
      <c r="I208" s="739"/>
      <c r="J208" s="2" t="s">
        <v>38</v>
      </c>
      <c r="K208" s="332" t="s">
        <v>147</v>
      </c>
      <c r="L208" s="316">
        <v>725</v>
      </c>
      <c r="M208" s="383">
        <v>320</v>
      </c>
    </row>
    <row r="209" spans="1:41" ht="17.100000000000001" customHeight="1" x14ac:dyDescent="0.3">
      <c r="A209" s="888"/>
      <c r="B209" s="739"/>
      <c r="C209" s="858"/>
      <c r="D209" s="858"/>
      <c r="E209" s="678"/>
      <c r="F209" s="630"/>
      <c r="G209" s="631"/>
      <c r="H209" s="678"/>
      <c r="I209" s="739"/>
      <c r="J209" s="2" t="s">
        <v>112</v>
      </c>
      <c r="K209" s="332" t="s">
        <v>147</v>
      </c>
      <c r="L209" s="294">
        <v>2463</v>
      </c>
      <c r="M209" s="383">
        <v>10404</v>
      </c>
    </row>
    <row r="210" spans="1:41" ht="17.100000000000001" customHeight="1" x14ac:dyDescent="0.3">
      <c r="A210" s="888"/>
      <c r="B210" s="739"/>
      <c r="C210" s="858"/>
      <c r="D210" s="858"/>
      <c r="E210" s="678"/>
      <c r="F210" s="630"/>
      <c r="G210" s="631"/>
      <c r="H210" s="678"/>
      <c r="I210" s="739"/>
      <c r="J210" s="2" t="s">
        <v>40</v>
      </c>
      <c r="K210" s="332" t="s">
        <v>147</v>
      </c>
      <c r="L210" s="316">
        <v>34</v>
      </c>
      <c r="M210" s="383">
        <v>100</v>
      </c>
    </row>
    <row r="211" spans="1:41" ht="17.100000000000001" customHeight="1" x14ac:dyDescent="0.3">
      <c r="A211" s="889"/>
      <c r="B211" s="856"/>
      <c r="C211" s="859"/>
      <c r="D211" s="859"/>
      <c r="E211" s="807"/>
      <c r="F211" s="808"/>
      <c r="G211" s="809"/>
      <c r="H211" s="807"/>
      <c r="I211" s="856"/>
      <c r="J211" s="8" t="s">
        <v>41</v>
      </c>
      <c r="K211" s="333" t="s">
        <v>147</v>
      </c>
      <c r="L211" s="316">
        <v>52</v>
      </c>
      <c r="M211" s="383">
        <v>600</v>
      </c>
      <c r="N211" s="206"/>
    </row>
    <row r="212" spans="1:41" ht="17.100000000000001" customHeight="1" x14ac:dyDescent="0.25">
      <c r="A212" s="894" t="s">
        <v>322</v>
      </c>
      <c r="B212" s="786" t="s">
        <v>323</v>
      </c>
      <c r="C212" s="786" t="s">
        <v>324</v>
      </c>
      <c r="D212" s="786" t="s">
        <v>11</v>
      </c>
      <c r="E212" s="786" t="s">
        <v>314</v>
      </c>
      <c r="F212" s="817" t="s">
        <v>325</v>
      </c>
      <c r="G212" s="791"/>
      <c r="H212" s="786" t="s">
        <v>326</v>
      </c>
      <c r="I212" s="786" t="s">
        <v>129</v>
      </c>
      <c r="J212" s="494" t="s">
        <v>107</v>
      </c>
      <c r="K212" s="495" t="s">
        <v>147</v>
      </c>
      <c r="L212" s="496">
        <f>SUM(L213:L218)</f>
        <v>29213</v>
      </c>
      <c r="M212" s="497">
        <v>54649.862999999998</v>
      </c>
      <c r="N212" s="498"/>
    </row>
    <row r="213" spans="1:41" ht="17.100000000000001" customHeight="1" x14ac:dyDescent="0.3">
      <c r="A213" s="895"/>
      <c r="B213" s="717"/>
      <c r="C213" s="784"/>
      <c r="D213" s="784"/>
      <c r="E213" s="796"/>
      <c r="F213" s="792"/>
      <c r="G213" s="793"/>
      <c r="H213" s="796"/>
      <c r="I213" s="815"/>
      <c r="J213" s="13" t="s">
        <v>110</v>
      </c>
      <c r="K213" s="14" t="s">
        <v>147</v>
      </c>
      <c r="L213" s="376">
        <v>15053</v>
      </c>
      <c r="M213" s="376">
        <v>30959</v>
      </c>
    </row>
    <row r="214" spans="1:41" ht="17.100000000000001" customHeight="1" x14ac:dyDescent="0.3">
      <c r="A214" s="895"/>
      <c r="B214" s="717"/>
      <c r="C214" s="784"/>
      <c r="D214" s="784"/>
      <c r="E214" s="796"/>
      <c r="F214" s="792"/>
      <c r="G214" s="793"/>
      <c r="H214" s="796"/>
      <c r="I214" s="815"/>
      <c r="J214" s="13" t="s">
        <v>39</v>
      </c>
      <c r="K214" s="14" t="s">
        <v>147</v>
      </c>
      <c r="L214" s="376">
        <v>204</v>
      </c>
      <c r="M214" s="376">
        <v>2199</v>
      </c>
      <c r="S214" s="512"/>
    </row>
    <row r="215" spans="1:41" ht="17.100000000000001" customHeight="1" x14ac:dyDescent="0.3">
      <c r="A215" s="895"/>
      <c r="B215" s="717"/>
      <c r="C215" s="784"/>
      <c r="D215" s="784"/>
      <c r="E215" s="796"/>
      <c r="F215" s="792"/>
      <c r="G215" s="793"/>
      <c r="H215" s="796"/>
      <c r="I215" s="815"/>
      <c r="J215" s="13" t="s">
        <v>38</v>
      </c>
      <c r="K215" s="14" t="s">
        <v>147</v>
      </c>
      <c r="L215" s="376">
        <v>1589</v>
      </c>
      <c r="M215" s="376">
        <v>271</v>
      </c>
    </row>
    <row r="216" spans="1:41" ht="17.100000000000001" customHeight="1" x14ac:dyDescent="0.3">
      <c r="A216" s="895"/>
      <c r="B216" s="717"/>
      <c r="C216" s="784"/>
      <c r="D216" s="784"/>
      <c r="E216" s="796"/>
      <c r="F216" s="792"/>
      <c r="G216" s="793"/>
      <c r="H216" s="796"/>
      <c r="I216" s="815"/>
      <c r="J216" s="13" t="s">
        <v>112</v>
      </c>
      <c r="K216" s="14" t="s">
        <v>147</v>
      </c>
      <c r="L216" s="499">
        <v>11963</v>
      </c>
      <c r="M216" s="376">
        <v>20971.863000000001</v>
      </c>
      <c r="N216" s="502"/>
    </row>
    <row r="217" spans="1:41" ht="17.100000000000001" customHeight="1" x14ac:dyDescent="0.3">
      <c r="A217" s="895"/>
      <c r="B217" s="717"/>
      <c r="C217" s="784"/>
      <c r="D217" s="784"/>
      <c r="E217" s="796"/>
      <c r="F217" s="792"/>
      <c r="G217" s="793"/>
      <c r="H217" s="796"/>
      <c r="I217" s="815"/>
      <c r="J217" s="13" t="s">
        <v>40</v>
      </c>
      <c r="K217" s="14" t="s">
        <v>147</v>
      </c>
      <c r="L217" s="377">
        <v>248</v>
      </c>
      <c r="M217" s="377">
        <v>249</v>
      </c>
    </row>
    <row r="218" spans="1:41" s="10" customFormat="1" ht="17.100000000000001" customHeight="1" x14ac:dyDescent="0.3">
      <c r="A218" s="896"/>
      <c r="B218" s="717"/>
      <c r="C218" s="784"/>
      <c r="D218" s="784"/>
      <c r="E218" s="796"/>
      <c r="F218" s="792"/>
      <c r="G218" s="793"/>
      <c r="H218" s="796"/>
      <c r="I218" s="815"/>
      <c r="J218" s="13" t="s">
        <v>41</v>
      </c>
      <c r="K218" s="327" t="s">
        <v>147</v>
      </c>
      <c r="L218" s="377">
        <v>156</v>
      </c>
      <c r="M218" s="377"/>
      <c r="N218" s="22"/>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row>
    <row r="219" spans="1:41" s="10" customFormat="1" ht="17.100000000000001" customHeight="1" x14ac:dyDescent="0.25">
      <c r="A219" s="902" t="s">
        <v>216</v>
      </c>
      <c r="B219" s="701" t="s">
        <v>327</v>
      </c>
      <c r="C219" s="703" t="s">
        <v>328</v>
      </c>
      <c r="D219" s="701" t="s">
        <v>12</v>
      </c>
      <c r="E219" s="705" t="s">
        <v>231</v>
      </c>
      <c r="F219" s="671" t="s">
        <v>329</v>
      </c>
      <c r="G219" s="707"/>
      <c r="H219" s="701" t="s">
        <v>330</v>
      </c>
      <c r="I219" s="701" t="s">
        <v>129</v>
      </c>
      <c r="J219" s="186" t="s">
        <v>107</v>
      </c>
      <c r="K219" s="310" t="s">
        <v>147</v>
      </c>
      <c r="L219" s="334">
        <f>SUM(L220:L225)</f>
        <v>65386</v>
      </c>
      <c r="M219" s="379">
        <f>SUM(M220:M225)</f>
        <v>35702.628361858195</v>
      </c>
      <c r="N219" s="22"/>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row>
    <row r="220" spans="1:41" s="10" customFormat="1" ht="17.100000000000001" customHeight="1" x14ac:dyDescent="0.25">
      <c r="A220" s="903"/>
      <c r="B220" s="702"/>
      <c r="C220" s="704"/>
      <c r="D220" s="704"/>
      <c r="E220" s="706"/>
      <c r="F220" s="707"/>
      <c r="G220" s="707"/>
      <c r="H220" s="850"/>
      <c r="I220" s="702"/>
      <c r="J220" s="186" t="s">
        <v>110</v>
      </c>
      <c r="K220" s="310" t="s">
        <v>147</v>
      </c>
      <c r="L220" s="334">
        <v>15241</v>
      </c>
      <c r="M220" s="379">
        <v>9168.704156479218</v>
      </c>
      <c r="N220" s="22"/>
      <c r="O220" s="396"/>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row>
    <row r="221" spans="1:41" s="10" customFormat="1" ht="17.100000000000001" customHeight="1" x14ac:dyDescent="0.25">
      <c r="A221" s="903"/>
      <c r="B221" s="702"/>
      <c r="C221" s="704"/>
      <c r="D221" s="704"/>
      <c r="E221" s="706"/>
      <c r="F221" s="707"/>
      <c r="G221" s="707"/>
      <c r="H221" s="850"/>
      <c r="I221" s="702"/>
      <c r="J221" s="186" t="s">
        <v>39</v>
      </c>
      <c r="K221" s="310" t="s">
        <v>147</v>
      </c>
      <c r="L221" s="334">
        <v>3337</v>
      </c>
      <c r="M221" s="379">
        <v>1971.2713936430318</v>
      </c>
      <c r="N221" s="22"/>
      <c r="O221" s="396"/>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row>
    <row r="222" spans="1:41" s="10" customFormat="1" ht="17.100000000000001" customHeight="1" x14ac:dyDescent="0.25">
      <c r="A222" s="903"/>
      <c r="B222" s="702"/>
      <c r="C222" s="704"/>
      <c r="D222" s="704"/>
      <c r="E222" s="706"/>
      <c r="F222" s="707"/>
      <c r="G222" s="707"/>
      <c r="H222" s="850"/>
      <c r="I222" s="702"/>
      <c r="J222" s="186" t="s">
        <v>38</v>
      </c>
      <c r="K222" s="310" t="s">
        <v>147</v>
      </c>
      <c r="L222" s="334">
        <v>228</v>
      </c>
      <c r="M222" s="379">
        <v>137.53056234718827</v>
      </c>
      <c r="N222" s="22"/>
      <c r="O222" s="396"/>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row>
    <row r="223" spans="1:41" s="10" customFormat="1" ht="17.100000000000001" customHeight="1" x14ac:dyDescent="0.25">
      <c r="A223" s="903"/>
      <c r="B223" s="702"/>
      <c r="C223" s="704"/>
      <c r="D223" s="704"/>
      <c r="E223" s="706"/>
      <c r="F223" s="707"/>
      <c r="G223" s="707"/>
      <c r="H223" s="850"/>
      <c r="I223" s="702"/>
      <c r="J223" s="487" t="s">
        <v>112</v>
      </c>
      <c r="K223" s="488" t="s">
        <v>147</v>
      </c>
      <c r="L223" s="486">
        <v>46480</v>
      </c>
      <c r="M223" s="489">
        <v>23875</v>
      </c>
      <c r="N223" s="22"/>
      <c r="O223" s="396"/>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row>
    <row r="224" spans="1:41" s="10" customFormat="1" ht="17.100000000000001" customHeight="1" x14ac:dyDescent="0.25">
      <c r="A224" s="903"/>
      <c r="B224" s="702"/>
      <c r="C224" s="704"/>
      <c r="D224" s="704"/>
      <c r="E224" s="706"/>
      <c r="F224" s="707"/>
      <c r="G224" s="707"/>
      <c r="H224" s="850"/>
      <c r="I224" s="702"/>
      <c r="J224" s="186" t="s">
        <v>40</v>
      </c>
      <c r="K224" s="310" t="s">
        <v>147</v>
      </c>
      <c r="L224" s="334">
        <v>100</v>
      </c>
      <c r="M224" s="334">
        <v>458.43520782396092</v>
      </c>
      <c r="N224" s="22"/>
      <c r="O224" s="396"/>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row>
    <row r="225" spans="1:41" ht="17.100000000000001" customHeight="1" x14ac:dyDescent="0.25">
      <c r="A225" s="904"/>
      <c r="B225" s="702"/>
      <c r="C225" s="704"/>
      <c r="D225" s="704"/>
      <c r="E225" s="706"/>
      <c r="F225" s="707"/>
      <c r="G225" s="707"/>
      <c r="H225" s="850"/>
      <c r="I225" s="702"/>
      <c r="J225" s="196" t="s">
        <v>41</v>
      </c>
      <c r="K225" s="312" t="s">
        <v>147</v>
      </c>
      <c r="L225" s="334">
        <v>0</v>
      </c>
      <c r="M225" s="379">
        <v>91.687041564792182</v>
      </c>
      <c r="O225" s="396"/>
    </row>
    <row r="226" spans="1:41" ht="17.100000000000001" customHeight="1" x14ac:dyDescent="0.25">
      <c r="A226" s="887" t="s">
        <v>311</v>
      </c>
      <c r="B226" s="897" t="s">
        <v>331</v>
      </c>
      <c r="C226" s="898" t="s">
        <v>332</v>
      </c>
      <c r="D226" s="772" t="s">
        <v>10</v>
      </c>
      <c r="E226" s="898" t="s">
        <v>219</v>
      </c>
      <c r="F226" s="899" t="s">
        <v>333</v>
      </c>
      <c r="G226" s="900"/>
      <c r="H226" s="898" t="s">
        <v>321</v>
      </c>
      <c r="I226" s="901" t="s">
        <v>129</v>
      </c>
      <c r="J226" s="11" t="s">
        <v>107</v>
      </c>
      <c r="K226" s="310" t="s">
        <v>147</v>
      </c>
      <c r="L226" s="335">
        <f t="shared" ref="L226" si="4">SUM(L227:L232)</f>
        <v>15746</v>
      </c>
      <c r="M226" s="334">
        <f>SUM(M227:M232)</f>
        <v>14096</v>
      </c>
    </row>
    <row r="227" spans="1:41" ht="17.100000000000001" customHeight="1" x14ac:dyDescent="0.3">
      <c r="A227" s="888"/>
      <c r="B227" s="597"/>
      <c r="C227" s="776"/>
      <c r="D227" s="776"/>
      <c r="E227" s="595"/>
      <c r="F227" s="781"/>
      <c r="G227" s="780"/>
      <c r="H227" s="595"/>
      <c r="I227" s="597"/>
      <c r="J227" s="11" t="s">
        <v>110</v>
      </c>
      <c r="K227" s="310" t="s">
        <v>147</v>
      </c>
      <c r="L227" s="336">
        <v>11407</v>
      </c>
      <c r="M227" s="358">
        <v>6000</v>
      </c>
    </row>
    <row r="228" spans="1:41" ht="17.100000000000001" customHeight="1" x14ac:dyDescent="0.3">
      <c r="A228" s="888"/>
      <c r="B228" s="597"/>
      <c r="C228" s="776"/>
      <c r="D228" s="776"/>
      <c r="E228" s="595"/>
      <c r="F228" s="781"/>
      <c r="G228" s="780"/>
      <c r="H228" s="595"/>
      <c r="I228" s="597"/>
      <c r="J228" s="11" t="s">
        <v>39</v>
      </c>
      <c r="K228" s="310" t="s">
        <v>147</v>
      </c>
      <c r="L228" s="336">
        <v>744</v>
      </c>
      <c r="M228" s="358">
        <v>800</v>
      </c>
    </row>
    <row r="229" spans="1:41" ht="17.100000000000001" customHeight="1" x14ac:dyDescent="0.3">
      <c r="A229" s="888"/>
      <c r="B229" s="597"/>
      <c r="C229" s="776"/>
      <c r="D229" s="776"/>
      <c r="E229" s="595"/>
      <c r="F229" s="781"/>
      <c r="G229" s="780"/>
      <c r="H229" s="595"/>
      <c r="I229" s="597"/>
      <c r="J229" s="11" t="s">
        <v>38</v>
      </c>
      <c r="K229" s="310" t="s">
        <v>147</v>
      </c>
      <c r="L229" s="336" t="s">
        <v>334</v>
      </c>
      <c r="M229" s="358">
        <v>200</v>
      </c>
    </row>
    <row r="230" spans="1:41" ht="17.100000000000001" customHeight="1" x14ac:dyDescent="0.3">
      <c r="A230" s="888"/>
      <c r="B230" s="597"/>
      <c r="C230" s="776"/>
      <c r="D230" s="776"/>
      <c r="E230" s="595"/>
      <c r="F230" s="781"/>
      <c r="G230" s="780"/>
      <c r="H230" s="595"/>
      <c r="I230" s="597"/>
      <c r="J230" s="11" t="s">
        <v>112</v>
      </c>
      <c r="K230" s="310" t="s">
        <v>147</v>
      </c>
      <c r="L230" s="336">
        <v>2602</v>
      </c>
      <c r="M230" s="358">
        <v>5896</v>
      </c>
    </row>
    <row r="231" spans="1:41" ht="17.100000000000001" customHeight="1" x14ac:dyDescent="0.3">
      <c r="A231" s="888"/>
      <c r="B231" s="597"/>
      <c r="C231" s="776"/>
      <c r="D231" s="776"/>
      <c r="E231" s="595"/>
      <c r="F231" s="781"/>
      <c r="G231" s="780"/>
      <c r="H231" s="595"/>
      <c r="I231" s="597"/>
      <c r="J231" s="11" t="s">
        <v>40</v>
      </c>
      <c r="K231" s="310" t="s">
        <v>147</v>
      </c>
      <c r="L231" s="336">
        <v>969</v>
      </c>
      <c r="M231" s="358">
        <v>1000</v>
      </c>
    </row>
    <row r="232" spans="1:41" s="180" customFormat="1" ht="17.100000000000001" customHeight="1" x14ac:dyDescent="0.3">
      <c r="A232" s="889"/>
      <c r="B232" s="597"/>
      <c r="C232" s="776"/>
      <c r="D232" s="776"/>
      <c r="E232" s="595"/>
      <c r="F232" s="781"/>
      <c r="G232" s="780"/>
      <c r="H232" s="595"/>
      <c r="I232" s="597"/>
      <c r="J232" s="197" t="s">
        <v>41</v>
      </c>
      <c r="K232" s="312" t="s">
        <v>147</v>
      </c>
      <c r="L232" s="336">
        <v>24</v>
      </c>
      <c r="M232" s="358">
        <v>200</v>
      </c>
      <c r="N232" s="393"/>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row>
    <row r="233" spans="1:41" s="180" customFormat="1" ht="17.100000000000001" customHeight="1" x14ac:dyDescent="0.25">
      <c r="A233" s="887" t="s">
        <v>311</v>
      </c>
      <c r="B233" s="907" t="s">
        <v>335</v>
      </c>
      <c r="C233" s="594" t="s">
        <v>336</v>
      </c>
      <c r="D233" s="773" t="s">
        <v>10</v>
      </c>
      <c r="E233" s="594" t="s">
        <v>219</v>
      </c>
      <c r="F233" s="617" t="s">
        <v>337</v>
      </c>
      <c r="G233" s="908"/>
      <c r="H233" s="594" t="s">
        <v>321</v>
      </c>
      <c r="I233" s="596" t="s">
        <v>129</v>
      </c>
      <c r="J233" s="11" t="s">
        <v>107</v>
      </c>
      <c r="K233" s="337" t="s">
        <v>147</v>
      </c>
      <c r="L233" s="335">
        <f>SUM(L234:L239)</f>
        <v>8548</v>
      </c>
      <c r="M233" s="334">
        <f>SUM(M234:M239)</f>
        <v>9120</v>
      </c>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row>
    <row r="234" spans="1:41" s="180" customFormat="1" ht="17.100000000000001" customHeight="1" x14ac:dyDescent="0.3">
      <c r="A234" s="888"/>
      <c r="B234" s="597"/>
      <c r="C234" s="776"/>
      <c r="D234" s="776"/>
      <c r="E234" s="595"/>
      <c r="F234" s="781"/>
      <c r="G234" s="780"/>
      <c r="H234" s="595"/>
      <c r="I234" s="597"/>
      <c r="J234" s="11" t="s">
        <v>110</v>
      </c>
      <c r="K234" s="310" t="s">
        <v>147</v>
      </c>
      <c r="L234" s="338">
        <v>3041</v>
      </c>
      <c r="M234" s="358">
        <v>3000</v>
      </c>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row>
    <row r="235" spans="1:41" s="180" customFormat="1" ht="17.100000000000001" customHeight="1" x14ac:dyDescent="0.3">
      <c r="A235" s="888"/>
      <c r="B235" s="597"/>
      <c r="C235" s="776"/>
      <c r="D235" s="776"/>
      <c r="E235" s="595"/>
      <c r="F235" s="781"/>
      <c r="G235" s="780"/>
      <c r="H235" s="595"/>
      <c r="I235" s="597"/>
      <c r="J235" s="11" t="s">
        <v>39</v>
      </c>
      <c r="K235" s="310" t="s">
        <v>147</v>
      </c>
      <c r="L235" s="338">
        <v>118</v>
      </c>
      <c r="M235" s="358">
        <v>120</v>
      </c>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row>
    <row r="236" spans="1:41" s="180" customFormat="1" ht="17.100000000000001" customHeight="1" x14ac:dyDescent="0.3">
      <c r="A236" s="888"/>
      <c r="B236" s="597"/>
      <c r="C236" s="776"/>
      <c r="D236" s="776"/>
      <c r="E236" s="595"/>
      <c r="F236" s="781"/>
      <c r="G236" s="780"/>
      <c r="H236" s="595"/>
      <c r="I236" s="597"/>
      <c r="J236" s="11" t="s">
        <v>38</v>
      </c>
      <c r="K236" s="310" t="s">
        <v>147</v>
      </c>
      <c r="L236" s="338">
        <v>55</v>
      </c>
      <c r="M236" s="358">
        <v>60</v>
      </c>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row>
    <row r="237" spans="1:41" s="180" customFormat="1" ht="17.100000000000001" customHeight="1" x14ac:dyDescent="0.3">
      <c r="A237" s="888"/>
      <c r="B237" s="597"/>
      <c r="C237" s="776"/>
      <c r="D237" s="776"/>
      <c r="E237" s="595"/>
      <c r="F237" s="781"/>
      <c r="G237" s="780"/>
      <c r="H237" s="595"/>
      <c r="I237" s="597"/>
      <c r="J237" s="11" t="s">
        <v>112</v>
      </c>
      <c r="K237" s="310" t="s">
        <v>147</v>
      </c>
      <c r="L237" s="338">
        <v>5189</v>
      </c>
      <c r="M237" s="358">
        <v>5740</v>
      </c>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row>
    <row r="238" spans="1:41" s="25" customFormat="1" ht="17.100000000000001" customHeight="1" x14ac:dyDescent="0.3">
      <c r="A238" s="888"/>
      <c r="B238" s="597"/>
      <c r="C238" s="776"/>
      <c r="D238" s="776"/>
      <c r="E238" s="595"/>
      <c r="F238" s="781"/>
      <c r="G238" s="780"/>
      <c r="H238" s="595"/>
      <c r="I238" s="597"/>
      <c r="J238" s="11" t="s">
        <v>40</v>
      </c>
      <c r="K238" s="310" t="s">
        <v>147</v>
      </c>
      <c r="L238" s="338">
        <v>42</v>
      </c>
      <c r="M238" s="358">
        <v>100</v>
      </c>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row>
    <row r="239" spans="1:41" s="180" customFormat="1" ht="17.100000000000001" customHeight="1" x14ac:dyDescent="0.3">
      <c r="A239" s="888"/>
      <c r="B239" s="597"/>
      <c r="C239" s="776"/>
      <c r="D239" s="776"/>
      <c r="E239" s="595"/>
      <c r="F239" s="781"/>
      <c r="G239" s="780"/>
      <c r="H239" s="595"/>
      <c r="I239" s="597"/>
      <c r="J239" s="196" t="s">
        <v>41</v>
      </c>
      <c r="K239" s="312" t="s">
        <v>147</v>
      </c>
      <c r="L239" s="408">
        <v>103</v>
      </c>
      <c r="M239" s="409">
        <v>100</v>
      </c>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row>
    <row r="240" spans="1:41" s="180" customFormat="1" ht="17.100000000000001" customHeight="1" x14ac:dyDescent="0.25">
      <c r="A240" s="701"/>
      <c r="B240" s="701" t="s">
        <v>338</v>
      </c>
      <c r="C240" s="905" t="s">
        <v>339</v>
      </c>
      <c r="D240" s="906" t="s">
        <v>10</v>
      </c>
      <c r="E240" s="701" t="s">
        <v>340</v>
      </c>
      <c r="F240" s="671" t="s">
        <v>341</v>
      </c>
      <c r="G240" s="671"/>
      <c r="H240" s="701" t="s">
        <v>321</v>
      </c>
      <c r="I240" s="701" t="s">
        <v>129</v>
      </c>
      <c r="J240" s="11" t="s">
        <v>107</v>
      </c>
      <c r="K240" s="232" t="s">
        <v>147</v>
      </c>
      <c r="L240" s="403">
        <v>19380</v>
      </c>
      <c r="M240" s="404">
        <f>SUM(M241:M246)</f>
        <v>17300</v>
      </c>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row>
    <row r="241" spans="1:41" s="180" customFormat="1" ht="17.100000000000001" customHeight="1" x14ac:dyDescent="0.3">
      <c r="A241" s="701"/>
      <c r="B241" s="701"/>
      <c r="C241" s="905"/>
      <c r="D241" s="906"/>
      <c r="E241" s="701"/>
      <c r="F241" s="671"/>
      <c r="G241" s="671"/>
      <c r="H241" s="850"/>
      <c r="I241" s="701"/>
      <c r="J241" s="11" t="s">
        <v>110</v>
      </c>
      <c r="K241" s="11" t="s">
        <v>147</v>
      </c>
      <c r="L241" s="405">
        <v>223</v>
      </c>
      <c r="M241" s="406">
        <v>1000</v>
      </c>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row>
    <row r="242" spans="1:41" s="180" customFormat="1" ht="17.100000000000001" customHeight="1" x14ac:dyDescent="0.3">
      <c r="A242" s="701"/>
      <c r="B242" s="701"/>
      <c r="C242" s="905"/>
      <c r="D242" s="906"/>
      <c r="E242" s="701"/>
      <c r="F242" s="671"/>
      <c r="G242" s="671"/>
      <c r="H242" s="850"/>
      <c r="I242" s="701"/>
      <c r="J242" s="11" t="s">
        <v>39</v>
      </c>
      <c r="K242" s="11" t="s">
        <v>147</v>
      </c>
      <c r="L242" s="405">
        <v>0</v>
      </c>
      <c r="M242" s="406">
        <v>250</v>
      </c>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row>
    <row r="243" spans="1:41" s="180" customFormat="1" ht="17.100000000000001" customHeight="1" x14ac:dyDescent="0.3">
      <c r="A243" s="701"/>
      <c r="B243" s="701"/>
      <c r="C243" s="905"/>
      <c r="D243" s="906"/>
      <c r="E243" s="701"/>
      <c r="F243" s="671"/>
      <c r="G243" s="671"/>
      <c r="H243" s="850"/>
      <c r="I243" s="701"/>
      <c r="J243" s="11" t="s">
        <v>38</v>
      </c>
      <c r="K243" s="11" t="s">
        <v>147</v>
      </c>
      <c r="L243" s="405">
        <v>0</v>
      </c>
      <c r="M243" s="406">
        <v>250</v>
      </c>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row>
    <row r="244" spans="1:41" s="180" customFormat="1" ht="17.100000000000001" customHeight="1" x14ac:dyDescent="0.3">
      <c r="A244" s="701"/>
      <c r="B244" s="701"/>
      <c r="C244" s="905"/>
      <c r="D244" s="906"/>
      <c r="E244" s="701"/>
      <c r="F244" s="671"/>
      <c r="G244" s="671"/>
      <c r="H244" s="850"/>
      <c r="I244" s="701"/>
      <c r="J244" s="11" t="s">
        <v>112</v>
      </c>
      <c r="K244" s="11" t="s">
        <v>147</v>
      </c>
      <c r="L244" s="405">
        <v>16429</v>
      </c>
      <c r="M244" s="406">
        <v>13300</v>
      </c>
      <c r="N244" s="25"/>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row>
    <row r="245" spans="1:41" s="180" customFormat="1" ht="17.100000000000001" customHeight="1" x14ac:dyDescent="0.3">
      <c r="A245" s="701"/>
      <c r="B245" s="701"/>
      <c r="C245" s="905"/>
      <c r="D245" s="906"/>
      <c r="E245" s="701"/>
      <c r="F245" s="671"/>
      <c r="G245" s="671"/>
      <c r="H245" s="850"/>
      <c r="I245" s="701"/>
      <c r="J245" s="11" t="s">
        <v>40</v>
      </c>
      <c r="K245" s="11" t="s">
        <v>147</v>
      </c>
      <c r="L245" s="405">
        <v>742</v>
      </c>
      <c r="M245" s="406">
        <v>1000</v>
      </c>
      <c r="N245" s="25"/>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row>
    <row r="246" spans="1:41" s="217" customFormat="1" ht="17.100000000000001" customHeight="1" x14ac:dyDescent="0.3">
      <c r="A246" s="701"/>
      <c r="B246" s="701"/>
      <c r="C246" s="905"/>
      <c r="D246" s="906"/>
      <c r="E246" s="701"/>
      <c r="F246" s="671"/>
      <c r="G246" s="671"/>
      <c r="H246" s="850"/>
      <c r="I246" s="701"/>
      <c r="J246" s="407" t="s">
        <v>41</v>
      </c>
      <c r="K246" s="11" t="s">
        <v>147</v>
      </c>
      <c r="L246" s="430">
        <v>1986</v>
      </c>
      <c r="M246" s="447">
        <v>1500</v>
      </c>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row>
    <row r="247" spans="1:41" s="217" customFormat="1" ht="23.1" customHeight="1" x14ac:dyDescent="0.25">
      <c r="A247" s="223"/>
      <c r="B247" s="446" t="s">
        <v>342</v>
      </c>
      <c r="C247" s="213" t="s">
        <v>343</v>
      </c>
      <c r="D247" s="339" t="s">
        <v>10</v>
      </c>
      <c r="E247" s="445" t="s">
        <v>344</v>
      </c>
      <c r="F247" s="601" t="s">
        <v>345</v>
      </c>
      <c r="G247" s="601"/>
      <c r="H247" s="440" t="s">
        <v>147</v>
      </c>
      <c r="I247" s="244" t="s">
        <v>129</v>
      </c>
      <c r="J247" s="208" t="s">
        <v>279</v>
      </c>
      <c r="K247" s="310" t="s">
        <v>147</v>
      </c>
      <c r="L247" s="24">
        <f>2586960/10</f>
        <v>258696</v>
      </c>
      <c r="M247" s="532">
        <f>7500000/10</f>
        <v>750000</v>
      </c>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row>
    <row r="248" spans="1:41" s="217" customFormat="1" ht="17.100000000000001" customHeight="1" x14ac:dyDescent="0.3">
      <c r="A248" s="922" t="s">
        <v>311</v>
      </c>
      <c r="B248" s="941" t="s">
        <v>346</v>
      </c>
      <c r="C248" s="905" t="s">
        <v>347</v>
      </c>
      <c r="D248" s="906" t="s">
        <v>10</v>
      </c>
      <c r="E248" s="905" t="s">
        <v>348</v>
      </c>
      <c r="F248" s="572" t="s">
        <v>349</v>
      </c>
      <c r="G248" s="573"/>
      <c r="H248" s="701" t="s">
        <v>147</v>
      </c>
      <c r="I248" s="701" t="s">
        <v>129</v>
      </c>
      <c r="J248" s="407" t="s">
        <v>107</v>
      </c>
      <c r="K248" s="11" t="s">
        <v>147</v>
      </c>
      <c r="L248" s="451">
        <v>9364</v>
      </c>
      <c r="M248" s="452">
        <f>SUM(M249:M254)</f>
        <v>23378</v>
      </c>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row>
    <row r="249" spans="1:41" s="217" customFormat="1" ht="17.100000000000001" customHeight="1" x14ac:dyDescent="0.3">
      <c r="A249" s="922"/>
      <c r="B249" s="941"/>
      <c r="C249" s="905"/>
      <c r="D249" s="906"/>
      <c r="E249" s="905"/>
      <c r="F249" s="574"/>
      <c r="G249" s="575"/>
      <c r="H249" s="701"/>
      <c r="I249" s="701"/>
      <c r="J249" s="11" t="s">
        <v>110</v>
      </c>
      <c r="K249" s="11" t="s">
        <v>147</v>
      </c>
      <c r="L249" s="405">
        <v>4114</v>
      </c>
      <c r="M249" s="453">
        <v>8050</v>
      </c>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row>
    <row r="250" spans="1:41" s="217" customFormat="1" ht="17.100000000000001" customHeight="1" x14ac:dyDescent="0.3">
      <c r="A250" s="922"/>
      <c r="B250" s="941"/>
      <c r="C250" s="905"/>
      <c r="D250" s="906"/>
      <c r="E250" s="905"/>
      <c r="F250" s="574"/>
      <c r="G250" s="575"/>
      <c r="H250" s="701"/>
      <c r="I250" s="701"/>
      <c r="J250" s="11" t="s">
        <v>39</v>
      </c>
      <c r="K250" s="11" t="s">
        <v>147</v>
      </c>
      <c r="L250" s="405">
        <v>45</v>
      </c>
      <c r="M250" s="453">
        <v>150</v>
      </c>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row>
    <row r="251" spans="1:41" s="217" customFormat="1" ht="17.100000000000001" customHeight="1" x14ac:dyDescent="0.3">
      <c r="A251" s="922"/>
      <c r="B251" s="941"/>
      <c r="C251" s="905"/>
      <c r="D251" s="906"/>
      <c r="E251" s="905"/>
      <c r="F251" s="574"/>
      <c r="G251" s="575"/>
      <c r="H251" s="701"/>
      <c r="I251" s="701"/>
      <c r="J251" s="11" t="s">
        <v>38</v>
      </c>
      <c r="K251" s="11" t="s">
        <v>147</v>
      </c>
      <c r="L251" s="405">
        <v>23</v>
      </c>
      <c r="M251" s="453">
        <v>150</v>
      </c>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row>
    <row r="252" spans="1:41" s="217" customFormat="1" ht="17.100000000000001" customHeight="1" x14ac:dyDescent="0.3">
      <c r="A252" s="922"/>
      <c r="B252" s="941"/>
      <c r="C252" s="905"/>
      <c r="D252" s="906"/>
      <c r="E252" s="905"/>
      <c r="F252" s="574"/>
      <c r="G252" s="575"/>
      <c r="H252" s="701"/>
      <c r="I252" s="701"/>
      <c r="J252" s="11" t="s">
        <v>112</v>
      </c>
      <c r="K252" s="11" t="s">
        <v>147</v>
      </c>
      <c r="L252" s="405">
        <v>3941</v>
      </c>
      <c r="M252" s="453">
        <v>14378</v>
      </c>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row>
    <row r="253" spans="1:41" s="217" customFormat="1" ht="17.100000000000001" customHeight="1" x14ac:dyDescent="0.3">
      <c r="A253" s="922"/>
      <c r="B253" s="941"/>
      <c r="C253" s="905"/>
      <c r="D253" s="906"/>
      <c r="E253" s="905"/>
      <c r="F253" s="574"/>
      <c r="G253" s="575"/>
      <c r="H253" s="701"/>
      <c r="I253" s="701"/>
      <c r="J253" s="11" t="s">
        <v>40</v>
      </c>
      <c r="K253" s="11" t="s">
        <v>147</v>
      </c>
      <c r="L253" s="430">
        <v>198</v>
      </c>
      <c r="M253" s="453">
        <v>500</v>
      </c>
      <c r="N253" s="396"/>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row>
    <row r="254" spans="1:41" s="217" customFormat="1" ht="17.25" customHeight="1" x14ac:dyDescent="0.3">
      <c r="A254" s="922"/>
      <c r="B254" s="941"/>
      <c r="C254" s="905"/>
      <c r="D254" s="906"/>
      <c r="E254" s="905"/>
      <c r="F254" s="576"/>
      <c r="G254" s="577"/>
      <c r="H254" s="701"/>
      <c r="I254" s="701"/>
      <c r="J254" s="407" t="s">
        <v>41</v>
      </c>
      <c r="K254" s="310" t="s">
        <v>147</v>
      </c>
      <c r="L254" s="429">
        <v>54</v>
      </c>
      <c r="M254" s="454">
        <v>150</v>
      </c>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row>
    <row r="255" spans="1:41" s="217" customFormat="1" ht="17.25" customHeight="1" x14ac:dyDescent="0.25">
      <c r="A255" s="444"/>
      <c r="B255" s="435" t="s">
        <v>350</v>
      </c>
      <c r="C255" s="213" t="s">
        <v>351</v>
      </c>
      <c r="D255" s="339" t="s">
        <v>10</v>
      </c>
      <c r="E255" s="445" t="s">
        <v>344</v>
      </c>
      <c r="F255" s="599" t="s">
        <v>345</v>
      </c>
      <c r="G255" s="600"/>
      <c r="H255" s="244" t="s">
        <v>147</v>
      </c>
      <c r="I255" s="244" t="s">
        <v>129</v>
      </c>
      <c r="J255" s="208" t="s">
        <v>279</v>
      </c>
      <c r="K255" s="310" t="s">
        <v>147</v>
      </c>
      <c r="L255" s="455">
        <f>2586960/10*9</f>
        <v>2328264</v>
      </c>
      <c r="M255" s="455">
        <f>7500000/10*9</f>
        <v>6750000</v>
      </c>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row>
    <row r="256" spans="1:41" s="217" customFormat="1" ht="42.75" customHeight="1" x14ac:dyDescent="0.25">
      <c r="A256" s="223"/>
      <c r="B256" s="436" t="s">
        <v>352</v>
      </c>
      <c r="C256" s="213" t="s">
        <v>353</v>
      </c>
      <c r="D256" s="224" t="s">
        <v>10</v>
      </c>
      <c r="E256" s="340" t="s">
        <v>126</v>
      </c>
      <c r="F256" s="705" t="s">
        <v>354</v>
      </c>
      <c r="G256" s="845"/>
      <c r="H256" s="343" t="s">
        <v>355</v>
      </c>
      <c r="I256" s="229" t="s">
        <v>129</v>
      </c>
      <c r="J256" s="11" t="s">
        <v>279</v>
      </c>
      <c r="K256" s="310" t="s">
        <v>356</v>
      </c>
      <c r="L256" s="398">
        <v>90</v>
      </c>
      <c r="M256" s="398">
        <v>150</v>
      </c>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row>
    <row r="257" spans="1:41" s="217" customFormat="1" ht="46.5" customHeight="1" x14ac:dyDescent="0.25">
      <c r="A257" s="223"/>
      <c r="B257" s="437" t="s">
        <v>357</v>
      </c>
      <c r="C257" s="439" t="s">
        <v>358</v>
      </c>
      <c r="D257" s="224" t="s">
        <v>10</v>
      </c>
      <c r="E257" s="340" t="s">
        <v>359</v>
      </c>
      <c r="F257" s="925" t="s">
        <v>360</v>
      </c>
      <c r="G257" s="926"/>
      <c r="H257" s="402" t="s">
        <v>298</v>
      </c>
      <c r="I257" s="402" t="s">
        <v>299</v>
      </c>
      <c r="J257" s="186" t="s">
        <v>107</v>
      </c>
      <c r="K257" s="310" t="s">
        <v>147</v>
      </c>
      <c r="L257" s="341">
        <v>0.92</v>
      </c>
      <c r="M257" s="341">
        <v>0.92</v>
      </c>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row>
    <row r="258" spans="1:41" s="217" customFormat="1" ht="17.25" customHeight="1" x14ac:dyDescent="0.3">
      <c r="A258" s="223"/>
      <c r="B258" s="567" t="s">
        <v>361</v>
      </c>
      <c r="C258" s="923" t="s">
        <v>362</v>
      </c>
      <c r="D258" s="927" t="s">
        <v>268</v>
      </c>
      <c r="E258" s="919" t="s">
        <v>314</v>
      </c>
      <c r="F258" s="605" t="s">
        <v>341</v>
      </c>
      <c r="G258" s="605"/>
      <c r="H258" s="940" t="s">
        <v>147</v>
      </c>
      <c r="I258" s="939" t="s">
        <v>129</v>
      </c>
      <c r="J258" s="186" t="s">
        <v>107</v>
      </c>
      <c r="K258" s="310" t="s">
        <v>147</v>
      </c>
      <c r="L258" s="399">
        <v>296</v>
      </c>
      <c r="M258" s="398">
        <f>SUM(M259:M264)</f>
        <v>3829</v>
      </c>
      <c r="N258" s="398">
        <v>9000</v>
      </c>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row>
    <row r="259" spans="1:41" s="222" customFormat="1" ht="17.25" customHeight="1" x14ac:dyDescent="0.25">
      <c r="A259" s="223"/>
      <c r="B259" s="568"/>
      <c r="C259" s="923"/>
      <c r="D259" s="928"/>
      <c r="E259" s="920"/>
      <c r="F259" s="605"/>
      <c r="G259" s="605"/>
      <c r="H259" s="940"/>
      <c r="I259" s="939"/>
      <c r="J259" s="186" t="s">
        <v>110</v>
      </c>
      <c r="K259" s="310" t="s">
        <v>147</v>
      </c>
      <c r="L259" s="398">
        <v>129</v>
      </c>
      <c r="M259" s="398">
        <v>787.5</v>
      </c>
      <c r="N259" s="398">
        <v>2700</v>
      </c>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row>
    <row r="260" spans="1:41" s="218" customFormat="1" ht="17.25" customHeight="1" x14ac:dyDescent="0.25">
      <c r="A260" s="223"/>
      <c r="B260" s="568"/>
      <c r="C260" s="923"/>
      <c r="D260" s="928"/>
      <c r="E260" s="920"/>
      <c r="F260" s="605"/>
      <c r="G260" s="605"/>
      <c r="H260" s="940"/>
      <c r="I260" s="939"/>
      <c r="J260" s="186" t="s">
        <v>39</v>
      </c>
      <c r="K260" s="310" t="s">
        <v>147</v>
      </c>
      <c r="L260" s="398">
        <v>5</v>
      </c>
      <c r="M260" s="398">
        <v>315</v>
      </c>
      <c r="N260" s="398">
        <v>500</v>
      </c>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row>
    <row r="261" spans="1:41" s="21" customFormat="1" ht="17.25" customHeight="1" x14ac:dyDescent="0.25">
      <c r="A261" s="223"/>
      <c r="B261" s="568"/>
      <c r="C261" s="923"/>
      <c r="D261" s="928"/>
      <c r="E261" s="920"/>
      <c r="F261" s="605"/>
      <c r="G261" s="605"/>
      <c r="H261" s="940"/>
      <c r="I261" s="939"/>
      <c r="J261" s="186" t="s">
        <v>38</v>
      </c>
      <c r="K261" s="310" t="s">
        <v>147</v>
      </c>
      <c r="L261" s="398">
        <v>3</v>
      </c>
      <c r="M261" s="398">
        <v>315</v>
      </c>
      <c r="N261" s="398">
        <v>580</v>
      </c>
    </row>
    <row r="262" spans="1:41" ht="17.25" customHeight="1" x14ac:dyDescent="0.25">
      <c r="A262" s="223"/>
      <c r="B262" s="568"/>
      <c r="C262" s="923"/>
      <c r="D262" s="928"/>
      <c r="E262" s="920"/>
      <c r="F262" s="605"/>
      <c r="G262" s="605"/>
      <c r="H262" s="940"/>
      <c r="I262" s="939"/>
      <c r="J262" s="186" t="s">
        <v>112</v>
      </c>
      <c r="K262" s="310" t="s">
        <v>147</v>
      </c>
      <c r="L262" s="398">
        <v>157</v>
      </c>
      <c r="M262" s="398">
        <f>1250+689</f>
        <v>1939</v>
      </c>
      <c r="N262" s="398">
        <v>4950</v>
      </c>
    </row>
    <row r="263" spans="1:41" ht="17.25" customHeight="1" x14ac:dyDescent="0.25">
      <c r="A263" s="223"/>
      <c r="B263" s="568"/>
      <c r="C263" s="923"/>
      <c r="D263" s="928"/>
      <c r="E263" s="920"/>
      <c r="F263" s="605"/>
      <c r="G263" s="605"/>
      <c r="H263" s="940"/>
      <c r="I263" s="939"/>
      <c r="J263" s="186" t="s">
        <v>40</v>
      </c>
      <c r="K263" s="310" t="s">
        <v>147</v>
      </c>
      <c r="L263" s="398">
        <v>0</v>
      </c>
      <c r="M263" s="398">
        <v>315</v>
      </c>
      <c r="N263" s="398">
        <v>270</v>
      </c>
    </row>
    <row r="264" spans="1:41" ht="17.25" customHeight="1" x14ac:dyDescent="0.25">
      <c r="A264" s="223"/>
      <c r="B264" s="569"/>
      <c r="C264" s="923"/>
      <c r="D264" s="442"/>
      <c r="E264" s="921"/>
      <c r="F264" s="605"/>
      <c r="G264" s="605"/>
      <c r="H264" s="940"/>
      <c r="I264" s="939"/>
      <c r="J264" s="422" t="s">
        <v>41</v>
      </c>
      <c r="K264" s="310" t="s">
        <v>147</v>
      </c>
      <c r="L264" s="398">
        <v>2</v>
      </c>
      <c r="M264" s="398">
        <v>157.5</v>
      </c>
    </row>
    <row r="265" spans="1:41" ht="17.100000000000001" customHeight="1" x14ac:dyDescent="0.25">
      <c r="A265" s="223"/>
      <c r="B265" s="436" t="s">
        <v>363</v>
      </c>
      <c r="C265" s="213" t="s">
        <v>343</v>
      </c>
      <c r="D265" s="236" t="s">
        <v>268</v>
      </c>
      <c r="E265" s="427" t="s">
        <v>126</v>
      </c>
      <c r="F265" s="601" t="s">
        <v>345</v>
      </c>
      <c r="G265" s="601"/>
      <c r="H265" s="400" t="s">
        <v>147</v>
      </c>
      <c r="I265" s="450" t="s">
        <v>129</v>
      </c>
      <c r="J265" s="186" t="s">
        <v>279</v>
      </c>
      <c r="K265" s="310" t="s">
        <v>147</v>
      </c>
      <c r="L265" s="434">
        <f>L258*90</f>
        <v>26640</v>
      </c>
      <c r="M265" s="434">
        <f>M258*150</f>
        <v>574350</v>
      </c>
      <c r="O265" s="490"/>
      <c r="P265" s="490"/>
    </row>
    <row r="266" spans="1:41" ht="17.25" customHeight="1" x14ac:dyDescent="0.25">
      <c r="A266" s="223"/>
      <c r="B266" s="567" t="s">
        <v>364</v>
      </c>
      <c r="C266" s="929" t="s">
        <v>347</v>
      </c>
      <c r="D266" s="931" t="s">
        <v>268</v>
      </c>
      <c r="E266" s="925" t="s">
        <v>348</v>
      </c>
      <c r="F266" s="936" t="s">
        <v>365</v>
      </c>
      <c r="G266" s="936"/>
      <c r="H266" s="938" t="s">
        <v>147</v>
      </c>
      <c r="I266" s="604" t="s">
        <v>129</v>
      </c>
      <c r="J266" s="186" t="s">
        <v>107</v>
      </c>
      <c r="K266" s="310" t="s">
        <v>147</v>
      </c>
      <c r="L266" s="448">
        <v>2787</v>
      </c>
      <c r="M266" s="449">
        <f>SUM(M267:M272)</f>
        <v>4830.6000000000004</v>
      </c>
    </row>
    <row r="267" spans="1:41" ht="17.25" customHeight="1" x14ac:dyDescent="0.25">
      <c r="A267" s="223"/>
      <c r="B267" s="568"/>
      <c r="C267" s="929"/>
      <c r="D267" s="932"/>
      <c r="E267" s="934"/>
      <c r="F267" s="936"/>
      <c r="G267" s="936"/>
      <c r="H267" s="938"/>
      <c r="I267" s="924"/>
      <c r="J267" s="186" t="s">
        <v>110</v>
      </c>
      <c r="K267" s="310" t="s">
        <v>147</v>
      </c>
      <c r="L267" s="425">
        <v>1216</v>
      </c>
      <c r="M267" s="424">
        <v>642.75</v>
      </c>
    </row>
    <row r="268" spans="1:41" ht="17.25" customHeight="1" x14ac:dyDescent="0.25">
      <c r="A268" s="223"/>
      <c r="B268" s="568"/>
      <c r="C268" s="929"/>
      <c r="D268" s="932"/>
      <c r="E268" s="934"/>
      <c r="F268" s="936"/>
      <c r="G268" s="936"/>
      <c r="H268" s="938"/>
      <c r="I268" s="924"/>
      <c r="J268" s="186" t="s">
        <v>39</v>
      </c>
      <c r="K268" s="310" t="s">
        <v>147</v>
      </c>
      <c r="L268" s="425">
        <v>57</v>
      </c>
      <c r="M268" s="424">
        <v>257.10000000000002</v>
      </c>
      <c r="O268" s="396"/>
    </row>
    <row r="269" spans="1:41" ht="17.25" customHeight="1" x14ac:dyDescent="0.25">
      <c r="A269" s="223"/>
      <c r="B269" s="568"/>
      <c r="C269" s="929"/>
      <c r="D269" s="932"/>
      <c r="E269" s="934"/>
      <c r="F269" s="936"/>
      <c r="G269" s="936"/>
      <c r="H269" s="938"/>
      <c r="I269" s="924"/>
      <c r="J269" s="186" t="s">
        <v>38</v>
      </c>
      <c r="K269" s="310" t="s">
        <v>147</v>
      </c>
      <c r="L269" s="425">
        <v>22</v>
      </c>
      <c r="M269" s="424">
        <v>257.10000000000002</v>
      </c>
    </row>
    <row r="270" spans="1:41" ht="17.25" customHeight="1" x14ac:dyDescent="0.25">
      <c r="A270" s="223"/>
      <c r="B270" s="568"/>
      <c r="C270" s="929"/>
      <c r="D270" s="932"/>
      <c r="E270" s="934"/>
      <c r="F270" s="936"/>
      <c r="G270" s="936"/>
      <c r="H270" s="938"/>
      <c r="I270" s="924"/>
      <c r="J270" s="186" t="s">
        <v>112</v>
      </c>
      <c r="K270" s="310" t="s">
        <v>147</v>
      </c>
      <c r="L270" s="425">
        <v>2427</v>
      </c>
      <c r="M270" s="424">
        <v>3288</v>
      </c>
    </row>
    <row r="271" spans="1:41" ht="17.25" customHeight="1" x14ac:dyDescent="0.25">
      <c r="A271" s="223"/>
      <c r="B271" s="568"/>
      <c r="C271" s="929"/>
      <c r="D271" s="932"/>
      <c r="E271" s="934"/>
      <c r="F271" s="936"/>
      <c r="G271" s="936"/>
      <c r="H271" s="938"/>
      <c r="I271" s="924"/>
      <c r="J271" s="186" t="s">
        <v>40</v>
      </c>
      <c r="K271" s="310" t="s">
        <v>147</v>
      </c>
      <c r="L271" s="425">
        <v>0</v>
      </c>
      <c r="M271" s="424">
        <v>257.10000000000002</v>
      </c>
    </row>
    <row r="272" spans="1:41" ht="17.25" x14ac:dyDescent="0.25">
      <c r="A272" s="223"/>
      <c r="B272" s="569"/>
      <c r="C272" s="930"/>
      <c r="D272" s="933"/>
      <c r="E272" s="935"/>
      <c r="F272" s="937"/>
      <c r="G272" s="937"/>
      <c r="H272" s="938"/>
      <c r="I272" s="924"/>
      <c r="J272" s="422" t="s">
        <v>41</v>
      </c>
      <c r="K272" s="312" t="s">
        <v>147</v>
      </c>
      <c r="L272" s="425">
        <v>32</v>
      </c>
      <c r="M272" s="424">
        <v>128.55000000000001</v>
      </c>
    </row>
    <row r="273" spans="1:17" ht="17.100000000000001" customHeight="1" x14ac:dyDescent="0.25">
      <c r="A273" s="223"/>
      <c r="B273" s="436" t="s">
        <v>366</v>
      </c>
      <c r="C273" s="213" t="s">
        <v>351</v>
      </c>
      <c r="D273" s="236" t="s">
        <v>268</v>
      </c>
      <c r="E273" s="427" t="s">
        <v>126</v>
      </c>
      <c r="F273" s="598" t="s">
        <v>345</v>
      </c>
      <c r="G273" s="598"/>
      <c r="H273" s="428" t="s">
        <v>147</v>
      </c>
      <c r="I273" s="400" t="s">
        <v>129</v>
      </c>
      <c r="J273" s="11" t="s">
        <v>279</v>
      </c>
      <c r="K273" s="11" t="s">
        <v>147</v>
      </c>
      <c r="L273" s="431">
        <f>L266*90</f>
        <v>250830</v>
      </c>
      <c r="M273" s="432">
        <f>M266*150</f>
        <v>724590</v>
      </c>
      <c r="Q273" s="21">
        <f>O265</f>
        <v>0</v>
      </c>
    </row>
    <row r="274" spans="1:17" ht="17.100000000000001" customHeight="1" x14ac:dyDescent="0.25">
      <c r="A274" s="223"/>
      <c r="B274" s="436" t="s">
        <v>367</v>
      </c>
      <c r="C274" s="213" t="s">
        <v>353</v>
      </c>
      <c r="D274" s="236" t="s">
        <v>268</v>
      </c>
      <c r="E274" s="342" t="s">
        <v>126</v>
      </c>
      <c r="F274" s="599" t="s">
        <v>354</v>
      </c>
      <c r="G274" s="600"/>
      <c r="H274" s="343" t="s">
        <v>368</v>
      </c>
      <c r="I274" s="423" t="s">
        <v>129</v>
      </c>
      <c r="J274" s="11" t="s">
        <v>279</v>
      </c>
      <c r="K274" s="11" t="s">
        <v>356</v>
      </c>
      <c r="L274" s="433">
        <v>90</v>
      </c>
      <c r="M274" s="434">
        <v>150</v>
      </c>
    </row>
    <row r="275" spans="1:17" ht="17.100000000000001" customHeight="1" x14ac:dyDescent="0.25">
      <c r="A275" s="223"/>
      <c r="B275" s="602" t="s">
        <v>369</v>
      </c>
      <c r="C275" s="605" t="s">
        <v>358</v>
      </c>
      <c r="D275" s="606" t="s">
        <v>268</v>
      </c>
      <c r="E275" s="605" t="s">
        <v>370</v>
      </c>
      <c r="F275" s="607" t="s">
        <v>371</v>
      </c>
      <c r="G275" s="570"/>
      <c r="H275" s="602" t="s">
        <v>298</v>
      </c>
      <c r="I275" s="608" t="s">
        <v>299</v>
      </c>
      <c r="J275" s="584" t="s">
        <v>107</v>
      </c>
      <c r="K275" s="581" t="s">
        <v>147</v>
      </c>
      <c r="L275" s="578">
        <v>0.92</v>
      </c>
      <c r="M275" s="578">
        <v>0.92</v>
      </c>
    </row>
    <row r="276" spans="1:17" ht="17.25" customHeight="1" x14ac:dyDescent="0.25">
      <c r="A276" s="223"/>
      <c r="B276" s="603"/>
      <c r="C276" s="605"/>
      <c r="D276" s="606"/>
      <c r="E276" s="605"/>
      <c r="F276" s="607"/>
      <c r="G276" s="570"/>
      <c r="H276" s="603"/>
      <c r="I276" s="609"/>
      <c r="J276" s="585"/>
      <c r="K276" s="582"/>
      <c r="L276" s="579"/>
      <c r="M276" s="579"/>
    </row>
    <row r="277" spans="1:17" ht="17.25" customHeight="1" x14ac:dyDescent="0.25">
      <c r="A277" s="223"/>
      <c r="B277" s="603"/>
      <c r="C277" s="605"/>
      <c r="D277" s="606"/>
      <c r="E277" s="605"/>
      <c r="F277" s="607"/>
      <c r="G277" s="570"/>
      <c r="H277" s="603"/>
      <c r="I277" s="609"/>
      <c r="J277" s="585"/>
      <c r="K277" s="582"/>
      <c r="L277" s="579"/>
      <c r="M277" s="579"/>
    </row>
    <row r="278" spans="1:17" ht="17.25" customHeight="1" x14ac:dyDescent="0.25">
      <c r="A278" s="223"/>
      <c r="B278" s="603"/>
      <c r="C278" s="605"/>
      <c r="D278" s="606"/>
      <c r="E278" s="605"/>
      <c r="F278" s="607"/>
      <c r="G278" s="570"/>
      <c r="H278" s="603"/>
      <c r="I278" s="609"/>
      <c r="J278" s="585"/>
      <c r="K278" s="582"/>
      <c r="L278" s="579"/>
      <c r="M278" s="579"/>
    </row>
    <row r="279" spans="1:17" ht="17.25" customHeight="1" x14ac:dyDescent="0.25">
      <c r="A279" s="223"/>
      <c r="B279" s="603"/>
      <c r="C279" s="605"/>
      <c r="D279" s="606"/>
      <c r="E279" s="605"/>
      <c r="F279" s="607"/>
      <c r="G279" s="570"/>
      <c r="H279" s="603"/>
      <c r="I279" s="609"/>
      <c r="J279" s="585"/>
      <c r="K279" s="582"/>
      <c r="L279" s="579"/>
      <c r="M279" s="579"/>
    </row>
    <row r="280" spans="1:17" ht="17.25" customHeight="1" x14ac:dyDescent="0.25">
      <c r="A280" s="223"/>
      <c r="B280" s="604"/>
      <c r="C280" s="605"/>
      <c r="D280" s="606"/>
      <c r="E280" s="605"/>
      <c r="F280" s="607"/>
      <c r="G280" s="570"/>
      <c r="H280" s="604"/>
      <c r="I280" s="610"/>
      <c r="J280" s="586"/>
      <c r="K280" s="583"/>
      <c r="L280" s="580"/>
      <c r="M280" s="580"/>
    </row>
    <row r="281" spans="1:17" ht="34.5" x14ac:dyDescent="0.25">
      <c r="A281" s="223"/>
      <c r="B281" s="343" t="s">
        <v>372</v>
      </c>
      <c r="C281" s="213" t="s">
        <v>362</v>
      </c>
      <c r="D281" s="236" t="s">
        <v>11</v>
      </c>
      <c r="E281" s="342" t="s">
        <v>314</v>
      </c>
      <c r="F281" s="570" t="s">
        <v>341</v>
      </c>
      <c r="G281" s="571"/>
      <c r="H281" s="343" t="s">
        <v>147</v>
      </c>
      <c r="I281" s="397" t="s">
        <v>129</v>
      </c>
      <c r="J281" s="11" t="s">
        <v>279</v>
      </c>
      <c r="K281" s="310" t="s">
        <v>147</v>
      </c>
      <c r="L281" s="456"/>
      <c r="M281" s="398"/>
    </row>
    <row r="282" spans="1:17" ht="27.6" customHeight="1" x14ac:dyDescent="0.25">
      <c r="A282" s="223"/>
      <c r="B282" s="343" t="s">
        <v>373</v>
      </c>
      <c r="C282" s="213" t="s">
        <v>374</v>
      </c>
      <c r="D282" s="236" t="s">
        <v>11</v>
      </c>
      <c r="E282" s="342" t="s">
        <v>126</v>
      </c>
      <c r="F282" s="570" t="s">
        <v>345</v>
      </c>
      <c r="G282" s="571"/>
      <c r="H282" s="343" t="s">
        <v>147</v>
      </c>
      <c r="I282" s="397" t="s">
        <v>129</v>
      </c>
      <c r="J282" s="11" t="s">
        <v>279</v>
      </c>
      <c r="K282" s="310" t="s">
        <v>147</v>
      </c>
      <c r="L282" s="398"/>
      <c r="M282" s="398"/>
    </row>
    <row r="283" spans="1:17" ht="33" customHeight="1" x14ac:dyDescent="0.25">
      <c r="A283" s="223"/>
      <c r="B283" s="343" t="s">
        <v>375</v>
      </c>
      <c r="C283" s="213" t="s">
        <v>347</v>
      </c>
      <c r="D283" s="236" t="s">
        <v>11</v>
      </c>
      <c r="E283" s="342" t="s">
        <v>348</v>
      </c>
      <c r="F283" s="570" t="s">
        <v>376</v>
      </c>
      <c r="G283" s="571"/>
      <c r="H283" s="343" t="s">
        <v>147</v>
      </c>
      <c r="I283" s="397" t="s">
        <v>129</v>
      </c>
      <c r="J283" s="11" t="s">
        <v>279</v>
      </c>
      <c r="K283" s="310" t="s">
        <v>147</v>
      </c>
      <c r="L283" s="398"/>
      <c r="M283" s="398"/>
    </row>
    <row r="284" spans="1:17" ht="27.6" customHeight="1" x14ac:dyDescent="0.25">
      <c r="A284" s="223"/>
      <c r="B284" s="343" t="s">
        <v>377</v>
      </c>
      <c r="C284" s="213" t="s">
        <v>378</v>
      </c>
      <c r="D284" s="236" t="s">
        <v>11</v>
      </c>
      <c r="E284" s="342" t="s">
        <v>126</v>
      </c>
      <c r="F284" s="570" t="s">
        <v>345</v>
      </c>
      <c r="G284" s="571"/>
      <c r="H284" s="343" t="s">
        <v>147</v>
      </c>
      <c r="I284" s="397" t="s">
        <v>129</v>
      </c>
      <c r="J284" s="11" t="s">
        <v>279</v>
      </c>
      <c r="K284" s="310" t="s">
        <v>147</v>
      </c>
      <c r="L284" s="398"/>
      <c r="M284" s="398"/>
    </row>
    <row r="285" spans="1:17" ht="20.45" customHeight="1" x14ac:dyDescent="0.25">
      <c r="A285" s="223"/>
      <c r="B285" s="343" t="s">
        <v>379</v>
      </c>
      <c r="C285" s="343" t="s">
        <v>353</v>
      </c>
      <c r="D285" s="236" t="s">
        <v>11</v>
      </c>
      <c r="E285" s="342" t="s">
        <v>126</v>
      </c>
      <c r="F285" s="570" t="s">
        <v>354</v>
      </c>
      <c r="G285" s="571"/>
      <c r="H285" s="343" t="s">
        <v>368</v>
      </c>
      <c r="I285" s="397" t="s">
        <v>129</v>
      </c>
      <c r="J285" s="11" t="s">
        <v>279</v>
      </c>
      <c r="K285" s="11" t="s">
        <v>356</v>
      </c>
      <c r="L285" s="398"/>
      <c r="M285" s="398"/>
    </row>
    <row r="286" spans="1:17" ht="17.25" customHeight="1" x14ac:dyDescent="0.25">
      <c r="A286" s="223"/>
      <c r="B286" s="602" t="s">
        <v>380</v>
      </c>
      <c r="C286" s="605" t="s">
        <v>358</v>
      </c>
      <c r="D286" s="606" t="s">
        <v>11</v>
      </c>
      <c r="E286" s="605" t="s">
        <v>314</v>
      </c>
      <c r="F286" s="607" t="s">
        <v>381</v>
      </c>
      <c r="G286" s="570"/>
      <c r="H286" s="602" t="s">
        <v>298</v>
      </c>
      <c r="I286" s="916" t="s">
        <v>129</v>
      </c>
      <c r="J286" s="11" t="s">
        <v>107</v>
      </c>
      <c r="K286" s="310" t="s">
        <v>147</v>
      </c>
      <c r="L286" s="398"/>
      <c r="M286" s="398"/>
    </row>
    <row r="287" spans="1:17" ht="17.25" customHeight="1" x14ac:dyDescent="0.25">
      <c r="A287" s="223"/>
      <c r="B287" s="603"/>
      <c r="C287" s="605"/>
      <c r="D287" s="606"/>
      <c r="E287" s="605"/>
      <c r="F287" s="607"/>
      <c r="G287" s="570"/>
      <c r="H287" s="603"/>
      <c r="I287" s="917"/>
      <c r="J287" s="11" t="s">
        <v>110</v>
      </c>
      <c r="K287" s="310" t="s">
        <v>147</v>
      </c>
      <c r="L287" s="398"/>
      <c r="M287" s="398"/>
    </row>
    <row r="288" spans="1:17" ht="17.25" customHeight="1" x14ac:dyDescent="0.25">
      <c r="A288" s="223"/>
      <c r="B288" s="603"/>
      <c r="C288" s="605"/>
      <c r="D288" s="606"/>
      <c r="E288" s="605"/>
      <c r="F288" s="607"/>
      <c r="G288" s="570"/>
      <c r="H288" s="603"/>
      <c r="I288" s="917"/>
      <c r="J288" s="11" t="s">
        <v>39</v>
      </c>
      <c r="K288" s="310" t="s">
        <v>147</v>
      </c>
      <c r="L288" s="398"/>
      <c r="M288" s="398"/>
    </row>
    <row r="289" spans="1:13" ht="17.25" customHeight="1" x14ac:dyDescent="0.25">
      <c r="A289" s="223"/>
      <c r="B289" s="603"/>
      <c r="C289" s="605"/>
      <c r="D289" s="606"/>
      <c r="E289" s="605"/>
      <c r="F289" s="607"/>
      <c r="G289" s="570"/>
      <c r="H289" s="603"/>
      <c r="I289" s="917"/>
      <c r="J289" s="11" t="s">
        <v>38</v>
      </c>
      <c r="K289" s="310" t="s">
        <v>147</v>
      </c>
      <c r="L289" s="398"/>
      <c r="M289" s="398"/>
    </row>
    <row r="290" spans="1:13" ht="17.25" customHeight="1" x14ac:dyDescent="0.25">
      <c r="A290" s="223"/>
      <c r="B290" s="603"/>
      <c r="C290" s="605"/>
      <c r="D290" s="606"/>
      <c r="E290" s="605"/>
      <c r="F290" s="607"/>
      <c r="G290" s="570"/>
      <c r="H290" s="603"/>
      <c r="I290" s="917"/>
      <c r="J290" s="11" t="s">
        <v>112</v>
      </c>
      <c r="K290" s="310" t="s">
        <v>147</v>
      </c>
      <c r="L290" s="398"/>
      <c r="M290" s="398"/>
    </row>
    <row r="291" spans="1:13" ht="17.25" customHeight="1" x14ac:dyDescent="0.25">
      <c r="A291" s="223"/>
      <c r="B291" s="604"/>
      <c r="C291" s="605"/>
      <c r="D291" s="606"/>
      <c r="E291" s="605"/>
      <c r="F291" s="607"/>
      <c r="G291" s="570"/>
      <c r="H291" s="604"/>
      <c r="I291" s="918"/>
      <c r="J291" s="11" t="s">
        <v>40</v>
      </c>
      <c r="K291" s="310" t="s">
        <v>147</v>
      </c>
      <c r="L291" s="398"/>
      <c r="M291" s="398"/>
    </row>
    <row r="292" spans="1:13" ht="27.95" customHeight="1" thickBot="1" x14ac:dyDescent="0.3">
      <c r="A292" s="185"/>
      <c r="B292" s="909" t="s">
        <v>56</v>
      </c>
      <c r="C292" s="910"/>
      <c r="D292" s="910"/>
      <c r="E292" s="910"/>
      <c r="F292" s="910"/>
      <c r="G292" s="910"/>
      <c r="H292" s="910"/>
      <c r="I292" s="910"/>
      <c r="J292" s="910"/>
      <c r="K292" s="911"/>
      <c r="L292" s="909"/>
      <c r="M292" s="910"/>
    </row>
    <row r="293" spans="1:13" ht="23.1" customHeight="1" x14ac:dyDescent="0.25">
      <c r="A293" s="344"/>
      <c r="B293" s="45" t="s">
        <v>90</v>
      </c>
      <c r="C293" s="416" t="s">
        <v>91</v>
      </c>
      <c r="D293" s="46" t="s">
        <v>382</v>
      </c>
      <c r="E293" s="46" t="s">
        <v>137</v>
      </c>
      <c r="F293" s="912" t="s">
        <v>138</v>
      </c>
      <c r="G293" s="913"/>
      <c r="H293" s="47" t="s">
        <v>139</v>
      </c>
      <c r="I293" s="48" t="s">
        <v>96</v>
      </c>
      <c r="J293" s="219" t="s">
        <v>97</v>
      </c>
      <c r="K293" s="219" t="s">
        <v>98</v>
      </c>
      <c r="L293" s="345" t="s">
        <v>140</v>
      </c>
      <c r="M293" s="345" t="s">
        <v>100</v>
      </c>
    </row>
    <row r="294" spans="1:13" ht="66.95" customHeight="1" thickBot="1" x14ac:dyDescent="0.3">
      <c r="A294" s="346"/>
      <c r="B294" s="263" t="s">
        <v>383</v>
      </c>
      <c r="C294" s="263" t="s">
        <v>384</v>
      </c>
      <c r="D294" s="263" t="s">
        <v>224</v>
      </c>
      <c r="E294" s="263" t="s">
        <v>385</v>
      </c>
      <c r="F294" s="624" t="s">
        <v>386</v>
      </c>
      <c r="G294" s="629"/>
      <c r="H294" s="263" t="s">
        <v>387</v>
      </c>
      <c r="I294" s="263" t="s">
        <v>252</v>
      </c>
      <c r="J294" s="263" t="s">
        <v>388</v>
      </c>
      <c r="K294" s="263" t="s">
        <v>147</v>
      </c>
      <c r="L294" s="347">
        <v>7718</v>
      </c>
      <c r="M294" s="347">
        <v>2500</v>
      </c>
    </row>
    <row r="295" spans="1:13" ht="33.6" customHeight="1" thickBot="1" x14ac:dyDescent="0.3">
      <c r="A295" s="173"/>
      <c r="B295" s="914" t="s">
        <v>57</v>
      </c>
      <c r="C295" s="915"/>
      <c r="D295" s="915"/>
      <c r="E295" s="915"/>
      <c r="F295" s="915"/>
      <c r="G295" s="915"/>
      <c r="H295" s="915"/>
      <c r="I295" s="915"/>
      <c r="J295" s="915"/>
      <c r="K295" s="915"/>
      <c r="L295" s="245"/>
      <c r="M295" s="441"/>
    </row>
    <row r="296" spans="1:13" ht="23.1" customHeight="1" x14ac:dyDescent="0.25">
      <c r="A296" s="279"/>
      <c r="B296" s="45" t="s">
        <v>90</v>
      </c>
      <c r="C296" s="47" t="s">
        <v>91</v>
      </c>
      <c r="D296" s="47" t="s">
        <v>92</v>
      </c>
      <c r="E296" s="47" t="s">
        <v>137</v>
      </c>
      <c r="F296" s="708" t="s">
        <v>138</v>
      </c>
      <c r="G296" s="709"/>
      <c r="H296" s="47" t="s">
        <v>139</v>
      </c>
      <c r="I296" s="220" t="s">
        <v>96</v>
      </c>
      <c r="J296" s="219" t="s">
        <v>97</v>
      </c>
      <c r="K296" s="219" t="s">
        <v>98</v>
      </c>
      <c r="L296" s="345" t="s">
        <v>140</v>
      </c>
      <c r="M296" s="345" t="s">
        <v>100</v>
      </c>
    </row>
    <row r="297" spans="1:13" ht="36.75" customHeight="1" x14ac:dyDescent="0.25">
      <c r="A297" s="348"/>
      <c r="B297" s="263" t="s">
        <v>389</v>
      </c>
      <c r="C297" s="263" t="s">
        <v>390</v>
      </c>
      <c r="D297" s="263" t="s">
        <v>224</v>
      </c>
      <c r="E297" s="263" t="s">
        <v>391</v>
      </c>
      <c r="F297" s="624" t="s">
        <v>392</v>
      </c>
      <c r="G297" s="629"/>
      <c r="H297" s="263" t="s">
        <v>393</v>
      </c>
      <c r="I297" s="263" t="s">
        <v>129</v>
      </c>
      <c r="J297" s="263" t="s">
        <v>40</v>
      </c>
      <c r="K297" s="263" t="s">
        <v>147</v>
      </c>
      <c r="L297" s="347">
        <v>800</v>
      </c>
      <c r="M297" s="347">
        <v>4000</v>
      </c>
    </row>
    <row r="298" spans="1:13" ht="17.25" x14ac:dyDescent="0.25">
      <c r="B298" s="12"/>
      <c r="C298" s="420"/>
      <c r="D298" s="5"/>
      <c r="E298" s="5"/>
      <c r="F298" s="226"/>
      <c r="G298" s="226"/>
      <c r="H298" s="6"/>
      <c r="I298" s="5"/>
      <c r="J298" s="4"/>
      <c r="K298" s="4"/>
      <c r="L298" s="7"/>
      <c r="M298" s="50"/>
    </row>
    <row r="299" spans="1:13" ht="17.25" x14ac:dyDescent="0.25">
      <c r="B299" s="12"/>
      <c r="C299" s="420"/>
      <c r="D299" s="5"/>
      <c r="E299" s="5"/>
      <c r="F299" s="226"/>
      <c r="G299" s="226"/>
      <c r="H299" s="6"/>
      <c r="I299" s="5"/>
      <c r="J299" s="4"/>
      <c r="K299" s="4"/>
      <c r="L299" s="7"/>
      <c r="M299" s="50"/>
    </row>
    <row r="300" spans="1:13" ht="17.25" x14ac:dyDescent="0.25">
      <c r="B300" s="12"/>
      <c r="C300" s="420"/>
      <c r="D300" s="5"/>
      <c r="E300" s="5"/>
      <c r="F300" s="226"/>
      <c r="G300" s="226"/>
      <c r="H300" s="6"/>
      <c r="I300" s="5"/>
      <c r="J300" s="4"/>
      <c r="K300" s="4"/>
      <c r="L300" s="7"/>
      <c r="M300" s="50"/>
    </row>
    <row r="301" spans="1:13" ht="17.25" x14ac:dyDescent="0.25">
      <c r="B301" s="12"/>
      <c r="C301" s="420"/>
      <c r="D301" s="5"/>
      <c r="E301" s="5"/>
      <c r="F301" s="226"/>
      <c r="G301" s="226"/>
      <c r="H301" s="6"/>
      <c r="I301" s="5"/>
      <c r="J301" s="4"/>
      <c r="K301" s="4"/>
      <c r="L301" s="7"/>
      <c r="M301" s="50"/>
    </row>
    <row r="302" spans="1:13" ht="17.25" x14ac:dyDescent="0.25">
      <c r="B302" s="12"/>
      <c r="C302" s="420"/>
      <c r="D302" s="5"/>
      <c r="E302" s="5"/>
      <c r="F302" s="226"/>
      <c r="G302" s="226"/>
      <c r="H302" s="6"/>
      <c r="I302" s="5"/>
      <c r="J302" s="4"/>
      <c r="K302" s="4"/>
      <c r="L302" s="7"/>
      <c r="M302" s="50"/>
    </row>
    <row r="303" spans="1:13" ht="17.25" x14ac:dyDescent="0.25">
      <c r="B303" s="12"/>
      <c r="C303" s="420"/>
      <c r="D303" s="5"/>
      <c r="E303" s="5"/>
      <c r="F303" s="226"/>
      <c r="G303" s="226"/>
      <c r="H303" s="6"/>
      <c r="I303" s="5"/>
      <c r="J303" s="4"/>
      <c r="K303" s="4"/>
      <c r="L303" s="7"/>
      <c r="M303" s="50"/>
    </row>
    <row r="304" spans="1:13" ht="17.25" x14ac:dyDescent="0.25">
      <c r="B304" s="12"/>
      <c r="C304" s="420"/>
      <c r="D304" s="5"/>
      <c r="E304" s="5"/>
      <c r="F304" s="226"/>
      <c r="G304" s="226"/>
      <c r="H304" s="6"/>
      <c r="I304" s="5"/>
      <c r="J304" s="4"/>
      <c r="K304" s="4"/>
      <c r="L304" s="7"/>
      <c r="M304" s="50"/>
    </row>
    <row r="305" spans="2:13" ht="17.25" x14ac:dyDescent="0.25">
      <c r="B305" s="12"/>
      <c r="C305" s="420"/>
      <c r="D305" s="5"/>
      <c r="E305" s="5"/>
      <c r="F305" s="226"/>
      <c r="G305" s="226"/>
      <c r="H305" s="6"/>
      <c r="I305" s="5"/>
      <c r="J305" s="4"/>
      <c r="K305" s="4"/>
      <c r="L305" s="7"/>
      <c r="M305" s="50"/>
    </row>
    <row r="306" spans="2:13" ht="17.25" x14ac:dyDescent="0.25">
      <c r="B306" s="12"/>
      <c r="C306" s="420"/>
      <c r="D306" s="5"/>
      <c r="E306" s="5"/>
      <c r="F306" s="226"/>
      <c r="G306" s="226"/>
      <c r="H306" s="6"/>
      <c r="I306" s="5"/>
      <c r="J306" s="4"/>
      <c r="K306" s="4"/>
      <c r="L306" s="7"/>
      <c r="M306" s="50"/>
    </row>
    <row r="307" spans="2:13" ht="17.25" x14ac:dyDescent="0.25">
      <c r="B307" s="12"/>
      <c r="C307" s="420"/>
      <c r="D307" s="5"/>
      <c r="E307" s="5"/>
      <c r="F307" s="226"/>
      <c r="G307" s="226"/>
      <c r="H307" s="6"/>
      <c r="I307" s="5"/>
      <c r="J307" s="4"/>
      <c r="K307" s="4"/>
      <c r="L307" s="7"/>
      <c r="M307" s="50"/>
    </row>
    <row r="308" spans="2:13" ht="17.25" x14ac:dyDescent="0.25">
      <c r="B308" s="12"/>
      <c r="C308" s="420"/>
      <c r="D308" s="5"/>
      <c r="E308" s="5"/>
      <c r="F308" s="226"/>
      <c r="G308" s="226"/>
      <c r="H308" s="6"/>
      <c r="I308" s="5"/>
      <c r="J308" s="4"/>
      <c r="K308" s="4"/>
      <c r="L308" s="7"/>
      <c r="M308" s="50"/>
    </row>
    <row r="309" spans="2:13" ht="17.25" x14ac:dyDescent="0.25">
      <c r="B309" s="12"/>
      <c r="C309" s="420"/>
      <c r="D309" s="5"/>
      <c r="E309" s="5"/>
      <c r="F309" s="226"/>
      <c r="G309" s="226"/>
      <c r="H309" s="6"/>
      <c r="I309" s="5"/>
      <c r="J309" s="4"/>
      <c r="K309" s="4"/>
      <c r="L309" s="7"/>
      <c r="M309" s="50"/>
    </row>
    <row r="310" spans="2:13" ht="17.25" x14ac:dyDescent="0.25">
      <c r="B310" s="12"/>
      <c r="C310" s="420"/>
      <c r="D310" s="5"/>
      <c r="E310" s="5"/>
      <c r="F310" s="226"/>
      <c r="G310" s="226"/>
      <c r="H310" s="6"/>
      <c r="I310" s="5"/>
      <c r="J310" s="4"/>
      <c r="K310" s="4"/>
      <c r="L310" s="7"/>
      <c r="M310" s="50"/>
    </row>
    <row r="311" spans="2:13" ht="17.25" x14ac:dyDescent="0.25">
      <c r="B311" s="12"/>
      <c r="C311" s="420"/>
      <c r="D311" s="5"/>
      <c r="E311" s="5"/>
      <c r="F311" s="226"/>
      <c r="G311" s="226"/>
      <c r="H311" s="6"/>
      <c r="I311" s="5"/>
      <c r="J311" s="4"/>
      <c r="K311" s="4"/>
      <c r="L311" s="7"/>
      <c r="M311" s="50"/>
    </row>
    <row r="312" spans="2:13" ht="17.25" x14ac:dyDescent="0.25">
      <c r="B312" s="12"/>
      <c r="C312" s="420"/>
      <c r="D312" s="5"/>
      <c r="E312" s="5"/>
      <c r="F312" s="226"/>
      <c r="G312" s="226"/>
      <c r="H312" s="6"/>
      <c r="I312" s="5"/>
      <c r="J312" s="4"/>
      <c r="K312" s="4"/>
      <c r="L312" s="7"/>
      <c r="M312" s="50"/>
    </row>
    <row r="313" spans="2:13" ht="17.25" x14ac:dyDescent="0.25">
      <c r="B313" s="12"/>
      <c r="C313" s="420"/>
      <c r="D313" s="5"/>
      <c r="E313" s="5"/>
      <c r="F313" s="226"/>
      <c r="G313" s="226"/>
      <c r="H313" s="6"/>
      <c r="I313" s="5"/>
      <c r="J313" s="4"/>
      <c r="K313" s="4"/>
      <c r="L313" s="7"/>
      <c r="M313" s="50"/>
    </row>
    <row r="314" spans="2:13" ht="17.25" x14ac:dyDescent="0.25">
      <c r="B314" s="12"/>
      <c r="C314" s="420"/>
      <c r="D314" s="5"/>
      <c r="E314" s="5"/>
      <c r="F314" s="226"/>
      <c r="G314" s="226"/>
      <c r="H314" s="6"/>
      <c r="I314" s="5"/>
      <c r="J314" s="4"/>
      <c r="K314" s="4"/>
      <c r="L314" s="7"/>
      <c r="M314" s="50"/>
    </row>
    <row r="315" spans="2:13" ht="17.25" x14ac:dyDescent="0.25">
      <c r="B315" s="12"/>
      <c r="C315" s="420"/>
      <c r="D315" s="5"/>
      <c r="E315" s="5"/>
      <c r="F315" s="226"/>
      <c r="G315" s="226"/>
      <c r="H315" s="6"/>
      <c r="I315" s="5"/>
      <c r="J315" s="4"/>
      <c r="K315" s="4"/>
      <c r="L315" s="7"/>
      <c r="M315" s="50"/>
    </row>
    <row r="316" spans="2:13" ht="17.25" x14ac:dyDescent="0.25">
      <c r="B316" s="12"/>
      <c r="C316" s="420"/>
      <c r="D316" s="5"/>
      <c r="E316" s="5"/>
      <c r="F316" s="226"/>
      <c r="G316" s="226"/>
      <c r="H316" s="6"/>
      <c r="I316" s="5"/>
      <c r="J316" s="4"/>
      <c r="K316" s="4"/>
      <c r="L316" s="7"/>
      <c r="M316" s="50"/>
    </row>
    <row r="317" spans="2:13" ht="17.25" x14ac:dyDescent="0.25">
      <c r="B317" s="12"/>
      <c r="C317" s="420"/>
      <c r="D317" s="5"/>
      <c r="E317" s="5"/>
      <c r="F317" s="226"/>
      <c r="G317" s="226"/>
      <c r="H317" s="6"/>
      <c r="I317" s="5"/>
      <c r="J317" s="4"/>
      <c r="K317" s="4"/>
      <c r="L317" s="7"/>
      <c r="M317" s="50"/>
    </row>
    <row r="318" spans="2:13" ht="17.25" x14ac:dyDescent="0.25">
      <c r="B318" s="12"/>
      <c r="C318" s="420"/>
      <c r="D318" s="5"/>
      <c r="E318" s="5"/>
      <c r="F318" s="226"/>
      <c r="G318" s="226"/>
      <c r="H318" s="6"/>
      <c r="I318" s="5"/>
      <c r="J318" s="4"/>
      <c r="K318" s="4"/>
      <c r="L318" s="7"/>
      <c r="M318" s="50"/>
    </row>
    <row r="319" spans="2:13" ht="17.25" x14ac:dyDescent="0.25">
      <c r="B319" s="12"/>
      <c r="C319" s="420"/>
      <c r="D319" s="5"/>
      <c r="E319" s="5"/>
      <c r="F319" s="226"/>
      <c r="G319" s="226"/>
      <c r="H319" s="6"/>
      <c r="I319" s="5"/>
      <c r="J319" s="4"/>
      <c r="K319" s="4"/>
      <c r="L319" s="7"/>
      <c r="M319" s="50"/>
    </row>
    <row r="320" spans="2:13" ht="17.25" x14ac:dyDescent="0.25">
      <c r="B320" s="12"/>
      <c r="C320" s="420"/>
      <c r="D320" s="5"/>
      <c r="E320" s="5"/>
      <c r="F320" s="226"/>
      <c r="G320" s="226"/>
      <c r="H320" s="6"/>
      <c r="I320" s="5"/>
      <c r="J320" s="4"/>
      <c r="K320" s="4"/>
      <c r="L320" s="7"/>
      <c r="M320" s="50"/>
    </row>
    <row r="321" spans="2:13" ht="17.25" x14ac:dyDescent="0.25">
      <c r="B321" s="12"/>
      <c r="C321" s="420"/>
      <c r="D321" s="5"/>
      <c r="E321" s="5"/>
      <c r="F321" s="226"/>
      <c r="G321" s="226"/>
      <c r="H321" s="6"/>
      <c r="I321" s="5"/>
      <c r="J321" s="4"/>
      <c r="K321" s="4"/>
      <c r="L321" s="7"/>
      <c r="M321" s="50"/>
    </row>
    <row r="322" spans="2:13" ht="17.25" x14ac:dyDescent="0.25">
      <c r="B322" s="12"/>
      <c r="C322" s="420"/>
      <c r="D322" s="5"/>
      <c r="E322" s="5"/>
      <c r="F322" s="226"/>
      <c r="G322" s="226"/>
      <c r="H322" s="6"/>
      <c r="I322" s="5"/>
      <c r="J322" s="4"/>
      <c r="K322" s="4"/>
      <c r="L322" s="7"/>
      <c r="M322" s="50"/>
    </row>
    <row r="323" spans="2:13" ht="17.25" x14ac:dyDescent="0.25">
      <c r="B323" s="12"/>
      <c r="C323" s="420"/>
      <c r="D323" s="5"/>
      <c r="E323" s="5"/>
      <c r="F323" s="226"/>
      <c r="G323" s="226"/>
      <c r="H323" s="6"/>
      <c r="I323" s="5"/>
      <c r="J323" s="4"/>
      <c r="K323" s="4"/>
      <c r="L323" s="7"/>
      <c r="M323" s="50"/>
    </row>
    <row r="324" spans="2:13" ht="17.25" x14ac:dyDescent="0.25">
      <c r="B324" s="12"/>
      <c r="C324" s="420"/>
      <c r="D324" s="5"/>
      <c r="E324" s="5"/>
      <c r="F324" s="226"/>
      <c r="G324" s="226"/>
      <c r="H324" s="6"/>
      <c r="I324" s="5"/>
      <c r="J324" s="4"/>
      <c r="K324" s="4"/>
      <c r="L324" s="7"/>
      <c r="M324" s="50"/>
    </row>
    <row r="325" spans="2:13" ht="17.25" x14ac:dyDescent="0.25">
      <c r="B325" s="12"/>
      <c r="C325" s="420"/>
      <c r="D325" s="5"/>
      <c r="E325" s="5"/>
      <c r="F325" s="226"/>
      <c r="G325" s="226"/>
      <c r="H325" s="6"/>
      <c r="I325" s="5"/>
      <c r="J325" s="4"/>
      <c r="K325" s="4"/>
      <c r="L325" s="7"/>
      <c r="M325" s="50"/>
    </row>
    <row r="326" spans="2:13" ht="17.25" x14ac:dyDescent="0.25">
      <c r="B326" s="12"/>
      <c r="C326" s="420"/>
      <c r="D326" s="5"/>
      <c r="E326" s="5"/>
      <c r="F326" s="226"/>
      <c r="G326" s="226"/>
      <c r="H326" s="6"/>
      <c r="I326" s="5"/>
      <c r="J326" s="4"/>
      <c r="K326" s="4"/>
      <c r="L326" s="7"/>
      <c r="M326" s="50"/>
    </row>
    <row r="327" spans="2:13" ht="17.25" x14ac:dyDescent="0.25">
      <c r="B327" s="12"/>
      <c r="C327" s="420"/>
      <c r="D327" s="5"/>
      <c r="E327" s="5"/>
      <c r="F327" s="226"/>
      <c r="G327" s="226"/>
      <c r="H327" s="6"/>
      <c r="I327" s="5"/>
      <c r="J327" s="4"/>
      <c r="K327" s="4"/>
      <c r="L327" s="7"/>
      <c r="M327" s="50"/>
    </row>
    <row r="328" spans="2:13" ht="17.25" x14ac:dyDescent="0.25">
      <c r="B328" s="12"/>
      <c r="C328" s="420"/>
      <c r="D328" s="5"/>
      <c r="E328" s="5"/>
      <c r="F328" s="226"/>
      <c r="G328" s="226"/>
      <c r="H328" s="6"/>
      <c r="I328" s="5"/>
      <c r="J328" s="4"/>
      <c r="K328" s="4"/>
      <c r="L328" s="7"/>
      <c r="M328" s="50"/>
    </row>
    <row r="329" spans="2:13" ht="17.25" x14ac:dyDescent="0.25">
      <c r="B329" s="12"/>
      <c r="C329" s="420"/>
      <c r="D329" s="5"/>
      <c r="E329" s="5"/>
      <c r="F329" s="226"/>
      <c r="G329" s="226"/>
      <c r="H329" s="6"/>
      <c r="I329" s="5"/>
      <c r="J329" s="4"/>
      <c r="K329" s="4"/>
      <c r="L329" s="7"/>
      <c r="M329" s="50"/>
    </row>
    <row r="330" spans="2:13" ht="17.25" x14ac:dyDescent="0.25">
      <c r="B330" s="12"/>
      <c r="C330" s="420"/>
      <c r="D330" s="5"/>
      <c r="E330" s="5"/>
      <c r="F330" s="226"/>
      <c r="G330" s="226"/>
      <c r="H330" s="6"/>
      <c r="I330" s="5"/>
      <c r="J330" s="4"/>
      <c r="K330" s="4"/>
      <c r="L330" s="7"/>
      <c r="M330" s="50"/>
    </row>
    <row r="331" spans="2:13" ht="17.25" x14ac:dyDescent="0.25">
      <c r="B331" s="12"/>
      <c r="C331" s="420"/>
      <c r="D331" s="5"/>
      <c r="E331" s="5"/>
      <c r="F331" s="226"/>
      <c r="G331" s="226"/>
      <c r="H331" s="6"/>
      <c r="I331" s="5"/>
      <c r="J331" s="4"/>
      <c r="K331" s="4"/>
      <c r="L331" s="7"/>
      <c r="M331" s="50"/>
    </row>
    <row r="332" spans="2:13" ht="17.25" x14ac:dyDescent="0.25">
      <c r="B332" s="12"/>
      <c r="C332" s="420"/>
      <c r="D332" s="5"/>
      <c r="E332" s="5"/>
      <c r="F332" s="226"/>
      <c r="G332" s="226"/>
      <c r="H332" s="6"/>
      <c r="I332" s="5"/>
      <c r="J332" s="4"/>
      <c r="K332" s="4"/>
      <c r="L332" s="7"/>
      <c r="M332" s="50"/>
    </row>
    <row r="333" spans="2:13" ht="17.25" x14ac:dyDescent="0.25">
      <c r="B333" s="12"/>
      <c r="C333" s="420"/>
      <c r="D333" s="5"/>
      <c r="E333" s="5"/>
      <c r="F333" s="226"/>
      <c r="G333" s="226"/>
      <c r="H333" s="6"/>
      <c r="I333" s="5"/>
      <c r="J333" s="4"/>
      <c r="K333" s="4"/>
      <c r="L333" s="7"/>
      <c r="M333" s="50"/>
    </row>
    <row r="334" spans="2:13" ht="17.25" x14ac:dyDescent="0.25">
      <c r="B334" s="12"/>
      <c r="C334" s="420"/>
      <c r="D334" s="5"/>
      <c r="E334" s="5"/>
      <c r="F334" s="226"/>
      <c r="G334" s="226"/>
      <c r="H334" s="6"/>
      <c r="I334" s="5"/>
      <c r="J334" s="4"/>
      <c r="K334" s="4"/>
      <c r="L334" s="7"/>
      <c r="M334" s="50"/>
    </row>
    <row r="335" spans="2:13" ht="17.25" x14ac:dyDescent="0.25">
      <c r="B335" s="12"/>
      <c r="C335" s="420"/>
      <c r="D335" s="5"/>
      <c r="E335" s="5"/>
      <c r="F335" s="226"/>
      <c r="G335" s="226"/>
      <c r="H335" s="6"/>
      <c r="I335" s="5"/>
      <c r="J335" s="4"/>
      <c r="K335" s="4"/>
      <c r="L335" s="7"/>
      <c r="M335" s="50"/>
    </row>
    <row r="336" spans="2:13" ht="17.25" x14ac:dyDescent="0.25">
      <c r="B336" s="12"/>
      <c r="C336" s="420"/>
      <c r="D336" s="5"/>
      <c r="E336" s="5"/>
      <c r="F336" s="226"/>
      <c r="G336" s="226"/>
      <c r="H336" s="6"/>
      <c r="I336" s="5"/>
      <c r="J336" s="4"/>
      <c r="K336" s="4"/>
      <c r="L336" s="7"/>
      <c r="M336" s="50"/>
    </row>
    <row r="337" spans="2:13" ht="17.25" x14ac:dyDescent="0.25">
      <c r="B337" s="12"/>
      <c r="C337" s="420"/>
      <c r="D337" s="5"/>
      <c r="E337" s="5"/>
      <c r="F337" s="226"/>
      <c r="G337" s="226"/>
      <c r="H337" s="6"/>
      <c r="I337" s="5"/>
      <c r="J337" s="4"/>
      <c r="K337" s="4"/>
      <c r="L337" s="7"/>
      <c r="M337" s="50"/>
    </row>
    <row r="338" spans="2:13" ht="17.25" x14ac:dyDescent="0.25">
      <c r="B338" s="12"/>
      <c r="C338" s="420"/>
      <c r="D338" s="5"/>
      <c r="E338" s="5"/>
      <c r="F338" s="226"/>
      <c r="G338" s="226"/>
      <c r="H338" s="6"/>
      <c r="I338" s="5"/>
      <c r="J338" s="4"/>
      <c r="K338" s="4"/>
      <c r="L338" s="7"/>
      <c r="M338" s="50"/>
    </row>
    <row r="339" spans="2:13" ht="17.25" x14ac:dyDescent="0.25">
      <c r="B339" s="12"/>
      <c r="C339" s="420"/>
      <c r="D339" s="5"/>
      <c r="E339" s="5"/>
      <c r="F339" s="226"/>
      <c r="G339" s="226"/>
      <c r="H339" s="6"/>
      <c r="I339" s="5"/>
      <c r="J339" s="4"/>
      <c r="K339" s="4"/>
      <c r="L339" s="7"/>
      <c r="M339" s="50"/>
    </row>
    <row r="340" spans="2:13" ht="17.25" x14ac:dyDescent="0.25">
      <c r="B340" s="12"/>
      <c r="C340" s="420"/>
      <c r="D340" s="5"/>
      <c r="E340" s="5"/>
      <c r="F340" s="226"/>
      <c r="G340" s="226"/>
      <c r="H340" s="6"/>
      <c r="I340" s="5"/>
      <c r="J340" s="4"/>
      <c r="K340" s="4"/>
      <c r="L340" s="7"/>
      <c r="M340" s="50"/>
    </row>
    <row r="341" spans="2:13" ht="17.25" x14ac:dyDescent="0.25">
      <c r="B341" s="12"/>
      <c r="C341" s="420"/>
      <c r="D341" s="5"/>
      <c r="E341" s="5"/>
      <c r="F341" s="226"/>
      <c r="G341" s="226"/>
      <c r="H341" s="6"/>
      <c r="I341" s="5"/>
      <c r="J341" s="4"/>
      <c r="K341" s="4"/>
      <c r="L341" s="7"/>
      <c r="M341" s="50"/>
    </row>
    <row r="342" spans="2:13" ht="17.25" x14ac:dyDescent="0.25">
      <c r="B342" s="12"/>
      <c r="C342" s="420"/>
      <c r="D342" s="5"/>
      <c r="E342" s="5"/>
      <c r="F342" s="226"/>
      <c r="G342" s="226"/>
      <c r="H342" s="6"/>
      <c r="I342" s="5"/>
      <c r="J342" s="4"/>
      <c r="K342" s="4"/>
      <c r="L342" s="7"/>
      <c r="M342" s="50"/>
    </row>
    <row r="343" spans="2:13" ht="17.25" x14ac:dyDescent="0.25">
      <c r="B343" s="12"/>
      <c r="C343" s="420"/>
      <c r="D343" s="5"/>
      <c r="E343" s="5"/>
      <c r="F343" s="226"/>
      <c r="G343" s="226"/>
      <c r="H343" s="6"/>
      <c r="I343" s="5"/>
      <c r="J343" s="4"/>
      <c r="K343" s="4"/>
      <c r="L343" s="7"/>
      <c r="M343" s="50"/>
    </row>
    <row r="344" spans="2:13" ht="17.25" x14ac:dyDescent="0.25">
      <c r="B344" s="12"/>
      <c r="C344" s="420"/>
      <c r="D344" s="5"/>
      <c r="E344" s="5"/>
      <c r="F344" s="226"/>
      <c r="G344" s="226"/>
      <c r="H344" s="6"/>
      <c r="I344" s="5"/>
      <c r="J344" s="4"/>
      <c r="K344" s="4"/>
      <c r="L344" s="7"/>
      <c r="M344" s="50"/>
    </row>
    <row r="345" spans="2:13" ht="17.25" x14ac:dyDescent="0.25">
      <c r="B345" s="12"/>
      <c r="C345" s="420"/>
      <c r="D345" s="5"/>
      <c r="E345" s="5"/>
      <c r="F345" s="226"/>
      <c r="G345" s="226"/>
      <c r="H345" s="6"/>
      <c r="I345" s="5"/>
      <c r="J345" s="4"/>
      <c r="K345" s="4"/>
      <c r="L345" s="7"/>
      <c r="M345" s="50"/>
    </row>
    <row r="346" spans="2:13" ht="17.25" x14ac:dyDescent="0.25">
      <c r="B346" s="12"/>
      <c r="C346" s="420"/>
      <c r="D346" s="5"/>
      <c r="E346" s="5"/>
      <c r="F346" s="226"/>
      <c r="G346" s="226"/>
      <c r="H346" s="6"/>
      <c r="I346" s="5"/>
      <c r="J346" s="4"/>
      <c r="K346" s="4"/>
      <c r="L346" s="7"/>
      <c r="M346" s="50"/>
    </row>
    <row r="347" spans="2:13" ht="17.25" x14ac:dyDescent="0.25">
      <c r="B347" s="12"/>
      <c r="C347" s="420"/>
      <c r="D347" s="5"/>
      <c r="E347" s="5"/>
      <c r="F347" s="226"/>
      <c r="G347" s="226"/>
      <c r="H347" s="6"/>
      <c r="I347" s="5"/>
      <c r="J347" s="4"/>
      <c r="K347" s="4"/>
      <c r="L347" s="7"/>
      <c r="M347" s="50"/>
    </row>
    <row r="348" spans="2:13" ht="17.25" x14ac:dyDescent="0.25">
      <c r="B348" s="12"/>
      <c r="C348" s="420"/>
      <c r="D348" s="5"/>
      <c r="E348" s="5"/>
      <c r="F348" s="226"/>
      <c r="G348" s="226"/>
      <c r="H348" s="6"/>
      <c r="I348" s="5"/>
      <c r="J348" s="4"/>
      <c r="K348" s="4"/>
      <c r="L348" s="7"/>
      <c r="M348" s="50"/>
    </row>
    <row r="349" spans="2:13" ht="17.25" x14ac:dyDescent="0.25">
      <c r="B349" s="12"/>
      <c r="C349" s="420"/>
      <c r="D349" s="5"/>
      <c r="E349" s="5"/>
      <c r="F349" s="226"/>
      <c r="G349" s="226"/>
      <c r="H349" s="6"/>
      <c r="I349" s="5"/>
      <c r="J349" s="4"/>
      <c r="K349" s="4"/>
      <c r="L349" s="7"/>
      <c r="M349" s="50"/>
    </row>
    <row r="350" spans="2:13" ht="17.25" x14ac:dyDescent="0.25">
      <c r="B350" s="12"/>
      <c r="C350" s="420"/>
      <c r="D350" s="5"/>
      <c r="E350" s="5"/>
      <c r="F350" s="226"/>
      <c r="G350" s="226"/>
      <c r="H350" s="6"/>
      <c r="I350" s="5"/>
      <c r="J350" s="4"/>
      <c r="K350" s="4"/>
      <c r="L350" s="7"/>
      <c r="M350" s="50"/>
    </row>
    <row r="351" spans="2:13" ht="17.25" x14ac:dyDescent="0.25">
      <c r="B351" s="12"/>
      <c r="C351" s="420"/>
      <c r="D351" s="5"/>
      <c r="E351" s="5"/>
      <c r="F351" s="226"/>
      <c r="G351" s="226"/>
      <c r="H351" s="6"/>
      <c r="I351" s="5"/>
      <c r="J351" s="4"/>
      <c r="K351" s="4"/>
      <c r="L351" s="7"/>
      <c r="M351" s="50"/>
    </row>
    <row r="352" spans="2:13" ht="17.25" x14ac:dyDescent="0.25">
      <c r="B352" s="12"/>
      <c r="C352" s="420"/>
      <c r="D352" s="5"/>
      <c r="E352" s="5"/>
      <c r="F352" s="226"/>
      <c r="G352" s="226"/>
      <c r="H352" s="6"/>
      <c r="I352" s="5"/>
      <c r="J352" s="4"/>
      <c r="K352" s="4"/>
      <c r="L352" s="7"/>
      <c r="M352" s="50"/>
    </row>
    <row r="353" spans="2:13" ht="17.25" x14ac:dyDescent="0.25">
      <c r="B353" s="12"/>
      <c r="C353" s="420"/>
      <c r="D353" s="5"/>
      <c r="E353" s="5"/>
      <c r="F353" s="226"/>
      <c r="G353" s="226"/>
      <c r="H353" s="6"/>
      <c r="I353" s="5"/>
      <c r="J353" s="4"/>
      <c r="K353" s="4"/>
      <c r="L353" s="7"/>
      <c r="M353" s="50"/>
    </row>
    <row r="354" spans="2:13" ht="17.25" x14ac:dyDescent="0.25">
      <c r="B354" s="12"/>
      <c r="C354" s="420"/>
      <c r="D354" s="5"/>
      <c r="E354" s="5"/>
      <c r="F354" s="226"/>
      <c r="G354" s="226"/>
      <c r="H354" s="6"/>
      <c r="I354" s="5"/>
      <c r="J354" s="4"/>
      <c r="K354" s="4"/>
      <c r="L354" s="7"/>
      <c r="M354" s="50"/>
    </row>
    <row r="355" spans="2:13" ht="17.25" x14ac:dyDescent="0.25">
      <c r="B355" s="12"/>
      <c r="C355" s="420"/>
      <c r="D355" s="5"/>
      <c r="E355" s="5"/>
      <c r="F355" s="226"/>
      <c r="G355" s="226"/>
      <c r="H355" s="6"/>
      <c r="I355" s="5"/>
      <c r="J355" s="4"/>
      <c r="K355" s="4"/>
      <c r="L355" s="7"/>
      <c r="M355" s="50"/>
    </row>
    <row r="356" spans="2:13" ht="17.25" x14ac:dyDescent="0.25">
      <c r="B356" s="12"/>
      <c r="C356" s="420"/>
      <c r="D356" s="5"/>
      <c r="E356" s="5"/>
      <c r="F356" s="226"/>
      <c r="G356" s="226"/>
      <c r="H356" s="6"/>
      <c r="I356" s="5"/>
      <c r="J356" s="4"/>
      <c r="K356" s="4"/>
      <c r="L356" s="7"/>
      <c r="M356" s="50"/>
    </row>
    <row r="357" spans="2:13" ht="17.25" x14ac:dyDescent="0.25">
      <c r="B357" s="12"/>
      <c r="C357" s="420"/>
      <c r="D357" s="5"/>
      <c r="E357" s="5"/>
      <c r="F357" s="226"/>
      <c r="G357" s="226"/>
      <c r="H357" s="6"/>
      <c r="I357" s="5"/>
      <c r="J357" s="4"/>
      <c r="K357" s="4"/>
      <c r="L357" s="7"/>
      <c r="M357" s="50"/>
    </row>
    <row r="358" spans="2:13" ht="17.25" x14ac:dyDescent="0.25">
      <c r="B358" s="12"/>
      <c r="C358" s="420"/>
      <c r="D358" s="5"/>
      <c r="E358" s="5"/>
      <c r="F358" s="226"/>
      <c r="G358" s="226"/>
      <c r="H358" s="6"/>
      <c r="I358" s="5"/>
      <c r="J358" s="4"/>
      <c r="K358" s="4"/>
      <c r="L358" s="7"/>
      <c r="M358" s="50"/>
    </row>
    <row r="359" spans="2:13" ht="17.25" x14ac:dyDescent="0.25">
      <c r="B359" s="12"/>
      <c r="C359" s="420"/>
      <c r="D359" s="5"/>
      <c r="E359" s="5"/>
      <c r="F359" s="226"/>
      <c r="G359" s="226"/>
      <c r="H359" s="6"/>
      <c r="I359" s="5"/>
      <c r="J359" s="4"/>
      <c r="K359" s="4"/>
      <c r="L359" s="7"/>
      <c r="M359" s="50"/>
    </row>
    <row r="360" spans="2:13" ht="17.25" x14ac:dyDescent="0.25">
      <c r="B360" s="12"/>
      <c r="C360" s="420"/>
      <c r="D360" s="5"/>
      <c r="E360" s="5"/>
      <c r="F360" s="226"/>
      <c r="G360" s="226"/>
      <c r="H360" s="6"/>
      <c r="I360" s="5"/>
      <c r="J360" s="4"/>
      <c r="K360" s="4"/>
      <c r="L360" s="7"/>
      <c r="M360" s="50"/>
    </row>
    <row r="361" spans="2:13" ht="17.25" x14ac:dyDescent="0.25">
      <c r="B361" s="12"/>
      <c r="C361" s="420"/>
      <c r="D361" s="5"/>
      <c r="E361" s="5"/>
      <c r="F361" s="226"/>
      <c r="G361" s="226"/>
      <c r="H361" s="6"/>
      <c r="I361" s="5"/>
      <c r="J361" s="4"/>
      <c r="K361" s="4"/>
      <c r="L361" s="7"/>
      <c r="M361" s="50"/>
    </row>
    <row r="362" spans="2:13" ht="17.25" x14ac:dyDescent="0.25">
      <c r="B362" s="12"/>
      <c r="C362" s="420"/>
      <c r="D362" s="5"/>
      <c r="E362" s="5"/>
      <c r="F362" s="226"/>
      <c r="G362" s="226"/>
      <c r="H362" s="6"/>
      <c r="I362" s="5"/>
      <c r="J362" s="4"/>
      <c r="K362" s="4"/>
      <c r="L362" s="7"/>
      <c r="M362" s="50"/>
    </row>
    <row r="363" spans="2:13" ht="17.25" x14ac:dyDescent="0.25">
      <c r="B363" s="12"/>
      <c r="C363" s="420"/>
      <c r="D363" s="5"/>
      <c r="E363" s="5"/>
      <c r="F363" s="226"/>
      <c r="G363" s="226"/>
      <c r="H363" s="6"/>
      <c r="I363" s="5"/>
      <c r="J363" s="4"/>
      <c r="K363" s="4"/>
      <c r="L363" s="7"/>
      <c r="M363" s="50"/>
    </row>
    <row r="364" spans="2:13" ht="17.25" x14ac:dyDescent="0.25">
      <c r="B364" s="12"/>
      <c r="C364" s="420"/>
      <c r="D364" s="5"/>
      <c r="E364" s="5"/>
      <c r="F364" s="226"/>
      <c r="G364" s="226"/>
      <c r="H364" s="6"/>
      <c r="I364" s="5"/>
      <c r="J364" s="4"/>
      <c r="K364" s="4"/>
      <c r="L364" s="7"/>
      <c r="M364" s="50"/>
    </row>
    <row r="365" spans="2:13" ht="17.25" x14ac:dyDescent="0.25">
      <c r="B365" s="12"/>
      <c r="C365" s="420"/>
      <c r="D365" s="5"/>
      <c r="E365" s="5"/>
      <c r="F365" s="226"/>
      <c r="G365" s="226"/>
      <c r="H365" s="6"/>
      <c r="I365" s="5"/>
      <c r="J365" s="4"/>
      <c r="K365" s="4"/>
      <c r="L365" s="7"/>
      <c r="M365" s="50"/>
    </row>
    <row r="366" spans="2:13" ht="17.25" x14ac:dyDescent="0.25">
      <c r="B366" s="12"/>
      <c r="C366" s="420"/>
      <c r="D366" s="5"/>
      <c r="E366" s="5"/>
      <c r="F366" s="226"/>
      <c r="G366" s="226"/>
      <c r="H366" s="6"/>
      <c r="I366" s="5"/>
      <c r="J366" s="4"/>
      <c r="K366" s="4"/>
      <c r="L366" s="7"/>
      <c r="M366" s="50"/>
    </row>
    <row r="367" spans="2:13" ht="17.25" x14ac:dyDescent="0.25">
      <c r="B367" s="12"/>
      <c r="C367" s="420"/>
      <c r="D367" s="5"/>
      <c r="E367" s="5"/>
      <c r="F367" s="226"/>
      <c r="G367" s="226"/>
      <c r="H367" s="6"/>
      <c r="I367" s="5"/>
      <c r="J367" s="4"/>
      <c r="K367" s="4"/>
      <c r="L367" s="7"/>
      <c r="M367" s="50"/>
    </row>
    <row r="368" spans="2:13" ht="17.25" x14ac:dyDescent="0.25">
      <c r="B368" s="12"/>
      <c r="C368" s="420"/>
      <c r="D368" s="5"/>
      <c r="E368" s="5"/>
      <c r="F368" s="226"/>
      <c r="G368" s="226"/>
      <c r="H368" s="6"/>
      <c r="I368" s="5"/>
      <c r="J368" s="4"/>
      <c r="K368" s="4"/>
      <c r="L368" s="7"/>
      <c r="M368" s="50"/>
    </row>
    <row r="369" spans="2:13" ht="17.25" x14ac:dyDescent="0.25">
      <c r="B369" s="12"/>
      <c r="C369" s="420"/>
      <c r="D369" s="5"/>
      <c r="E369" s="5"/>
      <c r="F369" s="226"/>
      <c r="G369" s="226"/>
      <c r="H369" s="6"/>
      <c r="I369" s="5"/>
      <c r="J369" s="4"/>
      <c r="K369" s="4"/>
      <c r="L369" s="7"/>
      <c r="M369" s="50"/>
    </row>
    <row r="370" spans="2:13" ht="17.25" x14ac:dyDescent="0.25">
      <c r="B370" s="12"/>
      <c r="C370" s="420"/>
      <c r="D370" s="5"/>
      <c r="E370" s="5"/>
      <c r="F370" s="226"/>
      <c r="G370" s="226"/>
      <c r="H370" s="6"/>
      <c r="I370" s="5"/>
      <c r="J370" s="4"/>
      <c r="K370" s="4"/>
      <c r="L370" s="7"/>
      <c r="M370" s="50"/>
    </row>
    <row r="371" spans="2:13" ht="17.25" x14ac:dyDescent="0.25">
      <c r="B371" s="12"/>
      <c r="C371" s="420"/>
      <c r="D371" s="5"/>
      <c r="E371" s="5"/>
      <c r="F371" s="226"/>
      <c r="G371" s="226"/>
      <c r="H371" s="6"/>
      <c r="I371" s="5"/>
      <c r="J371" s="4"/>
      <c r="K371" s="4"/>
      <c r="L371" s="7"/>
      <c r="M371" s="50"/>
    </row>
    <row r="372" spans="2:13" ht="17.25" x14ac:dyDescent="0.25">
      <c r="B372" s="12"/>
      <c r="C372" s="420"/>
      <c r="D372" s="5"/>
      <c r="E372" s="5"/>
      <c r="F372" s="226"/>
      <c r="G372" s="226"/>
      <c r="H372" s="6"/>
      <c r="I372" s="5"/>
      <c r="J372" s="4"/>
      <c r="K372" s="4"/>
      <c r="L372" s="7"/>
      <c r="M372" s="50"/>
    </row>
    <row r="373" spans="2:13" ht="17.25" x14ac:dyDescent="0.25">
      <c r="B373" s="12"/>
      <c r="C373" s="420"/>
      <c r="D373" s="5"/>
      <c r="E373" s="5"/>
      <c r="F373" s="226"/>
      <c r="G373" s="226"/>
      <c r="H373" s="6"/>
      <c r="I373" s="5"/>
      <c r="J373" s="4"/>
      <c r="K373" s="4"/>
      <c r="L373" s="7"/>
      <c r="M373" s="50"/>
    </row>
    <row r="374" spans="2:13" ht="17.25" x14ac:dyDescent="0.25">
      <c r="B374" s="12"/>
      <c r="C374" s="420"/>
      <c r="D374" s="5"/>
      <c r="E374" s="5"/>
      <c r="F374" s="226"/>
      <c r="G374" s="226"/>
      <c r="H374" s="6"/>
      <c r="I374" s="5"/>
      <c r="J374" s="4"/>
      <c r="K374" s="4"/>
      <c r="L374" s="7"/>
      <c r="M374" s="50"/>
    </row>
    <row r="375" spans="2:13" ht="17.25" x14ac:dyDescent="0.25">
      <c r="B375" s="12"/>
      <c r="C375" s="420"/>
      <c r="D375" s="5"/>
      <c r="E375" s="5"/>
      <c r="F375" s="226"/>
      <c r="G375" s="226"/>
      <c r="H375" s="6"/>
      <c r="I375" s="5"/>
      <c r="J375" s="4"/>
      <c r="K375" s="4"/>
      <c r="L375" s="7"/>
      <c r="M375" s="50"/>
    </row>
    <row r="376" spans="2:13" ht="17.25" x14ac:dyDescent="0.25">
      <c r="B376" s="12"/>
      <c r="C376" s="420"/>
      <c r="D376" s="5"/>
      <c r="E376" s="5"/>
      <c r="F376" s="226"/>
      <c r="G376" s="226"/>
      <c r="H376" s="6"/>
      <c r="I376" s="5"/>
      <c r="J376" s="4"/>
      <c r="K376" s="4"/>
      <c r="L376" s="7"/>
      <c r="M376" s="50"/>
    </row>
    <row r="377" spans="2:13" ht="17.25" x14ac:dyDescent="0.25">
      <c r="B377" s="12"/>
      <c r="C377" s="420"/>
      <c r="D377" s="5"/>
      <c r="E377" s="5"/>
      <c r="F377" s="226"/>
      <c r="G377" s="226"/>
      <c r="H377" s="6"/>
      <c r="I377" s="5"/>
      <c r="J377" s="4"/>
      <c r="K377" s="4"/>
      <c r="L377" s="7"/>
      <c r="M377" s="50"/>
    </row>
    <row r="378" spans="2:13" ht="17.25" x14ac:dyDescent="0.25">
      <c r="B378" s="12"/>
      <c r="C378" s="420"/>
      <c r="D378" s="5"/>
      <c r="E378" s="5"/>
      <c r="F378" s="226"/>
      <c r="G378" s="226"/>
      <c r="H378" s="6"/>
      <c r="I378" s="5"/>
      <c r="J378" s="4"/>
      <c r="K378" s="4"/>
      <c r="L378" s="7"/>
      <c r="M378" s="50"/>
    </row>
    <row r="379" spans="2:13" ht="17.25" x14ac:dyDescent="0.25">
      <c r="B379" s="12"/>
      <c r="C379" s="420"/>
      <c r="D379" s="5"/>
      <c r="E379" s="5"/>
      <c r="F379" s="226"/>
      <c r="G379" s="226"/>
      <c r="H379" s="6"/>
      <c r="I379" s="5"/>
      <c r="J379" s="4"/>
      <c r="K379" s="4"/>
      <c r="L379" s="7"/>
      <c r="M379" s="50"/>
    </row>
    <row r="380" spans="2:13" ht="17.25" x14ac:dyDescent="0.25">
      <c r="B380" s="12"/>
      <c r="C380" s="420"/>
      <c r="D380" s="5"/>
      <c r="E380" s="5"/>
      <c r="F380" s="226"/>
      <c r="G380" s="226"/>
      <c r="H380" s="6"/>
      <c r="I380" s="5"/>
      <c r="J380" s="4"/>
      <c r="K380" s="4"/>
      <c r="L380" s="7"/>
      <c r="M380" s="50"/>
    </row>
    <row r="381" spans="2:13" ht="17.25" x14ac:dyDescent="0.25">
      <c r="B381" s="12"/>
      <c r="C381" s="420"/>
      <c r="D381" s="5"/>
      <c r="E381" s="5"/>
      <c r="F381" s="226"/>
      <c r="G381" s="226"/>
      <c r="H381" s="6"/>
      <c r="I381" s="5"/>
      <c r="J381" s="4"/>
      <c r="K381" s="4"/>
      <c r="L381" s="7"/>
      <c r="M381" s="50"/>
    </row>
    <row r="382" spans="2:13" ht="17.25" x14ac:dyDescent="0.25">
      <c r="B382" s="12"/>
      <c r="C382" s="420"/>
      <c r="D382" s="5"/>
      <c r="E382" s="5"/>
      <c r="F382" s="226"/>
      <c r="G382" s="226"/>
      <c r="H382" s="6"/>
      <c r="I382" s="5"/>
      <c r="J382" s="4"/>
      <c r="K382" s="4"/>
      <c r="L382" s="7"/>
      <c r="M382" s="50"/>
    </row>
    <row r="383" spans="2:13" ht="17.25" x14ac:dyDescent="0.25">
      <c r="B383" s="12"/>
      <c r="C383" s="420"/>
      <c r="D383" s="5"/>
      <c r="E383" s="5"/>
      <c r="F383" s="226"/>
      <c r="G383" s="226"/>
      <c r="H383" s="6"/>
      <c r="I383" s="5"/>
      <c r="J383" s="4"/>
      <c r="K383" s="4"/>
      <c r="L383" s="7"/>
      <c r="M383" s="50"/>
    </row>
    <row r="384" spans="2:13" ht="17.25" x14ac:dyDescent="0.25">
      <c r="B384" s="12"/>
      <c r="C384" s="420"/>
      <c r="D384" s="5"/>
      <c r="E384" s="5"/>
      <c r="F384" s="226"/>
      <c r="G384" s="226"/>
      <c r="H384" s="6"/>
      <c r="I384" s="5"/>
      <c r="J384" s="4"/>
      <c r="K384" s="4"/>
      <c r="L384" s="7"/>
      <c r="M384" s="50"/>
    </row>
    <row r="385" spans="2:13" ht="17.25" x14ac:dyDescent="0.25">
      <c r="B385" s="12"/>
      <c r="C385" s="420"/>
      <c r="D385" s="5"/>
      <c r="E385" s="5"/>
      <c r="F385" s="226"/>
      <c r="G385" s="226"/>
      <c r="H385" s="6"/>
      <c r="I385" s="5"/>
      <c r="J385" s="4"/>
      <c r="K385" s="4"/>
      <c r="L385" s="7"/>
      <c r="M385" s="50"/>
    </row>
    <row r="386" spans="2:13" ht="17.25" x14ac:dyDescent="0.25">
      <c r="B386" s="12"/>
      <c r="C386" s="420"/>
      <c r="D386" s="5"/>
      <c r="E386" s="5"/>
      <c r="F386" s="226"/>
      <c r="G386" s="226"/>
      <c r="H386" s="6"/>
      <c r="I386" s="5"/>
      <c r="J386" s="4"/>
      <c r="K386" s="4"/>
      <c r="L386" s="7"/>
      <c r="M386" s="50"/>
    </row>
    <row r="387" spans="2:13" ht="17.25" x14ac:dyDescent="0.25">
      <c r="B387" s="12"/>
      <c r="C387" s="420"/>
      <c r="D387" s="5"/>
      <c r="E387" s="5"/>
      <c r="F387" s="226"/>
      <c r="G387" s="226"/>
      <c r="H387" s="6"/>
      <c r="I387" s="5"/>
      <c r="J387" s="4"/>
      <c r="K387" s="4"/>
      <c r="L387" s="7"/>
      <c r="M387" s="50"/>
    </row>
    <row r="388" spans="2:13" ht="17.25" x14ac:dyDescent="0.25">
      <c r="B388" s="12"/>
      <c r="C388" s="420"/>
      <c r="D388" s="5"/>
      <c r="E388" s="5"/>
      <c r="F388" s="226"/>
      <c r="G388" s="226"/>
      <c r="H388" s="6"/>
      <c r="I388" s="5"/>
      <c r="J388" s="4"/>
      <c r="K388" s="4"/>
      <c r="L388" s="7"/>
      <c r="M388" s="50"/>
    </row>
    <row r="389" spans="2:13" ht="17.25" x14ac:dyDescent="0.25">
      <c r="B389" s="12"/>
      <c r="C389" s="420"/>
      <c r="D389" s="5"/>
      <c r="E389" s="5"/>
      <c r="F389" s="226"/>
      <c r="G389" s="226"/>
      <c r="H389" s="6"/>
      <c r="I389" s="5"/>
      <c r="J389" s="4"/>
      <c r="K389" s="4"/>
      <c r="L389" s="7"/>
      <c r="M389" s="50"/>
    </row>
    <row r="390" spans="2:13" ht="17.25" x14ac:dyDescent="0.25">
      <c r="B390" s="12"/>
      <c r="C390" s="420"/>
      <c r="D390" s="5"/>
      <c r="E390" s="5"/>
      <c r="F390" s="226"/>
      <c r="G390" s="226"/>
      <c r="H390" s="6"/>
      <c r="I390" s="5"/>
      <c r="J390" s="4"/>
      <c r="K390" s="4"/>
      <c r="L390" s="7"/>
      <c r="M390" s="50"/>
    </row>
    <row r="391" spans="2:13" ht="17.25" x14ac:dyDescent="0.25">
      <c r="B391" s="12"/>
      <c r="C391" s="420"/>
      <c r="D391" s="5"/>
      <c r="E391" s="5"/>
      <c r="F391" s="226"/>
      <c r="G391" s="226"/>
      <c r="H391" s="6"/>
      <c r="I391" s="5"/>
      <c r="J391" s="4"/>
      <c r="K391" s="4"/>
      <c r="L391" s="7"/>
      <c r="M391" s="50"/>
    </row>
    <row r="392" spans="2:13" ht="17.25" x14ac:dyDescent="0.25">
      <c r="B392" s="12"/>
      <c r="C392" s="420"/>
      <c r="D392" s="5"/>
      <c r="E392" s="5"/>
      <c r="F392" s="226"/>
      <c r="G392" s="226"/>
      <c r="H392" s="6"/>
      <c r="I392" s="5"/>
      <c r="J392" s="4"/>
      <c r="K392" s="4"/>
      <c r="L392" s="7"/>
      <c r="M392" s="50"/>
    </row>
    <row r="393" spans="2:13" ht="17.25" x14ac:dyDescent="0.25">
      <c r="B393" s="12"/>
      <c r="C393" s="420"/>
      <c r="D393" s="5"/>
      <c r="E393" s="5"/>
      <c r="F393" s="226"/>
      <c r="G393" s="226"/>
      <c r="H393" s="6"/>
      <c r="I393" s="5"/>
      <c r="J393" s="4"/>
      <c r="K393" s="4"/>
      <c r="L393" s="7"/>
      <c r="M393" s="50"/>
    </row>
    <row r="394" spans="2:13" ht="17.25" x14ac:dyDescent="0.25">
      <c r="B394" s="12"/>
      <c r="C394" s="420"/>
      <c r="D394" s="5"/>
      <c r="E394" s="5"/>
      <c r="F394" s="226"/>
      <c r="G394" s="226"/>
      <c r="H394" s="6"/>
      <c r="I394" s="5"/>
      <c r="J394" s="4"/>
      <c r="K394" s="4"/>
      <c r="L394" s="7"/>
      <c r="M394" s="50"/>
    </row>
    <row r="395" spans="2:13" ht="17.25" x14ac:dyDescent="0.25">
      <c r="B395" s="12"/>
      <c r="C395" s="420"/>
      <c r="D395" s="5"/>
      <c r="E395" s="5"/>
      <c r="F395" s="226"/>
      <c r="G395" s="226"/>
      <c r="H395" s="6"/>
      <c r="I395" s="5"/>
      <c r="J395" s="4"/>
      <c r="K395" s="4"/>
      <c r="L395" s="7"/>
      <c r="M395" s="50"/>
    </row>
    <row r="396" spans="2:13" ht="17.25" x14ac:dyDescent="0.25">
      <c r="B396" s="12"/>
      <c r="C396" s="420"/>
      <c r="D396" s="5"/>
      <c r="E396" s="5"/>
      <c r="F396" s="226"/>
      <c r="G396" s="226"/>
      <c r="H396" s="6"/>
      <c r="I396" s="5"/>
      <c r="J396" s="4"/>
      <c r="K396" s="4"/>
      <c r="L396" s="7"/>
      <c r="M396" s="50"/>
    </row>
    <row r="397" spans="2:13" ht="17.25" x14ac:dyDescent="0.25">
      <c r="B397" s="12"/>
      <c r="C397" s="420"/>
      <c r="D397" s="5"/>
      <c r="E397" s="5"/>
      <c r="F397" s="226"/>
      <c r="G397" s="226"/>
      <c r="H397" s="6"/>
      <c r="I397" s="5"/>
      <c r="J397" s="4"/>
      <c r="K397" s="4"/>
      <c r="L397" s="7"/>
      <c r="M397" s="50"/>
    </row>
    <row r="398" spans="2:13" ht="17.25" x14ac:dyDescent="0.25">
      <c r="B398" s="12"/>
      <c r="C398" s="420"/>
      <c r="D398" s="5"/>
      <c r="E398" s="5"/>
      <c r="F398" s="226"/>
      <c r="G398" s="226"/>
      <c r="H398" s="6"/>
      <c r="I398" s="5"/>
      <c r="J398" s="4"/>
      <c r="K398" s="4"/>
      <c r="L398" s="7"/>
      <c r="M398" s="50"/>
    </row>
    <row r="399" spans="2:13" ht="17.25" x14ac:dyDescent="0.25">
      <c r="B399" s="12"/>
      <c r="C399" s="420"/>
      <c r="D399" s="5"/>
      <c r="E399" s="5"/>
      <c r="F399" s="226"/>
      <c r="G399" s="226"/>
      <c r="H399" s="6"/>
      <c r="I399" s="5"/>
      <c r="J399" s="4"/>
      <c r="K399" s="4"/>
      <c r="L399" s="7"/>
      <c r="M399" s="50"/>
    </row>
    <row r="400" spans="2:13" ht="17.25" x14ac:dyDescent="0.25">
      <c r="B400" s="12"/>
      <c r="C400" s="420"/>
      <c r="D400" s="5"/>
      <c r="E400" s="5"/>
      <c r="F400" s="226"/>
      <c r="G400" s="226"/>
      <c r="H400" s="6"/>
      <c r="I400" s="5"/>
      <c r="J400" s="4"/>
      <c r="K400" s="4"/>
      <c r="L400" s="7"/>
      <c r="M400" s="50"/>
    </row>
    <row r="401" spans="2:13" ht="17.25" x14ac:dyDescent="0.25">
      <c r="B401" s="12"/>
      <c r="C401" s="420"/>
      <c r="D401" s="5"/>
      <c r="E401" s="5"/>
      <c r="F401" s="226"/>
      <c r="G401" s="226"/>
      <c r="H401" s="6"/>
      <c r="I401" s="5"/>
      <c r="J401" s="4"/>
      <c r="K401" s="4"/>
      <c r="L401" s="7"/>
      <c r="M401" s="50"/>
    </row>
    <row r="402" spans="2:13" ht="17.25" x14ac:dyDescent="0.25">
      <c r="B402" s="12"/>
      <c r="C402" s="420"/>
      <c r="D402" s="5"/>
      <c r="E402" s="5"/>
      <c r="F402" s="226"/>
      <c r="G402" s="226"/>
      <c r="H402" s="6"/>
      <c r="I402" s="5"/>
      <c r="J402" s="4"/>
      <c r="K402" s="4"/>
      <c r="L402" s="7"/>
      <c r="M402" s="50"/>
    </row>
    <row r="403" spans="2:13" ht="17.25" x14ac:dyDescent="0.25">
      <c r="B403" s="12"/>
      <c r="C403" s="420"/>
      <c r="D403" s="5"/>
      <c r="E403" s="5"/>
      <c r="F403" s="226"/>
      <c r="G403" s="226"/>
      <c r="H403" s="6"/>
      <c r="I403" s="5"/>
      <c r="J403" s="4"/>
      <c r="K403" s="4"/>
      <c r="L403" s="7"/>
      <c r="M403" s="50"/>
    </row>
    <row r="404" spans="2:13" ht="17.25" x14ac:dyDescent="0.25">
      <c r="B404" s="12"/>
      <c r="C404" s="420"/>
      <c r="D404" s="5"/>
      <c r="E404" s="5"/>
      <c r="F404" s="226"/>
      <c r="G404" s="226"/>
      <c r="H404" s="6"/>
      <c r="I404" s="5"/>
      <c r="J404" s="4"/>
      <c r="K404" s="4"/>
      <c r="L404" s="7"/>
      <c r="M404" s="50"/>
    </row>
    <row r="405" spans="2:13" ht="17.25" x14ac:dyDescent="0.25">
      <c r="B405" s="12"/>
      <c r="C405" s="420"/>
      <c r="D405" s="5"/>
      <c r="E405" s="5"/>
      <c r="F405" s="226"/>
      <c r="G405" s="226"/>
      <c r="H405" s="6"/>
      <c r="I405" s="5"/>
      <c r="J405" s="4"/>
      <c r="K405" s="4"/>
      <c r="L405" s="7"/>
      <c r="M405" s="50"/>
    </row>
    <row r="406" spans="2:13" ht="17.25" x14ac:dyDescent="0.25">
      <c r="B406" s="12"/>
      <c r="C406" s="420"/>
      <c r="D406" s="5"/>
      <c r="E406" s="5"/>
      <c r="F406" s="226"/>
      <c r="G406" s="226"/>
      <c r="H406" s="6"/>
      <c r="I406" s="5"/>
      <c r="J406" s="4"/>
      <c r="K406" s="4"/>
      <c r="L406" s="7"/>
      <c r="M406" s="50"/>
    </row>
    <row r="407" spans="2:13" ht="17.25" x14ac:dyDescent="0.25">
      <c r="B407" s="12"/>
      <c r="C407" s="420"/>
      <c r="D407" s="5"/>
      <c r="E407" s="5"/>
      <c r="F407" s="226"/>
      <c r="G407" s="226"/>
      <c r="H407" s="6"/>
      <c r="I407" s="5"/>
      <c r="J407" s="4"/>
      <c r="K407" s="4"/>
      <c r="L407" s="7"/>
      <c r="M407" s="50"/>
    </row>
    <row r="408" spans="2:13" ht="17.25" x14ac:dyDescent="0.25">
      <c r="B408" s="12"/>
      <c r="C408" s="420"/>
      <c r="D408" s="5"/>
      <c r="E408" s="5"/>
      <c r="F408" s="226"/>
      <c r="G408" s="226"/>
      <c r="H408" s="6"/>
      <c r="I408" s="5"/>
      <c r="J408" s="4"/>
      <c r="K408" s="4"/>
      <c r="L408" s="7"/>
      <c r="M408" s="50"/>
    </row>
    <row r="409" spans="2:13" ht="17.25" x14ac:dyDescent="0.25">
      <c r="B409" s="12"/>
      <c r="C409" s="420"/>
      <c r="D409" s="5"/>
      <c r="E409" s="5"/>
      <c r="F409" s="226"/>
      <c r="G409" s="226"/>
      <c r="H409" s="6"/>
      <c r="I409" s="5"/>
      <c r="J409" s="4"/>
      <c r="K409" s="4"/>
      <c r="L409" s="7"/>
      <c r="M409" s="50"/>
    </row>
    <row r="410" spans="2:13" ht="17.25" x14ac:dyDescent="0.25">
      <c r="B410" s="12"/>
      <c r="C410" s="420"/>
      <c r="D410" s="5"/>
      <c r="E410" s="5"/>
      <c r="F410" s="226"/>
      <c r="G410" s="226"/>
      <c r="H410" s="6"/>
      <c r="I410" s="5"/>
      <c r="J410" s="4"/>
      <c r="K410" s="4"/>
      <c r="L410" s="7"/>
      <c r="M410" s="50"/>
    </row>
    <row r="411" spans="2:13" ht="17.25" x14ac:dyDescent="0.25">
      <c r="B411" s="12"/>
      <c r="C411" s="420"/>
      <c r="D411" s="5"/>
      <c r="E411" s="5"/>
      <c r="F411" s="226"/>
      <c r="G411" s="226"/>
      <c r="H411" s="6"/>
      <c r="I411" s="5"/>
      <c r="J411" s="4"/>
      <c r="K411" s="4"/>
      <c r="L411" s="7"/>
      <c r="M411" s="50"/>
    </row>
    <row r="412" spans="2:13" ht="17.25" x14ac:dyDescent="0.25">
      <c r="B412" s="12"/>
      <c r="C412" s="420"/>
      <c r="D412" s="5"/>
      <c r="E412" s="5"/>
      <c r="F412" s="226"/>
      <c r="G412" s="226"/>
      <c r="H412" s="6"/>
      <c r="I412" s="5"/>
      <c r="J412" s="4"/>
      <c r="K412" s="4"/>
      <c r="L412" s="7"/>
      <c r="M412" s="50"/>
    </row>
    <row r="413" spans="2:13" ht="17.25" x14ac:dyDescent="0.25">
      <c r="B413" s="12"/>
      <c r="C413" s="420"/>
      <c r="D413" s="5"/>
      <c r="E413" s="5"/>
      <c r="F413" s="226"/>
      <c r="G413" s="226"/>
      <c r="H413" s="6"/>
      <c r="I413" s="5"/>
      <c r="J413" s="4"/>
      <c r="K413" s="4"/>
      <c r="L413" s="7"/>
      <c r="M413" s="50"/>
    </row>
    <row r="414" spans="2:13" ht="17.25" x14ac:dyDescent="0.25">
      <c r="B414" s="12"/>
      <c r="C414" s="420"/>
      <c r="D414" s="5"/>
      <c r="E414" s="5"/>
      <c r="F414" s="226"/>
      <c r="G414" s="226"/>
      <c r="H414" s="6"/>
      <c r="I414" s="5"/>
      <c r="J414" s="4"/>
      <c r="K414" s="4"/>
      <c r="L414" s="7"/>
      <c r="M414" s="50"/>
    </row>
    <row r="415" spans="2:13" ht="17.25" x14ac:dyDescent="0.25">
      <c r="B415" s="12"/>
      <c r="C415" s="420"/>
      <c r="D415" s="5"/>
      <c r="E415" s="5"/>
      <c r="F415" s="226"/>
      <c r="G415" s="226"/>
      <c r="H415" s="6"/>
      <c r="I415" s="5"/>
      <c r="J415" s="4"/>
      <c r="K415" s="4"/>
      <c r="L415" s="7"/>
      <c r="M415" s="50"/>
    </row>
    <row r="416" spans="2:13" ht="17.25" x14ac:dyDescent="0.25">
      <c r="B416" s="12"/>
      <c r="C416" s="420"/>
      <c r="D416" s="5"/>
      <c r="E416" s="5"/>
      <c r="F416" s="226"/>
      <c r="G416" s="226"/>
      <c r="H416" s="6"/>
      <c r="I416" s="5"/>
      <c r="J416" s="4"/>
      <c r="K416" s="4"/>
      <c r="L416" s="7"/>
      <c r="M416" s="50"/>
    </row>
    <row r="417" spans="2:13" ht="17.25" x14ac:dyDescent="0.25">
      <c r="B417" s="12"/>
      <c r="C417" s="420"/>
      <c r="D417" s="5"/>
      <c r="E417" s="5"/>
      <c r="F417" s="226"/>
      <c r="G417" s="226"/>
      <c r="H417" s="6"/>
      <c r="I417" s="5"/>
      <c r="J417" s="4"/>
      <c r="K417" s="4"/>
      <c r="L417" s="7"/>
      <c r="M417" s="50"/>
    </row>
    <row r="418" spans="2:13" ht="17.25" x14ac:dyDescent="0.25">
      <c r="B418" s="12"/>
      <c r="C418" s="420"/>
      <c r="D418" s="5"/>
      <c r="E418" s="5"/>
      <c r="F418" s="226"/>
      <c r="G418" s="226"/>
      <c r="H418" s="6"/>
      <c r="I418" s="5"/>
      <c r="J418" s="4"/>
      <c r="K418" s="4"/>
      <c r="L418" s="7"/>
      <c r="M418" s="50"/>
    </row>
    <row r="419" spans="2:13" ht="17.25" x14ac:dyDescent="0.25">
      <c r="B419" s="12"/>
      <c r="C419" s="420"/>
      <c r="D419" s="5"/>
      <c r="E419" s="5"/>
      <c r="F419" s="226"/>
      <c r="G419" s="226"/>
      <c r="H419" s="6"/>
      <c r="I419" s="5"/>
      <c r="J419" s="4"/>
      <c r="K419" s="4"/>
      <c r="L419" s="7"/>
      <c r="M419" s="50"/>
    </row>
    <row r="420" spans="2:13" ht="17.25" x14ac:dyDescent="0.25">
      <c r="B420" s="12"/>
      <c r="C420" s="420"/>
      <c r="D420" s="5"/>
      <c r="E420" s="5"/>
      <c r="F420" s="226"/>
      <c r="G420" s="226"/>
      <c r="H420" s="6"/>
      <c r="I420" s="5"/>
      <c r="J420" s="4"/>
      <c r="K420" s="4"/>
      <c r="L420" s="7"/>
      <c r="M420" s="50"/>
    </row>
    <row r="421" spans="2:13" ht="17.25" x14ac:dyDescent="0.25">
      <c r="B421" s="12"/>
      <c r="C421" s="420"/>
      <c r="D421" s="5"/>
      <c r="E421" s="5"/>
      <c r="F421" s="226"/>
      <c r="G421" s="226"/>
      <c r="H421" s="6"/>
      <c r="I421" s="5"/>
      <c r="J421" s="4"/>
      <c r="K421" s="4"/>
      <c r="L421" s="7"/>
      <c r="M421" s="50"/>
    </row>
    <row r="422" spans="2:13" ht="17.25" x14ac:dyDescent="0.25">
      <c r="B422" s="12"/>
      <c r="C422" s="420"/>
      <c r="D422" s="5"/>
      <c r="E422" s="5"/>
      <c r="F422" s="226"/>
      <c r="G422" s="226"/>
      <c r="H422" s="6"/>
      <c r="I422" s="5"/>
      <c r="J422" s="4"/>
      <c r="K422" s="4"/>
      <c r="L422" s="7"/>
      <c r="M422" s="50"/>
    </row>
    <row r="423" spans="2:13" ht="17.25" x14ac:dyDescent="0.25">
      <c r="B423" s="12"/>
      <c r="C423" s="420"/>
      <c r="D423" s="5"/>
      <c r="E423" s="5"/>
      <c r="F423" s="226"/>
      <c r="G423" s="226"/>
      <c r="H423" s="6"/>
      <c r="I423" s="5"/>
      <c r="J423" s="4"/>
      <c r="K423" s="4"/>
      <c r="L423" s="7"/>
      <c r="M423" s="50"/>
    </row>
    <row r="424" spans="2:13" ht="17.25" x14ac:dyDescent="0.25">
      <c r="B424" s="12"/>
      <c r="C424" s="420"/>
      <c r="D424" s="5"/>
      <c r="E424" s="5"/>
      <c r="F424" s="226"/>
      <c r="G424" s="226"/>
      <c r="H424" s="6"/>
      <c r="I424" s="5"/>
      <c r="J424" s="4"/>
      <c r="K424" s="4"/>
      <c r="L424" s="7"/>
      <c r="M424" s="50"/>
    </row>
    <row r="425" spans="2:13" ht="17.25" x14ac:dyDescent="0.25">
      <c r="B425" s="12"/>
      <c r="C425" s="420"/>
      <c r="D425" s="5"/>
      <c r="E425" s="5"/>
      <c r="F425" s="226"/>
      <c r="G425" s="226"/>
      <c r="H425" s="6"/>
      <c r="I425" s="5"/>
      <c r="J425" s="4"/>
      <c r="K425" s="4"/>
      <c r="L425" s="7"/>
      <c r="M425" s="50"/>
    </row>
    <row r="426" spans="2:13" ht="17.25" x14ac:dyDescent="0.25">
      <c r="B426" s="12"/>
      <c r="C426" s="420"/>
      <c r="D426" s="5"/>
      <c r="E426" s="5"/>
      <c r="F426" s="226"/>
      <c r="G426" s="226"/>
      <c r="H426" s="6"/>
      <c r="I426" s="5"/>
      <c r="J426" s="4"/>
      <c r="K426" s="4"/>
      <c r="L426" s="7"/>
      <c r="M426" s="50"/>
    </row>
    <row r="427" spans="2:13" ht="17.25" x14ac:dyDescent="0.25">
      <c r="B427" s="12"/>
      <c r="C427" s="420"/>
      <c r="D427" s="5"/>
      <c r="E427" s="5"/>
      <c r="F427" s="226"/>
      <c r="G427" s="226"/>
      <c r="H427" s="6"/>
      <c r="I427" s="5"/>
      <c r="J427" s="4"/>
      <c r="K427" s="4"/>
      <c r="L427" s="7"/>
      <c r="M427" s="50"/>
    </row>
    <row r="428" spans="2:13" ht="17.25" x14ac:dyDescent="0.25">
      <c r="B428" s="12"/>
      <c r="C428" s="420"/>
      <c r="D428" s="5"/>
      <c r="E428" s="5"/>
      <c r="F428" s="226"/>
      <c r="G428" s="226"/>
      <c r="H428" s="6"/>
      <c r="I428" s="5"/>
      <c r="J428" s="4"/>
      <c r="K428" s="4"/>
      <c r="L428" s="7"/>
      <c r="M428" s="50"/>
    </row>
    <row r="429" spans="2:13" ht="17.25" x14ac:dyDescent="0.25">
      <c r="B429" s="12"/>
      <c r="C429" s="420"/>
      <c r="D429" s="5"/>
      <c r="E429" s="5"/>
      <c r="F429" s="226"/>
      <c r="G429" s="226"/>
      <c r="H429" s="6"/>
      <c r="I429" s="5"/>
      <c r="J429" s="4"/>
      <c r="K429" s="4"/>
      <c r="L429" s="7"/>
      <c r="M429" s="50"/>
    </row>
    <row r="430" spans="2:13" ht="17.25" x14ac:dyDescent="0.25">
      <c r="B430" s="12"/>
      <c r="C430" s="420"/>
      <c r="D430" s="5"/>
      <c r="E430" s="5"/>
      <c r="F430" s="226"/>
      <c r="G430" s="226"/>
      <c r="H430" s="6"/>
      <c r="I430" s="5"/>
      <c r="J430" s="4"/>
      <c r="K430" s="4"/>
      <c r="L430" s="7"/>
      <c r="M430" s="50"/>
    </row>
    <row r="431" spans="2:13" ht="17.25" x14ac:dyDescent="0.25">
      <c r="B431" s="12"/>
      <c r="C431" s="420"/>
      <c r="D431" s="5"/>
      <c r="E431" s="5"/>
      <c r="F431" s="226"/>
      <c r="G431" s="226"/>
      <c r="H431" s="6"/>
      <c r="I431" s="5"/>
      <c r="J431" s="4"/>
      <c r="K431" s="4"/>
      <c r="L431" s="7"/>
      <c r="M431" s="50"/>
    </row>
    <row r="432" spans="2:13" ht="17.25" x14ac:dyDescent="0.25">
      <c r="B432" s="12"/>
      <c r="C432" s="420"/>
      <c r="D432" s="5"/>
      <c r="E432" s="5"/>
      <c r="F432" s="226"/>
      <c r="G432" s="226"/>
      <c r="H432" s="6"/>
      <c r="I432" s="5"/>
      <c r="J432" s="4"/>
      <c r="K432" s="4"/>
      <c r="L432" s="7"/>
      <c r="M432" s="50"/>
    </row>
    <row r="433" spans="2:13" ht="17.25" x14ac:dyDescent="0.25">
      <c r="B433" s="12"/>
      <c r="C433" s="420"/>
      <c r="D433" s="5"/>
      <c r="E433" s="5"/>
      <c r="F433" s="226"/>
      <c r="G433" s="226"/>
      <c r="H433" s="6"/>
      <c r="I433" s="5"/>
      <c r="J433" s="4"/>
      <c r="K433" s="4"/>
      <c r="L433" s="7"/>
      <c r="M433" s="50"/>
    </row>
    <row r="434" spans="2:13" ht="17.25" x14ac:dyDescent="0.25">
      <c r="B434" s="12"/>
      <c r="C434" s="420"/>
      <c r="D434" s="5"/>
      <c r="E434" s="5"/>
      <c r="F434" s="226"/>
      <c r="G434" s="226"/>
      <c r="H434" s="6"/>
      <c r="I434" s="5"/>
      <c r="J434" s="4"/>
      <c r="K434" s="4"/>
      <c r="L434" s="7"/>
      <c r="M434" s="50"/>
    </row>
    <row r="435" spans="2:13" ht="17.25" x14ac:dyDescent="0.25">
      <c r="B435" s="12"/>
      <c r="C435" s="420"/>
      <c r="D435" s="5"/>
      <c r="E435" s="5"/>
      <c r="F435" s="226"/>
      <c r="G435" s="226"/>
      <c r="H435" s="6"/>
      <c r="I435" s="5"/>
      <c r="J435" s="4"/>
      <c r="K435" s="4"/>
      <c r="L435" s="7"/>
      <c r="M435" s="50"/>
    </row>
    <row r="436" spans="2:13" ht="17.25" x14ac:dyDescent="0.25">
      <c r="B436" s="12"/>
      <c r="C436" s="420"/>
      <c r="D436" s="5"/>
      <c r="E436" s="5"/>
      <c r="F436" s="226"/>
      <c r="G436" s="226"/>
      <c r="H436" s="6"/>
      <c r="I436" s="5"/>
      <c r="J436" s="4"/>
      <c r="K436" s="4"/>
      <c r="L436" s="7"/>
      <c r="M436" s="50"/>
    </row>
    <row r="437" spans="2:13" ht="17.25" x14ac:dyDescent="0.25">
      <c r="B437" s="12"/>
      <c r="C437" s="420"/>
      <c r="D437" s="5"/>
      <c r="E437" s="5"/>
      <c r="F437" s="226"/>
      <c r="G437" s="226"/>
      <c r="H437" s="6"/>
      <c r="I437" s="5"/>
      <c r="J437" s="4"/>
      <c r="K437" s="4"/>
      <c r="L437" s="7"/>
      <c r="M437" s="50"/>
    </row>
    <row r="438" spans="2:13" ht="17.25" x14ac:dyDescent="0.25">
      <c r="B438" s="12"/>
      <c r="C438" s="420"/>
      <c r="D438" s="5"/>
      <c r="E438" s="5"/>
      <c r="F438" s="226"/>
      <c r="G438" s="226"/>
      <c r="H438" s="6"/>
      <c r="I438" s="5"/>
      <c r="J438" s="4"/>
      <c r="K438" s="4"/>
      <c r="L438" s="7"/>
      <c r="M438" s="50"/>
    </row>
    <row r="439" spans="2:13" ht="17.25" x14ac:dyDescent="0.25">
      <c r="B439" s="12"/>
      <c r="C439" s="420"/>
      <c r="D439" s="5"/>
      <c r="E439" s="5"/>
      <c r="F439" s="226"/>
      <c r="G439" s="226"/>
      <c r="H439" s="6"/>
      <c r="I439" s="5"/>
      <c r="J439" s="4"/>
      <c r="K439" s="4"/>
      <c r="L439" s="7"/>
      <c r="M439" s="50"/>
    </row>
    <row r="440" spans="2:13" ht="17.25" x14ac:dyDescent="0.25">
      <c r="B440" s="12"/>
      <c r="C440" s="420"/>
      <c r="D440" s="5"/>
      <c r="E440" s="5"/>
      <c r="F440" s="226"/>
      <c r="G440" s="226"/>
      <c r="H440" s="6"/>
      <c r="I440" s="5"/>
      <c r="J440" s="4"/>
      <c r="K440" s="4"/>
      <c r="L440" s="7"/>
      <c r="M440" s="50"/>
    </row>
    <row r="441" spans="2:13" ht="17.25" x14ac:dyDescent="0.25">
      <c r="B441" s="12"/>
      <c r="C441" s="420"/>
      <c r="D441" s="5"/>
      <c r="E441" s="5"/>
      <c r="F441" s="226"/>
      <c r="G441" s="226"/>
      <c r="H441" s="6"/>
      <c r="I441" s="5"/>
      <c r="J441" s="4"/>
      <c r="K441" s="4"/>
      <c r="L441" s="7"/>
      <c r="M441" s="50"/>
    </row>
    <row r="442" spans="2:13" ht="17.25" x14ac:dyDescent="0.25">
      <c r="B442" s="12"/>
      <c r="C442" s="420"/>
      <c r="D442" s="5"/>
      <c r="E442" s="5"/>
      <c r="F442" s="226"/>
      <c r="G442" s="226"/>
      <c r="H442" s="6"/>
      <c r="I442" s="5"/>
      <c r="J442" s="4"/>
      <c r="K442" s="4"/>
      <c r="L442" s="7"/>
      <c r="M442" s="50"/>
    </row>
    <row r="443" spans="2:13" ht="17.25" x14ac:dyDescent="0.25">
      <c r="B443" s="12"/>
      <c r="C443" s="420"/>
      <c r="D443" s="5"/>
      <c r="E443" s="5"/>
      <c r="F443" s="226"/>
      <c r="G443" s="226"/>
      <c r="H443" s="6"/>
      <c r="I443" s="5"/>
      <c r="J443" s="4"/>
      <c r="K443" s="4"/>
      <c r="L443" s="7"/>
      <c r="M443" s="50"/>
    </row>
    <row r="444" spans="2:13" ht="17.25" x14ac:dyDescent="0.25">
      <c r="B444" s="12"/>
      <c r="C444" s="420"/>
      <c r="D444" s="5"/>
      <c r="E444" s="5"/>
      <c r="F444" s="226"/>
      <c r="G444" s="226"/>
      <c r="H444" s="6"/>
      <c r="I444" s="5"/>
      <c r="J444" s="4"/>
      <c r="K444" s="4"/>
      <c r="L444" s="7"/>
      <c r="M444" s="50"/>
    </row>
    <row r="445" spans="2:13" ht="17.25" x14ac:dyDescent="0.25">
      <c r="B445" s="12"/>
      <c r="C445" s="420"/>
      <c r="D445" s="5"/>
      <c r="E445" s="5"/>
      <c r="F445" s="226"/>
      <c r="G445" s="226"/>
      <c r="H445" s="6"/>
      <c r="I445" s="5"/>
      <c r="J445" s="4"/>
      <c r="K445" s="4"/>
      <c r="L445" s="7"/>
      <c r="M445" s="50"/>
    </row>
    <row r="446" spans="2:13" ht="17.25" x14ac:dyDescent="0.25">
      <c r="B446" s="12"/>
      <c r="C446" s="420"/>
      <c r="D446" s="5"/>
      <c r="E446" s="5"/>
      <c r="F446" s="226"/>
      <c r="G446" s="226"/>
      <c r="H446" s="6"/>
      <c r="I446" s="5"/>
      <c r="J446" s="4"/>
      <c r="K446" s="4"/>
      <c r="L446" s="7"/>
      <c r="M446" s="50"/>
    </row>
    <row r="447" spans="2:13" ht="17.25" x14ac:dyDescent="0.25">
      <c r="B447" s="12"/>
      <c r="C447" s="420"/>
      <c r="D447" s="5"/>
      <c r="E447" s="5"/>
      <c r="F447" s="226"/>
      <c r="G447" s="226"/>
      <c r="H447" s="6"/>
      <c r="I447" s="5"/>
      <c r="J447" s="4"/>
      <c r="K447" s="4"/>
      <c r="L447" s="7"/>
      <c r="M447" s="50"/>
    </row>
    <row r="448" spans="2:13" ht="17.25" x14ac:dyDescent="0.25">
      <c r="B448" s="12"/>
      <c r="C448" s="420"/>
      <c r="D448" s="5"/>
      <c r="E448" s="5"/>
      <c r="F448" s="226"/>
      <c r="G448" s="226"/>
      <c r="H448" s="6"/>
      <c r="I448" s="5"/>
      <c r="J448" s="4"/>
      <c r="K448" s="4"/>
      <c r="L448" s="7"/>
      <c r="M448" s="50"/>
    </row>
    <row r="449" spans="2:13" ht="17.25" x14ac:dyDescent="0.25">
      <c r="B449" s="12"/>
      <c r="C449" s="420"/>
      <c r="D449" s="5"/>
      <c r="E449" s="5"/>
      <c r="F449" s="226"/>
      <c r="G449" s="226"/>
      <c r="H449" s="6"/>
      <c r="I449" s="5"/>
      <c r="J449" s="4"/>
      <c r="K449" s="4"/>
      <c r="L449" s="7"/>
      <c r="M449" s="50"/>
    </row>
    <row r="450" spans="2:13" ht="17.25" x14ac:dyDescent="0.25">
      <c r="B450" s="12"/>
      <c r="C450" s="420"/>
      <c r="D450" s="5"/>
      <c r="E450" s="5"/>
      <c r="F450" s="226"/>
      <c r="G450" s="226"/>
      <c r="H450" s="6"/>
      <c r="I450" s="5"/>
      <c r="J450" s="4"/>
      <c r="K450" s="4"/>
      <c r="L450" s="7"/>
      <c r="M450" s="50"/>
    </row>
    <row r="451" spans="2:13" ht="17.25" x14ac:dyDescent="0.25">
      <c r="B451" s="12"/>
      <c r="C451" s="420"/>
      <c r="D451" s="5"/>
      <c r="E451" s="5"/>
      <c r="F451" s="226"/>
      <c r="G451" s="226"/>
      <c r="H451" s="6"/>
      <c r="I451" s="5"/>
      <c r="J451" s="4"/>
      <c r="K451" s="4"/>
      <c r="L451" s="7"/>
      <c r="M451" s="50"/>
    </row>
    <row r="452" spans="2:13" ht="17.25" x14ac:dyDescent="0.25">
      <c r="B452" s="12"/>
      <c r="C452" s="420"/>
      <c r="D452" s="5"/>
      <c r="E452" s="5"/>
      <c r="F452" s="226"/>
      <c r="G452" s="226"/>
      <c r="H452" s="6"/>
      <c r="I452" s="5"/>
      <c r="J452" s="4"/>
      <c r="K452" s="4"/>
      <c r="L452" s="7"/>
      <c r="M452" s="50"/>
    </row>
    <row r="453" spans="2:13" ht="17.25" x14ac:dyDescent="0.25">
      <c r="B453" s="12"/>
      <c r="C453" s="420"/>
      <c r="D453" s="5"/>
      <c r="E453" s="5"/>
      <c r="F453" s="226"/>
      <c r="G453" s="226"/>
      <c r="H453" s="6"/>
      <c r="I453" s="5"/>
      <c r="J453" s="4"/>
      <c r="K453" s="4"/>
      <c r="L453" s="7"/>
      <c r="M453" s="50"/>
    </row>
    <row r="454" spans="2:13" ht="17.25" x14ac:dyDescent="0.25">
      <c r="B454" s="12"/>
      <c r="C454" s="420"/>
      <c r="D454" s="5"/>
      <c r="E454" s="5"/>
      <c r="F454" s="226"/>
      <c r="G454" s="226"/>
      <c r="H454" s="6"/>
      <c r="I454" s="5"/>
      <c r="J454" s="4"/>
      <c r="K454" s="4"/>
      <c r="L454" s="7"/>
      <c r="M454" s="50"/>
    </row>
    <row r="455" spans="2:13" ht="17.25" x14ac:dyDescent="0.25">
      <c r="B455" s="12"/>
      <c r="C455" s="420"/>
      <c r="D455" s="5"/>
      <c r="E455" s="5"/>
      <c r="F455" s="226"/>
      <c r="G455" s="226"/>
      <c r="H455" s="6"/>
      <c r="I455" s="5"/>
      <c r="J455" s="4"/>
      <c r="K455" s="4"/>
      <c r="L455" s="7"/>
      <c r="M455" s="50"/>
    </row>
    <row r="456" spans="2:13" ht="17.25" x14ac:dyDescent="0.25">
      <c r="B456" s="12"/>
      <c r="C456" s="420"/>
      <c r="D456" s="5"/>
      <c r="E456" s="5"/>
      <c r="F456" s="226"/>
      <c r="G456" s="226"/>
      <c r="H456" s="6"/>
      <c r="I456" s="5"/>
      <c r="J456" s="4"/>
      <c r="K456" s="4"/>
      <c r="L456" s="7"/>
      <c r="M456" s="50"/>
    </row>
    <row r="457" spans="2:13" ht="17.25" x14ac:dyDescent="0.25">
      <c r="B457" s="12"/>
      <c r="C457" s="420"/>
      <c r="D457" s="5"/>
      <c r="E457" s="5"/>
      <c r="F457" s="226"/>
      <c r="G457" s="226"/>
      <c r="H457" s="6"/>
      <c r="I457" s="5"/>
      <c r="J457" s="4"/>
      <c r="K457" s="4"/>
      <c r="L457" s="7"/>
      <c r="M457" s="50"/>
    </row>
    <row r="458" spans="2:13" ht="17.25" x14ac:dyDescent="0.25">
      <c r="B458" s="12"/>
      <c r="C458" s="420"/>
      <c r="D458" s="5"/>
      <c r="E458" s="5"/>
      <c r="F458" s="226"/>
      <c r="G458" s="226"/>
      <c r="H458" s="6"/>
      <c r="I458" s="5"/>
      <c r="J458" s="4"/>
      <c r="K458" s="4"/>
      <c r="L458" s="7"/>
      <c r="M458" s="50"/>
    </row>
    <row r="459" spans="2:13" ht="17.25" x14ac:dyDescent="0.25">
      <c r="B459" s="12"/>
      <c r="C459" s="420"/>
      <c r="D459" s="5"/>
      <c r="E459" s="5"/>
      <c r="F459" s="226"/>
      <c r="G459" s="226"/>
      <c r="H459" s="6"/>
      <c r="I459" s="5"/>
      <c r="J459" s="4"/>
      <c r="K459" s="4"/>
      <c r="L459" s="7"/>
      <c r="M459" s="50"/>
    </row>
    <row r="460" spans="2:13" ht="17.25" x14ac:dyDescent="0.25">
      <c r="B460" s="12"/>
      <c r="C460" s="420"/>
      <c r="D460" s="5"/>
      <c r="E460" s="5"/>
      <c r="F460" s="226"/>
      <c r="G460" s="226"/>
      <c r="H460" s="6"/>
      <c r="I460" s="5"/>
      <c r="J460" s="4"/>
      <c r="K460" s="4"/>
      <c r="L460" s="7"/>
      <c r="M460" s="50"/>
    </row>
    <row r="461" spans="2:13" ht="17.25" x14ac:dyDescent="0.25">
      <c r="B461" s="12"/>
      <c r="C461" s="420"/>
      <c r="D461" s="5"/>
      <c r="E461" s="5"/>
      <c r="F461" s="226"/>
      <c r="G461" s="226"/>
      <c r="H461" s="6"/>
      <c r="I461" s="5"/>
      <c r="J461" s="4"/>
      <c r="K461" s="4"/>
      <c r="L461" s="7"/>
      <c r="M461" s="50"/>
    </row>
    <row r="462" spans="2:13" ht="17.25" x14ac:dyDescent="0.25">
      <c r="B462" s="12"/>
      <c r="C462" s="420"/>
      <c r="D462" s="5"/>
      <c r="E462" s="5"/>
      <c r="F462" s="226"/>
      <c r="G462" s="226"/>
      <c r="H462" s="6"/>
      <c r="I462" s="5"/>
      <c r="J462" s="4"/>
      <c r="K462" s="4"/>
      <c r="L462" s="7"/>
      <c r="M462" s="50"/>
    </row>
    <row r="463" spans="2:13" ht="17.25" x14ac:dyDescent="0.25">
      <c r="B463" s="12"/>
      <c r="C463" s="420"/>
      <c r="D463" s="5"/>
      <c r="E463" s="5"/>
      <c r="F463" s="226"/>
      <c r="G463" s="226"/>
      <c r="H463" s="6"/>
      <c r="I463" s="5"/>
      <c r="J463" s="4"/>
      <c r="K463" s="4"/>
      <c r="L463" s="7"/>
      <c r="M463" s="50"/>
    </row>
    <row r="464" spans="2:13" ht="17.25" x14ac:dyDescent="0.25">
      <c r="B464" s="12"/>
      <c r="C464" s="420"/>
      <c r="D464" s="5"/>
      <c r="E464" s="5"/>
      <c r="F464" s="226"/>
      <c r="G464" s="226"/>
      <c r="H464" s="6"/>
      <c r="I464" s="5"/>
      <c r="J464" s="4"/>
      <c r="K464" s="4"/>
      <c r="L464" s="7"/>
      <c r="M464" s="50"/>
    </row>
    <row r="465" spans="2:13" ht="17.25" x14ac:dyDescent="0.25">
      <c r="B465" s="12"/>
      <c r="C465" s="420"/>
      <c r="D465" s="5"/>
      <c r="E465" s="5"/>
      <c r="F465" s="226"/>
      <c r="G465" s="226"/>
      <c r="H465" s="6"/>
      <c r="I465" s="5"/>
      <c r="J465" s="4"/>
      <c r="K465" s="4"/>
      <c r="L465" s="7"/>
      <c r="M465" s="50"/>
    </row>
    <row r="466" spans="2:13" ht="17.25" x14ac:dyDescent="0.25">
      <c r="B466" s="12"/>
      <c r="C466" s="420"/>
      <c r="D466" s="5"/>
      <c r="E466" s="5"/>
      <c r="F466" s="226"/>
      <c r="G466" s="226"/>
      <c r="H466" s="6"/>
      <c r="I466" s="5"/>
      <c r="J466" s="4"/>
      <c r="K466" s="4"/>
      <c r="L466" s="7"/>
      <c r="M466" s="50"/>
    </row>
    <row r="467" spans="2:13" ht="17.25" x14ac:dyDescent="0.25">
      <c r="B467" s="12"/>
      <c r="C467" s="420"/>
      <c r="D467" s="5"/>
      <c r="E467" s="5"/>
      <c r="F467" s="226"/>
      <c r="G467" s="226"/>
      <c r="H467" s="6"/>
      <c r="I467" s="5"/>
      <c r="J467" s="4"/>
      <c r="K467" s="4"/>
      <c r="L467" s="7"/>
      <c r="M467" s="50"/>
    </row>
    <row r="468" spans="2:13" ht="17.25" x14ac:dyDescent="0.25">
      <c r="B468" s="12"/>
      <c r="C468" s="420"/>
      <c r="D468" s="5"/>
      <c r="E468" s="5"/>
      <c r="F468" s="226"/>
      <c r="G468" s="226"/>
      <c r="H468" s="6"/>
      <c r="I468" s="5"/>
      <c r="J468" s="4"/>
      <c r="K468" s="4"/>
      <c r="L468" s="7"/>
      <c r="M468" s="50"/>
    </row>
    <row r="469" spans="2:13" ht="17.25" x14ac:dyDescent="0.25">
      <c r="B469" s="12"/>
      <c r="C469" s="420"/>
      <c r="D469" s="5"/>
      <c r="E469" s="5"/>
      <c r="F469" s="226"/>
      <c r="G469" s="226"/>
      <c r="H469" s="6"/>
      <c r="I469" s="5"/>
      <c r="J469" s="4"/>
      <c r="K469" s="4"/>
      <c r="L469" s="7"/>
      <c r="M469" s="50"/>
    </row>
    <row r="470" spans="2:13" ht="17.25" x14ac:dyDescent="0.25">
      <c r="B470" s="12"/>
      <c r="C470" s="420"/>
      <c r="D470" s="5"/>
      <c r="E470" s="5"/>
      <c r="F470" s="226"/>
      <c r="G470" s="226"/>
      <c r="H470" s="6"/>
      <c r="I470" s="5"/>
      <c r="J470" s="4"/>
      <c r="K470" s="4"/>
      <c r="L470" s="7"/>
      <c r="M470" s="50"/>
    </row>
    <row r="471" spans="2:13" ht="17.25" x14ac:dyDescent="0.25">
      <c r="B471" s="12"/>
      <c r="C471" s="420"/>
      <c r="D471" s="5"/>
      <c r="E471" s="5"/>
      <c r="F471" s="226"/>
      <c r="G471" s="226"/>
      <c r="H471" s="6"/>
      <c r="I471" s="5"/>
      <c r="J471" s="4"/>
      <c r="K471" s="4"/>
      <c r="L471" s="7"/>
      <c r="M471" s="50"/>
    </row>
    <row r="472" spans="2:13" ht="17.25" x14ac:dyDescent="0.25">
      <c r="B472" s="12"/>
      <c r="C472" s="420"/>
      <c r="D472" s="5"/>
      <c r="E472" s="5"/>
      <c r="F472" s="226"/>
      <c r="G472" s="226"/>
      <c r="H472" s="6"/>
      <c r="I472" s="5"/>
      <c r="J472" s="4"/>
      <c r="K472" s="4"/>
      <c r="L472" s="7"/>
      <c r="M472" s="50"/>
    </row>
    <row r="473" spans="2:13" ht="17.25" x14ac:dyDescent="0.25">
      <c r="B473" s="12"/>
      <c r="C473" s="420"/>
      <c r="D473" s="5"/>
      <c r="E473" s="5"/>
      <c r="F473" s="226"/>
      <c r="G473" s="226"/>
      <c r="H473" s="6"/>
      <c r="I473" s="5"/>
      <c r="J473" s="4"/>
      <c r="K473" s="4"/>
      <c r="L473" s="7"/>
      <c r="M473" s="50"/>
    </row>
    <row r="474" spans="2:13" ht="17.25" x14ac:dyDescent="0.25">
      <c r="B474" s="12"/>
      <c r="C474" s="420"/>
      <c r="D474" s="5"/>
      <c r="E474" s="5"/>
      <c r="F474" s="226"/>
      <c r="G474" s="226"/>
      <c r="H474" s="6"/>
      <c r="I474" s="5"/>
      <c r="J474" s="4"/>
      <c r="K474" s="4"/>
      <c r="L474" s="7"/>
      <c r="M474" s="50"/>
    </row>
    <row r="475" spans="2:13" ht="17.25" x14ac:dyDescent="0.25">
      <c r="B475" s="12"/>
      <c r="C475" s="420"/>
      <c r="D475" s="5"/>
      <c r="E475" s="5"/>
      <c r="F475" s="226"/>
      <c r="G475" s="226"/>
      <c r="H475" s="6"/>
      <c r="I475" s="5"/>
      <c r="J475" s="4"/>
      <c r="K475" s="4"/>
      <c r="L475" s="7"/>
      <c r="M475" s="50"/>
    </row>
    <row r="476" spans="2:13" ht="17.25" x14ac:dyDescent="0.25">
      <c r="B476" s="12"/>
      <c r="C476" s="420"/>
      <c r="D476" s="5"/>
      <c r="E476" s="5"/>
      <c r="F476" s="226"/>
      <c r="G476" s="226"/>
      <c r="H476" s="6"/>
      <c r="I476" s="5"/>
      <c r="J476" s="4"/>
      <c r="K476" s="4"/>
      <c r="L476" s="7"/>
      <c r="M476" s="50"/>
    </row>
    <row r="477" spans="2:13" ht="17.25" x14ac:dyDescent="0.25">
      <c r="B477" s="12"/>
      <c r="C477" s="420"/>
      <c r="D477" s="5"/>
      <c r="E477" s="5"/>
      <c r="F477" s="226"/>
      <c r="G477" s="226"/>
      <c r="H477" s="6"/>
      <c r="I477" s="5"/>
      <c r="J477" s="4"/>
      <c r="K477" s="4"/>
      <c r="L477" s="7"/>
      <c r="M477" s="50"/>
    </row>
    <row r="478" spans="2:13" ht="17.25" x14ac:dyDescent="0.25">
      <c r="B478" s="12"/>
      <c r="C478" s="420"/>
      <c r="D478" s="5"/>
      <c r="E478" s="5"/>
      <c r="F478" s="226"/>
      <c r="G478" s="226"/>
      <c r="H478" s="6"/>
      <c r="I478" s="5"/>
      <c r="J478" s="4"/>
      <c r="K478" s="4"/>
      <c r="L478" s="7"/>
      <c r="M478" s="50"/>
    </row>
    <row r="479" spans="2:13" ht="17.25" x14ac:dyDescent="0.25">
      <c r="B479" s="12"/>
      <c r="C479" s="420"/>
      <c r="D479" s="5"/>
      <c r="E479" s="5"/>
      <c r="F479" s="226"/>
      <c r="G479" s="226"/>
      <c r="H479" s="6"/>
      <c r="I479" s="5"/>
      <c r="J479" s="4"/>
      <c r="K479" s="4"/>
      <c r="L479" s="7"/>
      <c r="M479" s="50"/>
    </row>
    <row r="480" spans="2:13" ht="17.25" x14ac:dyDescent="0.25">
      <c r="B480" s="12"/>
      <c r="C480" s="420"/>
      <c r="D480" s="5"/>
      <c r="E480" s="5"/>
      <c r="F480" s="226"/>
      <c r="G480" s="226"/>
      <c r="H480" s="6"/>
      <c r="I480" s="5"/>
      <c r="J480" s="4"/>
      <c r="K480" s="4"/>
      <c r="L480" s="7"/>
      <c r="M480" s="50"/>
    </row>
    <row r="481" spans="2:13" ht="17.25" x14ac:dyDescent="0.25">
      <c r="B481" s="12"/>
      <c r="C481" s="420"/>
      <c r="D481" s="5"/>
      <c r="E481" s="5"/>
      <c r="F481" s="226"/>
      <c r="G481" s="226"/>
      <c r="H481" s="6"/>
      <c r="I481" s="5"/>
      <c r="J481" s="4"/>
      <c r="K481" s="4"/>
      <c r="L481" s="7"/>
      <c r="M481" s="50"/>
    </row>
    <row r="482" spans="2:13" ht="17.25" x14ac:dyDescent="0.25">
      <c r="B482" s="12"/>
      <c r="C482" s="420"/>
      <c r="D482" s="5"/>
      <c r="E482" s="5"/>
      <c r="F482" s="226"/>
      <c r="G482" s="226"/>
      <c r="H482" s="6"/>
      <c r="I482" s="5"/>
      <c r="J482" s="4"/>
      <c r="K482" s="4"/>
      <c r="L482" s="7"/>
      <c r="M482" s="50"/>
    </row>
    <row r="483" spans="2:13" ht="17.25" x14ac:dyDescent="0.25">
      <c r="B483" s="12"/>
      <c r="C483" s="420"/>
      <c r="D483" s="5"/>
      <c r="E483" s="5"/>
      <c r="F483" s="226"/>
      <c r="G483" s="226"/>
      <c r="H483" s="6"/>
      <c r="I483" s="5"/>
      <c r="J483" s="4"/>
      <c r="K483" s="4"/>
      <c r="L483" s="7"/>
      <c r="M483" s="50"/>
    </row>
    <row r="484" spans="2:13" ht="17.25" x14ac:dyDescent="0.25">
      <c r="B484" s="12"/>
      <c r="C484" s="420"/>
      <c r="D484" s="5"/>
      <c r="E484" s="5"/>
      <c r="F484" s="226"/>
      <c r="G484" s="226"/>
      <c r="H484" s="6"/>
      <c r="I484" s="5"/>
      <c r="J484" s="4"/>
      <c r="K484" s="4"/>
      <c r="L484" s="7"/>
      <c r="M484" s="50"/>
    </row>
    <row r="485" spans="2:13" ht="17.25" x14ac:dyDescent="0.25">
      <c r="B485" s="12"/>
      <c r="C485" s="420"/>
      <c r="D485" s="5"/>
      <c r="E485" s="5"/>
      <c r="F485" s="226"/>
      <c r="G485" s="226"/>
      <c r="H485" s="6"/>
      <c r="I485" s="5"/>
      <c r="J485" s="4"/>
      <c r="K485" s="4"/>
      <c r="L485" s="7"/>
      <c r="M485" s="50"/>
    </row>
    <row r="486" spans="2:13" ht="17.25" x14ac:dyDescent="0.25">
      <c r="B486" s="12"/>
      <c r="C486" s="420"/>
      <c r="D486" s="5"/>
      <c r="E486" s="5"/>
      <c r="F486" s="226"/>
      <c r="G486" s="226"/>
      <c r="H486" s="6"/>
      <c r="I486" s="5"/>
      <c r="J486" s="4"/>
      <c r="K486" s="4"/>
      <c r="L486" s="7"/>
      <c r="M486" s="50"/>
    </row>
    <row r="487" spans="2:13" ht="17.25" x14ac:dyDescent="0.25">
      <c r="B487" s="12"/>
      <c r="C487" s="420"/>
      <c r="D487" s="5"/>
      <c r="E487" s="5"/>
      <c r="F487" s="226"/>
      <c r="G487" s="226"/>
      <c r="H487" s="6"/>
      <c r="I487" s="5"/>
      <c r="J487" s="4"/>
      <c r="K487" s="4"/>
      <c r="L487" s="7"/>
      <c r="M487" s="50"/>
    </row>
    <row r="488" spans="2:13" ht="17.25" x14ac:dyDescent="0.25">
      <c r="B488" s="12"/>
      <c r="C488" s="420"/>
      <c r="D488" s="5"/>
      <c r="E488" s="5"/>
      <c r="F488" s="226"/>
      <c r="G488" s="226"/>
      <c r="H488" s="6"/>
      <c r="I488" s="5"/>
      <c r="J488" s="4"/>
      <c r="K488" s="4"/>
      <c r="L488" s="7"/>
      <c r="M488" s="50"/>
    </row>
    <row r="489" spans="2:13" ht="17.25" x14ac:dyDescent="0.25">
      <c r="B489" s="12"/>
      <c r="C489" s="420"/>
      <c r="D489" s="5"/>
      <c r="E489" s="5"/>
      <c r="F489" s="226"/>
      <c r="G489" s="226"/>
      <c r="H489" s="6"/>
      <c r="I489" s="5"/>
      <c r="J489" s="4"/>
      <c r="K489" s="4"/>
      <c r="L489" s="7"/>
      <c r="M489" s="50"/>
    </row>
    <row r="490" spans="2:13" ht="17.25" x14ac:dyDescent="0.25">
      <c r="B490" s="12"/>
      <c r="C490" s="420"/>
      <c r="D490" s="5"/>
      <c r="E490" s="5"/>
      <c r="F490" s="226"/>
      <c r="G490" s="226"/>
      <c r="H490" s="6"/>
      <c r="I490" s="5"/>
      <c r="J490" s="4"/>
      <c r="K490" s="4"/>
      <c r="L490" s="7"/>
      <c r="M490" s="50"/>
    </row>
    <row r="491" spans="2:13" ht="17.25" x14ac:dyDescent="0.25">
      <c r="B491" s="12"/>
      <c r="C491" s="420"/>
      <c r="D491" s="5"/>
      <c r="E491" s="5"/>
      <c r="F491" s="226"/>
      <c r="G491" s="226"/>
      <c r="H491" s="6"/>
      <c r="I491" s="5"/>
      <c r="J491" s="4"/>
      <c r="K491" s="4"/>
      <c r="L491" s="7"/>
      <c r="M491" s="50"/>
    </row>
    <row r="492" spans="2:13" ht="17.25" x14ac:dyDescent="0.25">
      <c r="B492" s="12"/>
      <c r="C492" s="420"/>
      <c r="D492" s="5"/>
      <c r="E492" s="5"/>
      <c r="F492" s="226"/>
      <c r="G492" s="226"/>
      <c r="H492" s="6"/>
      <c r="I492" s="5"/>
      <c r="J492" s="4"/>
      <c r="K492" s="4"/>
      <c r="L492" s="7"/>
      <c r="M492" s="50"/>
    </row>
    <row r="493" spans="2:13" ht="17.25" x14ac:dyDescent="0.25">
      <c r="B493" s="12"/>
      <c r="C493" s="420"/>
      <c r="D493" s="5"/>
      <c r="E493" s="5"/>
      <c r="F493" s="226"/>
      <c r="G493" s="226"/>
      <c r="H493" s="6"/>
      <c r="I493" s="5"/>
      <c r="J493" s="4"/>
      <c r="K493" s="4"/>
      <c r="L493" s="7"/>
      <c r="M493" s="50"/>
    </row>
    <row r="494" spans="2:13" ht="17.25" x14ac:dyDescent="0.25">
      <c r="B494" s="12"/>
      <c r="C494" s="420"/>
      <c r="D494" s="5"/>
      <c r="E494" s="5"/>
      <c r="F494" s="226"/>
      <c r="G494" s="226"/>
      <c r="H494" s="6"/>
      <c r="I494" s="5"/>
      <c r="J494" s="4"/>
      <c r="K494" s="4"/>
      <c r="L494" s="7"/>
      <c r="M494" s="50"/>
    </row>
    <row r="495" spans="2:13" ht="17.25" x14ac:dyDescent="0.25">
      <c r="B495" s="12"/>
      <c r="C495" s="420"/>
      <c r="D495" s="5"/>
      <c r="E495" s="5"/>
      <c r="F495" s="226"/>
      <c r="G495" s="226"/>
      <c r="H495" s="6"/>
      <c r="I495" s="5"/>
      <c r="J495" s="4"/>
      <c r="K495" s="4"/>
      <c r="L495" s="7"/>
      <c r="M495" s="50"/>
    </row>
    <row r="496" spans="2:13" ht="17.25" x14ac:dyDescent="0.25">
      <c r="B496" s="12"/>
      <c r="C496" s="420"/>
      <c r="D496" s="5"/>
      <c r="E496" s="5"/>
      <c r="F496" s="226"/>
      <c r="G496" s="226"/>
      <c r="H496" s="6"/>
      <c r="I496" s="5"/>
      <c r="J496" s="4"/>
      <c r="K496" s="4"/>
      <c r="L496" s="7"/>
      <c r="M496" s="51"/>
    </row>
    <row r="497" spans="2:13" ht="17.25" x14ac:dyDescent="0.25">
      <c r="B497" s="12"/>
      <c r="C497" s="420"/>
      <c r="D497" s="5"/>
      <c r="E497" s="5"/>
      <c r="F497" s="226"/>
      <c r="G497" s="226"/>
      <c r="H497" s="6"/>
      <c r="I497" s="5"/>
      <c r="J497" s="4"/>
      <c r="K497" s="4"/>
      <c r="L497" s="7"/>
      <c r="M497" s="51"/>
    </row>
    <row r="498" spans="2:13" ht="17.25" x14ac:dyDescent="0.25">
      <c r="B498" s="12"/>
      <c r="C498" s="420"/>
      <c r="D498" s="5"/>
      <c r="E498" s="5"/>
      <c r="F498" s="226"/>
      <c r="G498" s="226"/>
      <c r="H498" s="6"/>
      <c r="I498" s="5"/>
      <c r="J498" s="4"/>
      <c r="K498" s="4"/>
      <c r="L498" s="7"/>
      <c r="M498" s="51"/>
    </row>
    <row r="499" spans="2:13" ht="17.25" x14ac:dyDescent="0.25">
      <c r="B499" s="12"/>
      <c r="C499" s="420"/>
      <c r="D499" s="5"/>
      <c r="E499" s="5"/>
      <c r="F499" s="226"/>
      <c r="G499" s="226"/>
      <c r="H499" s="6"/>
      <c r="I499" s="5"/>
      <c r="J499" s="4"/>
      <c r="K499" s="4"/>
      <c r="L499" s="7"/>
      <c r="M499" s="51"/>
    </row>
    <row r="500" spans="2:13" ht="17.25" x14ac:dyDescent="0.25">
      <c r="B500" s="12"/>
      <c r="C500" s="420"/>
      <c r="D500" s="5"/>
      <c r="E500" s="5"/>
      <c r="F500" s="226"/>
      <c r="G500" s="226"/>
      <c r="H500" s="6"/>
      <c r="I500" s="5"/>
      <c r="J500" s="4"/>
      <c r="K500" s="4"/>
      <c r="L500" s="7"/>
      <c r="M500" s="51"/>
    </row>
    <row r="501" spans="2:13" ht="17.25" x14ac:dyDescent="0.25">
      <c r="B501" s="12"/>
      <c r="C501" s="420"/>
      <c r="D501" s="5"/>
      <c r="E501" s="5"/>
      <c r="F501" s="226"/>
      <c r="G501" s="226"/>
      <c r="H501" s="6"/>
      <c r="I501" s="5"/>
      <c r="J501" s="4"/>
      <c r="K501" s="4"/>
      <c r="L501" s="7"/>
      <c r="M501" s="51"/>
    </row>
    <row r="502" spans="2:13" ht="17.25" x14ac:dyDescent="0.25">
      <c r="B502" s="12"/>
      <c r="C502" s="420"/>
      <c r="D502" s="5"/>
      <c r="E502" s="5"/>
      <c r="F502" s="226"/>
      <c r="G502" s="226"/>
      <c r="H502" s="6"/>
      <c r="I502" s="5"/>
      <c r="J502" s="4"/>
      <c r="K502" s="4"/>
      <c r="L502" s="7"/>
      <c r="M502" s="51"/>
    </row>
    <row r="503" spans="2:13" ht="17.25" x14ac:dyDescent="0.25">
      <c r="B503" s="12"/>
      <c r="C503" s="420"/>
      <c r="D503" s="5"/>
      <c r="E503" s="5"/>
      <c r="F503" s="226"/>
      <c r="G503" s="226"/>
      <c r="H503" s="6"/>
      <c r="I503" s="5"/>
      <c r="J503" s="4"/>
      <c r="K503" s="4"/>
      <c r="L503" s="7"/>
      <c r="M503" s="51"/>
    </row>
    <row r="504" spans="2:13" ht="17.25" x14ac:dyDescent="0.25">
      <c r="B504" s="12"/>
      <c r="C504" s="420"/>
      <c r="D504" s="5"/>
      <c r="E504" s="5"/>
      <c r="F504" s="226"/>
      <c r="G504" s="226"/>
      <c r="H504" s="6"/>
      <c r="I504" s="5"/>
      <c r="J504" s="4"/>
      <c r="K504" s="4"/>
      <c r="L504" s="7"/>
      <c r="M504" s="51"/>
    </row>
    <row r="505" spans="2:13" ht="17.25" x14ac:dyDescent="0.25">
      <c r="B505" s="12"/>
      <c r="C505" s="420"/>
      <c r="D505" s="5"/>
      <c r="E505" s="5"/>
      <c r="F505" s="226"/>
      <c r="G505" s="226"/>
      <c r="H505" s="6"/>
      <c r="I505" s="5"/>
      <c r="J505" s="4"/>
      <c r="K505" s="4"/>
      <c r="L505" s="7"/>
      <c r="M505" s="51"/>
    </row>
    <row r="506" spans="2:13" ht="17.25" x14ac:dyDescent="0.25">
      <c r="B506" s="12"/>
      <c r="C506" s="420"/>
      <c r="D506" s="5"/>
      <c r="E506" s="5"/>
      <c r="F506" s="226"/>
      <c r="G506" s="226"/>
      <c r="H506" s="6"/>
      <c r="I506" s="5"/>
      <c r="J506" s="4"/>
      <c r="K506" s="4"/>
      <c r="L506" s="7"/>
      <c r="M506" s="51"/>
    </row>
    <row r="507" spans="2:13" ht="17.25" x14ac:dyDescent="0.25">
      <c r="B507" s="12"/>
      <c r="C507" s="420"/>
      <c r="D507" s="5"/>
      <c r="E507" s="5"/>
      <c r="F507" s="226"/>
      <c r="G507" s="226"/>
      <c r="H507" s="6"/>
      <c r="I507" s="5"/>
      <c r="J507" s="4"/>
      <c r="K507" s="4"/>
      <c r="L507" s="7"/>
      <c r="M507" s="51"/>
    </row>
    <row r="508" spans="2:13" ht="17.25" x14ac:dyDescent="0.25">
      <c r="B508" s="12"/>
      <c r="C508" s="420"/>
      <c r="D508" s="5"/>
      <c r="E508" s="5"/>
      <c r="F508" s="226"/>
      <c r="G508" s="226"/>
      <c r="H508" s="6"/>
      <c r="I508" s="5"/>
      <c r="J508" s="4"/>
      <c r="K508" s="4"/>
      <c r="L508" s="7"/>
      <c r="M508" s="51"/>
    </row>
    <row r="509" spans="2:13" ht="17.25" x14ac:dyDescent="0.25">
      <c r="B509" s="12"/>
      <c r="C509" s="420"/>
      <c r="D509" s="5"/>
      <c r="E509" s="5"/>
      <c r="F509" s="226"/>
      <c r="G509" s="226"/>
      <c r="H509" s="6"/>
      <c r="I509" s="5"/>
      <c r="J509" s="4"/>
      <c r="K509" s="4"/>
      <c r="L509" s="7"/>
      <c r="M509" s="51"/>
    </row>
    <row r="510" spans="2:13" ht="17.25" x14ac:dyDescent="0.25">
      <c r="B510" s="12"/>
      <c r="C510" s="420"/>
      <c r="D510" s="5"/>
      <c r="E510" s="5"/>
      <c r="F510" s="226"/>
      <c r="G510" s="226"/>
      <c r="H510" s="6"/>
      <c r="I510" s="5"/>
      <c r="J510" s="4"/>
      <c r="K510" s="4"/>
      <c r="L510" s="7"/>
      <c r="M510" s="51"/>
    </row>
    <row r="511" spans="2:13" ht="17.25" x14ac:dyDescent="0.25">
      <c r="B511" s="12"/>
      <c r="C511" s="420"/>
      <c r="D511" s="5"/>
      <c r="E511" s="5"/>
      <c r="F511" s="226"/>
      <c r="G511" s="226"/>
      <c r="H511" s="6"/>
      <c r="I511" s="5"/>
      <c r="J511" s="4"/>
      <c r="K511" s="4"/>
      <c r="L511" s="7"/>
      <c r="M511" s="51"/>
    </row>
    <row r="512" spans="2:13" ht="17.25" x14ac:dyDescent="0.25">
      <c r="B512" s="12"/>
      <c r="C512" s="420"/>
      <c r="D512" s="5"/>
      <c r="E512" s="5"/>
      <c r="F512" s="226"/>
      <c r="G512" s="226"/>
      <c r="H512" s="6"/>
      <c r="I512" s="5"/>
      <c r="J512" s="4"/>
      <c r="K512" s="4"/>
      <c r="L512" s="7"/>
      <c r="M512" s="51"/>
    </row>
    <row r="513" spans="2:13" ht="17.25" x14ac:dyDescent="0.25">
      <c r="B513" s="12"/>
      <c r="C513" s="420"/>
      <c r="D513" s="5"/>
      <c r="E513" s="5"/>
      <c r="F513" s="226"/>
      <c r="G513" s="226"/>
      <c r="H513" s="6"/>
      <c r="I513" s="5"/>
      <c r="J513" s="4"/>
      <c r="K513" s="4"/>
      <c r="L513" s="7"/>
      <c r="M513" s="51"/>
    </row>
    <row r="514" spans="2:13" ht="17.25" x14ac:dyDescent="0.25">
      <c r="B514" s="12"/>
      <c r="C514" s="420"/>
      <c r="D514" s="5"/>
      <c r="E514" s="5"/>
      <c r="F514" s="226"/>
      <c r="G514" s="226"/>
      <c r="H514" s="6"/>
      <c r="I514" s="5"/>
      <c r="J514" s="4"/>
      <c r="K514" s="4"/>
      <c r="L514" s="7"/>
      <c r="M514" s="51"/>
    </row>
    <row r="515" spans="2:13" ht="17.25" x14ac:dyDescent="0.25">
      <c r="B515" s="12"/>
      <c r="C515" s="420"/>
      <c r="D515" s="5"/>
      <c r="E515" s="5"/>
      <c r="F515" s="226"/>
      <c r="G515" s="226"/>
      <c r="H515" s="6"/>
      <c r="I515" s="5"/>
      <c r="J515" s="4"/>
      <c r="K515" s="4"/>
      <c r="L515" s="7"/>
      <c r="M515" s="51"/>
    </row>
    <row r="516" spans="2:13" ht="17.25" x14ac:dyDescent="0.25">
      <c r="B516" s="12"/>
      <c r="C516" s="420"/>
      <c r="D516" s="5"/>
      <c r="E516" s="5"/>
      <c r="F516" s="226"/>
      <c r="G516" s="226"/>
      <c r="H516" s="6"/>
      <c r="I516" s="5"/>
      <c r="J516" s="4"/>
      <c r="K516" s="4"/>
      <c r="L516" s="7"/>
      <c r="M516" s="51"/>
    </row>
    <row r="517" spans="2:13" ht="17.25" x14ac:dyDescent="0.25">
      <c r="B517" s="12"/>
      <c r="C517" s="420"/>
      <c r="D517" s="5"/>
      <c r="E517" s="5"/>
      <c r="F517" s="226"/>
      <c r="G517" s="226"/>
      <c r="H517" s="6"/>
      <c r="I517" s="5"/>
      <c r="J517" s="4"/>
      <c r="K517" s="4"/>
      <c r="L517" s="7"/>
      <c r="M517" s="51"/>
    </row>
    <row r="518" spans="2:13" ht="17.25" x14ac:dyDescent="0.25">
      <c r="B518" s="12"/>
      <c r="C518" s="420"/>
      <c r="D518" s="5"/>
      <c r="E518" s="5"/>
      <c r="F518" s="226"/>
      <c r="G518" s="226"/>
      <c r="H518" s="6"/>
      <c r="I518" s="5"/>
      <c r="J518" s="4"/>
      <c r="K518" s="4"/>
      <c r="L518" s="7"/>
      <c r="M518" s="51"/>
    </row>
    <row r="519" spans="2:13" ht="17.25" x14ac:dyDescent="0.25">
      <c r="B519" s="12"/>
      <c r="C519" s="420"/>
      <c r="D519" s="5"/>
      <c r="E519" s="5"/>
      <c r="F519" s="226"/>
      <c r="G519" s="226"/>
      <c r="H519" s="6"/>
      <c r="I519" s="5"/>
      <c r="J519" s="4"/>
      <c r="K519" s="4"/>
      <c r="L519" s="7"/>
      <c r="M519" s="51"/>
    </row>
    <row r="520" spans="2:13" ht="17.25" x14ac:dyDescent="0.25">
      <c r="B520" s="12"/>
      <c r="C520" s="420"/>
      <c r="D520" s="5"/>
      <c r="E520" s="5"/>
      <c r="F520" s="226"/>
      <c r="G520" s="226"/>
      <c r="H520" s="6"/>
      <c r="I520" s="5"/>
      <c r="J520" s="4"/>
      <c r="K520" s="4"/>
      <c r="L520" s="7"/>
      <c r="M520" s="51"/>
    </row>
    <row r="521" spans="2:13" ht="17.25" x14ac:dyDescent="0.25">
      <c r="B521" s="12"/>
      <c r="C521" s="420"/>
      <c r="D521" s="5"/>
      <c r="E521" s="5"/>
      <c r="F521" s="226"/>
      <c r="G521" s="226"/>
      <c r="H521" s="6"/>
      <c r="I521" s="5"/>
      <c r="J521" s="4"/>
      <c r="K521" s="4"/>
      <c r="L521" s="7"/>
      <c r="M521" s="51"/>
    </row>
    <row r="522" spans="2:13" ht="17.25" x14ac:dyDescent="0.25">
      <c r="B522" s="12"/>
      <c r="C522" s="420"/>
      <c r="D522" s="5"/>
      <c r="E522" s="5"/>
      <c r="F522" s="226"/>
      <c r="G522" s="226"/>
      <c r="H522" s="6"/>
      <c r="I522" s="5"/>
      <c r="J522" s="4"/>
      <c r="K522" s="4"/>
      <c r="L522" s="7"/>
      <c r="M522" s="51"/>
    </row>
    <row r="523" spans="2:13" ht="17.25" x14ac:dyDescent="0.25">
      <c r="B523" s="12"/>
      <c r="C523" s="420"/>
      <c r="D523" s="5"/>
      <c r="E523" s="5"/>
      <c r="F523" s="226"/>
      <c r="G523" s="226"/>
      <c r="H523" s="6"/>
      <c r="I523" s="5"/>
      <c r="J523" s="4"/>
      <c r="K523" s="4"/>
      <c r="L523" s="7"/>
      <c r="M523" s="51"/>
    </row>
    <row r="524" spans="2:13" ht="17.25" x14ac:dyDescent="0.25">
      <c r="B524" s="12"/>
      <c r="C524" s="420"/>
      <c r="D524" s="5"/>
      <c r="E524" s="5"/>
      <c r="F524" s="226"/>
      <c r="G524" s="226"/>
      <c r="H524" s="6"/>
      <c r="I524" s="5"/>
      <c r="J524" s="4"/>
      <c r="K524" s="4"/>
      <c r="L524" s="7"/>
      <c r="M524" s="51"/>
    </row>
    <row r="525" spans="2:13" ht="17.25" x14ac:dyDescent="0.25">
      <c r="B525" s="12"/>
      <c r="C525" s="420"/>
      <c r="D525" s="5"/>
      <c r="E525" s="5"/>
      <c r="F525" s="226"/>
      <c r="G525" s="226"/>
      <c r="H525" s="6"/>
      <c r="I525" s="5"/>
      <c r="J525" s="4"/>
      <c r="K525" s="4"/>
      <c r="L525" s="7"/>
      <c r="M525" s="51"/>
    </row>
    <row r="526" spans="2:13" ht="17.25" x14ac:dyDescent="0.25">
      <c r="B526" s="12"/>
      <c r="C526" s="420"/>
      <c r="D526" s="5"/>
      <c r="E526" s="5"/>
      <c r="F526" s="226"/>
      <c r="G526" s="226"/>
      <c r="H526" s="6"/>
      <c r="I526" s="5"/>
      <c r="J526" s="4"/>
      <c r="K526" s="4"/>
      <c r="L526" s="7"/>
      <c r="M526" s="51"/>
    </row>
    <row r="527" spans="2:13" ht="17.25" x14ac:dyDescent="0.25">
      <c r="B527" s="12"/>
      <c r="C527" s="420"/>
      <c r="D527" s="5"/>
      <c r="E527" s="5"/>
      <c r="F527" s="226"/>
      <c r="G527" s="226"/>
      <c r="H527" s="6"/>
      <c r="I527" s="5"/>
      <c r="J527" s="4"/>
      <c r="K527" s="4"/>
      <c r="L527" s="7"/>
      <c r="M527" s="51"/>
    </row>
    <row r="528" spans="2:13" ht="17.25" x14ac:dyDescent="0.25">
      <c r="B528" s="12"/>
      <c r="C528" s="420"/>
      <c r="D528" s="5"/>
      <c r="E528" s="5"/>
      <c r="F528" s="226"/>
      <c r="G528" s="226"/>
      <c r="H528" s="6"/>
      <c r="I528" s="5"/>
      <c r="J528" s="4"/>
      <c r="K528" s="4"/>
      <c r="L528" s="7"/>
      <c r="M528" s="51"/>
    </row>
    <row r="529" spans="2:13" ht="17.25" x14ac:dyDescent="0.25">
      <c r="B529" s="12"/>
      <c r="C529" s="420"/>
      <c r="D529" s="5"/>
      <c r="E529" s="5"/>
      <c r="F529" s="226"/>
      <c r="G529" s="226"/>
      <c r="H529" s="6"/>
      <c r="I529" s="5"/>
      <c r="J529" s="4"/>
      <c r="K529" s="4"/>
      <c r="L529" s="7"/>
      <c r="M529" s="51"/>
    </row>
    <row r="530" spans="2:13" ht="17.25" x14ac:dyDescent="0.25">
      <c r="B530" s="12"/>
      <c r="C530" s="420"/>
      <c r="D530" s="5"/>
      <c r="E530" s="5"/>
      <c r="F530" s="226"/>
      <c r="G530" s="226"/>
      <c r="H530" s="6"/>
      <c r="I530" s="5"/>
      <c r="J530" s="4"/>
      <c r="K530" s="4"/>
      <c r="L530" s="7"/>
      <c r="M530" s="51"/>
    </row>
    <row r="531" spans="2:13" ht="17.25" x14ac:dyDescent="0.25">
      <c r="B531" s="12"/>
      <c r="C531" s="420"/>
      <c r="D531" s="5"/>
      <c r="E531" s="5"/>
      <c r="F531" s="226"/>
      <c r="G531" s="226"/>
      <c r="H531" s="6"/>
      <c r="I531" s="5"/>
      <c r="J531" s="4"/>
      <c r="K531" s="4"/>
      <c r="L531" s="7"/>
      <c r="M531" s="51"/>
    </row>
    <row r="532" spans="2:13" ht="17.25" x14ac:dyDescent="0.25">
      <c r="B532" s="12"/>
      <c r="C532" s="420"/>
      <c r="D532" s="5"/>
      <c r="E532" s="5"/>
      <c r="F532" s="226"/>
      <c r="G532" s="226"/>
      <c r="H532" s="6"/>
      <c r="I532" s="5"/>
      <c r="J532" s="4"/>
      <c r="K532" s="4"/>
      <c r="L532" s="7"/>
      <c r="M532" s="51"/>
    </row>
    <row r="533" spans="2:13" ht="17.25" x14ac:dyDescent="0.25">
      <c r="B533" s="12"/>
      <c r="C533" s="420"/>
      <c r="D533" s="5"/>
      <c r="E533" s="5"/>
      <c r="F533" s="226"/>
      <c r="G533" s="226"/>
      <c r="H533" s="6"/>
      <c r="I533" s="5"/>
      <c r="J533" s="4"/>
      <c r="K533" s="4"/>
      <c r="L533" s="7"/>
      <c r="M533" s="51"/>
    </row>
    <row r="534" spans="2:13" ht="17.25" x14ac:dyDescent="0.25">
      <c r="B534" s="12"/>
      <c r="C534" s="420"/>
      <c r="D534" s="5"/>
      <c r="E534" s="5"/>
      <c r="F534" s="226"/>
      <c r="G534" s="226"/>
      <c r="H534" s="6"/>
      <c r="I534" s="5"/>
      <c r="J534" s="4"/>
      <c r="K534" s="4"/>
      <c r="L534" s="7"/>
      <c r="M534" s="51"/>
    </row>
    <row r="535" spans="2:13" ht="17.25" x14ac:dyDescent="0.25">
      <c r="B535" s="12"/>
      <c r="C535" s="420"/>
      <c r="D535" s="5"/>
      <c r="E535" s="5"/>
      <c r="F535" s="226"/>
      <c r="G535" s="226"/>
      <c r="H535" s="6"/>
      <c r="I535" s="5"/>
      <c r="J535" s="4"/>
      <c r="K535" s="4"/>
      <c r="L535" s="7"/>
      <c r="M535" s="51"/>
    </row>
    <row r="536" spans="2:13" ht="17.25" x14ac:dyDescent="0.25">
      <c r="B536" s="12"/>
      <c r="C536" s="420"/>
      <c r="D536" s="5"/>
      <c r="E536" s="5"/>
      <c r="F536" s="226"/>
      <c r="G536" s="226"/>
      <c r="H536" s="6"/>
      <c r="I536" s="5"/>
      <c r="J536" s="4"/>
      <c r="K536" s="4"/>
      <c r="L536" s="7"/>
      <c r="M536" s="51"/>
    </row>
    <row r="537" spans="2:13" ht="17.25" x14ac:dyDescent="0.25">
      <c r="B537" s="12"/>
      <c r="C537" s="420"/>
      <c r="D537" s="5"/>
      <c r="E537" s="5"/>
      <c r="F537" s="226"/>
      <c r="G537" s="226"/>
      <c r="H537" s="6"/>
      <c r="I537" s="5"/>
      <c r="J537" s="4"/>
      <c r="K537" s="4"/>
      <c r="L537" s="7"/>
      <c r="M537" s="51"/>
    </row>
    <row r="538" spans="2:13" ht="17.25" x14ac:dyDescent="0.25">
      <c r="B538" s="12"/>
      <c r="C538" s="420"/>
      <c r="D538" s="5"/>
      <c r="E538" s="5"/>
      <c r="F538" s="226"/>
      <c r="G538" s="226"/>
      <c r="H538" s="6"/>
      <c r="I538" s="5"/>
      <c r="J538" s="4"/>
      <c r="K538" s="4"/>
      <c r="L538" s="7"/>
      <c r="M538" s="51"/>
    </row>
    <row r="539" spans="2:13" ht="17.25" x14ac:dyDescent="0.25">
      <c r="B539" s="12"/>
      <c r="C539" s="420"/>
      <c r="D539" s="5"/>
      <c r="E539" s="5"/>
      <c r="F539" s="226"/>
      <c r="G539" s="226"/>
      <c r="H539" s="6"/>
      <c r="I539" s="5"/>
      <c r="J539" s="4"/>
      <c r="K539" s="4"/>
      <c r="L539" s="7"/>
      <c r="M539" s="51"/>
    </row>
    <row r="540" spans="2:13" ht="17.25" x14ac:dyDescent="0.25">
      <c r="B540" s="12"/>
      <c r="C540" s="420"/>
      <c r="D540" s="5"/>
      <c r="E540" s="5"/>
      <c r="F540" s="226"/>
      <c r="G540" s="226"/>
      <c r="H540" s="6"/>
      <c r="I540" s="5"/>
      <c r="J540" s="4"/>
      <c r="K540" s="4"/>
      <c r="L540" s="7"/>
      <c r="M540" s="51"/>
    </row>
    <row r="541" spans="2:13" ht="17.25" x14ac:dyDescent="0.25">
      <c r="B541" s="12"/>
      <c r="C541" s="420"/>
      <c r="D541" s="5"/>
      <c r="E541" s="5"/>
      <c r="F541" s="226"/>
      <c r="G541" s="226"/>
      <c r="H541" s="6"/>
      <c r="I541" s="5"/>
      <c r="J541" s="4"/>
      <c r="K541" s="4"/>
      <c r="L541" s="7"/>
      <c r="M541" s="51"/>
    </row>
    <row r="542" spans="2:13" ht="17.25" x14ac:dyDescent="0.25">
      <c r="B542" s="12"/>
      <c r="C542" s="420"/>
      <c r="D542" s="5"/>
      <c r="E542" s="5"/>
      <c r="F542" s="226"/>
      <c r="G542" s="226"/>
      <c r="H542" s="6"/>
      <c r="I542" s="5"/>
      <c r="J542" s="4"/>
      <c r="K542" s="4"/>
      <c r="L542" s="7"/>
      <c r="M542" s="51"/>
    </row>
    <row r="543" spans="2:13" ht="17.25" x14ac:dyDescent="0.25">
      <c r="B543" s="12"/>
      <c r="C543" s="420"/>
      <c r="D543" s="5"/>
      <c r="E543" s="5"/>
      <c r="F543" s="226"/>
      <c r="G543" s="226"/>
      <c r="H543" s="6"/>
      <c r="I543" s="5"/>
      <c r="J543" s="4"/>
      <c r="K543" s="4"/>
      <c r="L543" s="7"/>
      <c r="M543" s="51"/>
    </row>
    <row r="544" spans="2:13" ht="17.25" x14ac:dyDescent="0.25">
      <c r="B544" s="12"/>
      <c r="C544" s="420"/>
      <c r="D544" s="5"/>
      <c r="E544" s="5"/>
      <c r="F544" s="226"/>
      <c r="G544" s="226"/>
      <c r="H544" s="6"/>
      <c r="I544" s="5"/>
      <c r="J544" s="4"/>
      <c r="K544" s="4"/>
      <c r="L544" s="7"/>
      <c r="M544" s="51"/>
    </row>
    <row r="545" spans="2:13" ht="17.25" x14ac:dyDescent="0.25">
      <c r="B545" s="12"/>
      <c r="C545" s="420"/>
      <c r="D545" s="5"/>
      <c r="E545" s="5"/>
      <c r="F545" s="226"/>
      <c r="G545" s="226"/>
      <c r="H545" s="6"/>
      <c r="I545" s="5"/>
      <c r="J545" s="4"/>
      <c r="K545" s="4"/>
      <c r="L545" s="7"/>
      <c r="M545" s="51"/>
    </row>
    <row r="546" spans="2:13" ht="17.25" x14ac:dyDescent="0.25">
      <c r="B546" s="12"/>
      <c r="C546" s="420"/>
      <c r="D546" s="5"/>
      <c r="E546" s="5"/>
      <c r="F546" s="226"/>
      <c r="G546" s="226"/>
      <c r="H546" s="6"/>
      <c r="I546" s="5"/>
      <c r="J546" s="4"/>
      <c r="K546" s="4"/>
      <c r="L546" s="7"/>
      <c r="M546" s="51"/>
    </row>
    <row r="547" spans="2:13" ht="17.25" x14ac:dyDescent="0.25">
      <c r="B547" s="12"/>
      <c r="C547" s="420"/>
      <c r="D547" s="5"/>
      <c r="E547" s="5"/>
      <c r="F547" s="226"/>
      <c r="G547" s="226"/>
      <c r="H547" s="6"/>
      <c r="I547" s="5"/>
      <c r="J547" s="4"/>
      <c r="K547" s="4"/>
      <c r="L547" s="7"/>
      <c r="M547" s="51"/>
    </row>
    <row r="548" spans="2:13" ht="17.25" x14ac:dyDescent="0.25">
      <c r="B548" s="12"/>
      <c r="C548" s="420"/>
      <c r="D548" s="5"/>
      <c r="E548" s="5"/>
      <c r="F548" s="226"/>
      <c r="G548" s="226"/>
      <c r="H548" s="6"/>
      <c r="I548" s="5"/>
      <c r="J548" s="4"/>
      <c r="K548" s="4"/>
      <c r="L548" s="7"/>
      <c r="M548" s="51"/>
    </row>
    <row r="549" spans="2:13" ht="17.25" x14ac:dyDescent="0.25">
      <c r="B549" s="12"/>
      <c r="C549" s="420"/>
      <c r="D549" s="5"/>
      <c r="E549" s="5"/>
      <c r="F549" s="226"/>
      <c r="G549" s="226"/>
      <c r="H549" s="6"/>
      <c r="I549" s="5"/>
      <c r="J549" s="4"/>
      <c r="K549" s="4"/>
      <c r="L549" s="7"/>
      <c r="M549" s="51"/>
    </row>
    <row r="550" spans="2:13" ht="17.25" x14ac:dyDescent="0.25">
      <c r="B550" s="12"/>
      <c r="C550" s="420"/>
      <c r="D550" s="5"/>
      <c r="E550" s="5"/>
      <c r="F550" s="226"/>
      <c r="G550" s="226"/>
      <c r="H550" s="6"/>
      <c r="I550" s="5"/>
      <c r="J550" s="4"/>
      <c r="K550" s="4"/>
      <c r="L550" s="7"/>
      <c r="M550" s="51"/>
    </row>
    <row r="551" spans="2:13" ht="17.25" x14ac:dyDescent="0.25">
      <c r="B551" s="12"/>
      <c r="C551" s="420"/>
      <c r="D551" s="5"/>
      <c r="E551" s="5"/>
      <c r="F551" s="226"/>
      <c r="G551" s="226"/>
      <c r="H551" s="6"/>
      <c r="I551" s="5"/>
      <c r="J551" s="4"/>
      <c r="K551" s="4"/>
      <c r="L551" s="7"/>
      <c r="M551" s="51"/>
    </row>
    <row r="552" spans="2:13" ht="17.25" x14ac:dyDescent="0.25">
      <c r="B552" s="12"/>
      <c r="C552" s="420"/>
      <c r="D552" s="5"/>
      <c r="E552" s="5"/>
      <c r="F552" s="226"/>
      <c r="G552" s="226"/>
      <c r="H552" s="6"/>
      <c r="I552" s="5"/>
      <c r="J552" s="4"/>
      <c r="K552" s="4"/>
      <c r="L552" s="7"/>
      <c r="M552" s="51"/>
    </row>
    <row r="553" spans="2:13" ht="17.25" x14ac:dyDescent="0.25">
      <c r="B553" s="12"/>
      <c r="C553" s="420"/>
      <c r="D553" s="5"/>
      <c r="E553" s="5"/>
      <c r="F553" s="226"/>
      <c r="G553" s="226"/>
      <c r="H553" s="6"/>
      <c r="I553" s="5"/>
      <c r="J553" s="4"/>
      <c r="K553" s="4"/>
      <c r="L553" s="7"/>
      <c r="M553" s="51"/>
    </row>
    <row r="554" spans="2:13" ht="17.25" x14ac:dyDescent="0.25">
      <c r="B554" s="12"/>
      <c r="C554" s="420"/>
      <c r="D554" s="5"/>
      <c r="E554" s="5"/>
      <c r="F554" s="226"/>
      <c r="G554" s="226"/>
      <c r="H554" s="6"/>
      <c r="I554" s="5"/>
      <c r="J554" s="4"/>
      <c r="K554" s="4"/>
      <c r="L554" s="7"/>
      <c r="M554" s="51"/>
    </row>
    <row r="555" spans="2:13" ht="17.25" x14ac:dyDescent="0.25">
      <c r="B555" s="12"/>
      <c r="C555" s="420"/>
      <c r="D555" s="5"/>
      <c r="E555" s="5"/>
      <c r="F555" s="226"/>
      <c r="G555" s="226"/>
      <c r="H555" s="6"/>
      <c r="I555" s="5"/>
      <c r="J555" s="4"/>
      <c r="K555" s="4"/>
      <c r="L555" s="7"/>
      <c r="M555" s="51"/>
    </row>
    <row r="556" spans="2:13" ht="17.25" x14ac:dyDescent="0.25">
      <c r="B556" s="12"/>
      <c r="C556" s="420"/>
      <c r="D556" s="5"/>
      <c r="E556" s="5"/>
      <c r="F556" s="226"/>
      <c r="G556" s="226"/>
      <c r="H556" s="6"/>
      <c r="I556" s="5"/>
      <c r="J556" s="4"/>
      <c r="K556" s="4"/>
      <c r="L556" s="7"/>
      <c r="M556" s="51"/>
    </row>
    <row r="557" spans="2:13" ht="17.25" x14ac:dyDescent="0.25">
      <c r="B557" s="12"/>
      <c r="C557" s="420"/>
      <c r="D557" s="5"/>
      <c r="E557" s="5"/>
      <c r="F557" s="226"/>
      <c r="G557" s="226"/>
      <c r="H557" s="6"/>
      <c r="I557" s="5"/>
      <c r="J557" s="4"/>
      <c r="K557" s="4"/>
      <c r="L557" s="7"/>
      <c r="M557" s="51"/>
    </row>
    <row r="558" spans="2:13" ht="17.25" x14ac:dyDescent="0.25">
      <c r="B558" s="12"/>
      <c r="C558" s="420"/>
      <c r="D558" s="5"/>
      <c r="E558" s="5"/>
      <c r="F558" s="226"/>
      <c r="G558" s="226"/>
      <c r="H558" s="6"/>
      <c r="I558" s="5"/>
      <c r="J558" s="4"/>
      <c r="K558" s="4"/>
      <c r="L558" s="7"/>
      <c r="M558" s="51"/>
    </row>
    <row r="559" spans="2:13" ht="17.25" x14ac:dyDescent="0.25">
      <c r="B559" s="12"/>
      <c r="C559" s="420"/>
      <c r="D559" s="5"/>
      <c r="E559" s="5"/>
      <c r="F559" s="226"/>
      <c r="G559" s="226"/>
      <c r="H559" s="6"/>
      <c r="I559" s="5"/>
      <c r="J559" s="4"/>
      <c r="K559" s="4"/>
      <c r="L559" s="7"/>
      <c r="M559" s="51"/>
    </row>
    <row r="560" spans="2:13" ht="17.25" x14ac:dyDescent="0.25">
      <c r="B560" s="12"/>
      <c r="C560" s="420"/>
      <c r="D560" s="5"/>
      <c r="E560" s="5"/>
      <c r="F560" s="226"/>
      <c r="G560" s="226"/>
      <c r="H560" s="6"/>
      <c r="I560" s="5"/>
      <c r="J560" s="4"/>
      <c r="K560" s="4"/>
      <c r="L560" s="7"/>
      <c r="M560" s="51"/>
    </row>
    <row r="561" spans="2:13" ht="17.25" x14ac:dyDescent="0.25">
      <c r="B561" s="12"/>
      <c r="C561" s="420"/>
      <c r="D561" s="5"/>
      <c r="E561" s="5"/>
      <c r="F561" s="226"/>
      <c r="G561" s="226"/>
      <c r="H561" s="6"/>
      <c r="I561" s="5"/>
      <c r="J561" s="4"/>
      <c r="K561" s="4"/>
      <c r="L561" s="7"/>
      <c r="M561" s="51"/>
    </row>
    <row r="562" spans="2:13" ht="17.25" x14ac:dyDescent="0.25">
      <c r="B562" s="12"/>
      <c r="C562" s="420"/>
      <c r="D562" s="5"/>
      <c r="E562" s="5"/>
      <c r="F562" s="226"/>
      <c r="G562" s="226"/>
      <c r="H562" s="6"/>
      <c r="I562" s="5"/>
      <c r="J562" s="4"/>
      <c r="K562" s="4"/>
      <c r="L562" s="7"/>
      <c r="M562" s="51"/>
    </row>
    <row r="563" spans="2:13" ht="17.25" x14ac:dyDescent="0.25">
      <c r="B563" s="12"/>
      <c r="C563" s="420"/>
      <c r="D563" s="5"/>
      <c r="E563" s="5"/>
      <c r="F563" s="226"/>
      <c r="G563" s="226"/>
      <c r="H563" s="6"/>
      <c r="I563" s="5"/>
      <c r="J563" s="4"/>
      <c r="K563" s="4"/>
      <c r="L563" s="7"/>
      <c r="M563" s="51"/>
    </row>
    <row r="564" spans="2:13" ht="17.25" x14ac:dyDescent="0.25">
      <c r="B564" s="12"/>
      <c r="C564" s="420"/>
      <c r="D564" s="5"/>
      <c r="E564" s="5"/>
      <c r="F564" s="226"/>
      <c r="G564" s="226"/>
      <c r="H564" s="6"/>
      <c r="I564" s="5"/>
      <c r="J564" s="4"/>
      <c r="K564" s="4"/>
      <c r="L564" s="7"/>
      <c r="M564" s="51"/>
    </row>
    <row r="565" spans="2:13" ht="17.25" x14ac:dyDescent="0.25">
      <c r="B565" s="12"/>
      <c r="C565" s="420"/>
      <c r="D565" s="5"/>
      <c r="E565" s="5"/>
      <c r="F565" s="226"/>
      <c r="G565" s="226"/>
      <c r="H565" s="6"/>
      <c r="I565" s="5"/>
      <c r="J565" s="4"/>
      <c r="K565" s="4"/>
      <c r="L565" s="7"/>
      <c r="M565" s="51"/>
    </row>
    <row r="566" spans="2:13" ht="17.25" x14ac:dyDescent="0.25">
      <c r="B566" s="12"/>
      <c r="C566" s="420"/>
      <c r="D566" s="5"/>
      <c r="E566" s="5"/>
      <c r="F566" s="226"/>
      <c r="G566" s="226"/>
      <c r="H566" s="6"/>
      <c r="I566" s="5"/>
      <c r="J566" s="4"/>
      <c r="K566" s="4"/>
      <c r="L566" s="7"/>
      <c r="M566" s="51"/>
    </row>
    <row r="567" spans="2:13" ht="17.25" x14ac:dyDescent="0.25">
      <c r="B567" s="12"/>
      <c r="C567" s="420"/>
      <c r="D567" s="5"/>
      <c r="E567" s="5"/>
      <c r="F567" s="226"/>
      <c r="G567" s="226"/>
      <c r="H567" s="6"/>
      <c r="I567" s="5"/>
      <c r="J567" s="4"/>
      <c r="K567" s="4"/>
      <c r="L567" s="7"/>
      <c r="M567" s="51"/>
    </row>
    <row r="568" spans="2:13" ht="17.25" x14ac:dyDescent="0.25">
      <c r="B568" s="12"/>
      <c r="C568" s="420"/>
      <c r="D568" s="5"/>
      <c r="E568" s="5"/>
      <c r="F568" s="226"/>
      <c r="G568" s="226"/>
      <c r="H568" s="6"/>
      <c r="I568" s="5"/>
      <c r="J568" s="4"/>
      <c r="K568" s="4"/>
      <c r="L568" s="7"/>
      <c r="M568" s="51"/>
    </row>
    <row r="569" spans="2:13" ht="17.25" x14ac:dyDescent="0.25">
      <c r="B569" s="12"/>
      <c r="C569" s="420"/>
      <c r="D569" s="5"/>
      <c r="E569" s="5"/>
      <c r="F569" s="226"/>
      <c r="G569" s="226"/>
      <c r="H569" s="6"/>
      <c r="I569" s="5"/>
      <c r="J569" s="4"/>
      <c r="K569" s="4"/>
      <c r="L569" s="7"/>
      <c r="M569" s="51"/>
    </row>
    <row r="570" spans="2:13" ht="17.25" x14ac:dyDescent="0.25">
      <c r="B570" s="12"/>
      <c r="C570" s="420"/>
      <c r="D570" s="5"/>
      <c r="E570" s="5"/>
      <c r="F570" s="226"/>
      <c r="G570" s="226"/>
      <c r="H570" s="6"/>
      <c r="I570" s="5"/>
      <c r="J570" s="4"/>
      <c r="K570" s="4"/>
      <c r="L570" s="7"/>
      <c r="M570" s="51"/>
    </row>
    <row r="571" spans="2:13" ht="17.25" x14ac:dyDescent="0.25">
      <c r="B571" s="12"/>
      <c r="C571" s="420"/>
      <c r="D571" s="5"/>
      <c r="E571" s="5"/>
      <c r="F571" s="226"/>
      <c r="G571" s="226"/>
      <c r="H571" s="6"/>
      <c r="I571" s="5"/>
      <c r="J571" s="4"/>
      <c r="K571" s="4"/>
      <c r="L571" s="7"/>
      <c r="M571" s="51"/>
    </row>
    <row r="572" spans="2:13" ht="17.25" x14ac:dyDescent="0.25">
      <c r="B572" s="12"/>
      <c r="C572" s="420"/>
      <c r="D572" s="5"/>
      <c r="E572" s="5"/>
      <c r="F572" s="226"/>
      <c r="G572" s="226"/>
      <c r="H572" s="6"/>
      <c r="I572" s="5"/>
      <c r="J572" s="4"/>
      <c r="K572" s="4"/>
      <c r="L572" s="7"/>
      <c r="M572" s="51"/>
    </row>
    <row r="573" spans="2:13" ht="17.25" x14ac:dyDescent="0.25">
      <c r="B573" s="12"/>
      <c r="C573" s="420"/>
      <c r="D573" s="5"/>
      <c r="E573" s="5"/>
      <c r="F573" s="226"/>
      <c r="G573" s="226"/>
      <c r="H573" s="6"/>
      <c r="I573" s="5"/>
      <c r="J573" s="4"/>
      <c r="K573" s="4"/>
      <c r="L573" s="7"/>
      <c r="M573" s="51"/>
    </row>
    <row r="574" spans="2:13" ht="17.25" x14ac:dyDescent="0.25">
      <c r="B574" s="12"/>
      <c r="C574" s="420"/>
      <c r="D574" s="5"/>
      <c r="E574" s="5"/>
      <c r="F574" s="226"/>
      <c r="G574" s="226"/>
      <c r="H574" s="6"/>
      <c r="I574" s="5"/>
      <c r="J574" s="4"/>
      <c r="K574" s="4"/>
      <c r="L574" s="7"/>
      <c r="M574" s="51"/>
    </row>
    <row r="575" spans="2:13" ht="17.25" x14ac:dyDescent="0.25">
      <c r="B575" s="12"/>
      <c r="C575" s="420"/>
      <c r="D575" s="5"/>
      <c r="E575" s="5"/>
      <c r="F575" s="226"/>
      <c r="G575" s="226"/>
      <c r="H575" s="6"/>
      <c r="I575" s="5"/>
      <c r="J575" s="4"/>
      <c r="K575" s="4"/>
      <c r="L575" s="7"/>
      <c r="M575" s="51"/>
    </row>
    <row r="576" spans="2:13" ht="17.25" x14ac:dyDescent="0.25">
      <c r="B576" s="12"/>
      <c r="C576" s="420"/>
      <c r="D576" s="5"/>
      <c r="E576" s="5"/>
      <c r="F576" s="226"/>
      <c r="G576" s="226"/>
      <c r="H576" s="6"/>
      <c r="I576" s="5"/>
      <c r="J576" s="4"/>
      <c r="K576" s="4"/>
      <c r="L576" s="7"/>
      <c r="M576" s="51"/>
    </row>
    <row r="577" spans="2:13" ht="17.25" x14ac:dyDescent="0.25">
      <c r="B577" s="12"/>
      <c r="C577" s="420"/>
      <c r="D577" s="5"/>
      <c r="E577" s="5"/>
      <c r="F577" s="226"/>
      <c r="G577" s="226"/>
      <c r="H577" s="6"/>
      <c r="I577" s="5"/>
      <c r="J577" s="4"/>
      <c r="K577" s="4"/>
      <c r="L577" s="7"/>
      <c r="M577" s="51"/>
    </row>
    <row r="578" spans="2:13" ht="17.25" x14ac:dyDescent="0.25">
      <c r="B578" s="12"/>
      <c r="C578" s="420"/>
      <c r="D578" s="5"/>
      <c r="E578" s="5"/>
      <c r="F578" s="226"/>
      <c r="G578" s="226"/>
      <c r="H578" s="6"/>
      <c r="I578" s="5"/>
      <c r="J578" s="4"/>
      <c r="K578" s="4"/>
      <c r="L578" s="7"/>
      <c r="M578" s="51"/>
    </row>
    <row r="579" spans="2:13" ht="17.25" x14ac:dyDescent="0.25">
      <c r="B579" s="12"/>
      <c r="C579" s="420"/>
      <c r="D579" s="5"/>
      <c r="E579" s="5"/>
      <c r="F579" s="226"/>
      <c r="G579" s="226"/>
      <c r="H579" s="6"/>
      <c r="I579" s="5"/>
      <c r="J579" s="4"/>
      <c r="K579" s="4"/>
      <c r="L579" s="7"/>
      <c r="M579" s="51"/>
    </row>
    <row r="580" spans="2:13" ht="17.25" x14ac:dyDescent="0.25">
      <c r="B580" s="12"/>
      <c r="C580" s="420"/>
      <c r="D580" s="5"/>
      <c r="E580" s="5"/>
      <c r="F580" s="226"/>
      <c r="G580" s="226"/>
      <c r="H580" s="6"/>
      <c r="I580" s="5"/>
      <c r="J580" s="4"/>
      <c r="K580" s="4"/>
      <c r="L580" s="7"/>
      <c r="M580" s="51"/>
    </row>
    <row r="581" spans="2:13" ht="17.25" x14ac:dyDescent="0.25">
      <c r="B581" s="12"/>
      <c r="C581" s="420"/>
      <c r="D581" s="5"/>
      <c r="E581" s="5"/>
      <c r="F581" s="226"/>
      <c r="G581" s="226"/>
      <c r="H581" s="6"/>
      <c r="I581" s="5"/>
      <c r="J581" s="4"/>
      <c r="K581" s="4"/>
      <c r="L581" s="7"/>
      <c r="M581" s="51"/>
    </row>
    <row r="582" spans="2:13" ht="17.25" x14ac:dyDescent="0.25">
      <c r="B582" s="12"/>
      <c r="C582" s="420"/>
      <c r="D582" s="5"/>
      <c r="E582" s="5"/>
      <c r="F582" s="226"/>
      <c r="G582" s="226"/>
      <c r="H582" s="6"/>
      <c r="I582" s="5"/>
      <c r="J582" s="4"/>
      <c r="K582" s="4"/>
      <c r="L582" s="7"/>
      <c r="M582" s="51"/>
    </row>
    <row r="583" spans="2:13" ht="17.25" x14ac:dyDescent="0.25">
      <c r="B583" s="12"/>
      <c r="C583" s="420"/>
      <c r="D583" s="5"/>
      <c r="E583" s="5"/>
      <c r="F583" s="226"/>
      <c r="G583" s="226"/>
      <c r="H583" s="6"/>
      <c r="I583" s="5"/>
      <c r="J583" s="4"/>
      <c r="K583" s="4"/>
      <c r="L583" s="7"/>
      <c r="M583" s="51"/>
    </row>
    <row r="584" spans="2:13" ht="17.25" x14ac:dyDescent="0.25">
      <c r="B584" s="12"/>
      <c r="C584" s="420"/>
      <c r="D584" s="5"/>
      <c r="E584" s="5"/>
      <c r="F584" s="226"/>
      <c r="G584" s="226"/>
      <c r="H584" s="6"/>
      <c r="I584" s="5"/>
      <c r="J584" s="4"/>
      <c r="K584" s="4"/>
      <c r="L584" s="7"/>
      <c r="M584" s="51"/>
    </row>
    <row r="585" spans="2:13" ht="17.25" x14ac:dyDescent="0.25">
      <c r="B585" s="12"/>
      <c r="C585" s="420"/>
      <c r="D585" s="5"/>
      <c r="E585" s="5"/>
      <c r="F585" s="226"/>
      <c r="G585" s="226"/>
      <c r="H585" s="6"/>
      <c r="I585" s="5"/>
      <c r="J585" s="4"/>
      <c r="K585" s="4"/>
      <c r="L585" s="7"/>
      <c r="M585" s="51"/>
    </row>
    <row r="586" spans="2:13" ht="17.25" x14ac:dyDescent="0.25">
      <c r="B586" s="12"/>
      <c r="C586" s="420"/>
      <c r="D586" s="5"/>
      <c r="E586" s="5"/>
      <c r="F586" s="226"/>
      <c r="G586" s="226"/>
      <c r="H586" s="6"/>
      <c r="I586" s="5"/>
      <c r="J586" s="4"/>
      <c r="K586" s="4"/>
      <c r="L586" s="7"/>
      <c r="M586" s="51"/>
    </row>
    <row r="587" spans="2:13" ht="17.25" x14ac:dyDescent="0.25">
      <c r="B587" s="12"/>
      <c r="C587" s="420"/>
      <c r="D587" s="5"/>
      <c r="E587" s="5"/>
      <c r="F587" s="226"/>
      <c r="G587" s="226"/>
      <c r="H587" s="6"/>
      <c r="I587" s="5"/>
      <c r="J587" s="4"/>
      <c r="K587" s="4"/>
      <c r="L587" s="7"/>
      <c r="M587" s="51"/>
    </row>
    <row r="588" spans="2:13" ht="17.25" x14ac:dyDescent="0.25">
      <c r="B588" s="12"/>
      <c r="C588" s="420"/>
      <c r="D588" s="5"/>
      <c r="E588" s="5"/>
      <c r="F588" s="226"/>
      <c r="G588" s="226"/>
      <c r="H588" s="6"/>
      <c r="I588" s="5"/>
      <c r="J588" s="4"/>
      <c r="K588" s="4"/>
      <c r="L588" s="7"/>
      <c r="M588" s="51"/>
    </row>
    <row r="589" spans="2:13" ht="17.25" x14ac:dyDescent="0.25">
      <c r="B589" s="12"/>
      <c r="C589" s="420"/>
      <c r="D589" s="5"/>
      <c r="E589" s="5"/>
      <c r="F589" s="226"/>
      <c r="G589" s="226"/>
      <c r="H589" s="6"/>
      <c r="I589" s="5"/>
      <c r="J589" s="4"/>
      <c r="K589" s="4"/>
      <c r="L589" s="7"/>
      <c r="M589" s="51"/>
    </row>
    <row r="590" spans="2:13" ht="17.25" x14ac:dyDescent="0.25">
      <c r="B590" s="12"/>
      <c r="C590" s="420"/>
      <c r="D590" s="5"/>
      <c r="E590" s="5"/>
      <c r="F590" s="226"/>
      <c r="G590" s="226"/>
      <c r="H590" s="6"/>
      <c r="I590" s="5"/>
      <c r="J590" s="4"/>
      <c r="K590" s="4"/>
      <c r="L590" s="7"/>
      <c r="M590" s="51"/>
    </row>
    <row r="591" spans="2:13" ht="17.25" x14ac:dyDescent="0.25">
      <c r="B591" s="12"/>
      <c r="C591" s="420"/>
      <c r="D591" s="5"/>
      <c r="E591" s="5"/>
      <c r="F591" s="226"/>
      <c r="G591" s="226"/>
      <c r="H591" s="6"/>
      <c r="I591" s="5"/>
      <c r="J591" s="4"/>
      <c r="K591" s="4"/>
      <c r="L591" s="7"/>
      <c r="M591" s="51"/>
    </row>
    <row r="592" spans="2:13" ht="17.25" x14ac:dyDescent="0.25">
      <c r="B592" s="12"/>
      <c r="C592" s="420"/>
      <c r="D592" s="5"/>
      <c r="E592" s="5"/>
      <c r="F592" s="226"/>
      <c r="G592" s="226"/>
      <c r="H592" s="6"/>
      <c r="I592" s="5"/>
      <c r="J592" s="4"/>
      <c r="K592" s="4"/>
      <c r="L592" s="7"/>
      <c r="M592" s="51"/>
    </row>
    <row r="593" spans="2:13" ht="17.25" x14ac:dyDescent="0.25">
      <c r="B593" s="12"/>
      <c r="C593" s="420"/>
      <c r="D593" s="5"/>
      <c r="E593" s="5"/>
      <c r="F593" s="226"/>
      <c r="G593" s="226"/>
      <c r="H593" s="6"/>
      <c r="I593" s="5"/>
      <c r="J593" s="4"/>
      <c r="K593" s="4"/>
      <c r="L593" s="7"/>
      <c r="M593" s="51"/>
    </row>
    <row r="594" spans="2:13" ht="17.25" x14ac:dyDescent="0.25">
      <c r="B594" s="12"/>
      <c r="C594" s="420"/>
      <c r="D594" s="5"/>
      <c r="E594" s="5"/>
      <c r="F594" s="226"/>
      <c r="G594" s="226"/>
      <c r="H594" s="6"/>
      <c r="I594" s="5"/>
      <c r="J594" s="4"/>
      <c r="K594" s="4"/>
      <c r="L594" s="7"/>
      <c r="M594" s="51"/>
    </row>
    <row r="595" spans="2:13" ht="17.25" x14ac:dyDescent="0.25">
      <c r="B595" s="12"/>
      <c r="C595" s="420"/>
      <c r="D595" s="5"/>
      <c r="E595" s="5"/>
      <c r="F595" s="226"/>
      <c r="G595" s="226"/>
      <c r="H595" s="6"/>
      <c r="I595" s="5"/>
      <c r="J595" s="4"/>
      <c r="K595" s="4"/>
      <c r="L595" s="7"/>
      <c r="M595" s="51"/>
    </row>
    <row r="596" spans="2:13" ht="17.25" x14ac:dyDescent="0.25">
      <c r="B596" s="12"/>
      <c r="C596" s="420"/>
      <c r="D596" s="5"/>
      <c r="E596" s="5"/>
      <c r="F596" s="226"/>
      <c r="G596" s="226"/>
      <c r="H596" s="6"/>
      <c r="I596" s="5"/>
      <c r="J596" s="4"/>
      <c r="K596" s="4"/>
      <c r="L596" s="7"/>
      <c r="M596" s="51"/>
    </row>
    <row r="597" spans="2:13" ht="17.25" x14ac:dyDescent="0.25">
      <c r="B597" s="12"/>
      <c r="C597" s="420"/>
      <c r="D597" s="5"/>
      <c r="E597" s="5"/>
      <c r="F597" s="226"/>
      <c r="G597" s="226"/>
      <c r="H597" s="6"/>
      <c r="I597" s="5"/>
      <c r="J597" s="4"/>
      <c r="K597" s="4"/>
      <c r="L597" s="7"/>
      <c r="M597" s="51"/>
    </row>
    <row r="598" spans="2:13" ht="17.25" x14ac:dyDescent="0.25">
      <c r="B598" s="12"/>
      <c r="C598" s="420"/>
      <c r="D598" s="5"/>
      <c r="E598" s="5"/>
      <c r="F598" s="226"/>
      <c r="G598" s="226"/>
      <c r="H598" s="6"/>
      <c r="I598" s="5"/>
      <c r="J598" s="4"/>
      <c r="K598" s="4"/>
      <c r="L598" s="7"/>
      <c r="M598" s="51"/>
    </row>
    <row r="599" spans="2:13" ht="17.25" x14ac:dyDescent="0.25">
      <c r="B599" s="12"/>
      <c r="C599" s="420"/>
      <c r="D599" s="5"/>
      <c r="E599" s="5"/>
      <c r="F599" s="226"/>
      <c r="G599" s="226"/>
      <c r="H599" s="6"/>
      <c r="I599" s="5"/>
      <c r="J599" s="4"/>
      <c r="K599" s="4"/>
      <c r="L599" s="7"/>
      <c r="M599" s="51"/>
    </row>
    <row r="600" spans="2:13" ht="17.25" x14ac:dyDescent="0.25">
      <c r="B600" s="12"/>
      <c r="C600" s="420"/>
      <c r="D600" s="5"/>
      <c r="E600" s="5"/>
      <c r="F600" s="226"/>
      <c r="G600" s="226"/>
      <c r="H600" s="6"/>
      <c r="I600" s="5"/>
      <c r="J600" s="4"/>
      <c r="K600" s="4"/>
      <c r="L600" s="7"/>
      <c r="M600" s="51"/>
    </row>
    <row r="601" spans="2:13" ht="17.25" x14ac:dyDescent="0.25">
      <c r="B601" s="12"/>
      <c r="C601" s="420"/>
      <c r="D601" s="5"/>
      <c r="E601" s="5"/>
      <c r="F601" s="226"/>
      <c r="G601" s="226"/>
      <c r="H601" s="6"/>
      <c r="I601" s="5"/>
      <c r="J601" s="4"/>
      <c r="K601" s="4"/>
      <c r="L601" s="7"/>
      <c r="M601" s="51"/>
    </row>
    <row r="602" spans="2:13" ht="17.25" x14ac:dyDescent="0.25">
      <c r="B602" s="12"/>
      <c r="C602" s="420"/>
      <c r="D602" s="5"/>
      <c r="E602" s="5"/>
      <c r="F602" s="226"/>
      <c r="G602" s="226"/>
      <c r="H602" s="6"/>
      <c r="I602" s="5"/>
      <c r="J602" s="4"/>
      <c r="K602" s="4"/>
      <c r="L602" s="7"/>
      <c r="M602" s="51"/>
    </row>
    <row r="603" spans="2:13" ht="17.25" x14ac:dyDescent="0.25">
      <c r="B603" s="12"/>
      <c r="C603" s="420"/>
      <c r="D603" s="5"/>
      <c r="E603" s="5"/>
      <c r="F603" s="226"/>
      <c r="G603" s="226"/>
      <c r="H603" s="6"/>
      <c r="I603" s="5"/>
      <c r="J603" s="4"/>
      <c r="K603" s="4"/>
      <c r="L603" s="7"/>
      <c r="M603" s="51"/>
    </row>
    <row r="604" spans="2:13" ht="17.25" x14ac:dyDescent="0.25">
      <c r="B604" s="12"/>
      <c r="C604" s="420"/>
      <c r="D604" s="5"/>
      <c r="E604" s="5"/>
      <c r="F604" s="226"/>
      <c r="G604" s="226"/>
      <c r="H604" s="6"/>
      <c r="I604" s="5"/>
      <c r="J604" s="4"/>
      <c r="K604" s="4"/>
      <c r="L604" s="7"/>
      <c r="M604" s="51"/>
    </row>
    <row r="605" spans="2:13" ht="17.25" x14ac:dyDescent="0.25">
      <c r="B605" s="12"/>
      <c r="C605" s="420"/>
      <c r="D605" s="5"/>
      <c r="E605" s="5"/>
      <c r="F605" s="226"/>
      <c r="G605" s="226"/>
      <c r="H605" s="6"/>
      <c r="I605" s="5"/>
      <c r="J605" s="4"/>
      <c r="K605" s="4"/>
      <c r="L605" s="7"/>
      <c r="M605" s="51"/>
    </row>
    <row r="606" spans="2:13" ht="17.25" x14ac:dyDescent="0.25">
      <c r="B606" s="12"/>
      <c r="C606" s="420"/>
      <c r="D606" s="5"/>
      <c r="E606" s="5"/>
      <c r="F606" s="226"/>
      <c r="G606" s="226"/>
      <c r="H606" s="6"/>
      <c r="I606" s="5"/>
      <c r="J606" s="4"/>
      <c r="K606" s="4"/>
      <c r="L606" s="7"/>
      <c r="M606" s="51"/>
    </row>
    <row r="607" spans="2:13" ht="17.25" x14ac:dyDescent="0.25">
      <c r="B607" s="12"/>
      <c r="C607" s="420"/>
      <c r="D607" s="5"/>
      <c r="E607" s="5"/>
      <c r="F607" s="226"/>
      <c r="G607" s="226"/>
      <c r="H607" s="6"/>
      <c r="I607" s="5"/>
      <c r="J607" s="4"/>
      <c r="K607" s="4"/>
      <c r="L607" s="7"/>
      <c r="M607" s="51"/>
    </row>
    <row r="608" spans="2:13" ht="17.25" x14ac:dyDescent="0.25">
      <c r="B608" s="12"/>
      <c r="C608" s="420"/>
      <c r="D608" s="5"/>
      <c r="E608" s="5"/>
      <c r="F608" s="226"/>
      <c r="G608" s="226"/>
      <c r="H608" s="6"/>
      <c r="I608" s="5"/>
      <c r="J608" s="4"/>
      <c r="K608" s="4"/>
      <c r="L608" s="7"/>
      <c r="M608" s="51"/>
    </row>
    <row r="609" spans="2:13" ht="17.25" x14ac:dyDescent="0.25">
      <c r="B609" s="12"/>
      <c r="C609" s="420"/>
      <c r="D609" s="5"/>
      <c r="E609" s="5"/>
      <c r="F609" s="226"/>
      <c r="G609" s="226"/>
      <c r="H609" s="6"/>
      <c r="I609" s="5"/>
      <c r="J609" s="4"/>
      <c r="K609" s="4"/>
      <c r="L609" s="7"/>
      <c r="M609" s="51"/>
    </row>
    <row r="610" spans="2:13" ht="17.25" x14ac:dyDescent="0.25">
      <c r="B610" s="12"/>
      <c r="C610" s="420"/>
      <c r="D610" s="5"/>
      <c r="E610" s="5"/>
      <c r="F610" s="226"/>
      <c r="G610" s="226"/>
      <c r="H610" s="6"/>
      <c r="I610" s="5"/>
      <c r="J610" s="4"/>
      <c r="K610" s="4"/>
      <c r="L610" s="7"/>
      <c r="M610" s="51"/>
    </row>
    <row r="611" spans="2:13" ht="17.25" x14ac:dyDescent="0.25">
      <c r="B611" s="12"/>
      <c r="C611" s="420"/>
      <c r="D611" s="5"/>
      <c r="E611" s="5"/>
      <c r="F611" s="226"/>
      <c r="G611" s="226"/>
      <c r="H611" s="6"/>
      <c r="I611" s="5"/>
      <c r="J611" s="4"/>
      <c r="K611" s="4"/>
      <c r="L611" s="7"/>
      <c r="M611" s="51"/>
    </row>
    <row r="612" spans="2:13" ht="17.25" x14ac:dyDescent="0.25">
      <c r="B612" s="12"/>
      <c r="C612" s="420"/>
      <c r="D612" s="5"/>
      <c r="E612" s="5"/>
      <c r="F612" s="226"/>
      <c r="G612" s="226"/>
      <c r="H612" s="6"/>
      <c r="I612" s="5"/>
      <c r="J612" s="4"/>
      <c r="K612" s="4"/>
      <c r="L612" s="7"/>
      <c r="M612" s="51"/>
    </row>
    <row r="613" spans="2:13" ht="17.25" x14ac:dyDescent="0.25">
      <c r="B613" s="12"/>
      <c r="C613" s="420"/>
      <c r="D613" s="5"/>
      <c r="E613" s="5"/>
      <c r="F613" s="226"/>
      <c r="G613" s="226"/>
      <c r="H613" s="6"/>
      <c r="I613" s="5"/>
      <c r="J613" s="4"/>
      <c r="K613" s="4"/>
      <c r="L613" s="7"/>
      <c r="M613" s="51"/>
    </row>
    <row r="614" spans="2:13" ht="17.25" x14ac:dyDescent="0.25">
      <c r="B614" s="12"/>
      <c r="C614" s="420"/>
      <c r="D614" s="5"/>
      <c r="E614" s="5"/>
      <c r="F614" s="226"/>
      <c r="G614" s="226"/>
      <c r="H614" s="6"/>
      <c r="I614" s="5"/>
      <c r="J614" s="4"/>
      <c r="K614" s="4"/>
      <c r="L614" s="7"/>
      <c r="M614" s="51"/>
    </row>
    <row r="615" spans="2:13" ht="17.25" x14ac:dyDescent="0.25">
      <c r="B615" s="12"/>
      <c r="C615" s="420"/>
      <c r="D615" s="5"/>
      <c r="E615" s="5"/>
      <c r="F615" s="226"/>
      <c r="G615" s="226"/>
      <c r="H615" s="6"/>
      <c r="I615" s="5"/>
      <c r="J615" s="4"/>
      <c r="K615" s="4"/>
      <c r="L615" s="7"/>
      <c r="M615" s="51"/>
    </row>
    <row r="616" spans="2:13" ht="17.25" x14ac:dyDescent="0.25">
      <c r="B616" s="12"/>
      <c r="C616" s="420"/>
      <c r="D616" s="5"/>
      <c r="E616" s="5"/>
      <c r="F616" s="226"/>
      <c r="G616" s="226"/>
      <c r="H616" s="6"/>
      <c r="I616" s="5"/>
      <c r="J616" s="4"/>
      <c r="K616" s="4"/>
      <c r="L616" s="7"/>
      <c r="M616" s="51"/>
    </row>
    <row r="617" spans="2:13" ht="17.25" x14ac:dyDescent="0.25">
      <c r="B617" s="12"/>
      <c r="C617" s="420"/>
      <c r="D617" s="5"/>
      <c r="E617" s="5"/>
      <c r="F617" s="226"/>
      <c r="G617" s="226"/>
      <c r="H617" s="6"/>
      <c r="I617" s="5"/>
      <c r="J617" s="4"/>
      <c r="K617" s="4"/>
      <c r="L617" s="7"/>
      <c r="M617" s="51"/>
    </row>
    <row r="618" spans="2:13" ht="17.25" x14ac:dyDescent="0.25">
      <c r="B618" s="12"/>
      <c r="C618" s="420"/>
      <c r="D618" s="5"/>
      <c r="E618" s="5"/>
      <c r="F618" s="226"/>
      <c r="G618" s="226"/>
      <c r="H618" s="6"/>
      <c r="I618" s="5"/>
      <c r="J618" s="4"/>
      <c r="K618" s="4"/>
      <c r="L618" s="7"/>
      <c r="M618" s="51"/>
    </row>
    <row r="619" spans="2:13" ht="17.25" x14ac:dyDescent="0.25">
      <c r="B619" s="12"/>
      <c r="C619" s="420"/>
      <c r="D619" s="5"/>
      <c r="E619" s="5"/>
      <c r="F619" s="226"/>
      <c r="G619" s="226"/>
      <c r="H619" s="6"/>
      <c r="I619" s="5"/>
      <c r="J619" s="4"/>
      <c r="K619" s="4"/>
      <c r="L619" s="7"/>
      <c r="M619" s="51"/>
    </row>
    <row r="620" spans="2:13" ht="17.25" x14ac:dyDescent="0.25">
      <c r="B620" s="12"/>
      <c r="C620" s="420"/>
      <c r="D620" s="5"/>
      <c r="E620" s="5"/>
      <c r="F620" s="226"/>
      <c r="G620" s="226"/>
      <c r="H620" s="6"/>
      <c r="I620" s="5"/>
      <c r="J620" s="4"/>
      <c r="K620" s="4"/>
      <c r="L620" s="7"/>
      <c r="M620" s="51"/>
    </row>
    <row r="621" spans="2:13" ht="17.25" x14ac:dyDescent="0.25">
      <c r="B621" s="12"/>
      <c r="C621" s="420"/>
      <c r="D621" s="5"/>
      <c r="E621" s="5"/>
      <c r="F621" s="226"/>
      <c r="G621" s="226"/>
      <c r="H621" s="6"/>
      <c r="I621" s="5"/>
      <c r="J621" s="4"/>
      <c r="K621" s="4"/>
      <c r="L621" s="7"/>
      <c r="M621" s="51"/>
    </row>
    <row r="622" spans="2:13" ht="17.25" x14ac:dyDescent="0.25">
      <c r="B622" s="12"/>
      <c r="C622" s="420"/>
      <c r="D622" s="5"/>
      <c r="E622" s="5"/>
      <c r="F622" s="226"/>
      <c r="G622" s="226"/>
      <c r="H622" s="6"/>
      <c r="I622" s="5"/>
      <c r="J622" s="4"/>
      <c r="K622" s="4"/>
      <c r="L622" s="7"/>
      <c r="M622" s="51"/>
    </row>
    <row r="623" spans="2:13" ht="17.25" x14ac:dyDescent="0.25">
      <c r="B623" s="12"/>
      <c r="C623" s="420"/>
      <c r="D623" s="5"/>
      <c r="E623" s="5"/>
      <c r="F623" s="226"/>
      <c r="G623" s="226"/>
      <c r="H623" s="6"/>
      <c r="I623" s="5"/>
      <c r="J623" s="4"/>
      <c r="K623" s="4"/>
      <c r="L623" s="7"/>
      <c r="M623" s="51"/>
    </row>
    <row r="624" spans="2:13" ht="17.25" x14ac:dyDescent="0.25">
      <c r="B624" s="12"/>
      <c r="C624" s="420"/>
      <c r="D624" s="5"/>
      <c r="E624" s="5"/>
      <c r="F624" s="226"/>
      <c r="G624" s="226"/>
      <c r="H624" s="6"/>
      <c r="I624" s="5"/>
      <c r="J624" s="4"/>
      <c r="K624" s="4"/>
      <c r="L624" s="7"/>
      <c r="M624" s="51"/>
    </row>
    <row r="625" spans="2:13" ht="17.25" x14ac:dyDescent="0.25">
      <c r="B625" s="12"/>
      <c r="C625" s="420"/>
      <c r="D625" s="5"/>
      <c r="E625" s="5"/>
      <c r="F625" s="226"/>
      <c r="G625" s="226"/>
      <c r="H625" s="6"/>
      <c r="I625" s="5"/>
      <c r="J625" s="4"/>
      <c r="K625" s="4"/>
      <c r="L625" s="7"/>
      <c r="M625" s="51"/>
    </row>
    <row r="626" spans="2:13" ht="17.25" x14ac:dyDescent="0.25">
      <c r="B626" s="12"/>
      <c r="C626" s="420"/>
      <c r="D626" s="5"/>
      <c r="E626" s="5"/>
      <c r="F626" s="226"/>
      <c r="G626" s="226"/>
      <c r="H626" s="6"/>
      <c r="I626" s="5"/>
      <c r="J626" s="4"/>
      <c r="K626" s="4"/>
      <c r="L626" s="7"/>
      <c r="M626" s="51"/>
    </row>
    <row r="627" spans="2:13" ht="17.25" x14ac:dyDescent="0.25">
      <c r="B627" s="12"/>
      <c r="C627" s="420"/>
      <c r="D627" s="5"/>
      <c r="E627" s="5"/>
      <c r="F627" s="226"/>
      <c r="G627" s="226"/>
      <c r="H627" s="6"/>
      <c r="I627" s="5"/>
      <c r="J627" s="4"/>
      <c r="K627" s="4"/>
      <c r="L627" s="7"/>
      <c r="M627" s="51"/>
    </row>
    <row r="628" spans="2:13" ht="17.25" x14ac:dyDescent="0.25">
      <c r="B628" s="12"/>
      <c r="C628" s="420"/>
      <c r="D628" s="5"/>
      <c r="E628" s="5"/>
      <c r="F628" s="226"/>
      <c r="G628" s="226"/>
      <c r="H628" s="6"/>
      <c r="I628" s="5"/>
      <c r="J628" s="4"/>
      <c r="K628" s="4"/>
      <c r="L628" s="7"/>
      <c r="M628" s="51"/>
    </row>
    <row r="629" spans="2:13" ht="17.25" x14ac:dyDescent="0.25">
      <c r="B629" s="12"/>
      <c r="C629" s="420"/>
      <c r="D629" s="5"/>
      <c r="E629" s="5"/>
      <c r="F629" s="226"/>
      <c r="G629" s="226"/>
      <c r="H629" s="6"/>
      <c r="I629" s="5"/>
      <c r="J629" s="4"/>
      <c r="K629" s="4"/>
      <c r="L629" s="7"/>
      <c r="M629" s="51"/>
    </row>
    <row r="630" spans="2:13" ht="17.25" x14ac:dyDescent="0.25">
      <c r="B630" s="12"/>
      <c r="C630" s="420"/>
      <c r="D630" s="5"/>
      <c r="E630" s="5"/>
      <c r="F630" s="226"/>
      <c r="G630" s="226"/>
      <c r="H630" s="6"/>
      <c r="I630" s="5"/>
      <c r="J630" s="4"/>
      <c r="K630" s="4"/>
      <c r="L630" s="7"/>
      <c r="M630" s="51"/>
    </row>
    <row r="631" spans="2:13" ht="17.25" x14ac:dyDescent="0.25">
      <c r="B631" s="12"/>
      <c r="C631" s="420"/>
      <c r="D631" s="5"/>
      <c r="E631" s="5"/>
      <c r="F631" s="226"/>
      <c r="G631" s="226"/>
      <c r="H631" s="6"/>
      <c r="I631" s="5"/>
      <c r="J631" s="4"/>
      <c r="K631" s="4"/>
      <c r="L631" s="7"/>
      <c r="M631" s="51"/>
    </row>
    <row r="632" spans="2:13" ht="17.25" x14ac:dyDescent="0.25">
      <c r="B632" s="12"/>
      <c r="C632" s="420"/>
      <c r="D632" s="5"/>
      <c r="E632" s="5"/>
      <c r="F632" s="226"/>
      <c r="G632" s="226"/>
      <c r="H632" s="6"/>
      <c r="I632" s="5"/>
      <c r="J632" s="4"/>
      <c r="K632" s="4"/>
      <c r="L632" s="7"/>
      <c r="M632" s="51"/>
    </row>
    <row r="633" spans="2:13" ht="17.25" x14ac:dyDescent="0.25">
      <c r="B633" s="12"/>
      <c r="C633" s="420"/>
      <c r="D633" s="5"/>
      <c r="E633" s="5"/>
      <c r="F633" s="226"/>
      <c r="G633" s="226"/>
      <c r="H633" s="6"/>
      <c r="I633" s="5"/>
      <c r="J633" s="4"/>
      <c r="K633" s="4"/>
      <c r="L633" s="7"/>
      <c r="M633" s="51"/>
    </row>
    <row r="634" spans="2:13" ht="17.25" x14ac:dyDescent="0.25">
      <c r="B634" s="12"/>
      <c r="C634" s="420"/>
      <c r="D634" s="5"/>
      <c r="E634" s="5"/>
      <c r="F634" s="226"/>
      <c r="G634" s="226"/>
      <c r="H634" s="6"/>
      <c r="I634" s="5"/>
      <c r="J634" s="4"/>
      <c r="K634" s="4"/>
      <c r="L634" s="7"/>
      <c r="M634" s="51"/>
    </row>
    <row r="635" spans="2:13" ht="17.25" x14ac:dyDescent="0.25">
      <c r="B635" s="12"/>
      <c r="C635" s="420"/>
      <c r="D635" s="5"/>
      <c r="E635" s="5"/>
      <c r="F635" s="226"/>
      <c r="G635" s="226"/>
      <c r="H635" s="6"/>
      <c r="I635" s="5"/>
      <c r="J635" s="4"/>
      <c r="K635" s="4"/>
      <c r="L635" s="7"/>
      <c r="M635" s="51"/>
    </row>
    <row r="636" spans="2:13" ht="17.25" x14ac:dyDescent="0.25">
      <c r="B636" s="12"/>
      <c r="C636" s="420"/>
      <c r="D636" s="5"/>
      <c r="E636" s="5"/>
      <c r="F636" s="226"/>
      <c r="G636" s="226"/>
      <c r="H636" s="6"/>
      <c r="I636" s="5"/>
      <c r="J636" s="4"/>
      <c r="K636" s="4"/>
      <c r="L636" s="7"/>
      <c r="M636" s="51"/>
    </row>
    <row r="637" spans="2:13" ht="17.25" x14ac:dyDescent="0.25">
      <c r="B637" s="12"/>
      <c r="C637" s="420"/>
      <c r="D637" s="5"/>
      <c r="E637" s="5"/>
      <c r="F637" s="226"/>
      <c r="G637" s="226"/>
      <c r="H637" s="6"/>
      <c r="I637" s="5"/>
      <c r="J637" s="4"/>
      <c r="K637" s="4"/>
      <c r="L637" s="7"/>
      <c r="M637" s="51"/>
    </row>
    <row r="638" spans="2:13" ht="17.25" x14ac:dyDescent="0.25">
      <c r="B638" s="12"/>
      <c r="C638" s="420"/>
      <c r="D638" s="5"/>
      <c r="E638" s="5"/>
      <c r="F638" s="226"/>
      <c r="G638" s="226"/>
      <c r="H638" s="6"/>
      <c r="I638" s="5"/>
      <c r="J638" s="4"/>
      <c r="K638" s="4"/>
      <c r="L638" s="7"/>
      <c r="M638" s="51"/>
    </row>
    <row r="639" spans="2:13" ht="17.25" x14ac:dyDescent="0.25">
      <c r="B639" s="12"/>
      <c r="C639" s="420"/>
      <c r="D639" s="5"/>
      <c r="E639" s="5"/>
      <c r="F639" s="226"/>
      <c r="G639" s="226"/>
      <c r="H639" s="6"/>
      <c r="I639" s="5"/>
      <c r="J639" s="4"/>
      <c r="K639" s="4"/>
      <c r="L639" s="7"/>
      <c r="M639" s="51"/>
    </row>
    <row r="640" spans="2:13" ht="17.25" x14ac:dyDescent="0.25">
      <c r="B640" s="12"/>
      <c r="C640" s="420"/>
      <c r="D640" s="5"/>
      <c r="E640" s="5"/>
      <c r="F640" s="226"/>
      <c r="G640" s="226"/>
      <c r="H640" s="6"/>
      <c r="I640" s="5"/>
      <c r="J640" s="4"/>
      <c r="K640" s="4"/>
      <c r="L640" s="7"/>
      <c r="M640" s="51"/>
    </row>
    <row r="641" spans="2:13" ht="17.25" x14ac:dyDescent="0.25">
      <c r="B641" s="12"/>
      <c r="C641" s="420"/>
      <c r="D641" s="5"/>
      <c r="E641" s="5"/>
      <c r="F641" s="226"/>
      <c r="G641" s="226"/>
      <c r="H641" s="6"/>
      <c r="I641" s="5"/>
      <c r="J641" s="4"/>
      <c r="K641" s="4"/>
      <c r="L641" s="7"/>
      <c r="M641" s="51"/>
    </row>
    <row r="642" spans="2:13" ht="17.25" x14ac:dyDescent="0.25">
      <c r="B642" s="12"/>
      <c r="C642" s="420"/>
      <c r="D642" s="5"/>
      <c r="E642" s="5"/>
      <c r="F642" s="226"/>
      <c r="G642" s="226"/>
      <c r="H642" s="6"/>
      <c r="I642" s="5"/>
      <c r="J642" s="4"/>
      <c r="K642" s="4"/>
      <c r="L642" s="7"/>
      <c r="M642" s="51"/>
    </row>
    <row r="643" spans="2:13" ht="17.25" x14ac:dyDescent="0.25">
      <c r="B643" s="12"/>
      <c r="C643" s="420"/>
      <c r="D643" s="5"/>
      <c r="E643" s="5"/>
      <c r="F643" s="226"/>
      <c r="G643" s="226"/>
      <c r="H643" s="6"/>
      <c r="I643" s="5"/>
      <c r="J643" s="4"/>
      <c r="K643" s="4"/>
      <c r="L643" s="7"/>
      <c r="M643" s="51"/>
    </row>
    <row r="644" spans="2:13" ht="17.25" x14ac:dyDescent="0.25">
      <c r="B644" s="12"/>
      <c r="C644" s="420"/>
      <c r="D644" s="5"/>
      <c r="E644" s="5"/>
      <c r="F644" s="226"/>
      <c r="G644" s="226"/>
      <c r="H644" s="6"/>
      <c r="I644" s="5"/>
      <c r="J644" s="4"/>
      <c r="K644" s="4"/>
      <c r="L644" s="7"/>
      <c r="M644" s="51"/>
    </row>
    <row r="645" spans="2:13" ht="17.25" x14ac:dyDescent="0.25">
      <c r="B645" s="12"/>
      <c r="C645" s="420"/>
      <c r="D645" s="5"/>
      <c r="E645" s="5"/>
      <c r="F645" s="226"/>
      <c r="G645" s="226"/>
      <c r="H645" s="6"/>
      <c r="I645" s="5"/>
      <c r="J645" s="4"/>
      <c r="K645" s="4"/>
      <c r="L645" s="7"/>
      <c r="M645" s="51"/>
    </row>
    <row r="646" spans="2:13" ht="17.25" x14ac:dyDescent="0.25">
      <c r="B646" s="12"/>
      <c r="C646" s="420"/>
      <c r="D646" s="5"/>
      <c r="E646" s="5"/>
      <c r="F646" s="226"/>
      <c r="G646" s="226"/>
      <c r="H646" s="6"/>
      <c r="I646" s="5"/>
      <c r="J646" s="4"/>
      <c r="K646" s="4"/>
      <c r="L646" s="7"/>
      <c r="M646" s="51"/>
    </row>
    <row r="647" spans="2:13" ht="17.25" x14ac:dyDescent="0.25">
      <c r="B647" s="12"/>
      <c r="C647" s="420"/>
      <c r="D647" s="5"/>
      <c r="E647" s="5"/>
      <c r="F647" s="226"/>
      <c r="G647" s="226"/>
      <c r="H647" s="6"/>
      <c r="I647" s="5"/>
      <c r="J647" s="4"/>
      <c r="K647" s="4"/>
      <c r="L647" s="7"/>
      <c r="M647" s="51"/>
    </row>
    <row r="648" spans="2:13" ht="17.25" x14ac:dyDescent="0.25">
      <c r="B648" s="12"/>
      <c r="C648" s="420"/>
      <c r="D648" s="5"/>
      <c r="E648" s="5"/>
      <c r="F648" s="226"/>
      <c r="G648" s="226"/>
      <c r="H648" s="6"/>
      <c r="I648" s="5"/>
      <c r="J648" s="4"/>
      <c r="K648" s="4"/>
      <c r="L648" s="7"/>
      <c r="M648" s="51"/>
    </row>
    <row r="649" spans="2:13" ht="17.25" x14ac:dyDescent="0.25">
      <c r="B649" s="12"/>
      <c r="C649" s="420"/>
      <c r="D649" s="5"/>
      <c r="E649" s="5"/>
      <c r="F649" s="226"/>
      <c r="G649" s="226"/>
      <c r="H649" s="6"/>
      <c r="I649" s="5"/>
      <c r="J649" s="4"/>
      <c r="K649" s="4"/>
      <c r="L649" s="7"/>
      <c r="M649" s="51"/>
    </row>
    <row r="650" spans="2:13" ht="17.25" x14ac:dyDescent="0.25">
      <c r="B650" s="12"/>
      <c r="C650" s="420"/>
      <c r="D650" s="5"/>
      <c r="E650" s="5"/>
      <c r="F650" s="226"/>
      <c r="G650" s="226"/>
      <c r="H650" s="6"/>
      <c r="I650" s="5"/>
      <c r="J650" s="4"/>
      <c r="K650" s="4"/>
      <c r="L650" s="7"/>
      <c r="M650" s="51"/>
    </row>
    <row r="651" spans="2:13" ht="17.25" x14ac:dyDescent="0.25">
      <c r="B651" s="12"/>
      <c r="C651" s="420"/>
      <c r="D651" s="5"/>
      <c r="E651" s="5"/>
      <c r="F651" s="226"/>
      <c r="G651" s="226"/>
      <c r="H651" s="6"/>
      <c r="I651" s="5"/>
      <c r="J651" s="4"/>
      <c r="K651" s="4"/>
      <c r="L651" s="7"/>
      <c r="M651" s="51"/>
    </row>
    <row r="652" spans="2:13" ht="17.25" x14ac:dyDescent="0.25">
      <c r="B652" s="12"/>
      <c r="C652" s="420"/>
      <c r="D652" s="5"/>
      <c r="E652" s="5"/>
      <c r="F652" s="226"/>
      <c r="G652" s="226"/>
      <c r="H652" s="6"/>
      <c r="I652" s="5"/>
      <c r="J652" s="4"/>
      <c r="K652" s="4"/>
      <c r="L652" s="7"/>
      <c r="M652" s="51"/>
    </row>
    <row r="653" spans="2:13" ht="17.25" x14ac:dyDescent="0.25">
      <c r="B653" s="12"/>
      <c r="C653" s="420"/>
      <c r="D653" s="5"/>
      <c r="E653" s="5"/>
      <c r="F653" s="226"/>
      <c r="G653" s="226"/>
      <c r="H653" s="6"/>
      <c r="I653" s="5"/>
      <c r="J653" s="4"/>
      <c r="K653" s="4"/>
      <c r="L653" s="7"/>
      <c r="M653" s="51"/>
    </row>
    <row r="654" spans="2:13" ht="17.25" x14ac:dyDescent="0.25">
      <c r="B654" s="12"/>
      <c r="C654" s="420"/>
      <c r="D654" s="5"/>
      <c r="E654" s="5"/>
      <c r="F654" s="226"/>
      <c r="G654" s="226"/>
      <c r="H654" s="6"/>
      <c r="I654" s="5"/>
      <c r="J654" s="4"/>
      <c r="K654" s="4"/>
      <c r="L654" s="7"/>
      <c r="M654" s="51"/>
    </row>
    <row r="655" spans="2:13" ht="17.25" x14ac:dyDescent="0.25">
      <c r="B655" s="12"/>
      <c r="C655" s="420"/>
      <c r="D655" s="5"/>
      <c r="E655" s="5"/>
      <c r="F655" s="226"/>
      <c r="G655" s="226"/>
      <c r="H655" s="6"/>
      <c r="I655" s="5"/>
      <c r="J655" s="4"/>
      <c r="K655" s="4"/>
      <c r="L655" s="7"/>
      <c r="M655" s="51"/>
    </row>
    <row r="656" spans="2:13" ht="17.25" x14ac:dyDescent="0.25">
      <c r="B656" s="12"/>
      <c r="C656" s="420"/>
      <c r="D656" s="5"/>
      <c r="E656" s="5"/>
      <c r="F656" s="226"/>
      <c r="G656" s="226"/>
      <c r="H656" s="6"/>
      <c r="I656" s="5"/>
      <c r="J656" s="4"/>
      <c r="K656" s="4"/>
      <c r="L656" s="7"/>
      <c r="M656" s="51"/>
    </row>
    <row r="657" spans="2:13" ht="17.25" x14ac:dyDescent="0.25">
      <c r="B657" s="12"/>
      <c r="C657" s="420"/>
      <c r="D657" s="5"/>
      <c r="E657" s="5"/>
      <c r="F657" s="226"/>
      <c r="G657" s="226"/>
      <c r="H657" s="6"/>
      <c r="I657" s="5"/>
      <c r="J657" s="4"/>
      <c r="K657" s="4"/>
      <c r="L657" s="7"/>
      <c r="M657" s="51"/>
    </row>
    <row r="658" spans="2:13" ht="17.25" x14ac:dyDescent="0.25">
      <c r="B658" s="12"/>
      <c r="C658" s="420"/>
      <c r="D658" s="5"/>
      <c r="E658" s="5"/>
      <c r="F658" s="226"/>
      <c r="G658" s="226"/>
      <c r="H658" s="6"/>
      <c r="I658" s="5"/>
      <c r="J658" s="4"/>
      <c r="K658" s="4"/>
      <c r="L658" s="7"/>
      <c r="M658" s="51"/>
    </row>
    <row r="659" spans="2:13" ht="17.25" x14ac:dyDescent="0.25">
      <c r="B659" s="12"/>
      <c r="C659" s="420"/>
      <c r="D659" s="5"/>
      <c r="E659" s="5"/>
      <c r="F659" s="226"/>
      <c r="G659" s="226"/>
      <c r="H659" s="6"/>
      <c r="I659" s="5"/>
      <c r="J659" s="4"/>
      <c r="K659" s="4"/>
      <c r="L659" s="7"/>
      <c r="M659" s="51"/>
    </row>
    <row r="660" spans="2:13" ht="17.25" x14ac:dyDescent="0.25">
      <c r="B660" s="12"/>
      <c r="C660" s="420"/>
      <c r="D660" s="5"/>
      <c r="E660" s="5"/>
      <c r="F660" s="226"/>
      <c r="G660" s="226"/>
      <c r="H660" s="6"/>
      <c r="I660" s="5"/>
      <c r="J660" s="4"/>
      <c r="K660" s="4"/>
      <c r="L660" s="7"/>
      <c r="M660" s="51"/>
    </row>
    <row r="661" spans="2:13" ht="17.25" x14ac:dyDescent="0.25">
      <c r="B661" s="12"/>
      <c r="C661" s="420"/>
      <c r="D661" s="5"/>
      <c r="E661" s="5"/>
      <c r="F661" s="226"/>
      <c r="G661" s="226"/>
      <c r="H661" s="6"/>
      <c r="I661" s="5"/>
      <c r="J661" s="4"/>
      <c r="K661" s="4"/>
      <c r="L661" s="7"/>
      <c r="M661" s="51"/>
    </row>
    <row r="662" spans="2:13" ht="17.25" x14ac:dyDescent="0.25">
      <c r="B662" s="12"/>
      <c r="C662" s="420"/>
      <c r="D662" s="5"/>
      <c r="E662" s="5"/>
      <c r="F662" s="226"/>
      <c r="G662" s="226"/>
      <c r="H662" s="6"/>
      <c r="I662" s="5"/>
      <c r="J662" s="4"/>
      <c r="K662" s="4"/>
      <c r="L662" s="7"/>
      <c r="M662" s="51"/>
    </row>
    <row r="663" spans="2:13" ht="17.25" x14ac:dyDescent="0.25">
      <c r="B663" s="12"/>
      <c r="C663" s="420"/>
      <c r="D663" s="5"/>
      <c r="E663" s="5"/>
      <c r="F663" s="226"/>
      <c r="G663" s="226"/>
      <c r="H663" s="6"/>
      <c r="I663" s="5"/>
      <c r="J663" s="4"/>
      <c r="K663" s="4"/>
      <c r="L663" s="7"/>
      <c r="M663" s="51"/>
    </row>
    <row r="664" spans="2:13" ht="17.25" x14ac:dyDescent="0.25">
      <c r="B664" s="12"/>
      <c r="C664" s="420"/>
      <c r="D664" s="5"/>
      <c r="E664" s="5"/>
      <c r="F664" s="226"/>
      <c r="G664" s="226"/>
      <c r="H664" s="6"/>
      <c r="I664" s="5"/>
      <c r="J664" s="4"/>
      <c r="K664" s="4"/>
      <c r="L664" s="7"/>
      <c r="M664" s="51"/>
    </row>
    <row r="665" spans="2:13" ht="17.25" x14ac:dyDescent="0.25">
      <c r="B665" s="12"/>
      <c r="C665" s="420"/>
      <c r="D665" s="5"/>
      <c r="E665" s="5"/>
      <c r="F665" s="226"/>
      <c r="G665" s="226"/>
      <c r="H665" s="6"/>
      <c r="I665" s="5"/>
      <c r="J665" s="4"/>
      <c r="K665" s="4"/>
      <c r="L665" s="7"/>
      <c r="M665" s="51"/>
    </row>
    <row r="666" spans="2:13" ht="17.25" x14ac:dyDescent="0.25">
      <c r="B666" s="12"/>
      <c r="C666" s="420"/>
      <c r="D666" s="5"/>
      <c r="E666" s="5"/>
      <c r="F666" s="226"/>
      <c r="G666" s="226"/>
      <c r="H666" s="6"/>
      <c r="I666" s="5"/>
      <c r="J666" s="4"/>
      <c r="K666" s="4"/>
      <c r="L666" s="7"/>
      <c r="M666" s="51"/>
    </row>
    <row r="667" spans="2:13" ht="17.25" x14ac:dyDescent="0.25">
      <c r="B667" s="12"/>
      <c r="C667" s="420"/>
      <c r="D667" s="5"/>
      <c r="E667" s="5"/>
      <c r="F667" s="226"/>
      <c r="G667" s="226"/>
      <c r="H667" s="6"/>
      <c r="I667" s="5"/>
      <c r="J667" s="4"/>
      <c r="K667" s="4"/>
      <c r="L667" s="7"/>
      <c r="M667" s="51"/>
    </row>
    <row r="668" spans="2:13" ht="17.25" x14ac:dyDescent="0.25">
      <c r="B668" s="12"/>
      <c r="C668" s="420"/>
      <c r="D668" s="5"/>
      <c r="E668" s="5"/>
      <c r="F668" s="226"/>
      <c r="G668" s="226"/>
      <c r="H668" s="6"/>
      <c r="I668" s="5"/>
      <c r="J668" s="4"/>
      <c r="K668" s="4"/>
      <c r="L668" s="7"/>
      <c r="M668" s="51"/>
    </row>
    <row r="669" spans="2:13" ht="17.25" x14ac:dyDescent="0.25">
      <c r="B669" s="12"/>
      <c r="C669" s="420"/>
      <c r="D669" s="5"/>
      <c r="E669" s="5"/>
      <c r="F669" s="226"/>
      <c r="G669" s="226"/>
      <c r="H669" s="6"/>
      <c r="I669" s="5"/>
      <c r="J669" s="4"/>
      <c r="K669" s="4"/>
      <c r="L669" s="7"/>
      <c r="M669" s="51"/>
    </row>
    <row r="670" spans="2:13" ht="17.25" x14ac:dyDescent="0.25">
      <c r="B670" s="12"/>
      <c r="C670" s="420"/>
      <c r="D670" s="5"/>
      <c r="E670" s="5"/>
      <c r="F670" s="226"/>
      <c r="G670" s="226"/>
      <c r="H670" s="6"/>
      <c r="I670" s="5"/>
      <c r="J670" s="4"/>
      <c r="K670" s="4"/>
      <c r="L670" s="7"/>
      <c r="M670" s="51"/>
    </row>
    <row r="671" spans="2:13" ht="17.25" x14ac:dyDescent="0.25">
      <c r="B671" s="12"/>
      <c r="C671" s="420"/>
      <c r="D671" s="5"/>
      <c r="E671" s="5"/>
      <c r="F671" s="226"/>
      <c r="G671" s="226"/>
      <c r="H671" s="6"/>
      <c r="I671" s="5"/>
      <c r="J671" s="4"/>
      <c r="K671" s="4"/>
      <c r="L671" s="7"/>
      <c r="M671" s="51"/>
    </row>
    <row r="672" spans="2:13" ht="17.25" x14ac:dyDescent="0.25">
      <c r="B672" s="12"/>
      <c r="C672" s="420"/>
      <c r="D672" s="5"/>
      <c r="E672" s="5"/>
      <c r="F672" s="226"/>
      <c r="G672" s="226"/>
      <c r="H672" s="6"/>
      <c r="I672" s="5"/>
      <c r="J672" s="4"/>
      <c r="K672" s="4"/>
      <c r="L672" s="7"/>
      <c r="M672" s="51"/>
    </row>
    <row r="673" spans="2:13" ht="17.25" x14ac:dyDescent="0.25">
      <c r="B673" s="12"/>
      <c r="C673" s="420"/>
      <c r="D673" s="5"/>
      <c r="E673" s="5"/>
      <c r="F673" s="226"/>
      <c r="G673" s="226"/>
      <c r="H673" s="6"/>
      <c r="I673" s="5"/>
      <c r="J673" s="4"/>
      <c r="K673" s="4"/>
      <c r="L673" s="7"/>
      <c r="M673" s="51"/>
    </row>
    <row r="674" spans="2:13" ht="17.25" x14ac:dyDescent="0.25">
      <c r="B674" s="12"/>
      <c r="C674" s="420"/>
      <c r="D674" s="5"/>
      <c r="E674" s="5"/>
      <c r="F674" s="226"/>
      <c r="G674" s="226"/>
      <c r="H674" s="6"/>
      <c r="I674" s="5"/>
      <c r="J674" s="4"/>
      <c r="K674" s="4"/>
      <c r="L674" s="7"/>
      <c r="M674" s="51"/>
    </row>
    <row r="675" spans="2:13" ht="17.25" x14ac:dyDescent="0.25">
      <c r="B675" s="12"/>
      <c r="C675" s="420"/>
      <c r="D675" s="5"/>
      <c r="E675" s="5"/>
      <c r="F675" s="226"/>
      <c r="G675" s="226"/>
      <c r="H675" s="6"/>
      <c r="I675" s="5"/>
      <c r="J675" s="4"/>
      <c r="K675" s="4"/>
      <c r="L675" s="7"/>
      <c r="M675" s="51"/>
    </row>
    <row r="676" spans="2:13" ht="17.25" x14ac:dyDescent="0.25">
      <c r="B676" s="12"/>
      <c r="C676" s="420"/>
      <c r="D676" s="5"/>
      <c r="E676" s="5"/>
      <c r="F676" s="226"/>
      <c r="G676" s="226"/>
      <c r="H676" s="6"/>
      <c r="I676" s="5"/>
      <c r="J676" s="4"/>
      <c r="K676" s="4"/>
      <c r="L676" s="7"/>
      <c r="M676" s="51"/>
    </row>
    <row r="677" spans="2:13" ht="17.25" x14ac:dyDescent="0.25">
      <c r="B677" s="12"/>
      <c r="C677" s="420"/>
      <c r="D677" s="5"/>
      <c r="E677" s="5"/>
      <c r="F677" s="226"/>
      <c r="G677" s="226"/>
      <c r="H677" s="6"/>
      <c r="I677" s="5"/>
      <c r="J677" s="4"/>
      <c r="K677" s="4"/>
      <c r="L677" s="7"/>
      <c r="M677" s="51"/>
    </row>
    <row r="678" spans="2:13" ht="17.25" x14ac:dyDescent="0.25">
      <c r="B678" s="12"/>
      <c r="C678" s="420"/>
      <c r="D678" s="5"/>
      <c r="E678" s="5"/>
      <c r="F678" s="226"/>
      <c r="G678" s="226"/>
      <c r="H678" s="6"/>
      <c r="I678" s="5"/>
      <c r="J678" s="4"/>
      <c r="K678" s="4"/>
      <c r="L678" s="7"/>
      <c r="M678" s="51"/>
    </row>
    <row r="679" spans="2:13" ht="17.25" x14ac:dyDescent="0.25">
      <c r="B679" s="12"/>
      <c r="C679" s="420"/>
      <c r="D679" s="5"/>
      <c r="E679" s="5"/>
      <c r="F679" s="226"/>
      <c r="G679" s="226"/>
      <c r="H679" s="6"/>
      <c r="I679" s="5"/>
      <c r="J679" s="4"/>
      <c r="K679" s="4"/>
      <c r="L679" s="7"/>
      <c r="M679" s="51"/>
    </row>
    <row r="680" spans="2:13" ht="17.25" x14ac:dyDescent="0.25">
      <c r="B680" s="12"/>
      <c r="C680" s="420"/>
      <c r="D680" s="5"/>
      <c r="E680" s="5"/>
      <c r="F680" s="226"/>
      <c r="G680" s="226"/>
      <c r="H680" s="6"/>
      <c r="I680" s="5"/>
      <c r="J680" s="4"/>
      <c r="K680" s="4"/>
      <c r="L680" s="7"/>
      <c r="M680" s="51"/>
    </row>
    <row r="681" spans="2:13" ht="17.25" x14ac:dyDescent="0.25">
      <c r="B681" s="12"/>
      <c r="C681" s="420"/>
      <c r="D681" s="5"/>
      <c r="E681" s="5"/>
      <c r="F681" s="226"/>
      <c r="G681" s="226"/>
      <c r="H681" s="6"/>
      <c r="I681" s="5"/>
      <c r="J681" s="4"/>
      <c r="K681" s="4"/>
      <c r="L681" s="7"/>
      <c r="M681" s="51"/>
    </row>
    <row r="682" spans="2:13" ht="17.25" x14ac:dyDescent="0.25">
      <c r="B682" s="12"/>
      <c r="C682" s="420"/>
      <c r="D682" s="5"/>
      <c r="E682" s="5"/>
      <c r="F682" s="226"/>
      <c r="G682" s="226"/>
      <c r="H682" s="6"/>
      <c r="I682" s="5"/>
      <c r="J682" s="4"/>
      <c r="K682" s="4"/>
      <c r="L682" s="7"/>
      <c r="M682" s="51"/>
    </row>
    <row r="683" spans="2:13" ht="17.25" x14ac:dyDescent="0.25">
      <c r="B683" s="12"/>
      <c r="C683" s="420"/>
      <c r="D683" s="5"/>
      <c r="E683" s="5"/>
      <c r="F683" s="226"/>
      <c r="G683" s="226"/>
      <c r="H683" s="6"/>
      <c r="I683" s="5"/>
      <c r="J683" s="4"/>
      <c r="K683" s="4"/>
      <c r="L683" s="7"/>
      <c r="M683" s="51"/>
    </row>
    <row r="684" spans="2:13" ht="17.25" x14ac:dyDescent="0.25">
      <c r="B684" s="12"/>
      <c r="C684" s="420"/>
      <c r="D684" s="5"/>
      <c r="E684" s="5"/>
      <c r="F684" s="226"/>
      <c r="G684" s="226"/>
      <c r="H684" s="6"/>
      <c r="I684" s="5"/>
      <c r="J684" s="4"/>
      <c r="K684" s="4"/>
      <c r="L684" s="7"/>
      <c r="M684" s="51"/>
    </row>
    <row r="685" spans="2:13" ht="17.25" x14ac:dyDescent="0.25">
      <c r="B685" s="12"/>
      <c r="C685" s="420"/>
      <c r="D685" s="5"/>
      <c r="E685" s="5"/>
      <c r="F685" s="226"/>
      <c r="G685" s="226"/>
      <c r="H685" s="6"/>
      <c r="I685" s="5"/>
      <c r="J685" s="4"/>
      <c r="K685" s="4"/>
      <c r="L685" s="7"/>
      <c r="M685" s="51"/>
    </row>
    <row r="686" spans="2:13" ht="17.25" x14ac:dyDescent="0.25">
      <c r="B686" s="12"/>
      <c r="C686" s="420"/>
      <c r="D686" s="5"/>
      <c r="E686" s="5"/>
      <c r="F686" s="226"/>
      <c r="G686" s="226"/>
      <c r="H686" s="6"/>
      <c r="I686" s="5"/>
      <c r="J686" s="4"/>
      <c r="K686" s="4"/>
      <c r="L686" s="7"/>
      <c r="M686" s="51"/>
    </row>
    <row r="687" spans="2:13" ht="17.25" x14ac:dyDescent="0.25">
      <c r="B687" s="12"/>
      <c r="C687" s="420"/>
      <c r="D687" s="5"/>
      <c r="E687" s="5"/>
      <c r="F687" s="226"/>
      <c r="G687" s="226"/>
      <c r="H687" s="6"/>
      <c r="I687" s="5"/>
      <c r="J687" s="4"/>
      <c r="K687" s="4"/>
      <c r="L687" s="7"/>
      <c r="M687" s="51"/>
    </row>
    <row r="688" spans="2:13" ht="17.25" x14ac:dyDescent="0.25">
      <c r="B688" s="12"/>
      <c r="C688" s="420"/>
      <c r="D688" s="5"/>
      <c r="E688" s="5"/>
      <c r="F688" s="226"/>
      <c r="G688" s="226"/>
      <c r="H688" s="6"/>
      <c r="I688" s="5"/>
      <c r="J688" s="4"/>
      <c r="K688" s="4"/>
      <c r="L688" s="7"/>
      <c r="M688" s="51"/>
    </row>
    <row r="689" spans="2:13" ht="17.25" x14ac:dyDescent="0.25">
      <c r="B689" s="12"/>
      <c r="C689" s="420"/>
      <c r="D689" s="5"/>
      <c r="E689" s="5"/>
      <c r="F689" s="226"/>
      <c r="G689" s="226"/>
      <c r="H689" s="6"/>
      <c r="I689" s="5"/>
      <c r="J689" s="4"/>
      <c r="K689" s="4"/>
      <c r="L689" s="7"/>
      <c r="M689" s="51"/>
    </row>
    <row r="690" spans="2:13" ht="17.25" x14ac:dyDescent="0.25">
      <c r="B690" s="12"/>
      <c r="C690" s="420"/>
      <c r="D690" s="5"/>
      <c r="E690" s="5"/>
      <c r="F690" s="226"/>
      <c r="G690" s="226"/>
      <c r="H690" s="6"/>
      <c r="I690" s="5"/>
      <c r="J690" s="4"/>
      <c r="K690" s="4"/>
      <c r="L690" s="7"/>
      <c r="M690" s="51"/>
    </row>
    <row r="691" spans="2:13" ht="17.25" x14ac:dyDescent="0.25">
      <c r="B691" s="12"/>
      <c r="C691" s="420"/>
      <c r="D691" s="5"/>
      <c r="E691" s="5"/>
      <c r="F691" s="226"/>
      <c r="G691" s="226"/>
      <c r="H691" s="6"/>
      <c r="I691" s="5"/>
      <c r="J691" s="4"/>
      <c r="K691" s="4"/>
      <c r="L691" s="7"/>
      <c r="M691" s="51"/>
    </row>
    <row r="692" spans="2:13" ht="17.25" x14ac:dyDescent="0.25">
      <c r="B692" s="12"/>
      <c r="C692" s="420"/>
      <c r="D692" s="5"/>
      <c r="E692" s="5"/>
      <c r="F692" s="226"/>
      <c r="G692" s="226"/>
      <c r="H692" s="6"/>
      <c r="I692" s="5"/>
      <c r="J692" s="4"/>
      <c r="K692" s="4"/>
      <c r="L692" s="7"/>
      <c r="M692" s="51"/>
    </row>
    <row r="693" spans="2:13" ht="17.25" x14ac:dyDescent="0.25">
      <c r="B693" s="12"/>
      <c r="C693" s="420"/>
      <c r="D693" s="5"/>
      <c r="E693" s="5"/>
      <c r="F693" s="226"/>
      <c r="G693" s="226"/>
      <c r="H693" s="6"/>
      <c r="I693" s="5"/>
      <c r="J693" s="4"/>
      <c r="K693" s="4"/>
      <c r="L693" s="7"/>
      <c r="M693" s="51"/>
    </row>
    <row r="694" spans="2:13" ht="17.25" x14ac:dyDescent="0.25">
      <c r="B694" s="12"/>
      <c r="C694" s="420"/>
      <c r="D694" s="5"/>
      <c r="E694" s="5"/>
      <c r="F694" s="226"/>
      <c r="G694" s="226"/>
      <c r="H694" s="6"/>
      <c r="I694" s="5"/>
      <c r="J694" s="4"/>
      <c r="K694" s="4"/>
      <c r="L694" s="7"/>
      <c r="M694" s="51"/>
    </row>
    <row r="695" spans="2:13" ht="17.25" x14ac:dyDescent="0.25">
      <c r="B695" s="12"/>
      <c r="C695" s="420"/>
      <c r="D695" s="5"/>
      <c r="E695" s="5"/>
      <c r="F695" s="226"/>
      <c r="G695" s="226"/>
      <c r="H695" s="6"/>
      <c r="I695" s="5"/>
      <c r="J695" s="4"/>
      <c r="K695" s="4"/>
      <c r="L695" s="7"/>
      <c r="M695" s="51"/>
    </row>
    <row r="696" spans="2:13" ht="17.25" x14ac:dyDescent="0.25">
      <c r="B696" s="12"/>
      <c r="C696" s="420"/>
      <c r="D696" s="5"/>
      <c r="E696" s="5"/>
      <c r="F696" s="226"/>
      <c r="G696" s="226"/>
      <c r="H696" s="6"/>
      <c r="I696" s="5"/>
      <c r="J696" s="4"/>
      <c r="K696" s="4"/>
      <c r="L696" s="7"/>
      <c r="M696" s="51"/>
    </row>
    <row r="697" spans="2:13" ht="17.25" x14ac:dyDescent="0.25">
      <c r="B697" s="12"/>
      <c r="C697" s="420"/>
      <c r="D697" s="5"/>
      <c r="E697" s="5"/>
      <c r="F697" s="226"/>
      <c r="G697" s="226"/>
      <c r="H697" s="6"/>
      <c r="I697" s="5"/>
      <c r="J697" s="4"/>
      <c r="K697" s="4"/>
      <c r="L697" s="7"/>
      <c r="M697" s="51"/>
    </row>
    <row r="698" spans="2:13" ht="17.25" x14ac:dyDescent="0.25">
      <c r="B698" s="12"/>
      <c r="C698" s="420"/>
      <c r="D698" s="5"/>
      <c r="E698" s="5"/>
      <c r="F698" s="226"/>
      <c r="G698" s="226"/>
      <c r="H698" s="6"/>
      <c r="I698" s="5"/>
      <c r="J698" s="4"/>
      <c r="K698" s="4"/>
      <c r="L698" s="7"/>
      <c r="M698" s="51"/>
    </row>
    <row r="699" spans="2:13" ht="17.25" x14ac:dyDescent="0.25">
      <c r="B699" s="12"/>
      <c r="C699" s="420"/>
      <c r="D699" s="5"/>
      <c r="E699" s="5"/>
      <c r="F699" s="226"/>
      <c r="G699" s="226"/>
      <c r="H699" s="6"/>
      <c r="I699" s="5"/>
      <c r="J699" s="4"/>
      <c r="K699" s="4"/>
      <c r="L699" s="7"/>
      <c r="M699" s="51"/>
    </row>
    <row r="700" spans="2:13" ht="17.25" x14ac:dyDescent="0.25">
      <c r="B700" s="12"/>
      <c r="C700" s="420"/>
      <c r="D700" s="5"/>
      <c r="E700" s="5"/>
      <c r="F700" s="226"/>
      <c r="G700" s="226"/>
      <c r="H700" s="6"/>
      <c r="I700" s="5"/>
      <c r="J700" s="4"/>
      <c r="K700" s="4"/>
      <c r="L700" s="7"/>
      <c r="M700" s="51"/>
    </row>
    <row r="701" spans="2:13" ht="17.25" x14ac:dyDescent="0.25">
      <c r="B701" s="12"/>
      <c r="C701" s="420"/>
      <c r="D701" s="5"/>
      <c r="E701" s="5"/>
      <c r="F701" s="226"/>
      <c r="G701" s="226"/>
      <c r="H701" s="6"/>
      <c r="I701" s="5"/>
      <c r="J701" s="4"/>
      <c r="K701" s="4"/>
      <c r="L701" s="7"/>
      <c r="M701" s="51"/>
    </row>
    <row r="702" spans="2:13" ht="17.25" x14ac:dyDescent="0.25">
      <c r="B702" s="12"/>
      <c r="C702" s="420"/>
      <c r="D702" s="5"/>
      <c r="E702" s="5"/>
      <c r="F702" s="226"/>
      <c r="G702" s="226"/>
      <c r="H702" s="6"/>
      <c r="I702" s="5"/>
      <c r="J702" s="4"/>
      <c r="K702" s="4"/>
      <c r="L702" s="7"/>
      <c r="M702" s="51"/>
    </row>
    <row r="703" spans="2:13" ht="17.25" x14ac:dyDescent="0.25">
      <c r="B703" s="12"/>
      <c r="C703" s="420"/>
      <c r="D703" s="5"/>
      <c r="E703" s="5"/>
      <c r="F703" s="226"/>
      <c r="G703" s="226"/>
      <c r="H703" s="6"/>
      <c r="I703" s="5"/>
      <c r="J703" s="4"/>
      <c r="K703" s="4"/>
      <c r="L703" s="7"/>
      <c r="M703" s="51"/>
    </row>
    <row r="704" spans="2:13" ht="17.25" x14ac:dyDescent="0.25">
      <c r="B704" s="12"/>
      <c r="C704" s="420"/>
      <c r="D704" s="5"/>
      <c r="E704" s="5"/>
      <c r="F704" s="226"/>
      <c r="G704" s="226"/>
      <c r="H704" s="6"/>
      <c r="I704" s="5"/>
      <c r="J704" s="4"/>
      <c r="K704" s="4"/>
      <c r="L704" s="7"/>
      <c r="M704" s="51"/>
    </row>
    <row r="705" spans="2:13" ht="17.25" x14ac:dyDescent="0.25">
      <c r="B705" s="12"/>
      <c r="C705" s="420"/>
      <c r="D705" s="5"/>
      <c r="E705" s="5"/>
      <c r="F705" s="226"/>
      <c r="G705" s="226"/>
      <c r="H705" s="6"/>
      <c r="I705" s="5"/>
      <c r="J705" s="4"/>
      <c r="K705" s="4"/>
      <c r="L705" s="7"/>
      <c r="M705" s="51"/>
    </row>
    <row r="706" spans="2:13" ht="17.25" x14ac:dyDescent="0.25">
      <c r="B706" s="12"/>
      <c r="C706" s="420"/>
      <c r="D706" s="5"/>
      <c r="E706" s="5"/>
      <c r="F706" s="226"/>
      <c r="G706" s="226"/>
      <c r="H706" s="6"/>
      <c r="I706" s="5"/>
      <c r="J706" s="4"/>
      <c r="K706" s="4"/>
      <c r="L706" s="7"/>
      <c r="M706" s="51"/>
    </row>
    <row r="707" spans="2:13" ht="17.25" x14ac:dyDescent="0.25">
      <c r="B707" s="12"/>
      <c r="C707" s="420"/>
      <c r="D707" s="5"/>
      <c r="E707" s="5"/>
      <c r="F707" s="226"/>
      <c r="G707" s="226"/>
      <c r="H707" s="6"/>
      <c r="I707" s="5"/>
      <c r="J707" s="4"/>
      <c r="K707" s="4"/>
      <c r="L707" s="7"/>
      <c r="M707" s="51"/>
    </row>
    <row r="708" spans="2:13" ht="17.25" x14ac:dyDescent="0.25">
      <c r="B708" s="12"/>
      <c r="C708" s="420"/>
      <c r="D708" s="5"/>
      <c r="E708" s="5"/>
      <c r="F708" s="226"/>
      <c r="G708" s="226"/>
      <c r="H708" s="6"/>
      <c r="I708" s="5"/>
      <c r="J708" s="4"/>
      <c r="K708" s="4"/>
      <c r="L708" s="7"/>
      <c r="M708" s="51"/>
    </row>
    <row r="709" spans="2:13" ht="17.25" x14ac:dyDescent="0.25">
      <c r="B709" s="12"/>
      <c r="C709" s="420"/>
      <c r="D709" s="5"/>
      <c r="E709" s="5"/>
      <c r="F709" s="226"/>
      <c r="G709" s="226"/>
      <c r="H709" s="6"/>
      <c r="I709" s="5"/>
      <c r="J709" s="4"/>
      <c r="K709" s="4"/>
      <c r="L709" s="7"/>
      <c r="M709" s="51"/>
    </row>
    <row r="710" spans="2:13" ht="17.25" x14ac:dyDescent="0.25">
      <c r="B710" s="12"/>
      <c r="C710" s="420"/>
      <c r="D710" s="5"/>
      <c r="E710" s="5"/>
      <c r="F710" s="226"/>
      <c r="G710" s="226"/>
      <c r="H710" s="6"/>
      <c r="I710" s="5"/>
      <c r="J710" s="4"/>
      <c r="K710" s="4"/>
      <c r="L710" s="7"/>
      <c r="M710" s="51"/>
    </row>
    <row r="711" spans="2:13" ht="17.25" x14ac:dyDescent="0.25">
      <c r="B711" s="12"/>
      <c r="C711" s="420"/>
      <c r="D711" s="5"/>
      <c r="E711" s="5"/>
      <c r="F711" s="226"/>
      <c r="G711" s="226"/>
      <c r="H711" s="6"/>
      <c r="I711" s="5"/>
      <c r="J711" s="4"/>
      <c r="K711" s="4"/>
      <c r="L711" s="7"/>
      <c r="M711" s="51"/>
    </row>
    <row r="712" spans="2:13" ht="17.25" x14ac:dyDescent="0.25">
      <c r="B712" s="12"/>
      <c r="C712" s="420"/>
      <c r="D712" s="5"/>
      <c r="E712" s="5"/>
      <c r="F712" s="226"/>
      <c r="G712" s="226"/>
      <c r="H712" s="6"/>
      <c r="I712" s="5"/>
      <c r="J712" s="4"/>
      <c r="K712" s="4"/>
      <c r="L712" s="7"/>
      <c r="M712" s="51"/>
    </row>
    <row r="713" spans="2:13" ht="17.25" x14ac:dyDescent="0.25">
      <c r="B713" s="12"/>
      <c r="C713" s="420"/>
      <c r="D713" s="5"/>
      <c r="E713" s="5"/>
      <c r="F713" s="226"/>
      <c r="G713" s="226"/>
      <c r="H713" s="6"/>
      <c r="I713" s="5"/>
      <c r="J713" s="4"/>
      <c r="K713" s="4"/>
      <c r="L713" s="7"/>
      <c r="M713" s="51"/>
    </row>
    <row r="714" spans="2:13" ht="17.25" x14ac:dyDescent="0.25">
      <c r="B714" s="12"/>
      <c r="C714" s="420"/>
      <c r="D714" s="5"/>
      <c r="E714" s="5"/>
      <c r="F714" s="226"/>
      <c r="G714" s="226"/>
      <c r="H714" s="6"/>
      <c r="I714" s="5"/>
      <c r="J714" s="4"/>
      <c r="K714" s="4"/>
      <c r="L714" s="7"/>
      <c r="M714" s="51"/>
    </row>
    <row r="715" spans="2:13" ht="17.25" x14ac:dyDescent="0.25">
      <c r="B715" s="12"/>
      <c r="C715" s="420"/>
      <c r="D715" s="5"/>
      <c r="E715" s="5"/>
      <c r="F715" s="226"/>
      <c r="G715" s="226"/>
      <c r="H715" s="6"/>
      <c r="I715" s="5"/>
      <c r="J715" s="4"/>
      <c r="K715" s="4"/>
      <c r="L715" s="7"/>
      <c r="M715" s="51"/>
    </row>
    <row r="716" spans="2:13" ht="17.25" x14ac:dyDescent="0.25">
      <c r="B716" s="12"/>
      <c r="C716" s="420"/>
      <c r="D716" s="5"/>
      <c r="E716" s="5"/>
      <c r="F716" s="226"/>
      <c r="G716" s="226"/>
      <c r="H716" s="6"/>
      <c r="I716" s="5"/>
      <c r="J716" s="4"/>
      <c r="K716" s="4"/>
      <c r="L716" s="7"/>
      <c r="M716" s="51"/>
    </row>
    <row r="717" spans="2:13" ht="17.25" x14ac:dyDescent="0.25">
      <c r="B717" s="12"/>
      <c r="C717" s="420"/>
      <c r="D717" s="5"/>
      <c r="E717" s="5"/>
      <c r="F717" s="226"/>
      <c r="G717" s="226"/>
      <c r="H717" s="6"/>
      <c r="I717" s="5"/>
      <c r="J717" s="4"/>
      <c r="K717" s="4"/>
      <c r="L717" s="7"/>
      <c r="M717" s="51"/>
    </row>
    <row r="718" spans="2:13" ht="17.25" x14ac:dyDescent="0.25">
      <c r="B718" s="12"/>
      <c r="C718" s="420"/>
      <c r="D718" s="5"/>
      <c r="E718" s="5"/>
      <c r="F718" s="226"/>
      <c r="G718" s="226"/>
      <c r="H718" s="6"/>
      <c r="I718" s="5"/>
      <c r="J718" s="4"/>
      <c r="K718" s="4"/>
      <c r="L718" s="7"/>
      <c r="M718" s="51"/>
    </row>
    <row r="719" spans="2:13" ht="17.25" x14ac:dyDescent="0.25">
      <c r="B719" s="12"/>
      <c r="C719" s="420"/>
      <c r="D719" s="5"/>
      <c r="E719" s="5"/>
      <c r="F719" s="226"/>
      <c r="G719" s="226"/>
      <c r="H719" s="6"/>
      <c r="I719" s="5"/>
      <c r="J719" s="4"/>
      <c r="K719" s="4"/>
      <c r="L719" s="7"/>
      <c r="M719" s="51"/>
    </row>
    <row r="720" spans="2:13" ht="17.25" x14ac:dyDescent="0.25">
      <c r="B720" s="12"/>
      <c r="C720" s="420"/>
      <c r="D720" s="5"/>
      <c r="E720" s="5"/>
      <c r="F720" s="226"/>
      <c r="G720" s="226"/>
      <c r="H720" s="6"/>
      <c r="I720" s="5"/>
      <c r="J720" s="4"/>
      <c r="K720" s="4"/>
      <c r="L720" s="7"/>
      <c r="M720" s="51"/>
    </row>
    <row r="721" spans="2:13" ht="17.25" x14ac:dyDescent="0.25">
      <c r="B721" s="12"/>
      <c r="C721" s="420"/>
      <c r="D721" s="5"/>
      <c r="E721" s="5"/>
      <c r="F721" s="226"/>
      <c r="G721" s="226"/>
      <c r="H721" s="6"/>
      <c r="I721" s="5"/>
      <c r="J721" s="4"/>
      <c r="K721" s="4"/>
      <c r="L721" s="7"/>
      <c r="M721" s="51"/>
    </row>
    <row r="722" spans="2:13" ht="17.25" x14ac:dyDescent="0.25">
      <c r="B722" s="12"/>
      <c r="C722" s="420"/>
      <c r="D722" s="5"/>
      <c r="E722" s="5"/>
      <c r="F722" s="226"/>
      <c r="G722" s="226"/>
      <c r="H722" s="6"/>
      <c r="I722" s="5"/>
      <c r="J722" s="4"/>
      <c r="K722" s="4"/>
      <c r="L722" s="7"/>
      <c r="M722" s="51"/>
    </row>
    <row r="723" spans="2:13" ht="17.25" x14ac:dyDescent="0.25">
      <c r="B723" s="12"/>
      <c r="C723" s="420"/>
      <c r="D723" s="5"/>
      <c r="E723" s="5"/>
      <c r="F723" s="226"/>
      <c r="G723" s="226"/>
      <c r="H723" s="6"/>
      <c r="I723" s="5"/>
      <c r="J723" s="4"/>
      <c r="K723" s="4"/>
      <c r="L723" s="7"/>
      <c r="M723" s="51"/>
    </row>
    <row r="724" spans="2:13" ht="17.25" x14ac:dyDescent="0.25">
      <c r="B724" s="12"/>
      <c r="C724" s="420"/>
      <c r="D724" s="5"/>
      <c r="E724" s="5"/>
      <c r="F724" s="226"/>
      <c r="G724" s="226"/>
      <c r="H724" s="6"/>
      <c r="I724" s="5"/>
      <c r="J724" s="4"/>
      <c r="K724" s="4"/>
      <c r="L724" s="7"/>
      <c r="M724" s="51"/>
    </row>
    <row r="725" spans="2:13" ht="17.25" x14ac:dyDescent="0.25">
      <c r="B725" s="12"/>
      <c r="C725" s="420"/>
      <c r="D725" s="5"/>
      <c r="E725" s="5"/>
      <c r="F725" s="226"/>
      <c r="G725" s="226"/>
      <c r="H725" s="6"/>
      <c r="I725" s="5"/>
      <c r="J725" s="4"/>
      <c r="K725" s="4"/>
      <c r="L725" s="7"/>
      <c r="M725" s="51"/>
    </row>
    <row r="726" spans="2:13" ht="17.25" x14ac:dyDescent="0.25">
      <c r="B726" s="12"/>
      <c r="C726" s="420"/>
      <c r="D726" s="5"/>
      <c r="E726" s="5"/>
      <c r="F726" s="226"/>
      <c r="G726" s="226"/>
      <c r="H726" s="6"/>
      <c r="I726" s="5"/>
      <c r="J726" s="4"/>
      <c r="K726" s="4"/>
      <c r="L726" s="7"/>
      <c r="M726" s="51"/>
    </row>
    <row r="727" spans="2:13" ht="17.25" x14ac:dyDescent="0.25">
      <c r="B727" s="12"/>
      <c r="C727" s="420"/>
      <c r="D727" s="5"/>
      <c r="E727" s="5"/>
      <c r="F727" s="226"/>
      <c r="G727" s="226"/>
      <c r="H727" s="6"/>
      <c r="I727" s="5"/>
      <c r="J727" s="4"/>
      <c r="K727" s="4"/>
      <c r="L727" s="7"/>
      <c r="M727" s="51"/>
    </row>
    <row r="728" spans="2:13" ht="17.25" x14ac:dyDescent="0.25">
      <c r="B728" s="12"/>
      <c r="C728" s="420"/>
      <c r="D728" s="5"/>
      <c r="E728" s="5"/>
      <c r="F728" s="226"/>
      <c r="G728" s="226"/>
      <c r="H728" s="6"/>
      <c r="I728" s="5"/>
      <c r="J728" s="4"/>
      <c r="K728" s="4"/>
      <c r="L728" s="7"/>
      <c r="M728" s="51"/>
    </row>
    <row r="729" spans="2:13" ht="17.25" x14ac:dyDescent="0.25">
      <c r="B729" s="12"/>
      <c r="C729" s="420"/>
      <c r="D729" s="5"/>
      <c r="E729" s="5"/>
      <c r="F729" s="226"/>
      <c r="G729" s="226"/>
      <c r="H729" s="6"/>
      <c r="I729" s="5"/>
      <c r="J729" s="4"/>
      <c r="K729" s="4"/>
      <c r="L729" s="7"/>
      <c r="M729" s="51"/>
    </row>
    <row r="730" spans="2:13" ht="17.25" x14ac:dyDescent="0.25">
      <c r="B730" s="12"/>
      <c r="C730" s="420"/>
      <c r="D730" s="5"/>
      <c r="E730" s="5"/>
      <c r="F730" s="226"/>
      <c r="G730" s="226"/>
      <c r="H730" s="6"/>
      <c r="I730" s="5"/>
      <c r="J730" s="4"/>
      <c r="K730" s="4"/>
      <c r="L730" s="7"/>
      <c r="M730" s="51"/>
    </row>
    <row r="731" spans="2:13" ht="17.25" x14ac:dyDescent="0.25">
      <c r="B731" s="12"/>
      <c r="C731" s="420"/>
      <c r="D731" s="5"/>
      <c r="E731" s="5"/>
      <c r="F731" s="226"/>
      <c r="G731" s="226"/>
      <c r="H731" s="6"/>
      <c r="I731" s="5"/>
      <c r="J731" s="4"/>
      <c r="K731" s="4"/>
      <c r="L731" s="7"/>
      <c r="M731" s="51"/>
    </row>
    <row r="732" spans="2:13" ht="17.25" x14ac:dyDescent="0.25">
      <c r="B732" s="12"/>
      <c r="C732" s="420"/>
      <c r="D732" s="5"/>
      <c r="E732" s="5"/>
      <c r="F732" s="226"/>
      <c r="G732" s="226"/>
      <c r="H732" s="6"/>
      <c r="I732" s="5"/>
      <c r="J732" s="4"/>
      <c r="K732" s="4"/>
      <c r="L732" s="7"/>
      <c r="M732" s="51"/>
    </row>
    <row r="733" spans="2:13" ht="17.25" x14ac:dyDescent="0.25">
      <c r="B733" s="12"/>
      <c r="C733" s="420"/>
      <c r="D733" s="5"/>
      <c r="E733" s="5"/>
      <c r="F733" s="226"/>
      <c r="G733" s="226"/>
      <c r="H733" s="6"/>
      <c r="I733" s="5"/>
      <c r="J733" s="4"/>
      <c r="K733" s="4"/>
      <c r="L733" s="7"/>
      <c r="M733" s="51"/>
    </row>
    <row r="734" spans="2:13" ht="17.25" x14ac:dyDescent="0.25">
      <c r="B734" s="12"/>
      <c r="C734" s="420"/>
      <c r="D734" s="5"/>
      <c r="E734" s="5"/>
      <c r="F734" s="226"/>
      <c r="G734" s="226"/>
      <c r="H734" s="6"/>
      <c r="I734" s="5"/>
      <c r="J734" s="4"/>
      <c r="K734" s="4"/>
      <c r="L734" s="7"/>
      <c r="M734" s="51"/>
    </row>
    <row r="735" spans="2:13" ht="17.25" x14ac:dyDescent="0.25">
      <c r="B735" s="12"/>
      <c r="C735" s="420"/>
      <c r="D735" s="5"/>
      <c r="E735" s="5"/>
      <c r="F735" s="226"/>
      <c r="G735" s="226"/>
      <c r="H735" s="6"/>
      <c r="I735" s="5"/>
      <c r="J735" s="4"/>
      <c r="K735" s="4"/>
      <c r="L735" s="7"/>
      <c r="M735" s="51"/>
    </row>
    <row r="736" spans="2:13" ht="17.25" x14ac:dyDescent="0.25">
      <c r="B736" s="12"/>
      <c r="C736" s="420"/>
      <c r="D736" s="5"/>
      <c r="E736" s="5"/>
      <c r="F736" s="226"/>
      <c r="G736" s="226"/>
      <c r="H736" s="6"/>
      <c r="I736" s="5"/>
      <c r="J736" s="4"/>
      <c r="K736" s="4"/>
      <c r="L736" s="7"/>
      <c r="M736" s="51"/>
    </row>
    <row r="737" spans="2:13" ht="17.25" x14ac:dyDescent="0.25">
      <c r="B737" s="12"/>
      <c r="C737" s="420"/>
      <c r="D737" s="5"/>
      <c r="E737" s="5"/>
      <c r="F737" s="226"/>
      <c r="G737" s="226"/>
      <c r="H737" s="6"/>
      <c r="I737" s="5"/>
      <c r="J737" s="4"/>
      <c r="K737" s="4"/>
      <c r="L737" s="7"/>
      <c r="M737" s="51"/>
    </row>
    <row r="738" spans="2:13" ht="17.25" x14ac:dyDescent="0.25">
      <c r="B738" s="12"/>
      <c r="C738" s="420"/>
      <c r="D738" s="5"/>
      <c r="E738" s="5"/>
      <c r="F738" s="226"/>
      <c r="G738" s="226"/>
      <c r="H738" s="6"/>
      <c r="I738" s="5"/>
      <c r="J738" s="4"/>
      <c r="K738" s="4"/>
      <c r="L738" s="7"/>
      <c r="M738" s="51"/>
    </row>
    <row r="739" spans="2:13" ht="17.25" x14ac:dyDescent="0.25">
      <c r="B739" s="12"/>
      <c r="C739" s="420"/>
      <c r="D739" s="5"/>
      <c r="E739" s="5"/>
      <c r="F739" s="226"/>
      <c r="G739" s="226"/>
      <c r="H739" s="6"/>
      <c r="I739" s="5"/>
      <c r="J739" s="4"/>
      <c r="K739" s="4"/>
      <c r="L739" s="7"/>
      <c r="M739" s="51"/>
    </row>
    <row r="740" spans="2:13" ht="17.25" x14ac:dyDescent="0.25">
      <c r="B740" s="12"/>
      <c r="C740" s="420"/>
      <c r="D740" s="5"/>
      <c r="E740" s="5"/>
      <c r="F740" s="226"/>
      <c r="G740" s="226"/>
      <c r="H740" s="6"/>
      <c r="I740" s="5"/>
      <c r="J740" s="4"/>
      <c r="K740" s="4"/>
      <c r="L740" s="7"/>
      <c r="M740" s="51"/>
    </row>
    <row r="741" spans="2:13" ht="17.25" x14ac:dyDescent="0.25">
      <c r="B741" s="12"/>
      <c r="C741" s="420"/>
      <c r="D741" s="5"/>
      <c r="E741" s="5"/>
      <c r="F741" s="226"/>
      <c r="G741" s="226"/>
      <c r="H741" s="6"/>
      <c r="I741" s="5"/>
      <c r="J741" s="4"/>
      <c r="K741" s="4"/>
      <c r="L741" s="7"/>
      <c r="M741" s="51"/>
    </row>
    <row r="742" spans="2:13" ht="17.25" x14ac:dyDescent="0.25">
      <c r="B742" s="12"/>
      <c r="C742" s="420"/>
      <c r="D742" s="5"/>
      <c r="E742" s="5"/>
      <c r="F742" s="226"/>
      <c r="G742" s="226"/>
      <c r="H742" s="6"/>
      <c r="I742" s="5"/>
      <c r="J742" s="4"/>
      <c r="K742" s="4"/>
      <c r="L742" s="7"/>
      <c r="M742" s="51"/>
    </row>
    <row r="743" spans="2:13" ht="17.25" x14ac:dyDescent="0.25">
      <c r="B743" s="12"/>
      <c r="C743" s="420"/>
      <c r="D743" s="5"/>
      <c r="E743" s="5"/>
      <c r="F743" s="226"/>
      <c r="G743" s="226"/>
      <c r="H743" s="6"/>
      <c r="I743" s="5"/>
      <c r="J743" s="4"/>
      <c r="K743" s="4"/>
      <c r="L743" s="7"/>
      <c r="M743" s="51"/>
    </row>
    <row r="744" spans="2:13" ht="17.25" x14ac:dyDescent="0.25">
      <c r="B744" s="12"/>
      <c r="C744" s="420"/>
      <c r="D744" s="5"/>
      <c r="E744" s="5"/>
      <c r="F744" s="226"/>
      <c r="G744" s="226"/>
      <c r="H744" s="6"/>
      <c r="I744" s="5"/>
      <c r="J744" s="4"/>
      <c r="K744" s="4"/>
      <c r="L744" s="7"/>
      <c r="M744" s="51"/>
    </row>
    <row r="745" spans="2:13" ht="17.25" x14ac:dyDescent="0.25">
      <c r="B745" s="12"/>
      <c r="C745" s="420"/>
      <c r="D745" s="5"/>
      <c r="E745" s="5"/>
      <c r="F745" s="226"/>
      <c r="G745" s="226"/>
      <c r="H745" s="6"/>
      <c r="I745" s="5"/>
      <c r="J745" s="4"/>
      <c r="K745" s="4"/>
      <c r="L745" s="7"/>
      <c r="M745" s="51"/>
    </row>
    <row r="746" spans="2:13" ht="17.25" x14ac:dyDescent="0.25">
      <c r="B746" s="12"/>
      <c r="C746" s="420"/>
      <c r="D746" s="5"/>
      <c r="E746" s="5"/>
      <c r="F746" s="226"/>
      <c r="G746" s="226"/>
      <c r="H746" s="6"/>
      <c r="I746" s="5"/>
      <c r="J746" s="4"/>
      <c r="K746" s="4"/>
      <c r="L746" s="7"/>
      <c r="M746" s="51"/>
    </row>
    <row r="747" spans="2:13" ht="17.25" x14ac:dyDescent="0.25">
      <c r="B747" s="12"/>
      <c r="C747" s="420"/>
      <c r="D747" s="5"/>
      <c r="E747" s="5"/>
      <c r="F747" s="226"/>
      <c r="G747" s="226"/>
      <c r="H747" s="6"/>
      <c r="I747" s="5"/>
      <c r="J747" s="4"/>
      <c r="K747" s="4"/>
      <c r="L747" s="7"/>
      <c r="M747" s="51"/>
    </row>
    <row r="748" spans="2:13" ht="17.25" x14ac:dyDescent="0.25">
      <c r="B748" s="12"/>
      <c r="C748" s="420"/>
      <c r="D748" s="5"/>
      <c r="E748" s="5"/>
      <c r="F748" s="226"/>
      <c r="G748" s="226"/>
      <c r="H748" s="6"/>
      <c r="I748" s="5"/>
      <c r="J748" s="4"/>
      <c r="K748" s="4"/>
      <c r="L748" s="7"/>
      <c r="M748" s="51"/>
    </row>
    <row r="749" spans="2:13" ht="17.25" x14ac:dyDescent="0.25">
      <c r="B749" s="12"/>
      <c r="C749" s="420"/>
      <c r="D749" s="5"/>
      <c r="E749" s="5"/>
      <c r="F749" s="226"/>
      <c r="G749" s="226"/>
      <c r="H749" s="6"/>
      <c r="I749" s="5"/>
      <c r="J749" s="4"/>
      <c r="K749" s="4"/>
      <c r="L749" s="7"/>
      <c r="M749" s="51"/>
    </row>
    <row r="750" spans="2:13" ht="17.25" x14ac:dyDescent="0.25">
      <c r="B750" s="12"/>
      <c r="C750" s="420"/>
      <c r="D750" s="5"/>
      <c r="E750" s="5"/>
      <c r="F750" s="226"/>
      <c r="G750" s="226"/>
      <c r="H750" s="6"/>
      <c r="I750" s="5"/>
      <c r="J750" s="4"/>
      <c r="K750" s="4"/>
      <c r="L750" s="7"/>
      <c r="M750" s="51"/>
    </row>
    <row r="751" spans="2:13" ht="17.25" x14ac:dyDescent="0.25">
      <c r="B751" s="12"/>
      <c r="C751" s="420"/>
      <c r="D751" s="5"/>
      <c r="E751" s="5"/>
      <c r="F751" s="226"/>
      <c r="G751" s="226"/>
      <c r="H751" s="6"/>
      <c r="I751" s="5"/>
      <c r="J751" s="4"/>
      <c r="K751" s="4"/>
      <c r="L751" s="7"/>
      <c r="M751" s="51"/>
    </row>
    <row r="752" spans="2:13" ht="17.25" x14ac:dyDescent="0.25">
      <c r="B752" s="12"/>
      <c r="C752" s="420"/>
      <c r="D752" s="5"/>
      <c r="E752" s="5"/>
      <c r="F752" s="226"/>
      <c r="G752" s="226"/>
      <c r="H752" s="6"/>
      <c r="I752" s="5"/>
      <c r="J752" s="4"/>
      <c r="K752" s="4"/>
      <c r="L752" s="7"/>
      <c r="M752" s="51"/>
    </row>
    <row r="753" spans="2:13" ht="17.25" x14ac:dyDescent="0.25">
      <c r="B753" s="12"/>
      <c r="C753" s="420"/>
      <c r="D753" s="5"/>
      <c r="E753" s="5"/>
      <c r="F753" s="226"/>
      <c r="G753" s="226"/>
      <c r="H753" s="6"/>
      <c r="I753" s="5"/>
      <c r="J753" s="4"/>
      <c r="K753" s="4"/>
      <c r="L753" s="7"/>
      <c r="M753" s="51"/>
    </row>
    <row r="754" spans="2:13" ht="17.25" x14ac:dyDescent="0.25">
      <c r="B754" s="12"/>
      <c r="C754" s="420"/>
      <c r="D754" s="5"/>
      <c r="E754" s="5"/>
      <c r="F754" s="226"/>
      <c r="G754" s="226"/>
      <c r="H754" s="6"/>
      <c r="I754" s="5"/>
      <c r="J754" s="4"/>
      <c r="K754" s="4"/>
      <c r="L754" s="7"/>
      <c r="M754" s="51"/>
    </row>
    <row r="755" spans="2:13" ht="17.25" x14ac:dyDescent="0.25">
      <c r="B755" s="12"/>
      <c r="C755" s="420"/>
      <c r="D755" s="5"/>
      <c r="E755" s="5"/>
      <c r="F755" s="226"/>
      <c r="G755" s="226"/>
      <c r="H755" s="6"/>
      <c r="I755" s="5"/>
      <c r="J755" s="4"/>
      <c r="K755" s="4"/>
      <c r="L755" s="7"/>
      <c r="M755" s="51"/>
    </row>
    <row r="756" spans="2:13" ht="17.25" x14ac:dyDescent="0.25">
      <c r="B756" s="12"/>
      <c r="C756" s="420"/>
      <c r="D756" s="5"/>
      <c r="E756" s="5"/>
      <c r="F756" s="226"/>
      <c r="G756" s="226"/>
      <c r="H756" s="6"/>
      <c r="I756" s="5"/>
      <c r="J756" s="4"/>
      <c r="K756" s="4"/>
      <c r="L756" s="7"/>
      <c r="M756" s="51"/>
    </row>
    <row r="757" spans="2:13" ht="17.25" x14ac:dyDescent="0.25">
      <c r="B757" s="12"/>
      <c r="C757" s="420"/>
      <c r="D757" s="5"/>
      <c r="E757" s="5"/>
      <c r="F757" s="226"/>
      <c r="G757" s="226"/>
      <c r="H757" s="6"/>
      <c r="I757" s="5"/>
      <c r="J757" s="4"/>
      <c r="K757" s="4"/>
      <c r="L757" s="7"/>
      <c r="M757" s="51"/>
    </row>
    <row r="758" spans="2:13" ht="17.25" x14ac:dyDescent="0.25">
      <c r="B758" s="12"/>
      <c r="C758" s="420"/>
      <c r="D758" s="5"/>
      <c r="E758" s="5"/>
      <c r="F758" s="226"/>
      <c r="G758" s="226"/>
      <c r="H758" s="6"/>
      <c r="I758" s="5"/>
      <c r="J758" s="4"/>
      <c r="K758" s="4"/>
      <c r="L758" s="7"/>
      <c r="M758" s="51"/>
    </row>
    <row r="759" spans="2:13" ht="17.25" x14ac:dyDescent="0.25">
      <c r="B759" s="12"/>
      <c r="C759" s="420"/>
      <c r="D759" s="5"/>
      <c r="E759" s="5"/>
      <c r="F759" s="226"/>
      <c r="G759" s="226"/>
      <c r="H759" s="6"/>
      <c r="I759" s="5"/>
      <c r="J759" s="4"/>
      <c r="K759" s="4"/>
      <c r="L759" s="7"/>
      <c r="M759" s="51"/>
    </row>
    <row r="760" spans="2:13" ht="17.25" x14ac:dyDescent="0.25">
      <c r="B760" s="12"/>
      <c r="C760" s="420"/>
      <c r="D760" s="5"/>
      <c r="E760" s="5"/>
      <c r="F760" s="226"/>
      <c r="G760" s="226"/>
      <c r="H760" s="6"/>
      <c r="I760" s="5"/>
      <c r="J760" s="4"/>
      <c r="K760" s="4"/>
      <c r="L760" s="7"/>
      <c r="M760" s="51"/>
    </row>
    <row r="761" spans="2:13" ht="17.25" x14ac:dyDescent="0.25">
      <c r="B761" s="12"/>
      <c r="C761" s="420"/>
      <c r="D761" s="5"/>
      <c r="E761" s="5"/>
      <c r="F761" s="226"/>
      <c r="G761" s="226"/>
      <c r="H761" s="6"/>
      <c r="I761" s="5"/>
      <c r="J761" s="4"/>
      <c r="K761" s="4"/>
      <c r="L761" s="7"/>
      <c r="M761" s="51"/>
    </row>
    <row r="762" spans="2:13" ht="17.25" x14ac:dyDescent="0.25">
      <c r="B762" s="12"/>
      <c r="C762" s="420"/>
      <c r="D762" s="5"/>
      <c r="E762" s="5"/>
      <c r="F762" s="226"/>
      <c r="G762" s="226"/>
      <c r="H762" s="6"/>
      <c r="I762" s="5"/>
      <c r="J762" s="4"/>
      <c r="K762" s="4"/>
      <c r="L762" s="7"/>
      <c r="M762" s="51"/>
    </row>
    <row r="763" spans="2:13" ht="17.25" x14ac:dyDescent="0.25">
      <c r="B763" s="12"/>
      <c r="C763" s="420"/>
      <c r="D763" s="5"/>
      <c r="E763" s="5"/>
      <c r="F763" s="226"/>
      <c r="G763" s="226"/>
      <c r="H763" s="6"/>
      <c r="I763" s="5"/>
      <c r="J763" s="4"/>
      <c r="K763" s="4"/>
      <c r="L763" s="7"/>
      <c r="M763" s="51"/>
    </row>
    <row r="764" spans="2:13" ht="17.25" x14ac:dyDescent="0.25">
      <c r="B764" s="12"/>
      <c r="C764" s="420"/>
      <c r="D764" s="5"/>
      <c r="E764" s="5"/>
      <c r="F764" s="226"/>
      <c r="G764" s="226"/>
      <c r="H764" s="6"/>
      <c r="I764" s="5"/>
      <c r="J764" s="4"/>
      <c r="K764" s="4"/>
      <c r="L764" s="7"/>
      <c r="M764" s="51"/>
    </row>
    <row r="765" spans="2:13" ht="17.25" x14ac:dyDescent="0.25">
      <c r="B765" s="12"/>
      <c r="C765" s="420"/>
      <c r="D765" s="5"/>
      <c r="E765" s="5"/>
      <c r="F765" s="226"/>
      <c r="G765" s="226"/>
      <c r="H765" s="6"/>
      <c r="I765" s="5"/>
      <c r="J765" s="4"/>
      <c r="K765" s="4"/>
      <c r="L765" s="7"/>
      <c r="M765" s="51"/>
    </row>
    <row r="766" spans="2:13" ht="17.25" x14ac:dyDescent="0.25">
      <c r="B766" s="12"/>
      <c r="C766" s="420"/>
      <c r="D766" s="5"/>
      <c r="E766" s="5"/>
      <c r="F766" s="226"/>
      <c r="G766" s="226"/>
      <c r="H766" s="6"/>
      <c r="I766" s="5"/>
      <c r="J766" s="4"/>
      <c r="K766" s="4"/>
      <c r="L766" s="7"/>
      <c r="M766" s="51"/>
    </row>
    <row r="767" spans="2:13" ht="17.25" x14ac:dyDescent="0.25">
      <c r="B767" s="12"/>
      <c r="C767" s="420"/>
      <c r="D767" s="5"/>
      <c r="E767" s="5"/>
      <c r="F767" s="226"/>
      <c r="G767" s="226"/>
      <c r="H767" s="6"/>
      <c r="I767" s="5"/>
      <c r="J767" s="4"/>
      <c r="K767" s="4"/>
      <c r="L767" s="7"/>
      <c r="M767" s="51"/>
    </row>
    <row r="768" spans="2:13" ht="17.25" x14ac:dyDescent="0.25">
      <c r="B768" s="12"/>
      <c r="C768" s="420"/>
      <c r="D768" s="5"/>
      <c r="E768" s="5"/>
      <c r="F768" s="226"/>
      <c r="G768" s="226"/>
      <c r="H768" s="6"/>
      <c r="I768" s="5"/>
      <c r="J768" s="4"/>
      <c r="K768" s="4"/>
      <c r="L768" s="7"/>
      <c r="M768" s="51"/>
    </row>
    <row r="769" spans="2:13" ht="17.25" x14ac:dyDescent="0.25">
      <c r="B769" s="12"/>
      <c r="C769" s="420"/>
      <c r="D769" s="5"/>
      <c r="E769" s="5"/>
      <c r="F769" s="226"/>
      <c r="G769" s="226"/>
      <c r="H769" s="6"/>
      <c r="I769" s="5"/>
      <c r="J769" s="4"/>
      <c r="K769" s="4"/>
      <c r="L769" s="7"/>
      <c r="M769" s="51"/>
    </row>
    <row r="770" spans="2:13" ht="17.25" x14ac:dyDescent="0.25">
      <c r="B770" s="12"/>
      <c r="C770" s="420"/>
      <c r="D770" s="5"/>
      <c r="E770" s="5"/>
      <c r="F770" s="226"/>
      <c r="G770" s="226"/>
      <c r="H770" s="6"/>
      <c r="I770" s="5"/>
      <c r="J770" s="4"/>
      <c r="K770" s="4"/>
      <c r="L770" s="7"/>
      <c r="M770" s="51"/>
    </row>
    <row r="771" spans="2:13" ht="17.25" x14ac:dyDescent="0.25">
      <c r="B771" s="12"/>
      <c r="C771" s="420"/>
      <c r="D771" s="5"/>
      <c r="E771" s="5"/>
      <c r="F771" s="226"/>
      <c r="G771" s="226"/>
      <c r="H771" s="6"/>
      <c r="I771" s="5"/>
      <c r="J771" s="4"/>
      <c r="K771" s="4"/>
      <c r="L771" s="7"/>
      <c r="M771" s="51"/>
    </row>
    <row r="772" spans="2:13" ht="17.25" x14ac:dyDescent="0.25">
      <c r="B772" s="12"/>
      <c r="C772" s="420"/>
      <c r="D772" s="5"/>
      <c r="E772" s="5"/>
      <c r="F772" s="226"/>
      <c r="G772" s="226"/>
      <c r="H772" s="6"/>
      <c r="I772" s="5"/>
      <c r="J772" s="4"/>
      <c r="K772" s="4"/>
      <c r="L772" s="7"/>
      <c r="M772" s="51"/>
    </row>
    <row r="773" spans="2:13" ht="17.25" x14ac:dyDescent="0.25">
      <c r="B773" s="12"/>
      <c r="C773" s="420"/>
      <c r="D773" s="5"/>
      <c r="E773" s="5"/>
      <c r="F773" s="226"/>
      <c r="G773" s="226"/>
      <c r="H773" s="6"/>
      <c r="I773" s="5"/>
      <c r="J773" s="4"/>
      <c r="K773" s="4"/>
      <c r="L773" s="7"/>
      <c r="M773" s="51"/>
    </row>
    <row r="774" spans="2:13" ht="17.25" x14ac:dyDescent="0.25">
      <c r="B774" s="12"/>
      <c r="C774" s="420"/>
      <c r="D774" s="5"/>
      <c r="E774" s="5"/>
      <c r="F774" s="226"/>
      <c r="G774" s="226"/>
      <c r="H774" s="6"/>
      <c r="I774" s="5"/>
      <c r="J774" s="4"/>
      <c r="K774" s="4"/>
      <c r="L774" s="7"/>
      <c r="M774" s="51"/>
    </row>
    <row r="775" spans="2:13" ht="17.25" x14ac:dyDescent="0.25">
      <c r="B775" s="12"/>
      <c r="C775" s="420"/>
      <c r="D775" s="5"/>
      <c r="E775" s="5"/>
      <c r="F775" s="226"/>
      <c r="G775" s="226"/>
      <c r="H775" s="6"/>
      <c r="I775" s="5"/>
      <c r="J775" s="4"/>
      <c r="K775" s="4"/>
      <c r="L775" s="7"/>
      <c r="M775" s="51"/>
    </row>
    <row r="776" spans="2:13" ht="17.25" x14ac:dyDescent="0.25">
      <c r="B776" s="12"/>
      <c r="C776" s="420"/>
      <c r="D776" s="5"/>
      <c r="E776" s="5"/>
      <c r="F776" s="226"/>
      <c r="G776" s="226"/>
      <c r="H776" s="6"/>
      <c r="I776" s="5"/>
      <c r="J776" s="4"/>
      <c r="K776" s="4"/>
      <c r="L776" s="7"/>
      <c r="M776" s="51"/>
    </row>
    <row r="777" spans="2:13" ht="17.25" x14ac:dyDescent="0.25">
      <c r="B777" s="12"/>
      <c r="C777" s="420"/>
      <c r="D777" s="5"/>
      <c r="E777" s="5"/>
      <c r="F777" s="226"/>
      <c r="G777" s="226"/>
      <c r="H777" s="6"/>
      <c r="I777" s="5"/>
      <c r="J777" s="4"/>
      <c r="K777" s="4"/>
      <c r="L777" s="7"/>
      <c r="M777" s="51"/>
    </row>
    <row r="778" spans="2:13" ht="17.25" x14ac:dyDescent="0.25">
      <c r="B778" s="12"/>
      <c r="C778" s="420"/>
      <c r="D778" s="5"/>
      <c r="E778" s="5"/>
      <c r="F778" s="226"/>
      <c r="G778" s="226"/>
      <c r="H778" s="6"/>
      <c r="I778" s="5"/>
      <c r="J778" s="4"/>
      <c r="K778" s="4"/>
      <c r="L778" s="7"/>
      <c r="M778" s="51"/>
    </row>
    <row r="779" spans="2:13" ht="17.25" x14ac:dyDescent="0.25">
      <c r="B779" s="12"/>
      <c r="C779" s="420"/>
      <c r="D779" s="5"/>
      <c r="E779" s="5"/>
      <c r="F779" s="226"/>
      <c r="G779" s="226"/>
      <c r="H779" s="6"/>
      <c r="I779" s="5"/>
      <c r="J779" s="4"/>
      <c r="K779" s="4"/>
      <c r="L779" s="7"/>
      <c r="M779" s="51"/>
    </row>
    <row r="780" spans="2:13" ht="17.25" x14ac:dyDescent="0.25">
      <c r="B780" s="12"/>
      <c r="C780" s="420"/>
      <c r="D780" s="5"/>
      <c r="E780" s="5"/>
      <c r="F780" s="226"/>
      <c r="G780" s="226"/>
      <c r="H780" s="6"/>
      <c r="I780" s="5"/>
      <c r="J780" s="4"/>
      <c r="K780" s="4"/>
      <c r="L780" s="7"/>
      <c r="M780" s="51"/>
    </row>
    <row r="781" spans="2:13" ht="17.25" x14ac:dyDescent="0.25">
      <c r="B781" s="12"/>
      <c r="C781" s="420"/>
      <c r="D781" s="5"/>
      <c r="E781" s="5"/>
      <c r="F781" s="226"/>
      <c r="G781" s="226"/>
      <c r="H781" s="6"/>
      <c r="I781" s="5"/>
      <c r="J781" s="4"/>
      <c r="K781" s="4"/>
      <c r="L781" s="7"/>
      <c r="M781" s="51"/>
    </row>
    <row r="782" spans="2:13" ht="17.25" x14ac:dyDescent="0.25">
      <c r="B782" s="12"/>
      <c r="C782" s="420"/>
      <c r="D782" s="5"/>
      <c r="E782" s="5"/>
      <c r="F782" s="226"/>
      <c r="G782" s="226"/>
      <c r="H782" s="6"/>
      <c r="I782" s="5"/>
      <c r="J782" s="4"/>
      <c r="K782" s="4"/>
      <c r="L782" s="7"/>
      <c r="M782" s="51"/>
    </row>
    <row r="783" spans="2:13" ht="17.25" x14ac:dyDescent="0.25">
      <c r="B783" s="12"/>
      <c r="C783" s="420"/>
      <c r="D783" s="5"/>
      <c r="E783" s="5"/>
      <c r="F783" s="226"/>
      <c r="G783" s="226"/>
      <c r="H783" s="6"/>
      <c r="I783" s="5"/>
      <c r="J783" s="4"/>
      <c r="K783" s="4"/>
      <c r="L783" s="7"/>
      <c r="M783" s="51"/>
    </row>
    <row r="784" spans="2:13" ht="17.25" x14ac:dyDescent="0.25">
      <c r="B784" s="12"/>
      <c r="C784" s="420"/>
      <c r="D784" s="5"/>
      <c r="E784" s="5"/>
      <c r="F784" s="226"/>
      <c r="G784" s="226"/>
      <c r="H784" s="6"/>
      <c r="I784" s="5"/>
      <c r="J784" s="4"/>
      <c r="K784" s="4"/>
      <c r="L784" s="7"/>
      <c r="M784" s="51"/>
    </row>
    <row r="785" spans="2:13" ht="17.25" x14ac:dyDescent="0.25">
      <c r="B785" s="12"/>
      <c r="C785" s="420"/>
      <c r="D785" s="5"/>
      <c r="E785" s="5"/>
      <c r="F785" s="226"/>
      <c r="G785" s="226"/>
      <c r="H785" s="6"/>
      <c r="I785" s="5"/>
      <c r="J785" s="4"/>
      <c r="K785" s="4"/>
      <c r="L785" s="7"/>
      <c r="M785" s="51"/>
    </row>
    <row r="786" spans="2:13" ht="17.25" x14ac:dyDescent="0.25">
      <c r="B786" s="12"/>
      <c r="C786" s="420"/>
      <c r="D786" s="5"/>
      <c r="E786" s="5"/>
      <c r="F786" s="226"/>
      <c r="G786" s="226"/>
      <c r="H786" s="6"/>
      <c r="I786" s="5"/>
      <c r="J786" s="4"/>
      <c r="K786" s="4"/>
      <c r="L786" s="7"/>
      <c r="M786" s="51"/>
    </row>
    <row r="787" spans="2:13" ht="17.25" x14ac:dyDescent="0.25">
      <c r="B787" s="12"/>
      <c r="C787" s="420"/>
      <c r="D787" s="5"/>
      <c r="E787" s="5"/>
      <c r="F787" s="226"/>
      <c r="G787" s="226"/>
      <c r="H787" s="6"/>
      <c r="I787" s="5"/>
      <c r="J787" s="4"/>
      <c r="K787" s="4"/>
      <c r="L787" s="7"/>
      <c r="M787" s="51"/>
    </row>
    <row r="788" spans="2:13" ht="17.25" x14ac:dyDescent="0.25">
      <c r="B788" s="12"/>
      <c r="C788" s="420"/>
      <c r="D788" s="5"/>
      <c r="E788" s="5"/>
      <c r="F788" s="226"/>
      <c r="G788" s="226"/>
      <c r="H788" s="6"/>
      <c r="I788" s="5"/>
      <c r="J788" s="4"/>
      <c r="K788" s="4"/>
      <c r="L788" s="7"/>
      <c r="M788" s="51"/>
    </row>
    <row r="789" spans="2:13" ht="17.25" x14ac:dyDescent="0.25">
      <c r="B789" s="12"/>
      <c r="C789" s="420"/>
      <c r="D789" s="5"/>
      <c r="E789" s="5"/>
      <c r="F789" s="226"/>
      <c r="G789" s="226"/>
      <c r="H789" s="6"/>
      <c r="I789" s="5"/>
      <c r="J789" s="4"/>
      <c r="K789" s="4"/>
      <c r="L789" s="7"/>
      <c r="M789" s="51"/>
    </row>
    <row r="790" spans="2:13" ht="17.25" x14ac:dyDescent="0.25">
      <c r="B790" s="12"/>
      <c r="C790" s="420"/>
      <c r="D790" s="5"/>
      <c r="E790" s="5"/>
      <c r="F790" s="226"/>
      <c r="G790" s="226"/>
      <c r="H790" s="6"/>
      <c r="I790" s="5"/>
      <c r="J790" s="4"/>
      <c r="K790" s="4"/>
      <c r="L790" s="7"/>
      <c r="M790" s="51"/>
    </row>
    <row r="791" spans="2:13" ht="17.25" x14ac:dyDescent="0.25">
      <c r="B791" s="12"/>
      <c r="C791" s="420"/>
      <c r="D791" s="5"/>
      <c r="E791" s="5"/>
      <c r="F791" s="226"/>
      <c r="G791" s="226"/>
      <c r="H791" s="6"/>
      <c r="I791" s="5"/>
      <c r="J791" s="4"/>
      <c r="K791" s="4"/>
      <c r="L791" s="7"/>
      <c r="M791" s="51"/>
    </row>
    <row r="792" spans="2:13" ht="17.25" x14ac:dyDescent="0.25">
      <c r="B792" s="12"/>
      <c r="C792" s="420"/>
      <c r="D792" s="5"/>
      <c r="E792" s="5"/>
      <c r="F792" s="226"/>
      <c r="G792" s="226"/>
      <c r="H792" s="6"/>
      <c r="I792" s="5"/>
      <c r="J792" s="4"/>
      <c r="K792" s="4"/>
      <c r="L792" s="7"/>
      <c r="M792" s="51"/>
    </row>
    <row r="793" spans="2:13" ht="17.25" x14ac:dyDescent="0.25">
      <c r="B793" s="12"/>
      <c r="C793" s="420"/>
      <c r="D793" s="5"/>
      <c r="E793" s="5"/>
      <c r="F793" s="226"/>
      <c r="G793" s="226"/>
      <c r="H793" s="6"/>
      <c r="I793" s="5"/>
      <c r="J793" s="4"/>
      <c r="K793" s="4"/>
      <c r="L793" s="7"/>
      <c r="M793" s="51"/>
    </row>
    <row r="794" spans="2:13" ht="17.25" x14ac:dyDescent="0.25">
      <c r="B794" s="12"/>
      <c r="C794" s="420"/>
      <c r="D794" s="5"/>
      <c r="E794" s="5"/>
      <c r="F794" s="226"/>
      <c r="G794" s="226"/>
      <c r="H794" s="6"/>
      <c r="I794" s="5"/>
      <c r="J794" s="4"/>
      <c r="K794" s="4"/>
      <c r="L794" s="7"/>
      <c r="M794" s="51"/>
    </row>
    <row r="795" spans="2:13" ht="17.25" x14ac:dyDescent="0.25">
      <c r="B795" s="12"/>
      <c r="C795" s="420"/>
      <c r="D795" s="5"/>
      <c r="E795" s="5"/>
      <c r="F795" s="226"/>
      <c r="G795" s="226"/>
      <c r="H795" s="6"/>
      <c r="I795" s="5"/>
      <c r="J795" s="4"/>
      <c r="K795" s="4"/>
      <c r="L795" s="7"/>
      <c r="M795" s="51"/>
    </row>
    <row r="796" spans="2:13" ht="17.25" x14ac:dyDescent="0.25">
      <c r="B796" s="12"/>
      <c r="C796" s="420"/>
      <c r="D796" s="5"/>
      <c r="E796" s="5"/>
      <c r="F796" s="226"/>
      <c r="G796" s="226"/>
      <c r="H796" s="6"/>
      <c r="I796" s="5"/>
      <c r="J796" s="4"/>
      <c r="K796" s="4"/>
      <c r="L796" s="7"/>
      <c r="M796" s="51"/>
    </row>
    <row r="797" spans="2:13" ht="17.25" x14ac:dyDescent="0.25">
      <c r="B797" s="12"/>
      <c r="C797" s="420"/>
      <c r="D797" s="5"/>
      <c r="E797" s="5"/>
      <c r="F797" s="226"/>
      <c r="G797" s="226"/>
      <c r="H797" s="6"/>
      <c r="I797" s="5"/>
      <c r="J797" s="4"/>
      <c r="K797" s="4"/>
      <c r="L797" s="7"/>
      <c r="M797" s="51"/>
    </row>
    <row r="798" spans="2:13" ht="17.25" x14ac:dyDescent="0.25">
      <c r="B798" s="12"/>
      <c r="C798" s="420"/>
      <c r="D798" s="5"/>
      <c r="E798" s="5"/>
      <c r="F798" s="226"/>
      <c r="G798" s="226"/>
      <c r="H798" s="6"/>
      <c r="I798" s="5"/>
      <c r="J798" s="4"/>
      <c r="K798" s="4"/>
      <c r="L798" s="7"/>
      <c r="M798" s="51"/>
    </row>
    <row r="799" spans="2:13" ht="17.25" x14ac:dyDescent="0.25">
      <c r="B799" s="12"/>
      <c r="C799" s="420"/>
      <c r="D799" s="5"/>
      <c r="E799" s="5"/>
      <c r="F799" s="226"/>
      <c r="G799" s="226"/>
      <c r="H799" s="6"/>
      <c r="I799" s="5"/>
      <c r="J799" s="4"/>
      <c r="K799" s="4"/>
      <c r="L799" s="7"/>
      <c r="M799" s="51"/>
    </row>
    <row r="800" spans="2:13" ht="17.25" x14ac:dyDescent="0.25">
      <c r="B800" s="12"/>
      <c r="C800" s="420"/>
      <c r="D800" s="5"/>
      <c r="E800" s="5"/>
      <c r="F800" s="226"/>
      <c r="G800" s="226"/>
      <c r="H800" s="6"/>
      <c r="I800" s="5"/>
      <c r="J800" s="4"/>
      <c r="K800" s="4"/>
      <c r="L800" s="7"/>
      <c r="M800" s="51"/>
    </row>
    <row r="801" spans="2:13" ht="17.25" x14ac:dyDescent="0.25">
      <c r="B801" s="12"/>
      <c r="C801" s="420"/>
      <c r="D801" s="5"/>
      <c r="E801" s="5"/>
      <c r="F801" s="226"/>
      <c r="G801" s="226"/>
      <c r="H801" s="6"/>
      <c r="I801" s="5"/>
      <c r="J801" s="4"/>
      <c r="K801" s="4"/>
      <c r="L801" s="7"/>
      <c r="M801" s="51"/>
    </row>
    <row r="802" spans="2:13" ht="17.25" x14ac:dyDescent="0.25">
      <c r="B802" s="12"/>
      <c r="C802" s="420"/>
      <c r="D802" s="5"/>
      <c r="E802" s="5"/>
      <c r="F802" s="226"/>
      <c r="G802" s="226"/>
      <c r="H802" s="6"/>
      <c r="I802" s="5"/>
      <c r="J802" s="4"/>
      <c r="K802" s="4"/>
      <c r="L802" s="7"/>
      <c r="M802" s="51"/>
    </row>
    <row r="803" spans="2:13" ht="17.25" x14ac:dyDescent="0.25">
      <c r="B803" s="12"/>
      <c r="C803" s="420"/>
      <c r="D803" s="5"/>
      <c r="E803" s="5"/>
      <c r="F803" s="226"/>
      <c r="G803" s="226"/>
      <c r="H803" s="6"/>
      <c r="I803" s="5"/>
      <c r="J803" s="4"/>
      <c r="K803" s="4"/>
      <c r="L803" s="7"/>
      <c r="M803" s="51"/>
    </row>
    <row r="804" spans="2:13" ht="17.25" x14ac:dyDescent="0.25">
      <c r="B804" s="12"/>
      <c r="C804" s="420"/>
      <c r="D804" s="5"/>
      <c r="E804" s="5"/>
      <c r="F804" s="226"/>
      <c r="G804" s="226"/>
      <c r="H804" s="6"/>
      <c r="I804" s="5"/>
      <c r="J804" s="4"/>
      <c r="K804" s="4"/>
      <c r="L804" s="7"/>
      <c r="M804" s="51"/>
    </row>
    <row r="805" spans="2:13" ht="17.25" x14ac:dyDescent="0.25">
      <c r="B805" s="12"/>
      <c r="C805" s="420"/>
      <c r="D805" s="5"/>
      <c r="E805" s="5"/>
      <c r="F805" s="226"/>
      <c r="G805" s="226"/>
      <c r="H805" s="6"/>
      <c r="I805" s="5"/>
      <c r="J805" s="4"/>
      <c r="K805" s="4"/>
      <c r="L805" s="7"/>
      <c r="M805" s="51"/>
    </row>
    <row r="806" spans="2:13" ht="17.25" x14ac:dyDescent="0.25">
      <c r="B806" s="12"/>
      <c r="C806" s="420"/>
      <c r="D806" s="5"/>
      <c r="E806" s="5"/>
      <c r="F806" s="226"/>
      <c r="G806" s="226"/>
      <c r="H806" s="6"/>
      <c r="I806" s="5"/>
      <c r="J806" s="4"/>
      <c r="K806" s="4"/>
      <c r="L806" s="7"/>
      <c r="M806" s="51"/>
    </row>
    <row r="807" spans="2:13" ht="17.25" x14ac:dyDescent="0.25">
      <c r="B807" s="12"/>
      <c r="C807" s="420"/>
      <c r="D807" s="5"/>
      <c r="E807" s="5"/>
      <c r="F807" s="226"/>
      <c r="G807" s="226"/>
      <c r="H807" s="6"/>
      <c r="I807" s="5"/>
      <c r="J807" s="4"/>
      <c r="K807" s="4"/>
      <c r="L807" s="7"/>
      <c r="M807" s="51"/>
    </row>
    <row r="808" spans="2:13" ht="17.25" x14ac:dyDescent="0.25">
      <c r="B808" s="12"/>
      <c r="C808" s="420"/>
      <c r="D808" s="5"/>
      <c r="E808" s="5"/>
      <c r="F808" s="226"/>
      <c r="G808" s="226"/>
      <c r="H808" s="6"/>
      <c r="I808" s="5"/>
      <c r="J808" s="4"/>
      <c r="K808" s="4"/>
      <c r="L808" s="7"/>
      <c r="M808" s="51"/>
    </row>
    <row r="809" spans="2:13" ht="17.25" x14ac:dyDescent="0.25">
      <c r="B809" s="12"/>
      <c r="C809" s="420"/>
      <c r="D809" s="5"/>
      <c r="E809" s="5"/>
      <c r="F809" s="226"/>
      <c r="G809" s="226"/>
      <c r="H809" s="6"/>
      <c r="I809" s="5"/>
      <c r="J809" s="4"/>
      <c r="K809" s="4"/>
      <c r="L809" s="7"/>
      <c r="M809" s="51"/>
    </row>
    <row r="810" spans="2:13" ht="17.25" x14ac:dyDescent="0.25">
      <c r="B810" s="12"/>
      <c r="C810" s="420"/>
      <c r="D810" s="5"/>
      <c r="E810" s="5"/>
      <c r="F810" s="226"/>
      <c r="G810" s="226"/>
      <c r="H810" s="6"/>
      <c r="I810" s="5"/>
      <c r="J810" s="4"/>
      <c r="K810" s="4"/>
      <c r="L810" s="7"/>
      <c r="M810" s="51"/>
    </row>
    <row r="811" spans="2:13" ht="17.25" x14ac:dyDescent="0.25">
      <c r="B811" s="12"/>
      <c r="C811" s="420"/>
      <c r="D811" s="5"/>
      <c r="E811" s="5"/>
      <c r="F811" s="226"/>
      <c r="G811" s="226"/>
      <c r="H811" s="6"/>
      <c r="I811" s="5"/>
      <c r="J811" s="4"/>
      <c r="K811" s="4"/>
      <c r="L811" s="7"/>
      <c r="M811" s="51"/>
    </row>
    <row r="812" spans="2:13" ht="17.25" x14ac:dyDescent="0.25">
      <c r="B812" s="12"/>
      <c r="C812" s="420"/>
      <c r="D812" s="5"/>
      <c r="E812" s="5"/>
      <c r="F812" s="226"/>
      <c r="G812" s="226"/>
      <c r="H812" s="6"/>
      <c r="I812" s="5"/>
      <c r="J812" s="4"/>
      <c r="K812" s="4"/>
      <c r="L812" s="7"/>
      <c r="M812" s="51"/>
    </row>
    <row r="813" spans="2:13" ht="17.25" x14ac:dyDescent="0.25">
      <c r="B813" s="12"/>
      <c r="C813" s="420"/>
      <c r="D813" s="5"/>
      <c r="E813" s="5"/>
      <c r="F813" s="226"/>
      <c r="G813" s="226"/>
      <c r="H813" s="6"/>
      <c r="I813" s="5"/>
      <c r="J813" s="4"/>
      <c r="K813" s="4"/>
      <c r="L813" s="7"/>
      <c r="M813" s="51"/>
    </row>
    <row r="814" spans="2:13" ht="17.25" x14ac:dyDescent="0.25">
      <c r="B814" s="12"/>
      <c r="C814" s="420"/>
      <c r="D814" s="5"/>
      <c r="E814" s="5"/>
      <c r="F814" s="226"/>
      <c r="G814" s="226"/>
      <c r="H814" s="6"/>
      <c r="I814" s="5"/>
      <c r="J814" s="4"/>
      <c r="K814" s="4"/>
      <c r="L814" s="7"/>
      <c r="M814" s="51"/>
    </row>
    <row r="815" spans="2:13" ht="17.25" x14ac:dyDescent="0.25">
      <c r="B815" s="12"/>
      <c r="C815" s="420"/>
      <c r="D815" s="5"/>
      <c r="E815" s="5"/>
      <c r="F815" s="226"/>
      <c r="G815" s="226"/>
      <c r="H815" s="6"/>
      <c r="I815" s="5"/>
      <c r="J815" s="4"/>
      <c r="K815" s="4"/>
      <c r="L815" s="7"/>
      <c r="M815" s="51"/>
    </row>
    <row r="816" spans="2:13" ht="17.25" x14ac:dyDescent="0.25">
      <c r="B816" s="12"/>
      <c r="C816" s="420"/>
      <c r="D816" s="5"/>
      <c r="E816" s="5"/>
      <c r="F816" s="226"/>
      <c r="G816" s="226"/>
      <c r="H816" s="6"/>
      <c r="I816" s="5"/>
      <c r="J816" s="4"/>
      <c r="K816" s="4"/>
      <c r="L816" s="7"/>
      <c r="M816" s="51"/>
    </row>
    <row r="817" spans="2:13" ht="17.25" x14ac:dyDescent="0.25">
      <c r="B817" s="12"/>
      <c r="C817" s="420"/>
      <c r="D817" s="5"/>
      <c r="E817" s="5"/>
      <c r="F817" s="226"/>
      <c r="G817" s="226"/>
      <c r="H817" s="6"/>
      <c r="I817" s="5"/>
      <c r="J817" s="4"/>
      <c r="K817" s="4"/>
      <c r="L817" s="7"/>
      <c r="M817" s="51"/>
    </row>
    <row r="818" spans="2:13" ht="17.25" x14ac:dyDescent="0.25">
      <c r="B818" s="12"/>
      <c r="C818" s="420"/>
      <c r="D818" s="5"/>
      <c r="E818" s="5"/>
      <c r="F818" s="226"/>
      <c r="G818" s="226"/>
      <c r="H818" s="6"/>
      <c r="I818" s="5"/>
      <c r="J818" s="4"/>
      <c r="K818" s="4"/>
      <c r="L818" s="7"/>
      <c r="M818" s="51"/>
    </row>
    <row r="819" spans="2:13" ht="17.25" x14ac:dyDescent="0.25">
      <c r="B819" s="12"/>
      <c r="C819" s="420"/>
      <c r="D819" s="5"/>
      <c r="E819" s="5"/>
      <c r="F819" s="226"/>
      <c r="G819" s="226"/>
      <c r="H819" s="6"/>
      <c r="I819" s="5"/>
      <c r="J819" s="4"/>
      <c r="K819" s="4"/>
      <c r="L819" s="7"/>
      <c r="M819" s="51"/>
    </row>
    <row r="820" spans="2:13" ht="17.25" x14ac:dyDescent="0.25">
      <c r="B820" s="12"/>
      <c r="C820" s="420"/>
      <c r="D820" s="5"/>
      <c r="E820" s="5"/>
      <c r="F820" s="226"/>
      <c r="G820" s="226"/>
      <c r="H820" s="6"/>
      <c r="I820" s="5"/>
      <c r="J820" s="4"/>
      <c r="K820" s="4"/>
      <c r="L820" s="7"/>
      <c r="M820" s="51"/>
    </row>
    <row r="821" spans="2:13" ht="17.25" x14ac:dyDescent="0.25">
      <c r="B821" s="12"/>
      <c r="C821" s="420"/>
      <c r="D821" s="5"/>
      <c r="E821" s="5"/>
      <c r="F821" s="226"/>
      <c r="G821" s="226"/>
      <c r="H821" s="6"/>
      <c r="I821" s="5"/>
      <c r="J821" s="4"/>
      <c r="K821" s="4"/>
      <c r="L821" s="7"/>
      <c r="M821" s="51"/>
    </row>
    <row r="822" spans="2:13" ht="17.25" x14ac:dyDescent="0.25">
      <c r="B822" s="12"/>
      <c r="C822" s="420"/>
      <c r="D822" s="5"/>
      <c r="E822" s="5"/>
      <c r="F822" s="226"/>
      <c r="G822" s="226"/>
      <c r="H822" s="6"/>
      <c r="I822" s="5"/>
      <c r="J822" s="4"/>
      <c r="K822" s="4"/>
      <c r="L822" s="7"/>
      <c r="M822" s="51"/>
    </row>
    <row r="823" spans="2:13" ht="17.25" x14ac:dyDescent="0.25">
      <c r="B823" s="12"/>
      <c r="C823" s="420"/>
      <c r="D823" s="5"/>
      <c r="E823" s="5"/>
      <c r="F823" s="226"/>
      <c r="G823" s="226"/>
      <c r="H823" s="6"/>
      <c r="I823" s="5"/>
      <c r="J823" s="4"/>
      <c r="K823" s="4"/>
      <c r="L823" s="7"/>
      <c r="M823" s="51"/>
    </row>
    <row r="824" spans="2:13" ht="17.25" x14ac:dyDescent="0.25">
      <c r="B824" s="12"/>
      <c r="C824" s="420"/>
      <c r="D824" s="5"/>
      <c r="E824" s="5"/>
      <c r="F824" s="226"/>
      <c r="G824" s="226"/>
      <c r="H824" s="6"/>
      <c r="I824" s="5"/>
      <c r="J824" s="4"/>
      <c r="K824" s="4"/>
      <c r="L824" s="7"/>
      <c r="M824" s="51"/>
    </row>
    <row r="825" spans="2:13" ht="17.25" x14ac:dyDescent="0.25">
      <c r="B825" s="12"/>
      <c r="C825" s="420"/>
      <c r="D825" s="5"/>
      <c r="E825" s="5"/>
      <c r="F825" s="226"/>
      <c r="G825" s="226"/>
      <c r="H825" s="6"/>
      <c r="I825" s="5"/>
      <c r="J825" s="4"/>
      <c r="K825" s="4"/>
      <c r="L825" s="7"/>
      <c r="M825" s="51"/>
    </row>
    <row r="826" spans="2:13" ht="17.25" x14ac:dyDescent="0.25">
      <c r="B826" s="12"/>
      <c r="C826" s="420"/>
      <c r="D826" s="5"/>
      <c r="E826" s="5"/>
      <c r="F826" s="226"/>
      <c r="G826" s="226"/>
      <c r="H826" s="6"/>
      <c r="I826" s="5"/>
      <c r="J826" s="4"/>
      <c r="K826" s="4"/>
      <c r="L826" s="7"/>
      <c r="M826" s="51"/>
    </row>
    <row r="827" spans="2:13" ht="17.25" x14ac:dyDescent="0.25">
      <c r="B827" s="12"/>
      <c r="C827" s="420"/>
      <c r="D827" s="5"/>
      <c r="E827" s="5"/>
      <c r="F827" s="226"/>
      <c r="G827" s="226"/>
      <c r="H827" s="6"/>
      <c r="I827" s="5"/>
      <c r="J827" s="4"/>
      <c r="K827" s="4"/>
      <c r="L827" s="7"/>
      <c r="M827" s="51"/>
    </row>
    <row r="828" spans="2:13" ht="17.25" x14ac:dyDescent="0.25">
      <c r="B828" s="12"/>
      <c r="C828" s="420"/>
      <c r="D828" s="5"/>
      <c r="E828" s="5"/>
      <c r="F828" s="226"/>
      <c r="G828" s="226"/>
      <c r="H828" s="6"/>
      <c r="I828" s="5"/>
      <c r="J828" s="4"/>
      <c r="K828" s="4"/>
      <c r="L828" s="7"/>
      <c r="M828" s="51"/>
    </row>
    <row r="829" spans="2:13" ht="17.25" x14ac:dyDescent="0.25">
      <c r="B829" s="12"/>
      <c r="C829" s="420"/>
      <c r="D829" s="5"/>
      <c r="E829" s="5"/>
      <c r="F829" s="226"/>
      <c r="G829" s="226"/>
      <c r="H829" s="6"/>
      <c r="I829" s="5"/>
      <c r="J829" s="4"/>
      <c r="K829" s="4"/>
      <c r="L829" s="7"/>
      <c r="M829" s="51"/>
    </row>
    <row r="830" spans="2:13" ht="17.25" x14ac:dyDescent="0.25">
      <c r="B830" s="12"/>
      <c r="C830" s="420"/>
      <c r="D830" s="5"/>
      <c r="E830" s="5"/>
      <c r="F830" s="226"/>
      <c r="G830" s="226"/>
      <c r="H830" s="6"/>
      <c r="I830" s="5"/>
      <c r="J830" s="4"/>
      <c r="K830" s="4"/>
      <c r="L830" s="7"/>
      <c r="M830" s="51"/>
    </row>
    <row r="831" spans="2:13" ht="17.25" x14ac:dyDescent="0.25">
      <c r="B831" s="12"/>
      <c r="C831" s="420"/>
      <c r="D831" s="5"/>
      <c r="E831" s="5"/>
      <c r="F831" s="226"/>
      <c r="G831" s="226"/>
      <c r="H831" s="6"/>
      <c r="I831" s="5"/>
      <c r="J831" s="4"/>
      <c r="K831" s="4"/>
      <c r="L831" s="7"/>
      <c r="M831" s="51"/>
    </row>
    <row r="832" spans="2:13" ht="17.25" x14ac:dyDescent="0.25">
      <c r="B832" s="12"/>
      <c r="C832" s="420"/>
      <c r="D832" s="5"/>
      <c r="E832" s="5"/>
      <c r="F832" s="226"/>
      <c r="G832" s="226"/>
      <c r="H832" s="6"/>
      <c r="I832" s="5"/>
      <c r="J832" s="4"/>
      <c r="K832" s="4"/>
      <c r="L832" s="7"/>
      <c r="M832" s="51"/>
    </row>
    <row r="833" spans="2:13" ht="17.25" x14ac:dyDescent="0.25">
      <c r="B833" s="12"/>
      <c r="C833" s="420"/>
      <c r="D833" s="5"/>
      <c r="E833" s="5"/>
      <c r="F833" s="226"/>
      <c r="G833" s="226"/>
      <c r="H833" s="6"/>
      <c r="I833" s="5"/>
      <c r="J833" s="4"/>
      <c r="K833" s="4"/>
      <c r="L833" s="7"/>
      <c r="M833" s="51"/>
    </row>
    <row r="834" spans="2:13" ht="17.25" x14ac:dyDescent="0.25">
      <c r="B834" s="12"/>
      <c r="C834" s="420"/>
      <c r="D834" s="5"/>
      <c r="E834" s="5"/>
      <c r="F834" s="226"/>
      <c r="G834" s="226"/>
      <c r="H834" s="6"/>
      <c r="I834" s="5"/>
      <c r="J834" s="4"/>
      <c r="K834" s="4"/>
      <c r="L834" s="7"/>
      <c r="M834" s="51"/>
    </row>
    <row r="835" spans="2:13" ht="17.25" x14ac:dyDescent="0.25">
      <c r="B835" s="12"/>
      <c r="C835" s="420"/>
      <c r="D835" s="5"/>
      <c r="E835" s="5"/>
      <c r="F835" s="226"/>
      <c r="G835" s="226"/>
      <c r="H835" s="6"/>
      <c r="I835" s="5"/>
      <c r="J835" s="4"/>
      <c r="K835" s="4"/>
      <c r="L835" s="7"/>
      <c r="M835" s="51"/>
    </row>
    <row r="836" spans="2:13" ht="17.25" x14ac:dyDescent="0.25">
      <c r="B836" s="12"/>
      <c r="C836" s="420"/>
      <c r="D836" s="5"/>
      <c r="E836" s="5"/>
      <c r="F836" s="226"/>
      <c r="G836" s="226"/>
      <c r="H836" s="6"/>
      <c r="I836" s="5"/>
      <c r="J836" s="4"/>
      <c r="K836" s="4"/>
      <c r="L836" s="7"/>
      <c r="M836" s="51"/>
    </row>
    <row r="837" spans="2:13" ht="17.25" x14ac:dyDescent="0.25">
      <c r="B837" s="12"/>
      <c r="C837" s="420"/>
      <c r="D837" s="5"/>
      <c r="E837" s="5"/>
      <c r="F837" s="226"/>
      <c r="G837" s="226"/>
      <c r="H837" s="6"/>
      <c r="I837" s="5"/>
      <c r="J837" s="4"/>
      <c r="K837" s="4"/>
      <c r="L837" s="7"/>
      <c r="M837" s="51"/>
    </row>
    <row r="838" spans="2:13" ht="17.25" x14ac:dyDescent="0.25">
      <c r="B838" s="12"/>
      <c r="C838" s="420"/>
      <c r="D838" s="5"/>
      <c r="E838" s="5"/>
      <c r="F838" s="226"/>
      <c r="G838" s="226"/>
      <c r="H838" s="6"/>
      <c r="I838" s="5"/>
      <c r="J838" s="4"/>
      <c r="K838" s="4"/>
      <c r="L838" s="7"/>
      <c r="M838" s="51"/>
    </row>
    <row r="839" spans="2:13" ht="17.25" x14ac:dyDescent="0.25">
      <c r="B839" s="12"/>
      <c r="C839" s="420"/>
      <c r="D839" s="5"/>
      <c r="E839" s="5"/>
      <c r="F839" s="226"/>
      <c r="G839" s="226"/>
      <c r="H839" s="6"/>
      <c r="I839" s="5"/>
      <c r="J839" s="4"/>
      <c r="K839" s="4"/>
      <c r="L839" s="7"/>
      <c r="M839" s="51"/>
    </row>
    <row r="840" spans="2:13" ht="17.25" x14ac:dyDescent="0.25">
      <c r="B840" s="12"/>
      <c r="C840" s="420"/>
      <c r="D840" s="5"/>
      <c r="E840" s="5"/>
      <c r="F840" s="226"/>
      <c r="G840" s="226"/>
      <c r="H840" s="6"/>
      <c r="I840" s="5"/>
      <c r="J840" s="4"/>
      <c r="K840" s="4"/>
      <c r="L840" s="7"/>
      <c r="M840" s="51"/>
    </row>
    <row r="841" spans="2:13" ht="17.25" x14ac:dyDescent="0.25">
      <c r="B841" s="12"/>
      <c r="C841" s="420"/>
      <c r="D841" s="5"/>
      <c r="E841" s="5"/>
      <c r="F841" s="226"/>
      <c r="G841" s="226"/>
      <c r="H841" s="6"/>
      <c r="I841" s="5"/>
      <c r="J841" s="4"/>
      <c r="K841" s="4"/>
      <c r="L841" s="7"/>
      <c r="M841" s="51"/>
    </row>
    <row r="842" spans="2:13" ht="17.25" x14ac:dyDescent="0.25">
      <c r="B842" s="12"/>
      <c r="C842" s="420"/>
      <c r="D842" s="5"/>
      <c r="E842" s="5"/>
      <c r="F842" s="226"/>
      <c r="G842" s="226"/>
      <c r="H842" s="6"/>
      <c r="I842" s="5"/>
      <c r="J842" s="4"/>
      <c r="K842" s="4"/>
      <c r="L842" s="7"/>
      <c r="M842" s="51"/>
    </row>
    <row r="843" spans="2:13" ht="17.25" x14ac:dyDescent="0.25">
      <c r="B843" s="12"/>
      <c r="C843" s="420"/>
      <c r="D843" s="5"/>
      <c r="E843" s="5"/>
      <c r="F843" s="226"/>
      <c r="G843" s="226"/>
      <c r="H843" s="6"/>
      <c r="I843" s="5"/>
      <c r="J843" s="4"/>
      <c r="K843" s="4"/>
      <c r="L843" s="7"/>
      <c r="M843" s="51"/>
    </row>
    <row r="844" spans="2:13" ht="17.25" x14ac:dyDescent="0.25">
      <c r="B844" s="12"/>
      <c r="C844" s="420"/>
      <c r="D844" s="5"/>
      <c r="E844" s="5"/>
      <c r="F844" s="226"/>
      <c r="G844" s="226"/>
      <c r="H844" s="6"/>
      <c r="I844" s="5"/>
      <c r="J844" s="4"/>
      <c r="K844" s="4"/>
      <c r="L844" s="7"/>
      <c r="M844" s="51"/>
    </row>
    <row r="845" spans="2:13" ht="17.25" x14ac:dyDescent="0.25">
      <c r="B845" s="12"/>
      <c r="C845" s="420"/>
      <c r="D845" s="5"/>
      <c r="E845" s="5"/>
      <c r="F845" s="226"/>
      <c r="G845" s="226"/>
      <c r="H845" s="6"/>
      <c r="I845" s="5"/>
      <c r="J845" s="4"/>
      <c r="K845" s="4"/>
      <c r="L845" s="7"/>
      <c r="M845" s="51"/>
    </row>
    <row r="846" spans="2:13" ht="17.25" x14ac:dyDescent="0.25">
      <c r="B846" s="12"/>
      <c r="C846" s="420"/>
      <c r="D846" s="5"/>
      <c r="E846" s="5"/>
      <c r="F846" s="226"/>
      <c r="G846" s="226"/>
      <c r="H846" s="6"/>
      <c r="I846" s="5"/>
      <c r="J846" s="4"/>
      <c r="K846" s="4"/>
      <c r="L846" s="7"/>
      <c r="M846" s="51"/>
    </row>
    <row r="847" spans="2:13" ht="17.25" x14ac:dyDescent="0.25">
      <c r="B847" s="12"/>
      <c r="C847" s="420"/>
      <c r="D847" s="5"/>
      <c r="E847" s="5"/>
      <c r="F847" s="226"/>
      <c r="G847" s="226"/>
      <c r="H847" s="6"/>
      <c r="I847" s="5"/>
      <c r="J847" s="4"/>
      <c r="K847" s="4"/>
      <c r="L847" s="7"/>
      <c r="M847" s="51"/>
    </row>
    <row r="848" spans="2:13" ht="17.25" x14ac:dyDescent="0.25">
      <c r="B848" s="12"/>
      <c r="C848" s="420"/>
      <c r="D848" s="5"/>
      <c r="E848" s="5"/>
      <c r="F848" s="226"/>
      <c r="G848" s="226"/>
      <c r="H848" s="6"/>
      <c r="I848" s="5"/>
      <c r="J848" s="4"/>
      <c r="K848" s="4"/>
      <c r="L848" s="7"/>
      <c r="M848" s="51"/>
    </row>
    <row r="849" spans="2:13" ht="17.25" x14ac:dyDescent="0.25">
      <c r="B849" s="12"/>
      <c r="C849" s="420"/>
      <c r="D849" s="5"/>
      <c r="E849" s="5"/>
      <c r="F849" s="226"/>
      <c r="G849" s="226"/>
      <c r="H849" s="6"/>
      <c r="I849" s="5"/>
      <c r="J849" s="4"/>
      <c r="K849" s="4"/>
      <c r="L849" s="7"/>
      <c r="M849" s="51"/>
    </row>
    <row r="850" spans="2:13" ht="17.25" x14ac:dyDescent="0.25">
      <c r="B850" s="12"/>
      <c r="C850" s="420"/>
      <c r="D850" s="5"/>
      <c r="E850" s="5"/>
      <c r="F850" s="226"/>
      <c r="G850" s="226"/>
      <c r="H850" s="6"/>
      <c r="I850" s="5"/>
      <c r="J850" s="4"/>
      <c r="K850" s="4"/>
      <c r="L850" s="7"/>
      <c r="M850" s="51"/>
    </row>
    <row r="851" spans="2:13" ht="17.25" x14ac:dyDescent="0.25">
      <c r="B851" s="12"/>
      <c r="C851" s="420"/>
      <c r="D851" s="5"/>
      <c r="E851" s="5"/>
      <c r="F851" s="226"/>
      <c r="G851" s="226"/>
      <c r="H851" s="6"/>
      <c r="I851" s="5"/>
      <c r="J851" s="4"/>
      <c r="K851" s="4"/>
      <c r="L851" s="7"/>
      <c r="M851" s="51"/>
    </row>
    <row r="852" spans="2:13" ht="17.25" x14ac:dyDescent="0.25">
      <c r="B852" s="12"/>
      <c r="C852" s="420"/>
      <c r="D852" s="5"/>
      <c r="E852" s="5"/>
      <c r="F852" s="226"/>
      <c r="G852" s="226"/>
      <c r="H852" s="6"/>
      <c r="I852" s="5"/>
      <c r="J852" s="4"/>
      <c r="K852" s="4"/>
      <c r="L852" s="7"/>
      <c r="M852" s="51"/>
    </row>
    <row r="853" spans="2:13" ht="17.25" x14ac:dyDescent="0.25">
      <c r="B853" s="12"/>
      <c r="C853" s="420"/>
      <c r="D853" s="5"/>
      <c r="E853" s="5"/>
      <c r="F853" s="226"/>
      <c r="G853" s="226"/>
      <c r="H853" s="6"/>
      <c r="I853" s="5"/>
      <c r="J853" s="4"/>
      <c r="K853" s="4"/>
      <c r="L853" s="7"/>
      <c r="M853" s="51"/>
    </row>
    <row r="854" spans="2:13" ht="17.25" x14ac:dyDescent="0.25">
      <c r="B854" s="12"/>
      <c r="C854" s="420"/>
      <c r="D854" s="5"/>
      <c r="E854" s="5"/>
      <c r="F854" s="226"/>
      <c r="G854" s="226"/>
      <c r="H854" s="6"/>
      <c r="I854" s="5"/>
      <c r="J854" s="4"/>
      <c r="K854" s="4"/>
      <c r="L854" s="7"/>
      <c r="M854" s="51"/>
    </row>
    <row r="855" spans="2:13" ht="17.25" x14ac:dyDescent="0.25">
      <c r="B855" s="12"/>
      <c r="C855" s="420"/>
      <c r="D855" s="5"/>
      <c r="E855" s="5"/>
      <c r="F855" s="226"/>
      <c r="G855" s="226"/>
      <c r="H855" s="6"/>
      <c r="I855" s="5"/>
      <c r="J855" s="4"/>
      <c r="K855" s="4"/>
      <c r="L855" s="7"/>
      <c r="M855" s="51"/>
    </row>
    <row r="856" spans="2:13" ht="17.25" x14ac:dyDescent="0.25">
      <c r="B856" s="12"/>
      <c r="C856" s="420"/>
      <c r="D856" s="5"/>
      <c r="E856" s="5"/>
      <c r="F856" s="226"/>
      <c r="G856" s="226"/>
      <c r="H856" s="6"/>
      <c r="I856" s="5"/>
      <c r="J856" s="4"/>
      <c r="K856" s="4"/>
      <c r="L856" s="7"/>
      <c r="M856" s="51"/>
    </row>
    <row r="857" spans="2:13" ht="17.25" x14ac:dyDescent="0.25">
      <c r="B857" s="12"/>
      <c r="C857" s="420"/>
      <c r="D857" s="5"/>
      <c r="E857" s="5"/>
      <c r="F857" s="226"/>
      <c r="G857" s="226"/>
      <c r="H857" s="6"/>
      <c r="I857" s="5"/>
      <c r="J857" s="4"/>
      <c r="K857" s="4"/>
      <c r="L857" s="7"/>
      <c r="M857" s="51"/>
    </row>
    <row r="858" spans="2:13" ht="17.25" x14ac:dyDescent="0.25">
      <c r="B858" s="12"/>
      <c r="C858" s="420"/>
      <c r="D858" s="5"/>
      <c r="E858" s="5"/>
      <c r="F858" s="226"/>
      <c r="G858" s="226"/>
      <c r="H858" s="6"/>
      <c r="I858" s="5"/>
      <c r="J858" s="4"/>
      <c r="K858" s="4"/>
      <c r="L858" s="7"/>
      <c r="M858" s="51"/>
    </row>
    <row r="859" spans="2:13" ht="17.25" x14ac:dyDescent="0.25">
      <c r="B859" s="12"/>
      <c r="C859" s="420"/>
      <c r="D859" s="5"/>
      <c r="E859" s="5"/>
      <c r="F859" s="226"/>
      <c r="G859" s="226"/>
      <c r="H859" s="6"/>
      <c r="I859" s="5"/>
      <c r="J859" s="4"/>
      <c r="K859" s="4"/>
      <c r="L859" s="7"/>
      <c r="M859" s="51"/>
    </row>
    <row r="860" spans="2:13" ht="17.25" x14ac:dyDescent="0.25">
      <c r="B860" s="12"/>
      <c r="C860" s="420"/>
      <c r="D860" s="5"/>
      <c r="E860" s="5"/>
      <c r="F860" s="226"/>
      <c r="G860" s="226"/>
      <c r="H860" s="6"/>
      <c r="I860" s="5"/>
      <c r="J860" s="4"/>
      <c r="K860" s="4"/>
      <c r="L860" s="7"/>
      <c r="M860" s="51"/>
    </row>
    <row r="861" spans="2:13" ht="17.25" x14ac:dyDescent="0.25">
      <c r="B861" s="12"/>
      <c r="C861" s="420"/>
      <c r="D861" s="5"/>
      <c r="E861" s="5"/>
      <c r="F861" s="226"/>
      <c r="G861" s="226"/>
      <c r="H861" s="6"/>
      <c r="I861" s="5"/>
      <c r="J861" s="4"/>
      <c r="K861" s="4"/>
      <c r="L861" s="7"/>
      <c r="M861" s="51"/>
    </row>
    <row r="862" spans="2:13" ht="17.25" x14ac:dyDescent="0.25">
      <c r="B862" s="12"/>
      <c r="C862" s="420"/>
      <c r="D862" s="5"/>
      <c r="E862" s="5"/>
      <c r="F862" s="226"/>
      <c r="G862" s="226"/>
      <c r="H862" s="6"/>
      <c r="I862" s="5"/>
      <c r="J862" s="4"/>
      <c r="K862" s="4"/>
      <c r="L862" s="7"/>
      <c r="M862" s="51"/>
    </row>
    <row r="863" spans="2:13" ht="17.25" x14ac:dyDescent="0.25">
      <c r="B863" s="12"/>
      <c r="C863" s="420"/>
      <c r="D863" s="5"/>
      <c r="E863" s="5"/>
      <c r="F863" s="226"/>
      <c r="G863" s="226"/>
      <c r="H863" s="6"/>
      <c r="I863" s="5"/>
      <c r="J863" s="4"/>
      <c r="K863" s="4"/>
      <c r="L863" s="7"/>
      <c r="M863" s="51"/>
    </row>
    <row r="864" spans="2:13" ht="17.25" x14ac:dyDescent="0.25">
      <c r="B864" s="12"/>
      <c r="C864" s="420"/>
      <c r="D864" s="5"/>
      <c r="E864" s="5"/>
      <c r="F864" s="226"/>
      <c r="G864" s="226"/>
      <c r="H864" s="6"/>
      <c r="I864" s="5"/>
      <c r="J864" s="4"/>
      <c r="K864" s="4"/>
      <c r="L864" s="7"/>
      <c r="M864" s="51"/>
    </row>
    <row r="865" spans="2:13" ht="17.25" x14ac:dyDescent="0.25">
      <c r="B865" s="12"/>
      <c r="C865" s="420"/>
      <c r="D865" s="5"/>
      <c r="E865" s="5"/>
      <c r="F865" s="226"/>
      <c r="G865" s="226"/>
      <c r="H865" s="6"/>
      <c r="I865" s="5"/>
      <c r="J865" s="4"/>
      <c r="K865" s="4"/>
      <c r="L865" s="7"/>
      <c r="M865" s="51"/>
    </row>
    <row r="866" spans="2:13" ht="17.25" x14ac:dyDescent="0.25">
      <c r="B866" s="12"/>
      <c r="C866" s="420"/>
      <c r="D866" s="5"/>
      <c r="E866" s="5"/>
      <c r="F866" s="226"/>
      <c r="G866" s="226"/>
      <c r="H866" s="6"/>
      <c r="I866" s="5"/>
      <c r="J866" s="4"/>
      <c r="K866" s="4"/>
      <c r="L866" s="7"/>
      <c r="M866" s="51"/>
    </row>
    <row r="867" spans="2:13" ht="17.25" x14ac:dyDescent="0.25">
      <c r="B867" s="12"/>
      <c r="C867" s="420"/>
      <c r="D867" s="5"/>
      <c r="E867" s="5"/>
      <c r="F867" s="226"/>
      <c r="G867" s="226"/>
      <c r="H867" s="6"/>
      <c r="I867" s="5"/>
      <c r="J867" s="4"/>
      <c r="K867" s="4"/>
      <c r="L867" s="7"/>
      <c r="M867" s="51"/>
    </row>
    <row r="868" spans="2:13" ht="17.25" x14ac:dyDescent="0.25">
      <c r="B868" s="12"/>
      <c r="C868" s="420"/>
      <c r="D868" s="5"/>
      <c r="E868" s="5"/>
      <c r="F868" s="226"/>
      <c r="G868" s="226"/>
      <c r="H868" s="6"/>
      <c r="I868" s="5"/>
      <c r="J868" s="4"/>
      <c r="K868" s="4"/>
      <c r="L868" s="7"/>
      <c r="M868" s="51"/>
    </row>
    <row r="869" spans="2:13" ht="17.25" x14ac:dyDescent="0.25">
      <c r="B869" s="12"/>
      <c r="C869" s="420"/>
      <c r="D869" s="5"/>
      <c r="E869" s="5"/>
      <c r="F869" s="226"/>
      <c r="G869" s="226"/>
      <c r="H869" s="6"/>
      <c r="I869" s="5"/>
      <c r="J869" s="4"/>
      <c r="K869" s="4"/>
      <c r="L869" s="7"/>
      <c r="M869" s="51"/>
    </row>
    <row r="870" spans="2:13" ht="17.25" x14ac:dyDescent="0.25">
      <c r="B870" s="12"/>
      <c r="C870" s="420"/>
      <c r="D870" s="5"/>
      <c r="E870" s="5"/>
      <c r="F870" s="226"/>
      <c r="G870" s="226"/>
      <c r="H870" s="6"/>
      <c r="I870" s="5"/>
      <c r="J870" s="4"/>
      <c r="K870" s="4"/>
      <c r="L870" s="7"/>
      <c r="M870" s="51"/>
    </row>
    <row r="871" spans="2:13" ht="17.25" x14ac:dyDescent="0.25">
      <c r="B871" s="12"/>
      <c r="C871" s="420"/>
      <c r="D871" s="5"/>
      <c r="E871" s="5"/>
      <c r="F871" s="226"/>
      <c r="G871" s="226"/>
      <c r="H871" s="6"/>
      <c r="I871" s="5"/>
      <c r="J871" s="4"/>
      <c r="K871" s="4"/>
      <c r="L871" s="7"/>
      <c r="M871" s="51"/>
    </row>
    <row r="872" spans="2:13" ht="17.25" x14ac:dyDescent="0.25">
      <c r="B872" s="12"/>
      <c r="C872" s="420"/>
      <c r="D872" s="5"/>
      <c r="E872" s="5"/>
      <c r="F872" s="226"/>
      <c r="G872" s="226"/>
      <c r="H872" s="6"/>
      <c r="I872" s="5"/>
      <c r="J872" s="4"/>
      <c r="K872" s="4"/>
      <c r="L872" s="7"/>
      <c r="M872" s="51"/>
    </row>
    <row r="873" spans="2:13" ht="17.25" x14ac:dyDescent="0.25">
      <c r="B873" s="12"/>
      <c r="C873" s="420"/>
      <c r="D873" s="5"/>
      <c r="E873" s="5"/>
      <c r="F873" s="226"/>
      <c r="G873" s="226"/>
      <c r="H873" s="6"/>
      <c r="I873" s="5"/>
      <c r="J873" s="4"/>
      <c r="K873" s="4"/>
      <c r="L873" s="7"/>
      <c r="M873" s="51"/>
    </row>
    <row r="874" spans="2:13" ht="17.25" x14ac:dyDescent="0.25">
      <c r="B874" s="12"/>
      <c r="C874" s="420"/>
      <c r="D874" s="5"/>
      <c r="E874" s="5"/>
      <c r="F874" s="226"/>
      <c r="G874" s="226"/>
      <c r="H874" s="6"/>
      <c r="I874" s="5"/>
      <c r="J874" s="4"/>
      <c r="K874" s="4"/>
      <c r="L874" s="7"/>
      <c r="M874" s="51"/>
    </row>
    <row r="875" spans="2:13" ht="17.25" x14ac:dyDescent="0.25">
      <c r="B875" s="12"/>
      <c r="C875" s="420"/>
      <c r="D875" s="5"/>
      <c r="E875" s="5"/>
      <c r="F875" s="226"/>
      <c r="G875" s="226"/>
      <c r="H875" s="6"/>
      <c r="I875" s="5"/>
      <c r="J875" s="4"/>
      <c r="K875" s="4"/>
      <c r="L875" s="7"/>
      <c r="M875" s="51"/>
    </row>
    <row r="876" spans="2:13" ht="17.25" x14ac:dyDescent="0.25">
      <c r="B876" s="12"/>
      <c r="C876" s="420"/>
      <c r="D876" s="5"/>
      <c r="E876" s="5"/>
      <c r="F876" s="226"/>
      <c r="G876" s="226"/>
      <c r="H876" s="6"/>
      <c r="I876" s="5"/>
      <c r="J876" s="4"/>
      <c r="K876" s="4"/>
      <c r="L876" s="7"/>
      <c r="M876" s="51"/>
    </row>
    <row r="877" spans="2:13" ht="17.25" x14ac:dyDescent="0.25">
      <c r="B877" s="12"/>
      <c r="C877" s="420"/>
      <c r="D877" s="5"/>
      <c r="E877" s="5"/>
      <c r="F877" s="226"/>
      <c r="G877" s="226"/>
      <c r="H877" s="6"/>
      <c r="I877" s="5"/>
      <c r="J877" s="4"/>
      <c r="K877" s="4"/>
      <c r="L877" s="7"/>
      <c r="M877" s="51"/>
    </row>
    <row r="878" spans="2:13" ht="17.25" x14ac:dyDescent="0.25">
      <c r="B878" s="12"/>
      <c r="C878" s="420"/>
      <c r="D878" s="5"/>
      <c r="E878" s="5"/>
      <c r="F878" s="226"/>
      <c r="G878" s="226"/>
      <c r="H878" s="6"/>
      <c r="I878" s="5"/>
      <c r="J878" s="4"/>
      <c r="K878" s="4"/>
      <c r="L878" s="7"/>
      <c r="M878" s="51"/>
    </row>
    <row r="879" spans="2:13" ht="17.25" x14ac:dyDescent="0.25">
      <c r="B879" s="12"/>
      <c r="C879" s="420"/>
      <c r="D879" s="5"/>
      <c r="E879" s="5"/>
      <c r="F879" s="226"/>
      <c r="G879" s="226"/>
      <c r="H879" s="6"/>
      <c r="I879" s="5"/>
      <c r="J879" s="4"/>
      <c r="K879" s="4"/>
      <c r="L879" s="7"/>
      <c r="M879" s="51"/>
    </row>
    <row r="880" spans="2:13" ht="17.25" x14ac:dyDescent="0.25">
      <c r="B880" s="12"/>
      <c r="C880" s="420"/>
      <c r="D880" s="5"/>
      <c r="E880" s="5"/>
      <c r="F880" s="226"/>
      <c r="G880" s="226"/>
      <c r="H880" s="6"/>
      <c r="I880" s="5"/>
      <c r="J880" s="4"/>
      <c r="K880" s="4"/>
      <c r="L880" s="7"/>
      <c r="M880" s="51"/>
    </row>
    <row r="881" spans="2:13" ht="17.25" x14ac:dyDescent="0.25">
      <c r="B881" s="12"/>
      <c r="C881" s="420"/>
      <c r="D881" s="5"/>
      <c r="E881" s="5"/>
      <c r="F881" s="226"/>
      <c r="G881" s="226"/>
      <c r="H881" s="6"/>
      <c r="I881" s="5"/>
      <c r="J881" s="4"/>
      <c r="K881" s="4"/>
      <c r="L881" s="7"/>
      <c r="M881" s="51"/>
    </row>
    <row r="882" spans="2:13" ht="17.25" x14ac:dyDescent="0.25">
      <c r="B882" s="12"/>
      <c r="C882" s="420"/>
      <c r="D882" s="5"/>
      <c r="E882" s="5"/>
      <c r="F882" s="226"/>
      <c r="G882" s="226"/>
      <c r="H882" s="6"/>
      <c r="I882" s="5"/>
      <c r="J882" s="4"/>
      <c r="K882" s="4"/>
      <c r="L882" s="7"/>
      <c r="M882" s="51"/>
    </row>
    <row r="883" spans="2:13" ht="17.25" x14ac:dyDescent="0.25">
      <c r="B883" s="12"/>
      <c r="C883" s="420"/>
      <c r="D883" s="5"/>
      <c r="E883" s="5"/>
      <c r="F883" s="226"/>
      <c r="G883" s="226"/>
      <c r="H883" s="6"/>
      <c r="I883" s="5"/>
      <c r="J883" s="4"/>
      <c r="K883" s="4"/>
      <c r="L883" s="7"/>
      <c r="M883" s="51"/>
    </row>
    <row r="884" spans="2:13" ht="17.25" x14ac:dyDescent="0.25">
      <c r="B884" s="12"/>
      <c r="C884" s="420"/>
      <c r="D884" s="5"/>
      <c r="E884" s="5"/>
      <c r="F884" s="226"/>
      <c r="G884" s="226"/>
      <c r="H884" s="6"/>
      <c r="I884" s="5"/>
      <c r="J884" s="4"/>
      <c r="K884" s="4"/>
      <c r="L884" s="7"/>
      <c r="M884" s="51"/>
    </row>
    <row r="885" spans="2:13" ht="17.25" x14ac:dyDescent="0.25">
      <c r="B885" s="12"/>
      <c r="C885" s="420"/>
      <c r="D885" s="5"/>
      <c r="E885" s="5"/>
      <c r="F885" s="226"/>
      <c r="G885" s="226"/>
      <c r="H885" s="6"/>
      <c r="I885" s="5"/>
      <c r="J885" s="4"/>
      <c r="K885" s="4"/>
      <c r="L885" s="7"/>
      <c r="M885" s="51"/>
    </row>
    <row r="886" spans="2:13" ht="17.25" x14ac:dyDescent="0.25">
      <c r="B886" s="12"/>
      <c r="C886" s="420"/>
      <c r="D886" s="5"/>
      <c r="E886" s="5"/>
      <c r="F886" s="226"/>
      <c r="G886" s="226"/>
      <c r="H886" s="6"/>
      <c r="I886" s="5"/>
      <c r="J886" s="4"/>
      <c r="K886" s="4"/>
      <c r="L886" s="7"/>
      <c r="M886" s="51"/>
    </row>
    <row r="887" spans="2:13" ht="17.25" x14ac:dyDescent="0.25">
      <c r="B887" s="12"/>
      <c r="C887" s="420"/>
      <c r="D887" s="5"/>
      <c r="E887" s="5"/>
      <c r="F887" s="226"/>
      <c r="G887" s="226"/>
      <c r="H887" s="6"/>
      <c r="I887" s="5"/>
      <c r="J887" s="4"/>
      <c r="K887" s="4"/>
      <c r="L887" s="7"/>
      <c r="M887" s="51"/>
    </row>
    <row r="888" spans="2:13" ht="17.25" x14ac:dyDescent="0.25">
      <c r="B888" s="12"/>
      <c r="C888" s="420"/>
      <c r="D888" s="5"/>
      <c r="E888" s="5"/>
      <c r="F888" s="226"/>
      <c r="G888" s="226"/>
      <c r="H888" s="6"/>
      <c r="I888" s="5"/>
      <c r="J888" s="4"/>
      <c r="K888" s="4"/>
      <c r="L888" s="7"/>
      <c r="M888" s="51"/>
    </row>
    <row r="889" spans="2:13" ht="17.25" x14ac:dyDescent="0.25">
      <c r="B889" s="12"/>
      <c r="C889" s="420"/>
      <c r="D889" s="5"/>
      <c r="E889" s="5"/>
      <c r="F889" s="226"/>
      <c r="G889" s="226"/>
      <c r="H889" s="6"/>
      <c r="I889" s="5"/>
      <c r="J889" s="4"/>
      <c r="K889" s="4"/>
      <c r="L889" s="7"/>
      <c r="M889" s="51"/>
    </row>
    <row r="890" spans="2:13" ht="17.25" x14ac:dyDescent="0.25">
      <c r="B890" s="12"/>
      <c r="C890" s="420"/>
      <c r="D890" s="5"/>
      <c r="E890" s="5"/>
      <c r="F890" s="226"/>
      <c r="G890" s="226"/>
      <c r="H890" s="6"/>
      <c r="I890" s="5"/>
      <c r="J890" s="4"/>
      <c r="K890" s="4"/>
      <c r="L890" s="7"/>
      <c r="M890" s="51"/>
    </row>
    <row r="891" spans="2:13" ht="17.25" x14ac:dyDescent="0.25">
      <c r="B891" s="12"/>
      <c r="C891" s="420"/>
      <c r="D891" s="5"/>
      <c r="E891" s="5"/>
      <c r="F891" s="226"/>
      <c r="G891" s="226"/>
      <c r="H891" s="6"/>
      <c r="I891" s="5"/>
      <c r="J891" s="4"/>
      <c r="K891" s="4"/>
      <c r="L891" s="7"/>
      <c r="M891" s="51"/>
    </row>
    <row r="892" spans="2:13" ht="17.25" x14ac:dyDescent="0.25">
      <c r="B892" s="12"/>
      <c r="C892" s="420"/>
      <c r="D892" s="5"/>
      <c r="E892" s="5"/>
      <c r="F892" s="226"/>
      <c r="G892" s="226"/>
      <c r="H892" s="6"/>
      <c r="I892" s="5"/>
      <c r="J892" s="4"/>
      <c r="K892" s="4"/>
      <c r="L892" s="7"/>
      <c r="M892" s="51"/>
    </row>
    <row r="893" spans="2:13" ht="17.25" x14ac:dyDescent="0.25">
      <c r="B893" s="12"/>
      <c r="C893" s="420"/>
      <c r="D893" s="5"/>
      <c r="E893" s="5"/>
      <c r="F893" s="226"/>
      <c r="G893" s="226"/>
      <c r="H893" s="6"/>
      <c r="I893" s="5"/>
      <c r="J893" s="4"/>
      <c r="K893" s="4"/>
      <c r="L893" s="7"/>
      <c r="M893" s="51"/>
    </row>
    <row r="894" spans="2:13" ht="17.25" x14ac:dyDescent="0.25">
      <c r="B894" s="12"/>
      <c r="C894" s="420"/>
      <c r="D894" s="5"/>
      <c r="E894" s="5"/>
      <c r="F894" s="226"/>
      <c r="G894" s="226"/>
      <c r="H894" s="6"/>
      <c r="I894" s="5"/>
      <c r="J894" s="4"/>
      <c r="K894" s="4"/>
      <c r="L894" s="7"/>
      <c r="M894" s="51"/>
    </row>
    <row r="895" spans="2:13" ht="17.25" x14ac:dyDescent="0.25">
      <c r="B895" s="12"/>
      <c r="C895" s="420"/>
      <c r="D895" s="5"/>
      <c r="E895" s="5"/>
      <c r="F895" s="226"/>
      <c r="G895" s="226"/>
      <c r="H895" s="6"/>
      <c r="I895" s="5"/>
      <c r="J895" s="4"/>
      <c r="K895" s="4"/>
      <c r="L895" s="7"/>
      <c r="M895" s="51"/>
    </row>
    <row r="896" spans="2:13" ht="17.25" x14ac:dyDescent="0.25">
      <c r="B896" s="12"/>
      <c r="C896" s="420"/>
      <c r="D896" s="5"/>
      <c r="E896" s="5"/>
      <c r="F896" s="226"/>
      <c r="G896" s="226"/>
      <c r="H896" s="6"/>
      <c r="I896" s="5"/>
      <c r="J896" s="4"/>
      <c r="K896" s="4"/>
      <c r="L896" s="7"/>
      <c r="M896" s="51"/>
    </row>
    <row r="897" spans="2:13" ht="17.25" x14ac:dyDescent="0.25">
      <c r="B897" s="12"/>
      <c r="C897" s="420"/>
      <c r="D897" s="5"/>
      <c r="E897" s="5"/>
      <c r="F897" s="226"/>
      <c r="G897" s="226"/>
      <c r="H897" s="6"/>
      <c r="I897" s="5"/>
      <c r="J897" s="4"/>
      <c r="K897" s="4"/>
      <c r="L897" s="7"/>
      <c r="M897" s="51"/>
    </row>
    <row r="898" spans="2:13" ht="17.25" x14ac:dyDescent="0.25">
      <c r="B898" s="12"/>
      <c r="C898" s="420"/>
      <c r="D898" s="5"/>
      <c r="E898" s="5"/>
      <c r="F898" s="226"/>
      <c r="G898" s="226"/>
      <c r="H898" s="6"/>
      <c r="I898" s="5"/>
      <c r="J898" s="4"/>
      <c r="K898" s="4"/>
      <c r="L898" s="7"/>
      <c r="M898" s="51"/>
    </row>
    <row r="899" spans="2:13" ht="17.25" x14ac:dyDescent="0.25">
      <c r="B899" s="12"/>
      <c r="C899" s="420"/>
      <c r="D899" s="5"/>
      <c r="E899" s="5"/>
      <c r="F899" s="226"/>
      <c r="G899" s="226"/>
      <c r="H899" s="6"/>
      <c r="I899" s="5"/>
      <c r="J899" s="4"/>
      <c r="K899" s="4"/>
      <c r="L899" s="7"/>
      <c r="M899" s="51"/>
    </row>
    <row r="900" spans="2:13" ht="17.25" x14ac:dyDescent="0.25">
      <c r="B900" s="12"/>
      <c r="C900" s="420"/>
      <c r="D900" s="5"/>
      <c r="E900" s="5"/>
      <c r="F900" s="226"/>
      <c r="G900" s="226"/>
      <c r="H900" s="6"/>
      <c r="I900" s="5"/>
      <c r="J900" s="4"/>
      <c r="K900" s="4"/>
      <c r="L900" s="7"/>
      <c r="M900" s="51"/>
    </row>
    <row r="901" spans="2:13" ht="17.25" x14ac:dyDescent="0.25">
      <c r="B901" s="12"/>
      <c r="C901" s="420"/>
      <c r="D901" s="5"/>
      <c r="E901" s="5"/>
      <c r="F901" s="226"/>
      <c r="G901" s="226"/>
      <c r="H901" s="6"/>
      <c r="I901" s="5"/>
      <c r="J901" s="4"/>
      <c r="K901" s="4"/>
      <c r="L901" s="7"/>
      <c r="M901" s="51"/>
    </row>
    <row r="902" spans="2:13" ht="17.25" x14ac:dyDescent="0.25">
      <c r="B902" s="12"/>
      <c r="C902" s="420"/>
      <c r="D902" s="5"/>
      <c r="E902" s="5"/>
      <c r="F902" s="226"/>
      <c r="G902" s="226"/>
      <c r="H902" s="6"/>
      <c r="I902" s="5"/>
      <c r="J902" s="4"/>
      <c r="K902" s="4"/>
      <c r="L902" s="7"/>
      <c r="M902" s="51"/>
    </row>
    <row r="903" spans="2:13" ht="17.25" x14ac:dyDescent="0.25">
      <c r="B903" s="12"/>
      <c r="C903" s="420"/>
      <c r="D903" s="5"/>
      <c r="E903" s="5"/>
      <c r="F903" s="226"/>
      <c r="G903" s="226"/>
      <c r="H903" s="6"/>
      <c r="I903" s="5"/>
      <c r="J903" s="4"/>
      <c r="K903" s="4"/>
      <c r="L903" s="7"/>
      <c r="M903" s="51"/>
    </row>
    <row r="904" spans="2:13" ht="17.25" x14ac:dyDescent="0.25">
      <c r="B904" s="12"/>
      <c r="C904" s="420"/>
      <c r="D904" s="5"/>
      <c r="E904" s="5"/>
      <c r="F904" s="226"/>
      <c r="G904" s="226"/>
      <c r="H904" s="6"/>
      <c r="I904" s="5"/>
      <c r="J904" s="4"/>
      <c r="K904" s="4"/>
      <c r="L904" s="7"/>
      <c r="M904" s="51"/>
    </row>
    <row r="905" spans="2:13" ht="17.25" x14ac:dyDescent="0.25">
      <c r="B905" s="12"/>
      <c r="C905" s="420"/>
      <c r="D905" s="5"/>
      <c r="E905" s="5"/>
      <c r="F905" s="226"/>
      <c r="G905" s="226"/>
      <c r="H905" s="6"/>
      <c r="I905" s="5"/>
      <c r="J905" s="4"/>
      <c r="K905" s="4"/>
      <c r="L905" s="7"/>
      <c r="M905" s="51"/>
    </row>
    <row r="906" spans="2:13" ht="17.25" x14ac:dyDescent="0.25">
      <c r="B906" s="12"/>
      <c r="C906" s="420"/>
      <c r="D906" s="5"/>
      <c r="E906" s="5"/>
      <c r="F906" s="226"/>
      <c r="G906" s="226"/>
      <c r="H906" s="6"/>
      <c r="I906" s="5"/>
      <c r="J906" s="4"/>
      <c r="K906" s="4"/>
      <c r="L906" s="7"/>
      <c r="M906" s="51"/>
    </row>
    <row r="907" spans="2:13" ht="17.25" x14ac:dyDescent="0.25">
      <c r="B907" s="12"/>
      <c r="C907" s="420"/>
      <c r="D907" s="5"/>
      <c r="E907" s="5"/>
      <c r="F907" s="226"/>
      <c r="G907" s="226"/>
      <c r="H907" s="6"/>
      <c r="I907" s="5"/>
      <c r="J907" s="4"/>
      <c r="K907" s="4"/>
      <c r="L907" s="7"/>
      <c r="M907" s="51"/>
    </row>
    <row r="908" spans="2:13" ht="17.25" x14ac:dyDescent="0.25">
      <c r="B908" s="12"/>
      <c r="C908" s="420"/>
      <c r="D908" s="5"/>
      <c r="E908" s="5"/>
      <c r="F908" s="226"/>
      <c r="G908" s="226"/>
      <c r="H908" s="6"/>
      <c r="I908" s="5"/>
      <c r="J908" s="4"/>
      <c r="K908" s="4"/>
      <c r="L908" s="7"/>
      <c r="M908" s="51"/>
    </row>
    <row r="909" spans="2:13" ht="17.25" x14ac:dyDescent="0.25">
      <c r="B909" s="12"/>
      <c r="C909" s="420"/>
      <c r="D909" s="5"/>
      <c r="E909" s="5"/>
      <c r="F909" s="226"/>
      <c r="G909" s="226"/>
      <c r="H909" s="6"/>
      <c r="I909" s="5"/>
      <c r="J909" s="4"/>
      <c r="K909" s="4"/>
      <c r="L909" s="7"/>
      <c r="M909" s="51"/>
    </row>
    <row r="910" spans="2:13" ht="17.25" x14ac:dyDescent="0.25">
      <c r="B910" s="12"/>
      <c r="C910" s="420"/>
      <c r="D910" s="5"/>
      <c r="E910" s="5"/>
      <c r="F910" s="226"/>
      <c r="G910" s="226"/>
      <c r="H910" s="6"/>
      <c r="I910" s="5"/>
      <c r="J910" s="4"/>
      <c r="K910" s="4"/>
      <c r="L910" s="7"/>
      <c r="M910" s="51"/>
    </row>
    <row r="911" spans="2:13" ht="17.25" x14ac:dyDescent="0.25">
      <c r="B911" s="12"/>
      <c r="C911" s="420"/>
      <c r="D911" s="5"/>
      <c r="E911" s="5"/>
      <c r="F911" s="226"/>
      <c r="G911" s="226"/>
      <c r="H911" s="6"/>
      <c r="I911" s="5"/>
      <c r="J911" s="4"/>
      <c r="K911" s="4"/>
      <c r="L911" s="7"/>
      <c r="M911" s="51"/>
    </row>
    <row r="912" spans="2:13" ht="17.25" x14ac:dyDescent="0.25">
      <c r="B912" s="12"/>
      <c r="C912" s="420"/>
      <c r="D912" s="5"/>
      <c r="E912" s="5"/>
      <c r="F912" s="226"/>
      <c r="G912" s="226"/>
      <c r="H912" s="6"/>
      <c r="I912" s="5"/>
      <c r="J912" s="4"/>
      <c r="K912" s="4"/>
      <c r="L912" s="7"/>
      <c r="M912" s="51"/>
    </row>
    <row r="913" spans="2:13" ht="17.25" x14ac:dyDescent="0.25">
      <c r="B913" s="12"/>
      <c r="C913" s="420"/>
      <c r="D913" s="5"/>
      <c r="E913" s="5"/>
      <c r="F913" s="226"/>
      <c r="G913" s="226"/>
      <c r="H913" s="6"/>
      <c r="I913" s="5"/>
      <c r="J913" s="4"/>
      <c r="K913" s="4"/>
      <c r="L913" s="7"/>
      <c r="M913" s="51"/>
    </row>
    <row r="914" spans="2:13" ht="17.25" x14ac:dyDescent="0.25">
      <c r="B914" s="12"/>
      <c r="C914" s="420"/>
      <c r="D914" s="5"/>
      <c r="E914" s="5"/>
      <c r="F914" s="226"/>
      <c r="G914" s="226"/>
      <c r="H914" s="6"/>
      <c r="I914" s="5"/>
      <c r="J914" s="4"/>
      <c r="K914" s="4"/>
      <c r="L914" s="7"/>
      <c r="M914" s="51"/>
    </row>
    <row r="915" spans="2:13" ht="17.25" x14ac:dyDescent="0.25">
      <c r="B915" s="12"/>
      <c r="C915" s="420"/>
      <c r="D915" s="5"/>
      <c r="E915" s="5"/>
      <c r="F915" s="226"/>
      <c r="G915" s="226"/>
      <c r="H915" s="6"/>
      <c r="I915" s="5"/>
      <c r="J915" s="4"/>
      <c r="K915" s="4"/>
      <c r="L915" s="7"/>
      <c r="M915" s="51"/>
    </row>
    <row r="916" spans="2:13" ht="17.25" x14ac:dyDescent="0.25">
      <c r="B916" s="12"/>
      <c r="C916" s="420"/>
      <c r="D916" s="5"/>
      <c r="E916" s="5"/>
      <c r="F916" s="226"/>
      <c r="G916" s="226"/>
      <c r="H916" s="6"/>
      <c r="I916" s="5"/>
      <c r="J916" s="4"/>
      <c r="K916" s="4"/>
      <c r="L916" s="7"/>
      <c r="M916" s="51"/>
    </row>
    <row r="917" spans="2:13" ht="17.25" x14ac:dyDescent="0.25">
      <c r="B917" s="12"/>
      <c r="C917" s="420"/>
      <c r="D917" s="5"/>
      <c r="E917" s="5"/>
      <c r="F917" s="226"/>
      <c r="G917" s="226"/>
      <c r="H917" s="6"/>
      <c r="I917" s="5"/>
      <c r="J917" s="4"/>
      <c r="K917" s="4"/>
      <c r="L917" s="7"/>
      <c r="M917" s="51"/>
    </row>
    <row r="918" spans="2:13" ht="17.25" x14ac:dyDescent="0.25">
      <c r="B918" s="12"/>
      <c r="C918" s="420"/>
      <c r="D918" s="5"/>
      <c r="E918" s="5"/>
      <c r="F918" s="226"/>
      <c r="G918" s="226"/>
      <c r="H918" s="6"/>
      <c r="I918" s="5"/>
      <c r="J918" s="4"/>
      <c r="K918" s="4"/>
      <c r="L918" s="7"/>
      <c r="M918" s="51"/>
    </row>
    <row r="919" spans="2:13" ht="17.25" x14ac:dyDescent="0.25">
      <c r="B919" s="12"/>
      <c r="C919" s="420"/>
      <c r="D919" s="5"/>
      <c r="E919" s="5"/>
      <c r="F919" s="226"/>
      <c r="G919" s="226"/>
      <c r="H919" s="6"/>
      <c r="I919" s="5"/>
      <c r="J919" s="4"/>
      <c r="K919" s="4"/>
      <c r="L919" s="7"/>
      <c r="M919" s="51"/>
    </row>
    <row r="920" spans="2:13" ht="17.25" x14ac:dyDescent="0.25">
      <c r="B920" s="12"/>
      <c r="C920" s="420"/>
      <c r="D920" s="5"/>
      <c r="E920" s="5"/>
      <c r="F920" s="226"/>
      <c r="G920" s="226"/>
      <c r="H920" s="6"/>
      <c r="I920" s="5"/>
      <c r="J920" s="4"/>
      <c r="K920" s="4"/>
      <c r="L920" s="7"/>
      <c r="M920" s="51"/>
    </row>
    <row r="921" spans="2:13" ht="17.25" x14ac:dyDescent="0.25">
      <c r="B921" s="12"/>
      <c r="C921" s="420"/>
      <c r="D921" s="5"/>
      <c r="E921" s="5"/>
      <c r="F921" s="226"/>
      <c r="G921" s="226"/>
      <c r="H921" s="6"/>
      <c r="I921" s="5"/>
      <c r="J921" s="4"/>
      <c r="K921" s="4"/>
      <c r="L921" s="7"/>
      <c r="M921" s="51"/>
    </row>
    <row r="922" spans="2:13" ht="17.25" x14ac:dyDescent="0.25">
      <c r="B922" s="12"/>
      <c r="C922" s="420"/>
      <c r="D922" s="5"/>
      <c r="E922" s="5"/>
      <c r="F922" s="226"/>
      <c r="G922" s="226"/>
      <c r="H922" s="6"/>
      <c r="I922" s="5"/>
      <c r="J922" s="4"/>
      <c r="K922" s="4"/>
      <c r="L922" s="7"/>
      <c r="M922" s="51"/>
    </row>
    <row r="923" spans="2:13" ht="17.25" x14ac:dyDescent="0.25">
      <c r="B923" s="12"/>
      <c r="C923" s="420"/>
      <c r="D923" s="5"/>
      <c r="E923" s="5"/>
      <c r="F923" s="226"/>
      <c r="G923" s="226"/>
      <c r="H923" s="6"/>
      <c r="I923" s="5"/>
      <c r="J923" s="4"/>
      <c r="K923" s="4"/>
      <c r="L923" s="7"/>
      <c r="M923" s="51"/>
    </row>
    <row r="924" spans="2:13" ht="17.25" x14ac:dyDescent="0.25">
      <c r="B924" s="12"/>
      <c r="C924" s="420"/>
      <c r="D924" s="5"/>
      <c r="E924" s="5"/>
      <c r="F924" s="226"/>
      <c r="G924" s="226"/>
      <c r="H924" s="6"/>
      <c r="I924" s="5"/>
      <c r="J924" s="4"/>
      <c r="K924" s="4"/>
      <c r="L924" s="7"/>
      <c r="M924" s="51"/>
    </row>
    <row r="925" spans="2:13" ht="17.25" x14ac:dyDescent="0.25">
      <c r="B925" s="12"/>
      <c r="C925" s="420"/>
      <c r="D925" s="5"/>
      <c r="E925" s="5"/>
      <c r="F925" s="226"/>
      <c r="G925" s="226"/>
      <c r="H925" s="6"/>
      <c r="I925" s="5"/>
      <c r="J925" s="4"/>
      <c r="K925" s="4"/>
      <c r="L925" s="7"/>
      <c r="M925" s="51"/>
    </row>
    <row r="926" spans="2:13" ht="17.25" x14ac:dyDescent="0.25">
      <c r="B926" s="12"/>
      <c r="C926" s="420"/>
      <c r="D926" s="5"/>
      <c r="E926" s="5"/>
      <c r="F926" s="226"/>
      <c r="G926" s="226"/>
      <c r="H926" s="6"/>
      <c r="I926" s="5"/>
      <c r="J926" s="4"/>
      <c r="K926" s="4"/>
      <c r="L926" s="7"/>
      <c r="M926" s="51"/>
    </row>
    <row r="927" spans="2:13" ht="17.25" x14ac:dyDescent="0.25">
      <c r="B927" s="12"/>
      <c r="C927" s="420"/>
      <c r="D927" s="5"/>
      <c r="E927" s="5"/>
      <c r="F927" s="226"/>
      <c r="G927" s="226"/>
      <c r="H927" s="6"/>
      <c r="I927" s="5"/>
      <c r="J927" s="4"/>
      <c r="K927" s="4"/>
      <c r="L927" s="7"/>
      <c r="M927" s="51"/>
    </row>
    <row r="928" spans="2:13" ht="17.25" x14ac:dyDescent="0.25">
      <c r="B928" s="12"/>
      <c r="C928" s="420"/>
      <c r="D928" s="5"/>
      <c r="E928" s="5"/>
      <c r="F928" s="226"/>
      <c r="G928" s="226"/>
      <c r="H928" s="6"/>
      <c r="I928" s="5"/>
      <c r="J928" s="4"/>
      <c r="K928" s="4"/>
      <c r="L928" s="7"/>
      <c r="M928" s="51"/>
    </row>
    <row r="929" spans="2:13" ht="17.25" x14ac:dyDescent="0.25">
      <c r="B929" s="12"/>
      <c r="C929" s="420"/>
      <c r="D929" s="5"/>
      <c r="E929" s="5"/>
      <c r="F929" s="226"/>
      <c r="G929" s="226"/>
      <c r="H929" s="6"/>
      <c r="I929" s="5"/>
      <c r="J929" s="4"/>
      <c r="K929" s="4"/>
      <c r="L929" s="7"/>
      <c r="M929" s="51"/>
    </row>
    <row r="930" spans="2:13" ht="17.25" x14ac:dyDescent="0.25">
      <c r="B930" s="12"/>
      <c r="C930" s="420"/>
      <c r="D930" s="5"/>
      <c r="E930" s="5"/>
      <c r="F930" s="226"/>
      <c r="G930" s="226"/>
      <c r="H930" s="6"/>
      <c r="I930" s="5"/>
      <c r="J930" s="4"/>
      <c r="K930" s="4"/>
      <c r="L930" s="7"/>
      <c r="M930" s="51"/>
    </row>
    <row r="931" spans="2:13" ht="17.25" x14ac:dyDescent="0.25">
      <c r="B931" s="12"/>
      <c r="C931" s="420"/>
      <c r="D931" s="5"/>
      <c r="E931" s="5"/>
      <c r="F931" s="226"/>
      <c r="G931" s="226"/>
      <c r="H931" s="6"/>
      <c r="I931" s="5"/>
      <c r="J931" s="4"/>
      <c r="K931" s="4"/>
      <c r="L931" s="7"/>
      <c r="M931" s="51"/>
    </row>
    <row r="932" spans="2:13" ht="17.25" x14ac:dyDescent="0.25">
      <c r="B932" s="12"/>
      <c r="C932" s="420"/>
      <c r="D932" s="5"/>
      <c r="E932" s="5"/>
      <c r="F932" s="226"/>
      <c r="G932" s="226"/>
      <c r="H932" s="6"/>
      <c r="I932" s="5"/>
      <c r="J932" s="4"/>
      <c r="K932" s="4"/>
      <c r="L932" s="7"/>
      <c r="M932" s="51"/>
    </row>
    <row r="933" spans="2:13" ht="17.25" x14ac:dyDescent="0.25">
      <c r="B933" s="12"/>
      <c r="C933" s="420"/>
      <c r="D933" s="5"/>
      <c r="E933" s="5"/>
      <c r="F933" s="226"/>
      <c r="G933" s="226"/>
      <c r="H933" s="6"/>
      <c r="I933" s="5"/>
      <c r="J933" s="4"/>
      <c r="K933" s="4"/>
      <c r="L933" s="7"/>
      <c r="M933" s="51"/>
    </row>
    <row r="934" spans="2:13" ht="17.25" x14ac:dyDescent="0.25">
      <c r="B934" s="12"/>
      <c r="C934" s="420"/>
      <c r="D934" s="5"/>
      <c r="E934" s="5"/>
      <c r="F934" s="226"/>
      <c r="G934" s="226"/>
      <c r="H934" s="6"/>
      <c r="I934" s="5"/>
      <c r="J934" s="4"/>
      <c r="K934" s="4"/>
      <c r="L934" s="7"/>
      <c r="M934" s="51"/>
    </row>
    <row r="935" spans="2:13" ht="17.25" x14ac:dyDescent="0.25">
      <c r="B935" s="12"/>
      <c r="C935" s="420"/>
      <c r="D935" s="5"/>
      <c r="E935" s="5"/>
      <c r="F935" s="226"/>
      <c r="G935" s="226"/>
      <c r="H935" s="6"/>
      <c r="I935" s="5"/>
      <c r="J935" s="4"/>
      <c r="K935" s="4"/>
      <c r="L935" s="7"/>
      <c r="M935" s="51"/>
    </row>
    <row r="936" spans="2:13" ht="17.25" x14ac:dyDescent="0.25">
      <c r="B936" s="12"/>
      <c r="C936" s="420"/>
      <c r="D936" s="5"/>
      <c r="E936" s="5"/>
      <c r="F936" s="226"/>
      <c r="G936" s="226"/>
      <c r="H936" s="6"/>
      <c r="I936" s="5"/>
      <c r="J936" s="4"/>
      <c r="K936" s="4"/>
      <c r="L936" s="7"/>
      <c r="M936" s="51"/>
    </row>
    <row r="937" spans="2:13" ht="17.25" x14ac:dyDescent="0.25">
      <c r="B937" s="12"/>
      <c r="C937" s="420"/>
      <c r="D937" s="5"/>
      <c r="E937" s="5"/>
      <c r="F937" s="226"/>
      <c r="G937" s="226"/>
      <c r="H937" s="6"/>
      <c r="I937" s="5"/>
      <c r="J937" s="4"/>
      <c r="K937" s="4"/>
      <c r="L937" s="7"/>
      <c r="M937" s="51"/>
    </row>
    <row r="938" spans="2:13" ht="17.25" x14ac:dyDescent="0.25">
      <c r="B938" s="12"/>
      <c r="C938" s="420"/>
      <c r="D938" s="5"/>
      <c r="E938" s="5"/>
      <c r="F938" s="226"/>
      <c r="G938" s="226"/>
      <c r="H938" s="6"/>
      <c r="I938" s="5"/>
      <c r="J938" s="4"/>
      <c r="K938" s="4"/>
      <c r="L938" s="7"/>
      <c r="M938" s="51"/>
    </row>
    <row r="939" spans="2:13" ht="17.25" x14ac:dyDescent="0.25">
      <c r="B939" s="12"/>
      <c r="C939" s="420"/>
      <c r="D939" s="5"/>
      <c r="E939" s="5"/>
      <c r="F939" s="226"/>
      <c r="G939" s="226"/>
      <c r="H939" s="6"/>
      <c r="I939" s="5"/>
      <c r="J939" s="4"/>
      <c r="K939" s="4"/>
      <c r="L939" s="7"/>
      <c r="M939" s="51"/>
    </row>
    <row r="940" spans="2:13" ht="17.25" x14ac:dyDescent="0.25">
      <c r="B940" s="12"/>
      <c r="C940" s="420"/>
      <c r="D940" s="5"/>
      <c r="E940" s="5"/>
      <c r="F940" s="226"/>
      <c r="G940" s="226"/>
      <c r="H940" s="6"/>
      <c r="I940" s="5"/>
      <c r="J940" s="4"/>
      <c r="K940" s="4"/>
      <c r="L940" s="7"/>
      <c r="M940" s="51"/>
    </row>
    <row r="941" spans="2:13" ht="17.25" x14ac:dyDescent="0.25">
      <c r="B941" s="12"/>
      <c r="C941" s="420"/>
      <c r="D941" s="5"/>
      <c r="E941" s="5"/>
      <c r="F941" s="226"/>
      <c r="G941" s="226"/>
      <c r="H941" s="6"/>
      <c r="I941" s="5"/>
      <c r="J941" s="4"/>
      <c r="K941" s="4"/>
      <c r="L941" s="7"/>
      <c r="M941" s="51"/>
    </row>
    <row r="942" spans="2:13" ht="17.25" x14ac:dyDescent="0.25">
      <c r="B942" s="12"/>
      <c r="C942" s="420"/>
      <c r="D942" s="5"/>
      <c r="E942" s="5"/>
      <c r="F942" s="226"/>
      <c r="G942" s="226"/>
      <c r="H942" s="6"/>
      <c r="I942" s="5"/>
      <c r="J942" s="4"/>
      <c r="K942" s="4"/>
      <c r="L942" s="7"/>
      <c r="M942" s="51"/>
    </row>
    <row r="943" spans="2:13" ht="17.25" x14ac:dyDescent="0.25">
      <c r="B943" s="12"/>
      <c r="C943" s="420"/>
      <c r="D943" s="5"/>
      <c r="E943" s="5"/>
      <c r="F943" s="226"/>
      <c r="G943" s="226"/>
      <c r="H943" s="6"/>
      <c r="I943" s="5"/>
      <c r="J943" s="4"/>
      <c r="K943" s="4"/>
      <c r="L943" s="7"/>
      <c r="M943" s="51"/>
    </row>
    <row r="944" spans="2:13" ht="17.25" x14ac:dyDescent="0.25">
      <c r="B944" s="12"/>
      <c r="C944" s="420"/>
      <c r="D944" s="5"/>
      <c r="E944" s="5"/>
      <c r="F944" s="226"/>
      <c r="G944" s="226"/>
      <c r="H944" s="6"/>
      <c r="I944" s="5"/>
      <c r="J944" s="4"/>
      <c r="K944" s="4"/>
      <c r="L944" s="7"/>
      <c r="M944" s="51"/>
    </row>
    <row r="945" spans="2:13" ht="17.25" x14ac:dyDescent="0.25">
      <c r="B945" s="12"/>
      <c r="C945" s="420"/>
      <c r="D945" s="5"/>
      <c r="E945" s="5"/>
      <c r="F945" s="226"/>
      <c r="G945" s="226"/>
      <c r="H945" s="6"/>
      <c r="I945" s="5"/>
      <c r="J945" s="4"/>
      <c r="K945" s="4"/>
      <c r="L945" s="7"/>
      <c r="M945" s="51"/>
    </row>
    <row r="946" spans="2:13" ht="17.25" x14ac:dyDescent="0.25">
      <c r="B946" s="12"/>
      <c r="C946" s="420"/>
      <c r="D946" s="5"/>
      <c r="E946" s="5"/>
      <c r="F946" s="226"/>
      <c r="G946" s="226"/>
      <c r="H946" s="6"/>
      <c r="I946" s="5"/>
      <c r="J946" s="4"/>
      <c r="K946" s="4"/>
      <c r="L946" s="7"/>
      <c r="M946" s="51"/>
    </row>
    <row r="947" spans="2:13" ht="17.25" x14ac:dyDescent="0.25">
      <c r="B947" s="12"/>
      <c r="C947" s="420"/>
      <c r="D947" s="5"/>
      <c r="E947" s="5"/>
      <c r="F947" s="226"/>
      <c r="G947" s="226"/>
      <c r="H947" s="6"/>
      <c r="I947" s="5"/>
      <c r="J947" s="4"/>
      <c r="K947" s="4"/>
      <c r="L947" s="7"/>
      <c r="M947" s="51"/>
    </row>
    <row r="948" spans="2:13" ht="17.25" x14ac:dyDescent="0.25">
      <c r="B948" s="12"/>
      <c r="C948" s="420"/>
      <c r="D948" s="5"/>
      <c r="E948" s="5"/>
      <c r="F948" s="226"/>
      <c r="G948" s="226"/>
      <c r="H948" s="6"/>
      <c r="I948" s="5"/>
      <c r="J948" s="4"/>
      <c r="K948" s="4"/>
      <c r="L948" s="7"/>
      <c r="M948" s="51"/>
    </row>
    <row r="949" spans="2:13" ht="17.25" x14ac:dyDescent="0.25">
      <c r="B949" s="12"/>
      <c r="C949" s="420"/>
      <c r="D949" s="5"/>
      <c r="E949" s="5"/>
      <c r="F949" s="226"/>
      <c r="G949" s="226"/>
      <c r="H949" s="6"/>
      <c r="I949" s="5"/>
      <c r="J949" s="4"/>
      <c r="K949" s="4"/>
      <c r="L949" s="7"/>
      <c r="M949" s="51"/>
    </row>
    <row r="950" spans="2:13" ht="17.25" x14ac:dyDescent="0.25">
      <c r="B950" s="12"/>
      <c r="C950" s="420"/>
      <c r="D950" s="5"/>
      <c r="E950" s="5"/>
      <c r="F950" s="226"/>
      <c r="G950" s="226"/>
      <c r="H950" s="6"/>
      <c r="I950" s="5"/>
      <c r="J950" s="4"/>
      <c r="K950" s="4"/>
      <c r="L950" s="7"/>
      <c r="M950" s="51"/>
    </row>
    <row r="951" spans="2:13" ht="17.25" x14ac:dyDescent="0.25">
      <c r="B951" s="12"/>
      <c r="C951" s="420"/>
      <c r="D951" s="5"/>
      <c r="E951" s="5"/>
      <c r="F951" s="226"/>
      <c r="G951" s="226"/>
      <c r="H951" s="6"/>
      <c r="I951" s="5"/>
      <c r="J951" s="4"/>
      <c r="K951" s="4"/>
      <c r="L951" s="7"/>
      <c r="M951" s="51"/>
    </row>
    <row r="952" spans="2:13" ht="17.25" x14ac:dyDescent="0.25">
      <c r="B952" s="12"/>
      <c r="C952" s="420"/>
      <c r="D952" s="5"/>
      <c r="E952" s="5"/>
      <c r="F952" s="226"/>
      <c r="G952" s="226"/>
      <c r="H952" s="6"/>
      <c r="I952" s="5"/>
      <c r="J952" s="4"/>
      <c r="K952" s="4"/>
      <c r="L952" s="7"/>
      <c r="M952" s="51"/>
    </row>
    <row r="953" spans="2:13" ht="17.25" x14ac:dyDescent="0.25">
      <c r="B953" s="12"/>
      <c r="C953" s="420"/>
      <c r="D953" s="5"/>
      <c r="E953" s="5"/>
      <c r="F953" s="226"/>
      <c r="G953" s="226"/>
      <c r="H953" s="6"/>
      <c r="I953" s="5"/>
      <c r="J953" s="4"/>
      <c r="K953" s="4"/>
      <c r="L953" s="7"/>
      <c r="M953" s="51"/>
    </row>
    <row r="954" spans="2:13" ht="17.25" x14ac:dyDescent="0.25">
      <c r="B954" s="12"/>
      <c r="C954" s="420"/>
      <c r="D954" s="5"/>
      <c r="E954" s="5"/>
      <c r="F954" s="226"/>
      <c r="G954" s="226"/>
      <c r="H954" s="6"/>
      <c r="I954" s="5"/>
      <c r="J954" s="4"/>
      <c r="K954" s="4"/>
      <c r="L954" s="7"/>
      <c r="M954" s="51"/>
    </row>
    <row r="955" spans="2:13" ht="17.25" x14ac:dyDescent="0.25">
      <c r="B955" s="12"/>
      <c r="C955" s="420"/>
      <c r="D955" s="5"/>
      <c r="E955" s="5"/>
      <c r="F955" s="226"/>
      <c r="G955" s="226"/>
      <c r="H955" s="6"/>
      <c r="I955" s="5"/>
      <c r="J955" s="4"/>
      <c r="K955" s="4"/>
      <c r="L955" s="7"/>
      <c r="M955" s="51"/>
    </row>
    <row r="956" spans="2:13" ht="17.25" x14ac:dyDescent="0.25">
      <c r="B956" s="12"/>
      <c r="C956" s="420"/>
      <c r="D956" s="5"/>
      <c r="E956" s="5"/>
      <c r="F956" s="226"/>
      <c r="G956" s="226"/>
      <c r="H956" s="6"/>
      <c r="I956" s="5"/>
      <c r="J956" s="4"/>
      <c r="K956" s="4"/>
      <c r="L956" s="7"/>
      <c r="M956" s="51"/>
    </row>
    <row r="957" spans="2:13" ht="17.25" x14ac:dyDescent="0.25">
      <c r="B957" s="12"/>
      <c r="C957" s="420"/>
      <c r="D957" s="5"/>
      <c r="E957" s="5"/>
      <c r="F957" s="226"/>
      <c r="G957" s="226"/>
      <c r="H957" s="6"/>
      <c r="I957" s="5"/>
      <c r="J957" s="4"/>
      <c r="K957" s="4"/>
      <c r="L957" s="7"/>
      <c r="M957" s="51"/>
    </row>
    <row r="958" spans="2:13" ht="17.25" x14ac:dyDescent="0.25">
      <c r="B958" s="12"/>
      <c r="C958" s="420"/>
      <c r="D958" s="5"/>
      <c r="E958" s="5"/>
      <c r="F958" s="226"/>
      <c r="G958" s="226"/>
      <c r="H958" s="6"/>
      <c r="I958" s="5"/>
      <c r="J958" s="4"/>
      <c r="K958" s="4"/>
      <c r="L958" s="7"/>
      <c r="M958" s="51"/>
    </row>
    <row r="959" spans="2:13" ht="17.25" x14ac:dyDescent="0.25">
      <c r="B959" s="12"/>
      <c r="C959" s="420"/>
      <c r="D959" s="5"/>
      <c r="E959" s="5"/>
      <c r="F959" s="226"/>
      <c r="G959" s="226"/>
      <c r="H959" s="6"/>
      <c r="I959" s="5"/>
      <c r="J959" s="4"/>
      <c r="K959" s="4"/>
      <c r="L959" s="7"/>
      <c r="M959" s="51"/>
    </row>
    <row r="960" spans="2:13" ht="17.25" x14ac:dyDescent="0.25">
      <c r="B960" s="12"/>
      <c r="C960" s="420"/>
      <c r="D960" s="5"/>
      <c r="E960" s="5"/>
      <c r="F960" s="226"/>
      <c r="G960" s="226"/>
      <c r="H960" s="6"/>
      <c r="I960" s="5"/>
      <c r="J960" s="4"/>
      <c r="K960" s="4"/>
      <c r="L960" s="7"/>
      <c r="M960" s="51"/>
    </row>
    <row r="961" spans="2:13" ht="17.25" x14ac:dyDescent="0.25">
      <c r="B961" s="12"/>
      <c r="C961" s="420"/>
      <c r="D961" s="5"/>
      <c r="E961" s="5"/>
      <c r="F961" s="226"/>
      <c r="G961" s="226"/>
      <c r="H961" s="6"/>
      <c r="I961" s="5"/>
      <c r="J961" s="4"/>
      <c r="K961" s="4"/>
      <c r="L961" s="7"/>
      <c r="M961" s="51"/>
    </row>
    <row r="962" spans="2:13" ht="17.25" x14ac:dyDescent="0.25">
      <c r="B962" s="12"/>
      <c r="C962" s="420"/>
      <c r="D962" s="5"/>
      <c r="E962" s="5"/>
      <c r="F962" s="226"/>
      <c r="G962" s="226"/>
      <c r="H962" s="6"/>
      <c r="I962" s="5"/>
      <c r="J962" s="4"/>
      <c r="K962" s="4"/>
      <c r="L962" s="7"/>
      <c r="M962" s="51"/>
    </row>
    <row r="963" spans="2:13" ht="17.25" x14ac:dyDescent="0.25">
      <c r="B963" s="12"/>
      <c r="C963" s="420"/>
      <c r="D963" s="5"/>
      <c r="E963" s="5"/>
      <c r="F963" s="226"/>
      <c r="G963" s="226"/>
      <c r="H963" s="6"/>
      <c r="I963" s="5"/>
      <c r="J963" s="4"/>
      <c r="K963" s="4"/>
      <c r="L963" s="7"/>
      <c r="M963" s="51"/>
    </row>
    <row r="964" spans="2:13" ht="17.25" x14ac:dyDescent="0.25">
      <c r="B964" s="12"/>
      <c r="C964" s="420"/>
      <c r="D964" s="5"/>
      <c r="E964" s="5"/>
      <c r="F964" s="226"/>
      <c r="G964" s="226"/>
      <c r="H964" s="6"/>
      <c r="I964" s="5"/>
      <c r="J964" s="4"/>
      <c r="K964" s="4"/>
      <c r="L964" s="7"/>
      <c r="M964" s="51"/>
    </row>
    <row r="965" spans="2:13" ht="17.25" x14ac:dyDescent="0.25">
      <c r="B965" s="12"/>
      <c r="C965" s="420"/>
      <c r="D965" s="5"/>
      <c r="E965" s="5"/>
      <c r="F965" s="226"/>
      <c r="G965" s="226"/>
      <c r="H965" s="6"/>
      <c r="I965" s="5"/>
      <c r="J965" s="4"/>
      <c r="K965" s="4"/>
      <c r="L965" s="7"/>
      <c r="M965" s="51"/>
    </row>
    <row r="966" spans="2:13" ht="17.25" x14ac:dyDescent="0.25">
      <c r="B966" s="12"/>
      <c r="C966" s="420"/>
      <c r="D966" s="5"/>
      <c r="E966" s="5"/>
      <c r="F966" s="226"/>
      <c r="G966" s="226"/>
      <c r="H966" s="6"/>
      <c r="I966" s="5"/>
      <c r="J966" s="4"/>
      <c r="K966" s="4"/>
      <c r="L966" s="7"/>
      <c r="M966" s="51"/>
    </row>
    <row r="967" spans="2:13" ht="17.25" x14ac:dyDescent="0.25">
      <c r="B967" s="12"/>
      <c r="C967" s="420"/>
      <c r="D967" s="5"/>
      <c r="E967" s="5"/>
      <c r="F967" s="226"/>
      <c r="G967" s="226"/>
      <c r="H967" s="6"/>
      <c r="I967" s="5"/>
      <c r="J967" s="4"/>
      <c r="K967" s="4"/>
      <c r="L967" s="7"/>
      <c r="M967" s="51"/>
    </row>
    <row r="968" spans="2:13" ht="17.25" x14ac:dyDescent="0.25">
      <c r="B968" s="12"/>
      <c r="C968" s="420"/>
      <c r="D968" s="5"/>
      <c r="E968" s="5"/>
      <c r="F968" s="226"/>
      <c r="G968" s="226"/>
      <c r="H968" s="6"/>
      <c r="I968" s="5"/>
      <c r="J968" s="4"/>
      <c r="K968" s="4"/>
      <c r="L968" s="7"/>
      <c r="M968" s="51"/>
    </row>
    <row r="969" spans="2:13" ht="17.25" x14ac:dyDescent="0.25">
      <c r="B969" s="12"/>
      <c r="C969" s="420"/>
      <c r="D969" s="5"/>
      <c r="E969" s="5"/>
      <c r="F969" s="226"/>
      <c r="G969" s="226"/>
      <c r="H969" s="6"/>
      <c r="I969" s="5"/>
      <c r="J969" s="4"/>
      <c r="K969" s="4"/>
      <c r="L969" s="7"/>
      <c r="M969" s="51"/>
    </row>
    <row r="970" spans="2:13" ht="17.25" x14ac:dyDescent="0.25">
      <c r="B970" s="12"/>
      <c r="C970" s="420"/>
      <c r="D970" s="5"/>
      <c r="E970" s="5"/>
      <c r="F970" s="226"/>
      <c r="G970" s="226"/>
      <c r="H970" s="6"/>
      <c r="I970" s="5"/>
      <c r="J970" s="4"/>
      <c r="K970" s="4"/>
      <c r="L970" s="7"/>
      <c r="M970" s="51"/>
    </row>
    <row r="971" spans="2:13" ht="17.25" x14ac:dyDescent="0.25">
      <c r="B971" s="12"/>
      <c r="C971" s="420"/>
      <c r="D971" s="5"/>
      <c r="E971" s="5"/>
      <c r="F971" s="226"/>
      <c r="G971" s="226"/>
      <c r="H971" s="6"/>
      <c r="I971" s="5"/>
      <c r="J971" s="4"/>
      <c r="K971" s="4"/>
      <c r="L971" s="7"/>
      <c r="M971" s="51"/>
    </row>
    <row r="972" spans="2:13" ht="17.25" x14ac:dyDescent="0.25">
      <c r="B972" s="12"/>
      <c r="C972" s="420"/>
      <c r="D972" s="5"/>
      <c r="E972" s="5"/>
      <c r="F972" s="226"/>
      <c r="G972" s="226"/>
      <c r="H972" s="6"/>
      <c r="I972" s="5"/>
      <c r="J972" s="4"/>
      <c r="K972" s="4"/>
      <c r="L972" s="7"/>
      <c r="M972" s="51"/>
    </row>
    <row r="973" spans="2:13" ht="17.25" x14ac:dyDescent="0.25">
      <c r="B973" s="12"/>
      <c r="C973" s="420"/>
      <c r="D973" s="5"/>
      <c r="E973" s="5"/>
      <c r="F973" s="226"/>
      <c r="G973" s="226"/>
      <c r="H973" s="6"/>
      <c r="I973" s="5"/>
      <c r="J973" s="4"/>
      <c r="K973" s="4"/>
      <c r="L973" s="7"/>
      <c r="M973" s="51"/>
    </row>
    <row r="974" spans="2:13" ht="17.25" x14ac:dyDescent="0.25">
      <c r="B974" s="12"/>
      <c r="C974" s="420"/>
      <c r="D974" s="5"/>
      <c r="E974" s="5"/>
      <c r="F974" s="226"/>
      <c r="G974" s="226"/>
      <c r="H974" s="6"/>
      <c r="I974" s="5"/>
      <c r="J974" s="4"/>
      <c r="K974" s="4"/>
      <c r="L974" s="7"/>
      <c r="M974" s="51"/>
    </row>
    <row r="975" spans="2:13" ht="17.25" x14ac:dyDescent="0.25">
      <c r="B975" s="12"/>
      <c r="C975" s="420"/>
      <c r="D975" s="5"/>
      <c r="E975" s="5"/>
      <c r="F975" s="226"/>
      <c r="G975" s="226"/>
      <c r="H975" s="6"/>
      <c r="I975" s="5"/>
      <c r="J975" s="4"/>
      <c r="K975" s="4"/>
      <c r="L975" s="7"/>
      <c r="M975" s="51"/>
    </row>
    <row r="976" spans="2:13" ht="17.25" x14ac:dyDescent="0.25">
      <c r="B976" s="12"/>
      <c r="C976" s="420"/>
      <c r="D976" s="5"/>
      <c r="E976" s="5"/>
      <c r="F976" s="226"/>
      <c r="G976" s="226"/>
      <c r="H976" s="6"/>
      <c r="I976" s="5"/>
      <c r="J976" s="4"/>
      <c r="K976" s="4"/>
      <c r="L976" s="7"/>
      <c r="M976" s="51"/>
    </row>
    <row r="977" spans="2:13" ht="17.25" x14ac:dyDescent="0.25">
      <c r="B977" s="12"/>
      <c r="C977" s="420"/>
      <c r="D977" s="5"/>
      <c r="E977" s="5"/>
      <c r="F977" s="226"/>
      <c r="G977" s="226"/>
      <c r="H977" s="6"/>
      <c r="I977" s="5"/>
      <c r="J977" s="4"/>
      <c r="K977" s="4"/>
      <c r="L977" s="7"/>
      <c r="M977" s="51"/>
    </row>
    <row r="978" spans="2:13" ht="17.25" x14ac:dyDescent="0.25">
      <c r="B978" s="12"/>
      <c r="C978" s="420"/>
      <c r="D978" s="5"/>
      <c r="E978" s="5"/>
      <c r="F978" s="226"/>
      <c r="G978" s="226"/>
      <c r="H978" s="6"/>
      <c r="I978" s="5"/>
      <c r="J978" s="4"/>
      <c r="K978" s="4"/>
      <c r="L978" s="7"/>
      <c r="M978" s="51"/>
    </row>
    <row r="979" spans="2:13" ht="17.25" x14ac:dyDescent="0.25">
      <c r="B979" s="12"/>
      <c r="C979" s="420"/>
      <c r="D979" s="5"/>
      <c r="E979" s="5"/>
      <c r="F979" s="226"/>
      <c r="G979" s="226"/>
      <c r="H979" s="6"/>
      <c r="I979" s="5"/>
      <c r="J979" s="4"/>
      <c r="K979" s="4"/>
      <c r="L979" s="7"/>
      <c r="M979" s="51"/>
    </row>
    <row r="980" spans="2:13" ht="17.25" x14ac:dyDescent="0.25">
      <c r="B980" s="12"/>
      <c r="C980" s="420"/>
      <c r="D980" s="5"/>
      <c r="E980" s="5"/>
      <c r="F980" s="226"/>
      <c r="G980" s="226"/>
      <c r="H980" s="6"/>
      <c r="I980" s="5"/>
      <c r="J980" s="4"/>
      <c r="K980" s="4"/>
      <c r="L980" s="7"/>
      <c r="M980" s="51"/>
    </row>
    <row r="981" spans="2:13" ht="17.25" x14ac:dyDescent="0.25">
      <c r="B981" s="12"/>
      <c r="C981" s="420"/>
      <c r="D981" s="5"/>
      <c r="E981" s="5"/>
      <c r="F981" s="226"/>
      <c r="G981" s="226"/>
      <c r="H981" s="6"/>
      <c r="I981" s="5"/>
      <c r="J981" s="4"/>
      <c r="K981" s="4"/>
      <c r="L981" s="7"/>
      <c r="M981" s="51"/>
    </row>
    <row r="982" spans="2:13" ht="17.25" x14ac:dyDescent="0.25">
      <c r="B982" s="12"/>
      <c r="C982" s="420"/>
      <c r="D982" s="5"/>
      <c r="E982" s="5"/>
      <c r="F982" s="226"/>
      <c r="G982" s="226"/>
      <c r="H982" s="6"/>
      <c r="I982" s="5"/>
      <c r="J982" s="4"/>
      <c r="K982" s="4"/>
      <c r="L982" s="7"/>
      <c r="M982" s="51"/>
    </row>
    <row r="983" spans="2:13" ht="17.25" x14ac:dyDescent="0.25">
      <c r="B983" s="12"/>
      <c r="C983" s="420"/>
      <c r="D983" s="5"/>
      <c r="E983" s="5"/>
      <c r="F983" s="226"/>
      <c r="G983" s="226"/>
      <c r="H983" s="6"/>
      <c r="I983" s="5"/>
      <c r="J983" s="4"/>
      <c r="K983" s="4"/>
      <c r="L983" s="7"/>
      <c r="M983" s="51"/>
    </row>
    <row r="984" spans="2:13" ht="17.25" x14ac:dyDescent="0.25">
      <c r="B984" s="12"/>
      <c r="C984" s="420"/>
      <c r="D984" s="5"/>
      <c r="E984" s="5"/>
      <c r="F984" s="226"/>
      <c r="G984" s="226"/>
      <c r="H984" s="6"/>
      <c r="I984" s="5"/>
      <c r="J984" s="4"/>
      <c r="K984" s="4"/>
      <c r="L984" s="7"/>
      <c r="M984" s="51"/>
    </row>
    <row r="985" spans="2:13" ht="17.25" x14ac:dyDescent="0.25">
      <c r="B985" s="12"/>
      <c r="C985" s="420"/>
      <c r="D985" s="5"/>
      <c r="E985" s="5"/>
      <c r="F985" s="226"/>
      <c r="G985" s="226"/>
      <c r="H985" s="6"/>
      <c r="I985" s="5"/>
      <c r="J985" s="4"/>
      <c r="K985" s="4"/>
      <c r="L985" s="7"/>
      <c r="M985" s="51"/>
    </row>
    <row r="986" spans="2:13" ht="17.25" x14ac:dyDescent="0.25">
      <c r="B986" s="12"/>
      <c r="C986" s="420"/>
      <c r="D986" s="5"/>
      <c r="E986" s="5"/>
      <c r="F986" s="226"/>
      <c r="G986" s="226"/>
      <c r="H986" s="6"/>
      <c r="I986" s="5"/>
      <c r="J986" s="4"/>
      <c r="K986" s="4"/>
      <c r="L986" s="7"/>
      <c r="M986" s="51"/>
    </row>
    <row r="987" spans="2:13" ht="17.25" x14ac:dyDescent="0.25">
      <c r="B987" s="12"/>
      <c r="C987" s="420"/>
      <c r="D987" s="5"/>
      <c r="E987" s="5"/>
      <c r="F987" s="226"/>
      <c r="G987" s="226"/>
      <c r="H987" s="6"/>
      <c r="I987" s="5"/>
      <c r="J987" s="4"/>
      <c r="K987" s="4"/>
      <c r="L987" s="7"/>
      <c r="M987" s="51"/>
    </row>
    <row r="988" spans="2:13" ht="17.25" x14ac:dyDescent="0.25">
      <c r="B988" s="12"/>
      <c r="C988" s="420"/>
      <c r="D988" s="5"/>
      <c r="E988" s="5"/>
      <c r="F988" s="226"/>
      <c r="G988" s="226"/>
      <c r="H988" s="6"/>
      <c r="I988" s="5"/>
      <c r="J988" s="4"/>
      <c r="K988" s="4"/>
      <c r="L988" s="7"/>
      <c r="M988" s="51"/>
    </row>
    <row r="989" spans="2:13" ht="17.25" x14ac:dyDescent="0.25">
      <c r="B989" s="12"/>
      <c r="C989" s="420"/>
      <c r="D989" s="5"/>
      <c r="E989" s="5"/>
      <c r="F989" s="226"/>
      <c r="G989" s="226"/>
      <c r="H989" s="6"/>
      <c r="I989" s="5"/>
      <c r="J989" s="4"/>
      <c r="K989" s="4"/>
      <c r="L989" s="7"/>
      <c r="M989" s="51"/>
    </row>
    <row r="990" spans="2:13" ht="17.25" x14ac:dyDescent="0.25">
      <c r="B990" s="12"/>
      <c r="C990" s="420"/>
      <c r="D990" s="5"/>
      <c r="E990" s="5"/>
      <c r="F990" s="226"/>
      <c r="G990" s="226"/>
      <c r="H990" s="6"/>
      <c r="I990" s="5"/>
      <c r="J990" s="4"/>
      <c r="K990" s="4"/>
      <c r="L990" s="7"/>
      <c r="M990" s="51"/>
    </row>
    <row r="991" spans="2:13" ht="17.25" x14ac:dyDescent="0.25">
      <c r="B991" s="12"/>
      <c r="C991" s="420"/>
      <c r="D991" s="5"/>
      <c r="E991" s="5"/>
      <c r="F991" s="226"/>
      <c r="G991" s="226"/>
      <c r="H991" s="6"/>
      <c r="I991" s="5"/>
      <c r="J991" s="4"/>
      <c r="K991" s="4"/>
      <c r="L991" s="7"/>
      <c r="M991" s="51"/>
    </row>
    <row r="992" spans="2:13" ht="17.25" x14ac:dyDescent="0.25">
      <c r="B992" s="12"/>
      <c r="C992" s="420"/>
      <c r="D992" s="5"/>
      <c r="E992" s="5"/>
      <c r="F992" s="226"/>
      <c r="G992" s="226"/>
      <c r="H992" s="6"/>
      <c r="I992" s="5"/>
      <c r="J992" s="4"/>
      <c r="K992" s="4"/>
      <c r="L992" s="7"/>
      <c r="M992" s="51"/>
    </row>
    <row r="993" spans="2:13" ht="17.25" x14ac:dyDescent="0.25">
      <c r="B993" s="12"/>
      <c r="C993" s="420"/>
      <c r="D993" s="5"/>
      <c r="E993" s="5"/>
      <c r="F993" s="226"/>
      <c r="G993" s="226"/>
      <c r="H993" s="6"/>
      <c r="I993" s="5"/>
      <c r="J993" s="4"/>
      <c r="K993" s="4"/>
      <c r="L993" s="7"/>
      <c r="M993" s="51"/>
    </row>
    <row r="994" spans="2:13" ht="17.25" x14ac:dyDescent="0.25">
      <c r="B994" s="12"/>
      <c r="C994" s="420"/>
      <c r="D994" s="5"/>
      <c r="E994" s="5"/>
      <c r="F994" s="226"/>
      <c r="G994" s="226"/>
      <c r="H994" s="6"/>
      <c r="I994" s="5"/>
      <c r="J994" s="4"/>
      <c r="K994" s="4"/>
      <c r="L994" s="7"/>
      <c r="M994" s="51"/>
    </row>
    <row r="995" spans="2:13" ht="17.25" x14ac:dyDescent="0.25">
      <c r="B995" s="12"/>
      <c r="C995" s="420"/>
      <c r="D995" s="5"/>
      <c r="E995" s="5"/>
      <c r="F995" s="226"/>
      <c r="G995" s="226"/>
      <c r="H995" s="6"/>
      <c r="I995" s="5"/>
      <c r="J995" s="4"/>
      <c r="K995" s="4"/>
      <c r="L995" s="7"/>
      <c r="M995" s="51"/>
    </row>
    <row r="996" spans="2:13" ht="17.25" x14ac:dyDescent="0.25">
      <c r="B996" s="12"/>
      <c r="C996" s="420"/>
      <c r="D996" s="5"/>
      <c r="E996" s="5"/>
      <c r="F996" s="226"/>
      <c r="G996" s="226"/>
      <c r="H996" s="6"/>
      <c r="I996" s="5"/>
      <c r="J996" s="4"/>
      <c r="K996" s="4"/>
      <c r="L996" s="7"/>
      <c r="M996" s="51"/>
    </row>
    <row r="997" spans="2:13" ht="17.25" x14ac:dyDescent="0.25">
      <c r="B997" s="12"/>
      <c r="C997" s="420"/>
      <c r="D997" s="5"/>
      <c r="E997" s="5"/>
      <c r="F997" s="226"/>
      <c r="G997" s="226"/>
      <c r="H997" s="6"/>
      <c r="I997" s="5"/>
      <c r="J997" s="4"/>
      <c r="K997" s="4"/>
      <c r="L997" s="7"/>
      <c r="M997" s="51"/>
    </row>
    <row r="998" spans="2:13" ht="17.25" x14ac:dyDescent="0.25">
      <c r="B998" s="12"/>
      <c r="C998" s="420"/>
      <c r="D998" s="5"/>
      <c r="E998" s="5"/>
      <c r="F998" s="226"/>
      <c r="G998" s="226"/>
      <c r="H998" s="6"/>
      <c r="I998" s="5"/>
      <c r="J998" s="4"/>
      <c r="K998" s="4"/>
      <c r="L998" s="7"/>
      <c r="M998" s="51"/>
    </row>
    <row r="999" spans="2:13" ht="17.25" x14ac:dyDescent="0.25">
      <c r="B999" s="12"/>
      <c r="C999" s="420"/>
      <c r="D999" s="5"/>
      <c r="E999" s="5"/>
      <c r="F999" s="226"/>
      <c r="G999" s="226"/>
      <c r="H999" s="6"/>
      <c r="I999" s="5"/>
      <c r="J999" s="4"/>
      <c r="K999" s="4"/>
      <c r="L999" s="7"/>
      <c r="M999" s="51"/>
    </row>
    <row r="1000" spans="2:13" ht="17.25" x14ac:dyDescent="0.25">
      <c r="B1000" s="12"/>
      <c r="C1000" s="420"/>
      <c r="D1000" s="5"/>
      <c r="E1000" s="5"/>
      <c r="F1000" s="226"/>
      <c r="G1000" s="226"/>
      <c r="H1000" s="6"/>
      <c r="I1000" s="5"/>
      <c r="J1000" s="4"/>
      <c r="K1000" s="4"/>
      <c r="L1000" s="7"/>
      <c r="M1000" s="51"/>
    </row>
    <row r="1001" spans="2:13" ht="17.25" x14ac:dyDescent="0.25">
      <c r="B1001" s="12"/>
      <c r="C1001" s="420"/>
      <c r="D1001" s="5"/>
      <c r="E1001" s="5"/>
      <c r="F1001" s="226"/>
      <c r="G1001" s="226"/>
      <c r="H1001" s="6"/>
      <c r="I1001" s="5"/>
      <c r="J1001" s="4"/>
      <c r="K1001" s="4"/>
      <c r="L1001" s="7"/>
      <c r="M1001" s="51"/>
    </row>
    <row r="1002" spans="2:13" ht="17.25" x14ac:dyDescent="0.25">
      <c r="B1002" s="12"/>
      <c r="C1002" s="420"/>
      <c r="D1002" s="5"/>
      <c r="E1002" s="5"/>
      <c r="F1002" s="226"/>
      <c r="G1002" s="226"/>
      <c r="H1002" s="6"/>
      <c r="I1002" s="5"/>
      <c r="J1002" s="4"/>
      <c r="K1002" s="4"/>
      <c r="L1002" s="7"/>
      <c r="M1002" s="51"/>
    </row>
    <row r="1003" spans="2:13" ht="17.25" x14ac:dyDescent="0.25">
      <c r="B1003" s="12"/>
      <c r="C1003" s="420"/>
      <c r="D1003" s="5"/>
      <c r="E1003" s="5"/>
      <c r="F1003" s="226"/>
      <c r="G1003" s="226"/>
      <c r="H1003" s="6"/>
      <c r="I1003" s="5"/>
      <c r="J1003" s="4"/>
      <c r="K1003" s="4"/>
      <c r="L1003" s="7"/>
      <c r="M1003" s="51"/>
    </row>
    <row r="1004" spans="2:13" ht="17.25" x14ac:dyDescent="0.25">
      <c r="B1004" s="12"/>
      <c r="C1004" s="420"/>
      <c r="D1004" s="5"/>
      <c r="E1004" s="5"/>
      <c r="F1004" s="226"/>
      <c r="G1004" s="226"/>
      <c r="H1004" s="6"/>
      <c r="I1004" s="5"/>
      <c r="J1004" s="4"/>
      <c r="K1004" s="4"/>
      <c r="L1004" s="7"/>
      <c r="M1004" s="51"/>
    </row>
    <row r="1005" spans="2:13" x14ac:dyDescent="0.25"/>
    <row r="1006" spans="2:13" x14ac:dyDescent="0.25"/>
    <row r="1007" spans="2:13" x14ac:dyDescent="0.25"/>
    <row r="1008" spans="2:13" x14ac:dyDescent="0.25"/>
    <row r="1009" x14ac:dyDescent="0.25"/>
    <row r="1010" x14ac:dyDescent="0.25"/>
  </sheetData>
  <autoFilter ref="A3:AD297" xr:uid="{00000000-0001-0000-0200-000000000000}">
    <filterColumn colId="5" showButton="0"/>
  </autoFilter>
  <customSheetViews>
    <customSheetView guid="{845427D3-E124-4671-BCD9-00282AEF047B}" scale="60" hiddenRows="1" hiddenColumns="1" topLeftCell="A328">
      <selection activeCell="E302" sqref="E302:F308"/>
      <pageMargins left="0" right="0" top="0" bottom="0" header="0" footer="0"/>
    </customSheetView>
    <customSheetView guid="{77FF8502-E7CD-4325-B3EE-45F49F15CB38}" scale="60" hiddenRows="1" hiddenColumns="1" topLeftCell="A129">
      <selection activeCell="B122" sqref="B122:B128"/>
      <pageMargins left="0" right="0" top="0" bottom="0" header="0" footer="0"/>
    </customSheetView>
    <customSheetView guid="{34C2E545-C6FA-4568-A741-76603DCFCF88}" hiddenRows="1" hiddenColumns="1" topLeftCell="L1">
      <selection activeCell="W13" sqref="W13"/>
      <pageMargins left="0" right="0" top="0" bottom="0" header="0" footer="0"/>
      <pageSetup paperSize="9" orientation="portrait" r:id="rId1"/>
    </customSheetView>
    <customSheetView guid="{05B32839-FF56-4A8D-A42F-5656A9693D79}" scale="40" hiddenRows="1" hiddenColumns="1" topLeftCell="A304">
      <selection activeCell="B309" sqref="B309:B315"/>
      <pageMargins left="0" right="0" top="0" bottom="0" header="0" footer="0"/>
      <pageSetup paperSize="9" orientation="portrait" verticalDpi="0" r:id="rId2"/>
    </customSheetView>
  </customSheetViews>
  <mergeCells count="362">
    <mergeCell ref="E258:E264"/>
    <mergeCell ref="A248:A254"/>
    <mergeCell ref="D248:D254"/>
    <mergeCell ref="E248:E254"/>
    <mergeCell ref="H248:H254"/>
    <mergeCell ref="I248:I254"/>
    <mergeCell ref="C258:C264"/>
    <mergeCell ref="I266:I272"/>
    <mergeCell ref="F257:G257"/>
    <mergeCell ref="D258:D263"/>
    <mergeCell ref="B266:B272"/>
    <mergeCell ref="C266:C272"/>
    <mergeCell ref="D266:D272"/>
    <mergeCell ref="E266:E272"/>
    <mergeCell ref="F266:G272"/>
    <mergeCell ref="F258:G264"/>
    <mergeCell ref="H266:H272"/>
    <mergeCell ref="I258:I264"/>
    <mergeCell ref="H258:H264"/>
    <mergeCell ref="F255:G255"/>
    <mergeCell ref="F256:G256"/>
    <mergeCell ref="C248:C254"/>
    <mergeCell ref="B248:B254"/>
    <mergeCell ref="F265:G265"/>
    <mergeCell ref="B292:K292"/>
    <mergeCell ref="L292:M292"/>
    <mergeCell ref="F293:G293"/>
    <mergeCell ref="B295:K295"/>
    <mergeCell ref="I286:I291"/>
    <mergeCell ref="F281:G281"/>
    <mergeCell ref="F283:G283"/>
    <mergeCell ref="F284:G284"/>
    <mergeCell ref="B286:B291"/>
    <mergeCell ref="C286:C291"/>
    <mergeCell ref="D286:D291"/>
    <mergeCell ref="E286:E291"/>
    <mergeCell ref="F286:G291"/>
    <mergeCell ref="H286:H291"/>
    <mergeCell ref="F294:G294"/>
    <mergeCell ref="F285:G285"/>
    <mergeCell ref="A240:A246"/>
    <mergeCell ref="B240:B246"/>
    <mergeCell ref="C240:C246"/>
    <mergeCell ref="D240:D246"/>
    <mergeCell ref="E240:E246"/>
    <mergeCell ref="F240:G246"/>
    <mergeCell ref="H240:H246"/>
    <mergeCell ref="I240:I246"/>
    <mergeCell ref="A233:A239"/>
    <mergeCell ref="B233:B239"/>
    <mergeCell ref="C233:C239"/>
    <mergeCell ref="D233:D239"/>
    <mergeCell ref="E233:E239"/>
    <mergeCell ref="F233:G239"/>
    <mergeCell ref="A226:A232"/>
    <mergeCell ref="B226:B232"/>
    <mergeCell ref="C226:C232"/>
    <mergeCell ref="D226:D232"/>
    <mergeCell ref="E226:E232"/>
    <mergeCell ref="F226:G232"/>
    <mergeCell ref="H226:H232"/>
    <mergeCell ref="I226:I232"/>
    <mergeCell ref="A219:A225"/>
    <mergeCell ref="A212:A218"/>
    <mergeCell ref="B212:B218"/>
    <mergeCell ref="C212:C218"/>
    <mergeCell ref="D212:D218"/>
    <mergeCell ref="E212:E218"/>
    <mergeCell ref="F212:G218"/>
    <mergeCell ref="H212:H218"/>
    <mergeCell ref="I212:I218"/>
    <mergeCell ref="H219:H225"/>
    <mergeCell ref="I219:I225"/>
    <mergeCell ref="A198:A204"/>
    <mergeCell ref="B198:B204"/>
    <mergeCell ref="C198:C204"/>
    <mergeCell ref="D198:D204"/>
    <mergeCell ref="E198:E204"/>
    <mergeCell ref="F198:G204"/>
    <mergeCell ref="H198:H204"/>
    <mergeCell ref="I198:I204"/>
    <mergeCell ref="A205:A211"/>
    <mergeCell ref="B205:B211"/>
    <mergeCell ref="C205:C211"/>
    <mergeCell ref="D205:D211"/>
    <mergeCell ref="E205:E211"/>
    <mergeCell ref="F205:G211"/>
    <mergeCell ref="H205:H211"/>
    <mergeCell ref="I205:I211"/>
    <mergeCell ref="A189:A195"/>
    <mergeCell ref="B189:B195"/>
    <mergeCell ref="C189:C195"/>
    <mergeCell ref="D189:D195"/>
    <mergeCell ref="E189:E195"/>
    <mergeCell ref="F189:G195"/>
    <mergeCell ref="H189:H195"/>
    <mergeCell ref="I189:I195"/>
    <mergeCell ref="L196:M196"/>
    <mergeCell ref="A175:A181"/>
    <mergeCell ref="B175:B181"/>
    <mergeCell ref="C175:C181"/>
    <mergeCell ref="D175:D181"/>
    <mergeCell ref="E175:E181"/>
    <mergeCell ref="F175:G181"/>
    <mergeCell ref="H175:H181"/>
    <mergeCell ref="I175:I181"/>
    <mergeCell ref="A182:A188"/>
    <mergeCell ref="B182:B188"/>
    <mergeCell ref="C182:C188"/>
    <mergeCell ref="D182:D188"/>
    <mergeCell ref="E182:E188"/>
    <mergeCell ref="F182:G188"/>
    <mergeCell ref="H182:H188"/>
    <mergeCell ref="I182:I188"/>
    <mergeCell ref="A157:A163"/>
    <mergeCell ref="B157:B163"/>
    <mergeCell ref="C157:C163"/>
    <mergeCell ref="D157:D163"/>
    <mergeCell ref="E157:E163"/>
    <mergeCell ref="F157:G163"/>
    <mergeCell ref="H157:H163"/>
    <mergeCell ref="I157:I163"/>
    <mergeCell ref="A164:A170"/>
    <mergeCell ref="B164:B170"/>
    <mergeCell ref="C164:C170"/>
    <mergeCell ref="D164:D170"/>
    <mergeCell ref="E164:E170"/>
    <mergeCell ref="F164:G170"/>
    <mergeCell ref="H164:H170"/>
    <mergeCell ref="I164:I170"/>
    <mergeCell ref="A140:A146"/>
    <mergeCell ref="B140:B146"/>
    <mergeCell ref="C140:C146"/>
    <mergeCell ref="D140:D146"/>
    <mergeCell ref="E140:E146"/>
    <mergeCell ref="F140:G146"/>
    <mergeCell ref="H140:H146"/>
    <mergeCell ref="I140:I146"/>
    <mergeCell ref="A147:A153"/>
    <mergeCell ref="B147:B153"/>
    <mergeCell ref="C147:C153"/>
    <mergeCell ref="D147:D153"/>
    <mergeCell ref="E147:E153"/>
    <mergeCell ref="F147:G153"/>
    <mergeCell ref="H147:H153"/>
    <mergeCell ref="I147:I153"/>
    <mergeCell ref="A126:A132"/>
    <mergeCell ref="B126:B132"/>
    <mergeCell ref="C126:C132"/>
    <mergeCell ref="D126:D132"/>
    <mergeCell ref="E126:E132"/>
    <mergeCell ref="F126:G132"/>
    <mergeCell ref="H126:H132"/>
    <mergeCell ref="A133:A139"/>
    <mergeCell ref="B133:B139"/>
    <mergeCell ref="C133:C139"/>
    <mergeCell ref="D133:D139"/>
    <mergeCell ref="E133:E139"/>
    <mergeCell ref="F133:G139"/>
    <mergeCell ref="H133:H139"/>
    <mergeCell ref="A108:A114"/>
    <mergeCell ref="B108:B114"/>
    <mergeCell ref="C108:C114"/>
    <mergeCell ref="D108:D114"/>
    <mergeCell ref="E108:E114"/>
    <mergeCell ref="F108:G114"/>
    <mergeCell ref="H108:H114"/>
    <mergeCell ref="I108:I114"/>
    <mergeCell ref="A115:A121"/>
    <mergeCell ref="B115:B121"/>
    <mergeCell ref="C115:C121"/>
    <mergeCell ref="D115:D121"/>
    <mergeCell ref="E115:E121"/>
    <mergeCell ref="F115:G121"/>
    <mergeCell ref="H115:H121"/>
    <mergeCell ref="I115:I121"/>
    <mergeCell ref="A94:A99"/>
    <mergeCell ref="B94:B99"/>
    <mergeCell ref="C94:C99"/>
    <mergeCell ref="D94:D99"/>
    <mergeCell ref="E94:E99"/>
    <mergeCell ref="F94:G99"/>
    <mergeCell ref="H94:H99"/>
    <mergeCell ref="I94:I99"/>
    <mergeCell ref="A101:A107"/>
    <mergeCell ref="B101:B107"/>
    <mergeCell ref="C101:C107"/>
    <mergeCell ref="D101:D107"/>
    <mergeCell ref="E101:E107"/>
    <mergeCell ref="F101:G107"/>
    <mergeCell ref="H101:H107"/>
    <mergeCell ref="I101:I107"/>
    <mergeCell ref="A80:A86"/>
    <mergeCell ref="B80:B86"/>
    <mergeCell ref="C80:C86"/>
    <mergeCell ref="D80:D86"/>
    <mergeCell ref="E80:E86"/>
    <mergeCell ref="F80:G86"/>
    <mergeCell ref="H80:H86"/>
    <mergeCell ref="I80:I86"/>
    <mergeCell ref="A87:A93"/>
    <mergeCell ref="B87:B93"/>
    <mergeCell ref="C87:C93"/>
    <mergeCell ref="D87:D93"/>
    <mergeCell ref="E87:E93"/>
    <mergeCell ref="F87:G93"/>
    <mergeCell ref="H87:H93"/>
    <mergeCell ref="I87:I93"/>
    <mergeCell ref="B63:L63"/>
    <mergeCell ref="A65:A70"/>
    <mergeCell ref="B65:B70"/>
    <mergeCell ref="C65:C70"/>
    <mergeCell ref="D65:D70"/>
    <mergeCell ref="E65:E70"/>
    <mergeCell ref="F65:G70"/>
    <mergeCell ref="H65:H70"/>
    <mergeCell ref="I65:I70"/>
    <mergeCell ref="L24:L25"/>
    <mergeCell ref="I24:I25"/>
    <mergeCell ref="A34:A40"/>
    <mergeCell ref="A41:A47"/>
    <mergeCell ref="J24:J25"/>
    <mergeCell ref="K24:K25"/>
    <mergeCell ref="F24:G25"/>
    <mergeCell ref="H24:H25"/>
    <mergeCell ref="C51:C53"/>
    <mergeCell ref="D51:D53"/>
    <mergeCell ref="E51:E53"/>
    <mergeCell ref="F51:G53"/>
    <mergeCell ref="H51:H53"/>
    <mergeCell ref="C26:C31"/>
    <mergeCell ref="B26:B31"/>
    <mergeCell ref="D26:D31"/>
    <mergeCell ref="E26:E31"/>
    <mergeCell ref="F26:G31"/>
    <mergeCell ref="H26:H31"/>
    <mergeCell ref="I34:I40"/>
    <mergeCell ref="D41:D47"/>
    <mergeCell ref="I26:I31"/>
    <mergeCell ref="E41:E47"/>
    <mergeCell ref="F41:G47"/>
    <mergeCell ref="B1:M1"/>
    <mergeCell ref="F60:G60"/>
    <mergeCell ref="F297:G297"/>
    <mergeCell ref="B196:K196"/>
    <mergeCell ref="B219:B225"/>
    <mergeCell ref="C219:C225"/>
    <mergeCell ref="D219:D225"/>
    <mergeCell ref="E219:E225"/>
    <mergeCell ref="F219:G225"/>
    <mergeCell ref="F296:G296"/>
    <mergeCell ref="F171:G171"/>
    <mergeCell ref="F172:G172"/>
    <mergeCell ref="B173:K173"/>
    <mergeCell ref="F123:G123"/>
    <mergeCell ref="B124:M124"/>
    <mergeCell ref="F125:G125"/>
    <mergeCell ref="I133:I139"/>
    <mergeCell ref="F154:G154"/>
    <mergeCell ref="B155:K155"/>
    <mergeCell ref="M24:M25"/>
    <mergeCell ref="F48:G48"/>
    <mergeCell ref="B17:B23"/>
    <mergeCell ref="L32:M32"/>
    <mergeCell ref="F62:G62"/>
    <mergeCell ref="A71:A76"/>
    <mergeCell ref="F50:G50"/>
    <mergeCell ref="A51:A53"/>
    <mergeCell ref="L155:M155"/>
    <mergeCell ref="F156:G156"/>
    <mergeCell ref="B2:M2"/>
    <mergeCell ref="B11:B16"/>
    <mergeCell ref="C11:C16"/>
    <mergeCell ref="D11:D16"/>
    <mergeCell ref="E11:E16"/>
    <mergeCell ref="F11:G16"/>
    <mergeCell ref="H11:H16"/>
    <mergeCell ref="I11:I16"/>
    <mergeCell ref="B4:L4"/>
    <mergeCell ref="F3:G3"/>
    <mergeCell ref="B5:B10"/>
    <mergeCell ref="C5:C10"/>
    <mergeCell ref="D5:D10"/>
    <mergeCell ref="E5:E10"/>
    <mergeCell ref="F5:G10"/>
    <mergeCell ref="H5:H10"/>
    <mergeCell ref="I5:I10"/>
    <mergeCell ref="H17:H23"/>
    <mergeCell ref="I17:I23"/>
    <mergeCell ref="A5:A10"/>
    <mergeCell ref="A11:A16"/>
    <mergeCell ref="A17:A23"/>
    <mergeCell ref="A24:A25"/>
    <mergeCell ref="F56:G56"/>
    <mergeCell ref="E24:E25"/>
    <mergeCell ref="D17:D23"/>
    <mergeCell ref="D24:D25"/>
    <mergeCell ref="F33:G33"/>
    <mergeCell ref="B34:B40"/>
    <mergeCell ref="C34:C40"/>
    <mergeCell ref="E17:E23"/>
    <mergeCell ref="F17:G23"/>
    <mergeCell ref="F54:G54"/>
    <mergeCell ref="F55:G55"/>
    <mergeCell ref="B24:B25"/>
    <mergeCell ref="C24:C25"/>
    <mergeCell ref="B49:K49"/>
    <mergeCell ref="I51:I53"/>
    <mergeCell ref="C17:C23"/>
    <mergeCell ref="D34:D40"/>
    <mergeCell ref="B32:K32"/>
    <mergeCell ref="I41:I47"/>
    <mergeCell ref="H34:H40"/>
    <mergeCell ref="H41:H47"/>
    <mergeCell ref="F57:G57"/>
    <mergeCell ref="F58:G58"/>
    <mergeCell ref="F59:G59"/>
    <mergeCell ref="B61:M61"/>
    <mergeCell ref="E34:E40"/>
    <mergeCell ref="F34:G40"/>
    <mergeCell ref="B41:B47"/>
    <mergeCell ref="C41:C47"/>
    <mergeCell ref="L49:M49"/>
    <mergeCell ref="B51:B53"/>
    <mergeCell ref="J51:J53"/>
    <mergeCell ref="K51:K53"/>
    <mergeCell ref="L51:L53"/>
    <mergeCell ref="M51:M53"/>
    <mergeCell ref="F71:G76"/>
    <mergeCell ref="H71:H76"/>
    <mergeCell ref="F64:G64"/>
    <mergeCell ref="B71:B76"/>
    <mergeCell ref="C71:C76"/>
    <mergeCell ref="D71:D76"/>
    <mergeCell ref="E71:E76"/>
    <mergeCell ref="F77:G77"/>
    <mergeCell ref="B78:M78"/>
    <mergeCell ref="I71:I76"/>
    <mergeCell ref="B258:B264"/>
    <mergeCell ref="F282:G282"/>
    <mergeCell ref="F248:G254"/>
    <mergeCell ref="L275:L280"/>
    <mergeCell ref="K275:K280"/>
    <mergeCell ref="M275:M280"/>
    <mergeCell ref="J275:J280"/>
    <mergeCell ref="F79:G79"/>
    <mergeCell ref="F122:G122"/>
    <mergeCell ref="L173:M173"/>
    <mergeCell ref="F174:G174"/>
    <mergeCell ref="F197:G197"/>
    <mergeCell ref="H233:H239"/>
    <mergeCell ref="I233:I239"/>
    <mergeCell ref="F273:G273"/>
    <mergeCell ref="F274:G274"/>
    <mergeCell ref="F247:G247"/>
    <mergeCell ref="B275:B280"/>
    <mergeCell ref="C275:C280"/>
    <mergeCell ref="D275:D280"/>
    <mergeCell ref="E275:E280"/>
    <mergeCell ref="F275:G280"/>
    <mergeCell ref="H275:H280"/>
    <mergeCell ref="I275:I280"/>
  </mergeCells>
  <phoneticPr fontId="31" type="noConversion"/>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BF0B006-A6F8-4EDD-8E49-8C58D3ACBDE1}">
          <x14:formula1>
            <xm:f>Sheet1!$A$1:$A$5</xm:f>
          </x14:formula1>
          <xm:sqref>D298:D1048576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8" ma:contentTypeDescription="Create a new document." ma:contentTypeScope="" ma:versionID="14b208101cd5ed1105faf7f7f63c84e6">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95a73b185fd2592e640282fa1e2ff5"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Leana Podeszfa</DisplayName>
        <AccountId>389</AccountId>
        <AccountType/>
      </UserInfo>
      <UserInfo>
        <DisplayName>Abdul Rahman Abdul Ghani</DisplayName>
        <AccountId>17</AccountId>
        <AccountType/>
      </UserInfo>
    </SharedWithUsers>
  </documentManagement>
</p:properties>
</file>

<file path=customXml/itemProps1.xml><?xml version="1.0" encoding="utf-8"?>
<ds:datastoreItem xmlns:ds="http://schemas.openxmlformats.org/officeDocument/2006/customXml" ds:itemID="{4528A966-E26E-4221-A3BA-F4BA0B738F36}">
  <ds:schemaRefs>
    <ds:schemaRef ds:uri="http://schemas.microsoft.com/sharepoint/v3/contenttype/forms"/>
  </ds:schemaRefs>
</ds:datastoreItem>
</file>

<file path=customXml/itemProps2.xml><?xml version="1.0" encoding="utf-8"?>
<ds:datastoreItem xmlns:ds="http://schemas.openxmlformats.org/officeDocument/2006/customXml" ds:itemID="{B38711F0-9AA4-4A45-BB97-C59D66176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85B8F5-7CF2-4206-BA98-292F6698E48B}">
  <ds:schemaRefs>
    <ds:schemaRef ds:uri="http://purl.org/dc/terms/"/>
    <ds:schemaRef ds:uri="http://purl.org/dc/dcmitype/"/>
    <ds:schemaRef ds:uri="http://purl.org/dc/elements/1.1/"/>
    <ds:schemaRef ds:uri="http://schemas.microsoft.com/office/infopath/2007/PartnerControls"/>
    <ds:schemaRef ds:uri="572d5251-ef0c-472b-8560-265d0ea24ad8"/>
    <ds:schemaRef ds:uri="http://schemas.microsoft.com/office/2006/documentManagement/types"/>
    <ds:schemaRef ds:uri="http://schemas.openxmlformats.org/package/2006/metadata/core-properties"/>
    <ds:schemaRef ds:uri="013c30a8-76b9-4357-a999-24e8bf0a122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Sheet1</vt:lpstr>
      <vt:lpstr>Summary</vt:lpstr>
      <vt:lpstr>PIN</vt:lpstr>
      <vt:lpstr>Logframe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Jean-Charles Rouge</dc:creator>
  <cp:keywords/>
  <dc:description/>
  <cp:lastModifiedBy>Saddam Al-Hubaishi</cp:lastModifiedBy>
  <cp:revision/>
  <dcterms:created xsi:type="dcterms:W3CDTF">2018-10-13T08:56:22Z</dcterms:created>
  <dcterms:modified xsi:type="dcterms:W3CDTF">2025-05-08T05:46:52Z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