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D:\CCCM Cluster\CCCM Cluster Reporting Tools\Monthly Tools\Camp Master List and Population Flow\July\"/>
    </mc:Choice>
  </mc:AlternateContent>
  <xr:revisionPtr revIDLastSave="0" documentId="13_ncr:1_{096B99CF-3D61-4EA1-AC84-7C28B32082F2}" xr6:coauthVersionLast="41" xr6:coauthVersionMax="41" xr10:uidLastSave="{00000000-0000-0000-0000-000000000000}"/>
  <bookViews>
    <workbookView xWindow="-120" yWindow="-120" windowWidth="29040" windowHeight="15840" xr2:uid="{00000000-000D-0000-FFFF-FFFF00000000}"/>
  </bookViews>
  <sheets>
    <sheet name="July2019" sheetId="1" r:id="rId1"/>
  </sheets>
  <externalReferences>
    <externalReference r:id="rId2"/>
  </externalReferences>
  <definedNames>
    <definedName name="_xlnm._FilterDatabase" localSheetId="0" hidden="1">July2019!$B$1:$Y$107</definedName>
    <definedName name="_xlnm.Print_Area" localSheetId="0">July2019!$B$1:$Y$132</definedName>
    <definedName name="_xlnm.Print_Titles" localSheetId="0">July2019!$7:$7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31" i="1" l="1"/>
  <c r="K131" i="1"/>
  <c r="J131" i="1"/>
  <c r="I131" i="1"/>
  <c r="L130" i="1"/>
  <c r="K130" i="1"/>
  <c r="J130" i="1"/>
  <c r="I130" i="1"/>
  <c r="L129" i="1"/>
  <c r="K129" i="1"/>
  <c r="J129" i="1"/>
  <c r="I129" i="1"/>
  <c r="L128" i="1"/>
  <c r="K128" i="1"/>
  <c r="J128" i="1"/>
  <c r="I128" i="1"/>
  <c r="L127" i="1"/>
  <c r="K127" i="1"/>
  <c r="J127" i="1"/>
  <c r="I127" i="1"/>
  <c r="L126" i="1"/>
  <c r="K126" i="1"/>
  <c r="J126" i="1"/>
  <c r="I126" i="1"/>
  <c r="L125" i="1"/>
  <c r="K125" i="1"/>
  <c r="J125" i="1"/>
  <c r="I125" i="1"/>
  <c r="L124" i="1"/>
  <c r="K124" i="1"/>
  <c r="J124" i="1"/>
  <c r="I124" i="1"/>
  <c r="L123" i="1"/>
  <c r="K123" i="1"/>
  <c r="J123" i="1"/>
  <c r="I123" i="1"/>
  <c r="L122" i="1"/>
  <c r="K122" i="1"/>
  <c r="J122" i="1"/>
  <c r="I122" i="1"/>
  <c r="L121" i="1"/>
  <c r="K121" i="1"/>
  <c r="J121" i="1"/>
  <c r="I121" i="1"/>
  <c r="L115" i="1"/>
  <c r="K115" i="1"/>
  <c r="J115" i="1"/>
  <c r="I115" i="1"/>
  <c r="L114" i="1"/>
  <c r="K114" i="1"/>
  <c r="J114" i="1"/>
  <c r="I114" i="1"/>
  <c r="L113" i="1"/>
  <c r="L132" i="1" s="1"/>
  <c r="K113" i="1"/>
  <c r="K132" i="1" s="1"/>
  <c r="J113" i="1"/>
  <c r="J132" i="1" s="1"/>
  <c r="I113" i="1"/>
  <c r="I132" i="1" s="1"/>
  <c r="Y106" i="1"/>
  <c r="X106" i="1"/>
  <c r="W106" i="1"/>
  <c r="V106" i="1"/>
  <c r="U106" i="1"/>
  <c r="T106" i="1"/>
  <c r="S106" i="1"/>
  <c r="R106" i="1"/>
  <c r="Q106" i="1"/>
  <c r="P106" i="1"/>
  <c r="O106" i="1"/>
  <c r="N106" i="1"/>
  <c r="M106" i="1"/>
  <c r="L106" i="1"/>
  <c r="K106" i="1"/>
  <c r="J106" i="1"/>
  <c r="I106" i="1"/>
  <c r="Y105" i="1"/>
  <c r="X105" i="1"/>
  <c r="W105" i="1"/>
  <c r="V105" i="1"/>
  <c r="U105" i="1"/>
  <c r="T105" i="1"/>
  <c r="S105" i="1"/>
  <c r="R105" i="1"/>
  <c r="Q105" i="1"/>
  <c r="P105" i="1"/>
  <c r="O105" i="1"/>
  <c r="N105" i="1"/>
  <c r="M105" i="1"/>
  <c r="L105" i="1"/>
  <c r="K105" i="1"/>
  <c r="J105" i="1"/>
  <c r="I105" i="1"/>
  <c r="Y104" i="1"/>
  <c r="X104" i="1"/>
  <c r="W104" i="1"/>
  <c r="V104" i="1"/>
  <c r="U104" i="1"/>
  <c r="T104" i="1"/>
  <c r="S104" i="1"/>
  <c r="R104" i="1"/>
  <c r="Q104" i="1"/>
  <c r="P104" i="1"/>
  <c r="O104" i="1"/>
  <c r="N104" i="1"/>
  <c r="M104" i="1"/>
  <c r="L104" i="1"/>
  <c r="K104" i="1"/>
  <c r="J104" i="1"/>
  <c r="I104" i="1"/>
  <c r="Y103" i="1"/>
  <c r="X103" i="1"/>
  <c r="W103" i="1"/>
  <c r="V103" i="1"/>
  <c r="U103" i="1"/>
  <c r="T103" i="1"/>
  <c r="S103" i="1"/>
  <c r="R103" i="1"/>
  <c r="Q103" i="1"/>
  <c r="P103" i="1"/>
  <c r="O103" i="1"/>
  <c r="N103" i="1"/>
  <c r="M103" i="1"/>
  <c r="L103" i="1"/>
  <c r="K103" i="1"/>
  <c r="J103" i="1"/>
  <c r="I103" i="1"/>
  <c r="Y102" i="1"/>
  <c r="X102" i="1"/>
  <c r="W102" i="1"/>
  <c r="V102" i="1"/>
  <c r="U102" i="1"/>
  <c r="T102" i="1"/>
  <c r="S102" i="1"/>
  <c r="R102" i="1"/>
  <c r="Q102" i="1"/>
  <c r="P102" i="1"/>
  <c r="O102" i="1"/>
  <c r="N102" i="1"/>
  <c r="M102" i="1"/>
  <c r="L102" i="1"/>
  <c r="K102" i="1"/>
  <c r="J102" i="1"/>
  <c r="I102" i="1"/>
  <c r="Y101" i="1"/>
  <c r="X101" i="1"/>
  <c r="W101" i="1"/>
  <c r="V101" i="1"/>
  <c r="U101" i="1"/>
  <c r="T101" i="1"/>
  <c r="S101" i="1"/>
  <c r="R101" i="1"/>
  <c r="Q101" i="1"/>
  <c r="P101" i="1"/>
  <c r="O101" i="1"/>
  <c r="N101" i="1"/>
  <c r="M101" i="1"/>
  <c r="L101" i="1"/>
  <c r="K101" i="1"/>
  <c r="J101" i="1"/>
  <c r="I101" i="1"/>
  <c r="Y100" i="1"/>
  <c r="X100" i="1"/>
  <c r="W100" i="1"/>
  <c r="V100" i="1"/>
  <c r="U100" i="1"/>
  <c r="T100" i="1"/>
  <c r="S100" i="1"/>
  <c r="R100" i="1"/>
  <c r="Q100" i="1"/>
  <c r="P100" i="1"/>
  <c r="O100" i="1"/>
  <c r="N100" i="1"/>
  <c r="M100" i="1"/>
  <c r="L100" i="1"/>
  <c r="K100" i="1"/>
  <c r="J100" i="1"/>
  <c r="I100" i="1"/>
  <c r="Y99" i="1"/>
  <c r="X99" i="1"/>
  <c r="W99" i="1"/>
  <c r="V99" i="1"/>
  <c r="U99" i="1"/>
  <c r="T99" i="1"/>
  <c r="S99" i="1"/>
  <c r="R99" i="1"/>
  <c r="Q99" i="1"/>
  <c r="P99" i="1"/>
  <c r="O99" i="1"/>
  <c r="N99" i="1"/>
  <c r="M99" i="1"/>
  <c r="L99" i="1"/>
  <c r="K99" i="1"/>
  <c r="J99" i="1"/>
  <c r="I99" i="1"/>
  <c r="Y98" i="1"/>
  <c r="X98" i="1"/>
  <c r="W98" i="1"/>
  <c r="V98" i="1"/>
  <c r="U98" i="1"/>
  <c r="T98" i="1"/>
  <c r="S98" i="1"/>
  <c r="R98" i="1"/>
  <c r="Q98" i="1"/>
  <c r="P98" i="1"/>
  <c r="O98" i="1"/>
  <c r="N98" i="1"/>
  <c r="M98" i="1"/>
  <c r="L98" i="1"/>
  <c r="K98" i="1"/>
  <c r="J98" i="1"/>
  <c r="I98" i="1"/>
  <c r="Y97" i="1"/>
  <c r="X97" i="1"/>
  <c r="W97" i="1"/>
  <c r="V97" i="1"/>
  <c r="U97" i="1"/>
  <c r="T97" i="1"/>
  <c r="S97" i="1"/>
  <c r="R97" i="1"/>
  <c r="Q97" i="1"/>
  <c r="P97" i="1"/>
  <c r="O97" i="1"/>
  <c r="N97" i="1"/>
  <c r="M97" i="1"/>
  <c r="L97" i="1"/>
  <c r="K97" i="1"/>
  <c r="J97" i="1"/>
  <c r="I97" i="1"/>
  <c r="Y96" i="1"/>
  <c r="X96" i="1"/>
  <c r="W96" i="1"/>
  <c r="V96" i="1"/>
  <c r="U96" i="1"/>
  <c r="T96" i="1"/>
  <c r="S96" i="1"/>
  <c r="R96" i="1"/>
  <c r="Q96" i="1"/>
  <c r="P96" i="1"/>
  <c r="O96" i="1"/>
  <c r="N96" i="1"/>
  <c r="M96" i="1"/>
  <c r="L96" i="1"/>
  <c r="K96" i="1"/>
  <c r="J96" i="1"/>
  <c r="I96" i="1"/>
  <c r="Y95" i="1"/>
  <c r="X95" i="1"/>
  <c r="W95" i="1"/>
  <c r="V95" i="1"/>
  <c r="U95" i="1"/>
  <c r="T95" i="1"/>
  <c r="S95" i="1"/>
  <c r="R95" i="1"/>
  <c r="Q95" i="1"/>
  <c r="P95" i="1"/>
  <c r="O95" i="1"/>
  <c r="N95" i="1"/>
  <c r="M95" i="1"/>
  <c r="L95" i="1"/>
  <c r="K95" i="1"/>
  <c r="J95" i="1"/>
  <c r="I95" i="1"/>
  <c r="Y94" i="1"/>
  <c r="X94" i="1"/>
  <c r="W94" i="1"/>
  <c r="V94" i="1"/>
  <c r="U94" i="1"/>
  <c r="T94" i="1"/>
  <c r="S94" i="1"/>
  <c r="R94" i="1"/>
  <c r="Q94" i="1"/>
  <c r="P94" i="1"/>
  <c r="O94" i="1"/>
  <c r="N94" i="1"/>
  <c r="M94" i="1"/>
  <c r="L94" i="1"/>
  <c r="K94" i="1"/>
  <c r="J94" i="1"/>
  <c r="I94" i="1"/>
  <c r="Y93" i="1"/>
  <c r="X93" i="1"/>
  <c r="W93" i="1"/>
  <c r="V93" i="1"/>
  <c r="U93" i="1"/>
  <c r="T93" i="1"/>
  <c r="S93" i="1"/>
  <c r="R93" i="1"/>
  <c r="Q93" i="1"/>
  <c r="P93" i="1"/>
  <c r="O93" i="1"/>
  <c r="N93" i="1"/>
  <c r="M93" i="1"/>
  <c r="L93" i="1"/>
  <c r="K93" i="1"/>
  <c r="J93" i="1"/>
  <c r="I93" i="1"/>
  <c r="Y87" i="1"/>
  <c r="X87" i="1"/>
  <c r="W87" i="1"/>
  <c r="V87" i="1"/>
  <c r="U87" i="1"/>
  <c r="T87" i="1"/>
  <c r="S87" i="1"/>
  <c r="R87" i="1"/>
  <c r="Q87" i="1"/>
  <c r="P87" i="1"/>
  <c r="O87" i="1"/>
  <c r="N87" i="1"/>
  <c r="M87" i="1"/>
  <c r="L87" i="1"/>
  <c r="K87" i="1"/>
  <c r="J87" i="1"/>
  <c r="I87" i="1"/>
  <c r="Y86" i="1"/>
  <c r="X86" i="1"/>
  <c r="W86" i="1"/>
  <c r="V86" i="1"/>
  <c r="U86" i="1"/>
  <c r="T86" i="1"/>
  <c r="S86" i="1"/>
  <c r="R86" i="1"/>
  <c r="Q86" i="1"/>
  <c r="P86" i="1"/>
  <c r="O86" i="1"/>
  <c r="N86" i="1"/>
  <c r="M86" i="1"/>
  <c r="L86" i="1"/>
  <c r="K86" i="1"/>
  <c r="J86" i="1"/>
  <c r="I86" i="1"/>
  <c r="Y85" i="1"/>
  <c r="X85" i="1"/>
  <c r="W85" i="1"/>
  <c r="V85" i="1"/>
  <c r="U85" i="1"/>
  <c r="T85" i="1"/>
  <c r="S85" i="1"/>
  <c r="R85" i="1"/>
  <c r="Q85" i="1"/>
  <c r="P85" i="1"/>
  <c r="O85" i="1"/>
  <c r="N85" i="1"/>
  <c r="M85" i="1"/>
  <c r="L85" i="1"/>
  <c r="K85" i="1"/>
  <c r="J85" i="1"/>
  <c r="I85" i="1"/>
  <c r="Y84" i="1"/>
  <c r="X84" i="1"/>
  <c r="W84" i="1"/>
  <c r="V84" i="1"/>
  <c r="U84" i="1"/>
  <c r="T84" i="1"/>
  <c r="S84" i="1"/>
  <c r="R84" i="1"/>
  <c r="Q84" i="1"/>
  <c r="P84" i="1"/>
  <c r="O84" i="1"/>
  <c r="N84" i="1"/>
  <c r="M84" i="1"/>
  <c r="L84" i="1"/>
  <c r="K84" i="1"/>
  <c r="J84" i="1"/>
  <c r="I84" i="1"/>
  <c r="Y83" i="1"/>
  <c r="X83" i="1"/>
  <c r="W83" i="1"/>
  <c r="V83" i="1"/>
  <c r="U83" i="1"/>
  <c r="T83" i="1"/>
  <c r="S83" i="1"/>
  <c r="R83" i="1"/>
  <c r="Q83" i="1"/>
  <c r="P83" i="1"/>
  <c r="O83" i="1"/>
  <c r="N83" i="1"/>
  <c r="M83" i="1"/>
  <c r="L83" i="1"/>
  <c r="K83" i="1"/>
  <c r="J83" i="1"/>
  <c r="I83" i="1"/>
  <c r="Y82" i="1"/>
  <c r="X82" i="1"/>
  <c r="W82" i="1"/>
  <c r="V82" i="1"/>
  <c r="U82" i="1"/>
  <c r="T82" i="1"/>
  <c r="S82" i="1"/>
  <c r="R82" i="1"/>
  <c r="Q82" i="1"/>
  <c r="P82" i="1"/>
  <c r="O82" i="1"/>
  <c r="N82" i="1"/>
  <c r="M82" i="1"/>
  <c r="L82" i="1"/>
  <c r="K82" i="1"/>
  <c r="J82" i="1"/>
  <c r="I82" i="1"/>
  <c r="Y81" i="1"/>
  <c r="X81" i="1"/>
  <c r="W81" i="1"/>
  <c r="V81" i="1"/>
  <c r="U81" i="1"/>
  <c r="T81" i="1"/>
  <c r="S81" i="1"/>
  <c r="R81" i="1"/>
  <c r="Q81" i="1"/>
  <c r="P81" i="1"/>
  <c r="O81" i="1"/>
  <c r="N81" i="1"/>
  <c r="M81" i="1"/>
  <c r="L81" i="1"/>
  <c r="K81" i="1"/>
  <c r="J81" i="1"/>
  <c r="I81" i="1"/>
  <c r="Y80" i="1"/>
  <c r="X80" i="1"/>
  <c r="W80" i="1"/>
  <c r="V80" i="1"/>
  <c r="U80" i="1"/>
  <c r="T80" i="1"/>
  <c r="S80" i="1"/>
  <c r="R80" i="1"/>
  <c r="Q80" i="1"/>
  <c r="P80" i="1"/>
  <c r="O80" i="1"/>
  <c r="N80" i="1"/>
  <c r="M80" i="1"/>
  <c r="L80" i="1"/>
  <c r="K80" i="1"/>
  <c r="J80" i="1"/>
  <c r="I80" i="1"/>
  <c r="Y79" i="1"/>
  <c r="X79" i="1"/>
  <c r="W79" i="1"/>
  <c r="V79" i="1"/>
  <c r="U79" i="1"/>
  <c r="T79" i="1"/>
  <c r="S79" i="1"/>
  <c r="R79" i="1"/>
  <c r="Q79" i="1"/>
  <c r="P79" i="1"/>
  <c r="O79" i="1"/>
  <c r="N79" i="1"/>
  <c r="M79" i="1"/>
  <c r="L79" i="1"/>
  <c r="K79" i="1"/>
  <c r="J79" i="1"/>
  <c r="I79" i="1"/>
  <c r="Y78" i="1"/>
  <c r="X78" i="1"/>
  <c r="W78" i="1"/>
  <c r="V78" i="1"/>
  <c r="U78" i="1"/>
  <c r="T78" i="1"/>
  <c r="S78" i="1"/>
  <c r="R78" i="1"/>
  <c r="Q78" i="1"/>
  <c r="P78" i="1"/>
  <c r="O78" i="1"/>
  <c r="N78" i="1"/>
  <c r="M78" i="1"/>
  <c r="L78" i="1"/>
  <c r="K78" i="1"/>
  <c r="J78" i="1"/>
  <c r="I78" i="1"/>
  <c r="Y77" i="1"/>
  <c r="X77" i="1"/>
  <c r="W77" i="1"/>
  <c r="V77" i="1"/>
  <c r="U77" i="1"/>
  <c r="T77" i="1"/>
  <c r="S77" i="1"/>
  <c r="R77" i="1"/>
  <c r="Q77" i="1"/>
  <c r="P77" i="1"/>
  <c r="O77" i="1"/>
  <c r="N77" i="1"/>
  <c r="M77" i="1"/>
  <c r="L77" i="1"/>
  <c r="K77" i="1"/>
  <c r="J77" i="1"/>
  <c r="I77" i="1"/>
  <c r="Y76" i="1"/>
  <c r="X76" i="1"/>
  <c r="W76" i="1"/>
  <c r="V76" i="1"/>
  <c r="U76" i="1"/>
  <c r="T76" i="1"/>
  <c r="S76" i="1"/>
  <c r="R76" i="1"/>
  <c r="Q76" i="1"/>
  <c r="P76" i="1"/>
  <c r="O76" i="1"/>
  <c r="N76" i="1"/>
  <c r="M76" i="1"/>
  <c r="L76" i="1"/>
  <c r="K76" i="1"/>
  <c r="J76" i="1"/>
  <c r="I76" i="1"/>
  <c r="Y75" i="1"/>
  <c r="X75" i="1"/>
  <c r="W75" i="1"/>
  <c r="V75" i="1"/>
  <c r="U75" i="1"/>
  <c r="T75" i="1"/>
  <c r="S75" i="1"/>
  <c r="R75" i="1"/>
  <c r="Q75" i="1"/>
  <c r="P75" i="1"/>
  <c r="O75" i="1"/>
  <c r="N75" i="1"/>
  <c r="M75" i="1"/>
  <c r="L75" i="1"/>
  <c r="K75" i="1"/>
  <c r="J75" i="1"/>
  <c r="I75" i="1"/>
  <c r="Y74" i="1"/>
  <c r="X74" i="1"/>
  <c r="W74" i="1"/>
  <c r="V74" i="1"/>
  <c r="U74" i="1"/>
  <c r="T74" i="1"/>
  <c r="S74" i="1"/>
  <c r="R74" i="1"/>
  <c r="Q74" i="1"/>
  <c r="P74" i="1"/>
  <c r="O74" i="1"/>
  <c r="N74" i="1"/>
  <c r="M74" i="1"/>
  <c r="L74" i="1"/>
  <c r="K74" i="1"/>
  <c r="J74" i="1"/>
  <c r="I74" i="1"/>
  <c r="Y73" i="1"/>
  <c r="X73" i="1"/>
  <c r="W73" i="1"/>
  <c r="V73" i="1"/>
  <c r="U73" i="1"/>
  <c r="T73" i="1"/>
  <c r="S73" i="1"/>
  <c r="R73" i="1"/>
  <c r="Q73" i="1"/>
  <c r="P73" i="1"/>
  <c r="O73" i="1"/>
  <c r="N73" i="1"/>
  <c r="M73" i="1"/>
  <c r="L73" i="1"/>
  <c r="K73" i="1"/>
  <c r="J73" i="1"/>
  <c r="I73" i="1"/>
  <c r="Y72" i="1"/>
  <c r="X72" i="1"/>
  <c r="W72" i="1"/>
  <c r="V72" i="1"/>
  <c r="U72" i="1"/>
  <c r="T72" i="1"/>
  <c r="S72" i="1"/>
  <c r="R72" i="1"/>
  <c r="Q72" i="1"/>
  <c r="P72" i="1"/>
  <c r="O72" i="1"/>
  <c r="N72" i="1"/>
  <c r="M72" i="1"/>
  <c r="L72" i="1"/>
  <c r="K72" i="1"/>
  <c r="J72" i="1"/>
  <c r="I72" i="1"/>
  <c r="Y70" i="1"/>
  <c r="X70" i="1"/>
  <c r="W70" i="1"/>
  <c r="V70" i="1"/>
  <c r="U70" i="1"/>
  <c r="T70" i="1"/>
  <c r="S70" i="1"/>
  <c r="R70" i="1"/>
  <c r="Q70" i="1"/>
  <c r="P70" i="1"/>
  <c r="O70" i="1"/>
  <c r="N70" i="1"/>
  <c r="M70" i="1"/>
  <c r="L70" i="1"/>
  <c r="K70" i="1"/>
  <c r="J70" i="1"/>
  <c r="I70" i="1"/>
  <c r="Y69" i="1"/>
  <c r="X69" i="1"/>
  <c r="W69" i="1"/>
  <c r="V69" i="1"/>
  <c r="U69" i="1"/>
  <c r="T69" i="1"/>
  <c r="S69" i="1"/>
  <c r="R69" i="1"/>
  <c r="Q69" i="1"/>
  <c r="P69" i="1"/>
  <c r="O69" i="1"/>
  <c r="N69" i="1"/>
  <c r="M69" i="1"/>
  <c r="L69" i="1"/>
  <c r="K69" i="1"/>
  <c r="J69" i="1"/>
  <c r="I69" i="1"/>
  <c r="Y68" i="1"/>
  <c r="X68" i="1"/>
  <c r="W68" i="1"/>
  <c r="V68" i="1"/>
  <c r="U68" i="1"/>
  <c r="T68" i="1"/>
  <c r="S68" i="1"/>
  <c r="R68" i="1"/>
  <c r="Q68" i="1"/>
  <c r="P68" i="1"/>
  <c r="O68" i="1"/>
  <c r="N68" i="1"/>
  <c r="M68" i="1"/>
  <c r="L68" i="1"/>
  <c r="K68" i="1"/>
  <c r="J68" i="1"/>
  <c r="I68" i="1"/>
  <c r="Y67" i="1"/>
  <c r="X67" i="1"/>
  <c r="W67" i="1"/>
  <c r="V67" i="1"/>
  <c r="U67" i="1"/>
  <c r="T67" i="1"/>
  <c r="S67" i="1"/>
  <c r="R67" i="1"/>
  <c r="Q67" i="1"/>
  <c r="P67" i="1"/>
  <c r="O67" i="1"/>
  <c r="N67" i="1"/>
  <c r="M67" i="1"/>
  <c r="L67" i="1"/>
  <c r="K67" i="1"/>
  <c r="J67" i="1"/>
  <c r="I67" i="1"/>
  <c r="Y66" i="1"/>
  <c r="X66" i="1"/>
  <c r="W66" i="1"/>
  <c r="V66" i="1"/>
  <c r="U66" i="1"/>
  <c r="T66" i="1"/>
  <c r="S66" i="1"/>
  <c r="R66" i="1"/>
  <c r="Q66" i="1"/>
  <c r="P66" i="1"/>
  <c r="O66" i="1"/>
  <c r="N66" i="1"/>
  <c r="M66" i="1"/>
  <c r="L66" i="1"/>
  <c r="K66" i="1"/>
  <c r="J66" i="1"/>
  <c r="I66" i="1"/>
  <c r="Y65" i="1"/>
  <c r="X65" i="1"/>
  <c r="W65" i="1"/>
  <c r="V65" i="1"/>
  <c r="U65" i="1"/>
  <c r="T65" i="1"/>
  <c r="S65" i="1"/>
  <c r="R65" i="1"/>
  <c r="Q65" i="1"/>
  <c r="P65" i="1"/>
  <c r="O65" i="1"/>
  <c r="N65" i="1"/>
  <c r="M65" i="1"/>
  <c r="L65" i="1"/>
  <c r="K65" i="1"/>
  <c r="J65" i="1"/>
  <c r="I65" i="1"/>
  <c r="Y64" i="1"/>
  <c r="X64" i="1"/>
  <c r="W64" i="1"/>
  <c r="V64" i="1"/>
  <c r="U64" i="1"/>
  <c r="T64" i="1"/>
  <c r="S64" i="1"/>
  <c r="R64" i="1"/>
  <c r="Q64" i="1"/>
  <c r="P64" i="1"/>
  <c r="O64" i="1"/>
  <c r="N64" i="1"/>
  <c r="M64" i="1"/>
  <c r="L64" i="1"/>
  <c r="K64" i="1"/>
  <c r="J64" i="1"/>
  <c r="I64" i="1"/>
  <c r="Y63" i="1"/>
  <c r="X63" i="1"/>
  <c r="W63" i="1"/>
  <c r="V63" i="1"/>
  <c r="U63" i="1"/>
  <c r="T63" i="1"/>
  <c r="S63" i="1"/>
  <c r="R63" i="1"/>
  <c r="Q63" i="1"/>
  <c r="P63" i="1"/>
  <c r="O63" i="1"/>
  <c r="N63" i="1"/>
  <c r="M63" i="1"/>
  <c r="L63" i="1"/>
  <c r="K63" i="1"/>
  <c r="J63" i="1"/>
  <c r="I63" i="1"/>
  <c r="Y62" i="1"/>
  <c r="X62" i="1"/>
  <c r="W62" i="1"/>
  <c r="V62" i="1"/>
  <c r="U62" i="1"/>
  <c r="T62" i="1"/>
  <c r="S62" i="1"/>
  <c r="R62" i="1"/>
  <c r="Q62" i="1"/>
  <c r="P62" i="1"/>
  <c r="O62" i="1"/>
  <c r="N62" i="1"/>
  <c r="M62" i="1"/>
  <c r="L62" i="1"/>
  <c r="K62" i="1"/>
  <c r="J62" i="1"/>
  <c r="I62" i="1"/>
  <c r="Y61" i="1"/>
  <c r="X61" i="1"/>
  <c r="W61" i="1"/>
  <c r="V61" i="1"/>
  <c r="U61" i="1"/>
  <c r="T61" i="1"/>
  <c r="S61" i="1"/>
  <c r="R61" i="1"/>
  <c r="Q61" i="1"/>
  <c r="P61" i="1"/>
  <c r="O61" i="1"/>
  <c r="N61" i="1"/>
  <c r="M61" i="1"/>
  <c r="L61" i="1"/>
  <c r="K61" i="1"/>
  <c r="J61" i="1"/>
  <c r="I61" i="1"/>
  <c r="Y60" i="1"/>
  <c r="X60" i="1"/>
  <c r="W60" i="1"/>
  <c r="V60" i="1"/>
  <c r="U60" i="1"/>
  <c r="T60" i="1"/>
  <c r="S60" i="1"/>
  <c r="R60" i="1"/>
  <c r="Q60" i="1"/>
  <c r="P60" i="1"/>
  <c r="O60" i="1"/>
  <c r="N60" i="1"/>
  <c r="M60" i="1"/>
  <c r="L60" i="1"/>
  <c r="K60" i="1"/>
  <c r="J60" i="1"/>
  <c r="I60" i="1"/>
  <c r="Y59" i="1"/>
  <c r="X59" i="1"/>
  <c r="W59" i="1"/>
  <c r="V59" i="1"/>
  <c r="U59" i="1"/>
  <c r="T59" i="1"/>
  <c r="S59" i="1"/>
  <c r="R59" i="1"/>
  <c r="Q59" i="1"/>
  <c r="P59" i="1"/>
  <c r="O59" i="1"/>
  <c r="N59" i="1"/>
  <c r="M59" i="1"/>
  <c r="L59" i="1"/>
  <c r="K59" i="1"/>
  <c r="J59" i="1"/>
  <c r="I59" i="1"/>
  <c r="Y58" i="1"/>
  <c r="X58" i="1"/>
  <c r="W58" i="1"/>
  <c r="V58" i="1"/>
  <c r="U58" i="1"/>
  <c r="T58" i="1"/>
  <c r="S58" i="1"/>
  <c r="R58" i="1"/>
  <c r="Q58" i="1"/>
  <c r="P58" i="1"/>
  <c r="O58" i="1"/>
  <c r="N58" i="1"/>
  <c r="M58" i="1"/>
  <c r="L58" i="1"/>
  <c r="K58" i="1"/>
  <c r="J58" i="1"/>
  <c r="I58" i="1"/>
  <c r="Y57" i="1"/>
  <c r="X57" i="1"/>
  <c r="W57" i="1"/>
  <c r="V57" i="1"/>
  <c r="U57" i="1"/>
  <c r="T57" i="1"/>
  <c r="S57" i="1"/>
  <c r="R57" i="1"/>
  <c r="Q57" i="1"/>
  <c r="P57" i="1"/>
  <c r="O57" i="1"/>
  <c r="N57" i="1"/>
  <c r="M57" i="1"/>
  <c r="L57" i="1"/>
  <c r="K57" i="1"/>
  <c r="J57" i="1"/>
  <c r="I57" i="1"/>
  <c r="Y56" i="1"/>
  <c r="X56" i="1"/>
  <c r="W56" i="1"/>
  <c r="V56" i="1"/>
  <c r="U56" i="1"/>
  <c r="T56" i="1"/>
  <c r="S56" i="1"/>
  <c r="R56" i="1"/>
  <c r="Q56" i="1"/>
  <c r="P56" i="1"/>
  <c r="O56" i="1"/>
  <c r="N56" i="1"/>
  <c r="M56" i="1"/>
  <c r="L56" i="1"/>
  <c r="K56" i="1"/>
  <c r="J56" i="1"/>
  <c r="I56" i="1"/>
  <c r="Y55" i="1"/>
  <c r="X55" i="1"/>
  <c r="W55" i="1"/>
  <c r="V55" i="1"/>
  <c r="U55" i="1"/>
  <c r="T55" i="1"/>
  <c r="S55" i="1"/>
  <c r="R55" i="1"/>
  <c r="Q55" i="1"/>
  <c r="P55" i="1"/>
  <c r="O55" i="1"/>
  <c r="N55" i="1"/>
  <c r="M55" i="1"/>
  <c r="L55" i="1"/>
  <c r="K55" i="1"/>
  <c r="J55" i="1"/>
  <c r="I55" i="1"/>
  <c r="Y54" i="1"/>
  <c r="X54" i="1"/>
  <c r="W54" i="1"/>
  <c r="V54" i="1"/>
  <c r="U54" i="1"/>
  <c r="T54" i="1"/>
  <c r="S54" i="1"/>
  <c r="R54" i="1"/>
  <c r="Q54" i="1"/>
  <c r="P54" i="1"/>
  <c r="O54" i="1"/>
  <c r="N54" i="1"/>
  <c r="M54" i="1"/>
  <c r="L54" i="1"/>
  <c r="K54" i="1"/>
  <c r="J54" i="1"/>
  <c r="I54" i="1"/>
  <c r="Y53" i="1"/>
  <c r="X53" i="1"/>
  <c r="W53" i="1"/>
  <c r="V53" i="1"/>
  <c r="U53" i="1"/>
  <c r="T53" i="1"/>
  <c r="S53" i="1"/>
  <c r="R53" i="1"/>
  <c r="Q53" i="1"/>
  <c r="P53" i="1"/>
  <c r="O53" i="1"/>
  <c r="N53" i="1"/>
  <c r="M53" i="1"/>
  <c r="L53" i="1"/>
  <c r="K53" i="1"/>
  <c r="J53" i="1"/>
  <c r="I53" i="1"/>
  <c r="Y52" i="1"/>
  <c r="X52" i="1"/>
  <c r="W52" i="1"/>
  <c r="V52" i="1"/>
  <c r="U52" i="1"/>
  <c r="T52" i="1"/>
  <c r="S52" i="1"/>
  <c r="R52" i="1"/>
  <c r="Q52" i="1"/>
  <c r="P52" i="1"/>
  <c r="O52" i="1"/>
  <c r="N52" i="1"/>
  <c r="M52" i="1"/>
  <c r="L52" i="1"/>
  <c r="K52" i="1"/>
  <c r="J52" i="1"/>
  <c r="I52" i="1"/>
  <c r="Y50" i="1"/>
  <c r="X50" i="1"/>
  <c r="W50" i="1"/>
  <c r="V50" i="1"/>
  <c r="U50" i="1"/>
  <c r="T50" i="1"/>
  <c r="S50" i="1"/>
  <c r="R50" i="1"/>
  <c r="Q50" i="1"/>
  <c r="P50" i="1"/>
  <c r="O50" i="1"/>
  <c r="N50" i="1"/>
  <c r="M50" i="1"/>
  <c r="L50" i="1"/>
  <c r="K50" i="1"/>
  <c r="J50" i="1"/>
  <c r="I50" i="1"/>
  <c r="Y49" i="1"/>
  <c r="X49" i="1"/>
  <c r="W49" i="1"/>
  <c r="V49" i="1"/>
  <c r="U49" i="1"/>
  <c r="T49" i="1"/>
  <c r="S49" i="1"/>
  <c r="R49" i="1"/>
  <c r="Q49" i="1"/>
  <c r="P49" i="1"/>
  <c r="O49" i="1"/>
  <c r="N49" i="1"/>
  <c r="M49" i="1"/>
  <c r="L49" i="1"/>
  <c r="K49" i="1"/>
  <c r="J49" i="1"/>
  <c r="I49" i="1"/>
  <c r="Y48" i="1"/>
  <c r="X48" i="1"/>
  <c r="W48" i="1"/>
  <c r="V48" i="1"/>
  <c r="U48" i="1"/>
  <c r="T48" i="1"/>
  <c r="S48" i="1"/>
  <c r="R48" i="1"/>
  <c r="Q48" i="1"/>
  <c r="P48" i="1"/>
  <c r="O48" i="1"/>
  <c r="N48" i="1"/>
  <c r="M48" i="1"/>
  <c r="L48" i="1"/>
  <c r="K48" i="1"/>
  <c r="J48" i="1"/>
  <c r="I48" i="1"/>
  <c r="Y47" i="1"/>
  <c r="X47" i="1"/>
  <c r="W47" i="1"/>
  <c r="V47" i="1"/>
  <c r="U47" i="1"/>
  <c r="T47" i="1"/>
  <c r="S47" i="1"/>
  <c r="R47" i="1"/>
  <c r="Q47" i="1"/>
  <c r="P47" i="1"/>
  <c r="O47" i="1"/>
  <c r="N47" i="1"/>
  <c r="M47" i="1"/>
  <c r="L47" i="1"/>
  <c r="K47" i="1"/>
  <c r="J47" i="1"/>
  <c r="I47" i="1"/>
  <c r="Y46" i="1"/>
  <c r="X46" i="1"/>
  <c r="W46" i="1"/>
  <c r="V46" i="1"/>
  <c r="U46" i="1"/>
  <c r="T46" i="1"/>
  <c r="S46" i="1"/>
  <c r="R46" i="1"/>
  <c r="Q46" i="1"/>
  <c r="P46" i="1"/>
  <c r="O46" i="1"/>
  <c r="N46" i="1"/>
  <c r="M46" i="1"/>
  <c r="L46" i="1"/>
  <c r="K46" i="1"/>
  <c r="J46" i="1"/>
  <c r="I46" i="1"/>
  <c r="Y44" i="1"/>
  <c r="X44" i="1"/>
  <c r="W44" i="1"/>
  <c r="V44" i="1"/>
  <c r="U44" i="1"/>
  <c r="T44" i="1"/>
  <c r="S44" i="1"/>
  <c r="R44" i="1"/>
  <c r="Q44" i="1"/>
  <c r="P44" i="1"/>
  <c r="O44" i="1"/>
  <c r="N44" i="1"/>
  <c r="M44" i="1"/>
  <c r="L44" i="1"/>
  <c r="K44" i="1"/>
  <c r="J44" i="1"/>
  <c r="I44" i="1"/>
  <c r="Y43" i="1"/>
  <c r="X43" i="1"/>
  <c r="W43" i="1"/>
  <c r="V43" i="1"/>
  <c r="U43" i="1"/>
  <c r="T43" i="1"/>
  <c r="S43" i="1"/>
  <c r="R43" i="1"/>
  <c r="Q43" i="1"/>
  <c r="P43" i="1"/>
  <c r="O43" i="1"/>
  <c r="N43" i="1"/>
  <c r="M43" i="1"/>
  <c r="L43" i="1"/>
  <c r="K43" i="1"/>
  <c r="J43" i="1"/>
  <c r="I43" i="1"/>
  <c r="Y42" i="1"/>
  <c r="X42" i="1"/>
  <c r="W42" i="1"/>
  <c r="V42" i="1"/>
  <c r="U42" i="1"/>
  <c r="T42" i="1"/>
  <c r="S42" i="1"/>
  <c r="R42" i="1"/>
  <c r="Q42" i="1"/>
  <c r="P42" i="1"/>
  <c r="O42" i="1"/>
  <c r="N42" i="1"/>
  <c r="M42" i="1"/>
  <c r="L42" i="1"/>
  <c r="K42" i="1"/>
  <c r="J42" i="1"/>
  <c r="I42" i="1"/>
  <c r="Y40" i="1"/>
  <c r="X40" i="1"/>
  <c r="W40" i="1"/>
  <c r="V40" i="1"/>
  <c r="U40" i="1"/>
  <c r="T40" i="1"/>
  <c r="S40" i="1"/>
  <c r="R40" i="1"/>
  <c r="Q40" i="1"/>
  <c r="P40" i="1"/>
  <c r="O40" i="1"/>
  <c r="N40" i="1"/>
  <c r="M40" i="1"/>
  <c r="L40" i="1"/>
  <c r="K40" i="1"/>
  <c r="J40" i="1"/>
  <c r="I40" i="1"/>
  <c r="Y38" i="1"/>
  <c r="X38" i="1"/>
  <c r="W38" i="1"/>
  <c r="V38" i="1"/>
  <c r="U38" i="1"/>
  <c r="T38" i="1"/>
  <c r="S38" i="1"/>
  <c r="R38" i="1"/>
  <c r="Q38" i="1"/>
  <c r="P38" i="1"/>
  <c r="O38" i="1"/>
  <c r="N38" i="1"/>
  <c r="M38" i="1"/>
  <c r="L38" i="1"/>
  <c r="K38" i="1"/>
  <c r="J38" i="1"/>
  <c r="I38" i="1"/>
  <c r="Y37" i="1"/>
  <c r="X37" i="1"/>
  <c r="W37" i="1"/>
  <c r="V37" i="1"/>
  <c r="U37" i="1"/>
  <c r="T37" i="1"/>
  <c r="S37" i="1"/>
  <c r="R37" i="1"/>
  <c r="Q37" i="1"/>
  <c r="P37" i="1"/>
  <c r="O37" i="1"/>
  <c r="N37" i="1"/>
  <c r="M37" i="1"/>
  <c r="L37" i="1"/>
  <c r="K37" i="1"/>
  <c r="J37" i="1"/>
  <c r="I37" i="1"/>
  <c r="Y36" i="1"/>
  <c r="X36" i="1"/>
  <c r="W36" i="1"/>
  <c r="V36" i="1"/>
  <c r="U36" i="1"/>
  <c r="T36" i="1"/>
  <c r="S36" i="1"/>
  <c r="R36" i="1"/>
  <c r="Q36" i="1"/>
  <c r="P36" i="1"/>
  <c r="O36" i="1"/>
  <c r="N36" i="1"/>
  <c r="M36" i="1"/>
  <c r="L36" i="1"/>
  <c r="K36" i="1"/>
  <c r="J36" i="1"/>
  <c r="I36" i="1"/>
  <c r="Y35" i="1"/>
  <c r="X35" i="1"/>
  <c r="W35" i="1"/>
  <c r="V35" i="1"/>
  <c r="U35" i="1"/>
  <c r="T35" i="1"/>
  <c r="S35" i="1"/>
  <c r="R35" i="1"/>
  <c r="Q35" i="1"/>
  <c r="P35" i="1"/>
  <c r="O35" i="1"/>
  <c r="N35" i="1"/>
  <c r="M35" i="1"/>
  <c r="L35" i="1"/>
  <c r="K35" i="1"/>
  <c r="J35" i="1"/>
  <c r="I35" i="1"/>
  <c r="Y34" i="1"/>
  <c r="X34" i="1"/>
  <c r="W34" i="1"/>
  <c r="V34" i="1"/>
  <c r="U34" i="1"/>
  <c r="T34" i="1"/>
  <c r="S34" i="1"/>
  <c r="R34" i="1"/>
  <c r="Q34" i="1"/>
  <c r="P34" i="1"/>
  <c r="O34" i="1"/>
  <c r="N34" i="1"/>
  <c r="M34" i="1"/>
  <c r="L34" i="1"/>
  <c r="K34" i="1"/>
  <c r="J34" i="1"/>
  <c r="I34" i="1"/>
  <c r="Y33" i="1"/>
  <c r="X33" i="1"/>
  <c r="W33" i="1"/>
  <c r="V33" i="1"/>
  <c r="U33" i="1"/>
  <c r="T33" i="1"/>
  <c r="S33" i="1"/>
  <c r="R33" i="1"/>
  <c r="Q33" i="1"/>
  <c r="P33" i="1"/>
  <c r="O33" i="1"/>
  <c r="N33" i="1"/>
  <c r="M33" i="1"/>
  <c r="L33" i="1"/>
  <c r="K33" i="1"/>
  <c r="J33" i="1"/>
  <c r="I33" i="1"/>
  <c r="Y32" i="1"/>
  <c r="X32" i="1"/>
  <c r="W32" i="1"/>
  <c r="V32" i="1"/>
  <c r="U32" i="1"/>
  <c r="T32" i="1"/>
  <c r="S32" i="1"/>
  <c r="R32" i="1"/>
  <c r="Q32" i="1"/>
  <c r="P32" i="1"/>
  <c r="O32" i="1"/>
  <c r="N32" i="1"/>
  <c r="M32" i="1"/>
  <c r="L32" i="1"/>
  <c r="K32" i="1"/>
  <c r="J32" i="1"/>
  <c r="I32" i="1"/>
  <c r="Y31" i="1"/>
  <c r="X31" i="1"/>
  <c r="W31" i="1"/>
  <c r="V31" i="1"/>
  <c r="U31" i="1"/>
  <c r="T31" i="1"/>
  <c r="S31" i="1"/>
  <c r="R31" i="1"/>
  <c r="Q31" i="1"/>
  <c r="P31" i="1"/>
  <c r="O31" i="1"/>
  <c r="N31" i="1"/>
  <c r="M31" i="1"/>
  <c r="L31" i="1"/>
  <c r="K31" i="1"/>
  <c r="J31" i="1"/>
  <c r="I31" i="1"/>
  <c r="Y30" i="1"/>
  <c r="X30" i="1"/>
  <c r="W30" i="1"/>
  <c r="V30" i="1"/>
  <c r="U30" i="1"/>
  <c r="T30" i="1"/>
  <c r="S30" i="1"/>
  <c r="R30" i="1"/>
  <c r="Q30" i="1"/>
  <c r="P30" i="1"/>
  <c r="O30" i="1"/>
  <c r="N30" i="1"/>
  <c r="M30" i="1"/>
  <c r="L30" i="1"/>
  <c r="K30" i="1"/>
  <c r="J30" i="1"/>
  <c r="I30" i="1"/>
  <c r="Y29" i="1"/>
  <c r="X29" i="1"/>
  <c r="W29" i="1"/>
  <c r="V29" i="1"/>
  <c r="U29" i="1"/>
  <c r="T29" i="1"/>
  <c r="S29" i="1"/>
  <c r="R29" i="1"/>
  <c r="Q29" i="1"/>
  <c r="P29" i="1"/>
  <c r="O29" i="1"/>
  <c r="N29" i="1"/>
  <c r="M29" i="1"/>
  <c r="L29" i="1"/>
  <c r="K29" i="1"/>
  <c r="J29" i="1"/>
  <c r="I29" i="1"/>
  <c r="Y28" i="1"/>
  <c r="X28" i="1"/>
  <c r="W28" i="1"/>
  <c r="V28" i="1"/>
  <c r="U28" i="1"/>
  <c r="T28" i="1"/>
  <c r="S28" i="1"/>
  <c r="R28" i="1"/>
  <c r="Q28" i="1"/>
  <c r="P28" i="1"/>
  <c r="O28" i="1"/>
  <c r="N28" i="1"/>
  <c r="M28" i="1"/>
  <c r="L28" i="1"/>
  <c r="K28" i="1"/>
  <c r="J28" i="1"/>
  <c r="I28" i="1"/>
  <c r="Y27" i="1"/>
  <c r="X27" i="1"/>
  <c r="W27" i="1"/>
  <c r="V27" i="1"/>
  <c r="U27" i="1"/>
  <c r="T27" i="1"/>
  <c r="S27" i="1"/>
  <c r="R27" i="1"/>
  <c r="Q27" i="1"/>
  <c r="P27" i="1"/>
  <c r="O27" i="1"/>
  <c r="N27" i="1"/>
  <c r="M27" i="1"/>
  <c r="L27" i="1"/>
  <c r="K27" i="1"/>
  <c r="J27" i="1"/>
  <c r="I27" i="1"/>
  <c r="Y26" i="1"/>
  <c r="X26" i="1"/>
  <c r="W26" i="1"/>
  <c r="V26" i="1"/>
  <c r="U26" i="1"/>
  <c r="T26" i="1"/>
  <c r="S26" i="1"/>
  <c r="R26" i="1"/>
  <c r="Q26" i="1"/>
  <c r="P26" i="1"/>
  <c r="O26" i="1"/>
  <c r="N26" i="1"/>
  <c r="M26" i="1"/>
  <c r="L26" i="1"/>
  <c r="K26" i="1"/>
  <c r="J26" i="1"/>
  <c r="I26" i="1"/>
  <c r="Y25" i="1"/>
  <c r="X25" i="1"/>
  <c r="W25" i="1"/>
  <c r="V25" i="1"/>
  <c r="U25" i="1"/>
  <c r="T25" i="1"/>
  <c r="S25" i="1"/>
  <c r="R25" i="1"/>
  <c r="Q25" i="1"/>
  <c r="P25" i="1"/>
  <c r="O25" i="1"/>
  <c r="N25" i="1"/>
  <c r="M25" i="1"/>
  <c r="L25" i="1"/>
  <c r="K25" i="1"/>
  <c r="J25" i="1"/>
  <c r="I25" i="1"/>
  <c r="Y24" i="1"/>
  <c r="X24" i="1"/>
  <c r="W24" i="1"/>
  <c r="V24" i="1"/>
  <c r="U24" i="1"/>
  <c r="T24" i="1"/>
  <c r="S24" i="1"/>
  <c r="R24" i="1"/>
  <c r="Q24" i="1"/>
  <c r="P24" i="1"/>
  <c r="O24" i="1"/>
  <c r="N24" i="1"/>
  <c r="M24" i="1"/>
  <c r="L24" i="1"/>
  <c r="K24" i="1"/>
  <c r="J24" i="1"/>
  <c r="I24" i="1"/>
  <c r="Y23" i="1"/>
  <c r="X23" i="1"/>
  <c r="W23" i="1"/>
  <c r="V23" i="1"/>
  <c r="U23" i="1"/>
  <c r="T23" i="1"/>
  <c r="S23" i="1"/>
  <c r="R23" i="1"/>
  <c r="Q23" i="1"/>
  <c r="P23" i="1"/>
  <c r="O23" i="1"/>
  <c r="N23" i="1"/>
  <c r="M23" i="1"/>
  <c r="L23" i="1"/>
  <c r="K23" i="1"/>
  <c r="J23" i="1"/>
  <c r="I23" i="1"/>
  <c r="Y22" i="1"/>
  <c r="X22" i="1"/>
  <c r="W22" i="1"/>
  <c r="V22" i="1"/>
  <c r="U22" i="1"/>
  <c r="T22" i="1"/>
  <c r="S22" i="1"/>
  <c r="R22" i="1"/>
  <c r="Q22" i="1"/>
  <c r="P22" i="1"/>
  <c r="O22" i="1"/>
  <c r="N22" i="1"/>
  <c r="M22" i="1"/>
  <c r="L22" i="1"/>
  <c r="K22" i="1"/>
  <c r="J22" i="1"/>
  <c r="I22" i="1"/>
  <c r="Y21" i="1"/>
  <c r="X21" i="1"/>
  <c r="W21" i="1"/>
  <c r="V21" i="1"/>
  <c r="U21" i="1"/>
  <c r="T21" i="1"/>
  <c r="S21" i="1"/>
  <c r="R21" i="1"/>
  <c r="Q21" i="1"/>
  <c r="P21" i="1"/>
  <c r="O21" i="1"/>
  <c r="N21" i="1"/>
  <c r="M21" i="1"/>
  <c r="L21" i="1"/>
  <c r="K21" i="1"/>
  <c r="J21" i="1"/>
  <c r="I21" i="1"/>
  <c r="Y20" i="1"/>
  <c r="X20" i="1"/>
  <c r="W20" i="1"/>
  <c r="V20" i="1"/>
  <c r="U20" i="1"/>
  <c r="T20" i="1"/>
  <c r="S20" i="1"/>
  <c r="R20" i="1"/>
  <c r="Q20" i="1"/>
  <c r="P20" i="1"/>
  <c r="O20" i="1"/>
  <c r="N20" i="1"/>
  <c r="M20" i="1"/>
  <c r="L20" i="1"/>
  <c r="K20" i="1"/>
  <c r="J20" i="1"/>
  <c r="I20" i="1"/>
  <c r="Y19" i="1"/>
  <c r="X19" i="1"/>
  <c r="W19" i="1"/>
  <c r="V19" i="1"/>
  <c r="U19" i="1"/>
  <c r="T19" i="1"/>
  <c r="S19" i="1"/>
  <c r="R19" i="1"/>
  <c r="Q19" i="1"/>
  <c r="P19" i="1"/>
  <c r="O19" i="1"/>
  <c r="N19" i="1"/>
  <c r="M19" i="1"/>
  <c r="L19" i="1"/>
  <c r="K19" i="1"/>
  <c r="J19" i="1"/>
  <c r="I19" i="1"/>
  <c r="Y18" i="1"/>
  <c r="X18" i="1"/>
  <c r="W18" i="1"/>
  <c r="V18" i="1"/>
  <c r="U18" i="1"/>
  <c r="T18" i="1"/>
  <c r="S18" i="1"/>
  <c r="R18" i="1"/>
  <c r="Q18" i="1"/>
  <c r="P18" i="1"/>
  <c r="O18" i="1"/>
  <c r="N18" i="1"/>
  <c r="M18" i="1"/>
  <c r="L18" i="1"/>
  <c r="K18" i="1"/>
  <c r="J18" i="1"/>
  <c r="I18" i="1"/>
  <c r="Y17" i="1"/>
  <c r="X17" i="1"/>
  <c r="W17" i="1"/>
  <c r="V17" i="1"/>
  <c r="U17" i="1"/>
  <c r="T17" i="1"/>
  <c r="S17" i="1"/>
  <c r="R17" i="1"/>
  <c r="Q17" i="1"/>
  <c r="P17" i="1"/>
  <c r="O17" i="1"/>
  <c r="N17" i="1"/>
  <c r="M17" i="1"/>
  <c r="L17" i="1"/>
  <c r="K17" i="1"/>
  <c r="J17" i="1"/>
  <c r="I17" i="1"/>
  <c r="Y16" i="1"/>
  <c r="X16" i="1"/>
  <c r="W16" i="1"/>
  <c r="V16" i="1"/>
  <c r="U16" i="1"/>
  <c r="T16" i="1"/>
  <c r="S16" i="1"/>
  <c r="R16" i="1"/>
  <c r="Q16" i="1"/>
  <c r="P16" i="1"/>
  <c r="O16" i="1"/>
  <c r="N16" i="1"/>
  <c r="M16" i="1"/>
  <c r="L16" i="1"/>
  <c r="K16" i="1"/>
  <c r="J16" i="1"/>
  <c r="I16" i="1"/>
  <c r="Y15" i="1"/>
  <c r="X15" i="1"/>
  <c r="W15" i="1"/>
  <c r="V15" i="1"/>
  <c r="U15" i="1"/>
  <c r="T15" i="1"/>
  <c r="S15" i="1"/>
  <c r="R15" i="1"/>
  <c r="Q15" i="1"/>
  <c r="P15" i="1"/>
  <c r="O15" i="1"/>
  <c r="N15" i="1"/>
  <c r="M15" i="1"/>
  <c r="L15" i="1"/>
  <c r="K15" i="1"/>
  <c r="J15" i="1"/>
  <c r="I15" i="1"/>
  <c r="Y14" i="1"/>
  <c r="X14" i="1"/>
  <c r="W14" i="1"/>
  <c r="V14" i="1"/>
  <c r="U14" i="1"/>
  <c r="T14" i="1"/>
  <c r="S14" i="1"/>
  <c r="R14" i="1"/>
  <c r="Q14" i="1"/>
  <c r="P14" i="1"/>
  <c r="O14" i="1"/>
  <c r="N14" i="1"/>
  <c r="M14" i="1"/>
  <c r="L14" i="1"/>
  <c r="K14" i="1"/>
  <c r="J14" i="1"/>
  <c r="I14" i="1"/>
  <c r="Y13" i="1"/>
  <c r="X13" i="1"/>
  <c r="W13" i="1"/>
  <c r="V13" i="1"/>
  <c r="U13" i="1"/>
  <c r="T13" i="1"/>
  <c r="S13" i="1"/>
  <c r="R13" i="1"/>
  <c r="Q13" i="1"/>
  <c r="P13" i="1"/>
  <c r="O13" i="1"/>
  <c r="N13" i="1"/>
  <c r="M13" i="1"/>
  <c r="L13" i="1"/>
  <c r="K13" i="1"/>
  <c r="J13" i="1"/>
  <c r="I13" i="1"/>
  <c r="Y12" i="1"/>
  <c r="X12" i="1"/>
  <c r="W12" i="1"/>
  <c r="V12" i="1"/>
  <c r="U12" i="1"/>
  <c r="T12" i="1"/>
  <c r="S12" i="1"/>
  <c r="R12" i="1"/>
  <c r="Q12" i="1"/>
  <c r="P12" i="1"/>
  <c r="O12" i="1"/>
  <c r="N12" i="1"/>
  <c r="M12" i="1"/>
  <c r="L12" i="1"/>
  <c r="K12" i="1"/>
  <c r="J12" i="1"/>
  <c r="I12" i="1"/>
  <c r="Y11" i="1"/>
  <c r="X11" i="1"/>
  <c r="W11" i="1"/>
  <c r="V11" i="1"/>
  <c r="U11" i="1"/>
  <c r="T11" i="1"/>
  <c r="S11" i="1"/>
  <c r="R11" i="1"/>
  <c r="Q11" i="1"/>
  <c r="P11" i="1"/>
  <c r="O11" i="1"/>
  <c r="N11" i="1"/>
  <c r="M11" i="1"/>
  <c r="L11" i="1"/>
  <c r="K11" i="1"/>
  <c r="J11" i="1"/>
  <c r="I11" i="1"/>
  <c r="Y10" i="1"/>
  <c r="X10" i="1"/>
  <c r="W10" i="1"/>
  <c r="V10" i="1"/>
  <c r="U10" i="1"/>
  <c r="T10" i="1"/>
  <c r="S10" i="1"/>
  <c r="R10" i="1"/>
  <c r="Q10" i="1"/>
  <c r="P10" i="1"/>
  <c r="O10" i="1"/>
  <c r="N10" i="1"/>
  <c r="M10" i="1"/>
  <c r="L10" i="1"/>
  <c r="K10" i="1"/>
  <c r="J10" i="1"/>
  <c r="I10" i="1"/>
  <c r="Y9" i="1"/>
  <c r="X9" i="1"/>
  <c r="W9" i="1"/>
  <c r="V9" i="1"/>
  <c r="U9" i="1"/>
  <c r="T9" i="1"/>
  <c r="S9" i="1"/>
  <c r="R9" i="1"/>
  <c r="Q9" i="1"/>
  <c r="P9" i="1"/>
  <c r="O9" i="1"/>
  <c r="N9" i="1"/>
  <c r="M9" i="1"/>
  <c r="L9" i="1"/>
  <c r="K9" i="1"/>
  <c r="J9" i="1"/>
  <c r="I9" i="1"/>
  <c r="Y8" i="1"/>
  <c r="X8" i="1"/>
  <c r="W8" i="1"/>
  <c r="V8" i="1"/>
  <c r="U8" i="1"/>
  <c r="T8" i="1"/>
  <c r="S8" i="1"/>
  <c r="R8" i="1"/>
  <c r="Q8" i="1"/>
  <c r="P8" i="1"/>
  <c r="O8" i="1"/>
  <c r="N8" i="1"/>
  <c r="M8" i="1"/>
  <c r="L8" i="1"/>
  <c r="K8" i="1"/>
  <c r="J8" i="1"/>
  <c r="I8" i="1"/>
  <c r="K51" i="1" l="1"/>
  <c r="O51" i="1"/>
  <c r="S51" i="1"/>
  <c r="W51" i="1"/>
  <c r="N39" i="1"/>
  <c r="V39" i="1"/>
  <c r="V107" i="1" s="1"/>
  <c r="K39" i="1"/>
  <c r="S39" i="1"/>
  <c r="S107" i="1" s="1"/>
  <c r="J39" i="1"/>
  <c r="R39" i="1"/>
  <c r="O39" i="1"/>
  <c r="W39" i="1"/>
  <c r="L51" i="1"/>
  <c r="P51" i="1"/>
  <c r="T51" i="1"/>
  <c r="X51" i="1"/>
  <c r="X107" i="1" s="1"/>
  <c r="L39" i="1"/>
  <c r="T39" i="1"/>
  <c r="X39" i="1"/>
  <c r="P39" i="1"/>
  <c r="I39" i="1"/>
  <c r="M39" i="1"/>
  <c r="Q39" i="1"/>
  <c r="U39" i="1"/>
  <c r="U107" i="1" s="1"/>
  <c r="Y39" i="1"/>
  <c r="J51" i="1"/>
  <c r="J107" i="1" s="1"/>
  <c r="N51" i="1"/>
  <c r="N107" i="1" s="1"/>
  <c r="R51" i="1"/>
  <c r="R107" i="1" s="1"/>
  <c r="V51" i="1"/>
  <c r="I51" i="1"/>
  <c r="M51" i="1"/>
  <c r="Q51" i="1"/>
  <c r="Q107" i="1" s="1"/>
  <c r="U51" i="1"/>
  <c r="Y51" i="1"/>
  <c r="Y107" i="1" s="1"/>
  <c r="K107" i="1"/>
  <c r="W107" i="1"/>
  <c r="I107" i="1"/>
  <c r="M107" i="1" l="1"/>
  <c r="O107" i="1"/>
  <c r="T107" i="1"/>
  <c r="P107" i="1"/>
  <c r="L107" i="1"/>
</calcChain>
</file>

<file path=xl/sharedStrings.xml><?xml version="1.0" encoding="utf-8"?>
<sst xmlns="http://schemas.openxmlformats.org/spreadsheetml/2006/main" count="747" uniqueCount="320">
  <si>
    <t xml:space="preserve">Iraq Camp Master List and Population Flow - Jul 2019 </t>
  </si>
  <si>
    <t>*</t>
  </si>
  <si>
    <t xml:space="preserve">Figure taken from last reported month </t>
  </si>
  <si>
    <t>The difference in total no. of families in each camp results not only from new arrivals, departures but also from newly married cases, and changes in family composition due to births or deaths.</t>
  </si>
  <si>
    <t xml:space="preserve">Camp Information </t>
  </si>
  <si>
    <t xml:space="preserve">Population Overview </t>
  </si>
  <si>
    <t>Population Flow</t>
  </si>
  <si>
    <t>Plots</t>
  </si>
  <si>
    <t>Demographics</t>
  </si>
  <si>
    <t xml:space="preserve">Snr. </t>
  </si>
  <si>
    <t>Month</t>
  </si>
  <si>
    <t>Governorate</t>
  </si>
  <si>
    <t>District</t>
  </si>
  <si>
    <t>Camp name</t>
  </si>
  <si>
    <t xml:space="preserve"> </t>
  </si>
  <si>
    <t>SSID</t>
  </si>
  <si>
    <t>Total no of families</t>
  </si>
  <si>
    <t>Total no of individuals</t>
  </si>
  <si>
    <t>Total no of Females</t>
  </si>
  <si>
    <t>Total no of Males</t>
  </si>
  <si>
    <t>Total no of newly arrived families</t>
  </si>
  <si>
    <r>
      <t xml:space="preserve">Total no of newly arrived </t>
    </r>
    <r>
      <rPr>
        <b/>
        <sz val="8"/>
        <color theme="0"/>
        <rFont val="Arial"/>
        <family val="2"/>
      </rPr>
      <t>individuals</t>
    </r>
  </si>
  <si>
    <t>Total no of newly arrived families in secondary displacement</t>
  </si>
  <si>
    <r>
      <t xml:space="preserve">Total no of newly arrived </t>
    </r>
    <r>
      <rPr>
        <b/>
        <sz val="8"/>
        <color theme="0"/>
        <rFont val="Arial"/>
        <family val="2"/>
      </rPr>
      <t>individuals</t>
    </r>
    <r>
      <rPr>
        <sz val="8"/>
        <color theme="0"/>
        <rFont val="Arial"/>
        <family val="2"/>
      </rPr>
      <t xml:space="preserve"> in secondary displacement</t>
    </r>
  </si>
  <si>
    <t xml:space="preserve">Total no of families that left the camp </t>
  </si>
  <si>
    <r>
      <t xml:space="preserve">Total no of </t>
    </r>
    <r>
      <rPr>
        <b/>
        <sz val="8"/>
        <color theme="0"/>
        <rFont val="Arial"/>
        <family val="2"/>
      </rPr>
      <t>individuals</t>
    </r>
    <r>
      <rPr>
        <sz val="8"/>
        <color theme="0"/>
        <rFont val="Arial"/>
        <family val="2"/>
      </rPr>
      <t xml:space="preserve"> that left the camp </t>
    </r>
  </si>
  <si>
    <t>Total no of occupied plots</t>
  </si>
  <si>
    <t>Total no of uninhabited plots with concrete slabs</t>
  </si>
  <si>
    <t>Total no of uninhabited plots with concrete slabs and tents</t>
  </si>
  <si>
    <t>Total no of uninhabited plots with caravan/ RHU</t>
  </si>
  <si>
    <t>Total no of children</t>
  </si>
  <si>
    <t>Total no of adults</t>
  </si>
  <si>
    <t xml:space="preserve">Total no of elderly </t>
  </si>
  <si>
    <t>July</t>
  </si>
  <si>
    <t>Anbar</t>
  </si>
  <si>
    <t>Falluja</t>
  </si>
  <si>
    <t>Amriyat Fallujah Camp</t>
  </si>
  <si>
    <t>Al Abrar (AAF33)</t>
  </si>
  <si>
    <t>IQ0102-0019-033</t>
  </si>
  <si>
    <t>Al Anbar (AAF27)</t>
  </si>
  <si>
    <t>IQ0102-0019-027</t>
  </si>
  <si>
    <t>Al Bashayir camp (AAF23)</t>
  </si>
  <si>
    <t>IQ0102-0019-025</t>
  </si>
  <si>
    <t>Al Fallujah 1 (AAF17)</t>
  </si>
  <si>
    <t>IQ0102-0019-017</t>
  </si>
  <si>
    <t>Al Najat (AAF25)</t>
  </si>
  <si>
    <t>IQ0102-0019-024</t>
  </si>
  <si>
    <t>Al Rayan (AAF31)</t>
  </si>
  <si>
    <t>IQ0102-0019-031</t>
  </si>
  <si>
    <t>Al Shahuda al Ashwaii (AAF32)</t>
  </si>
  <si>
    <t>IQ0102-0019-032</t>
  </si>
  <si>
    <t>Al-Abaydh camp (AAF10)</t>
  </si>
  <si>
    <t>IQ0102-0019-010</t>
  </si>
  <si>
    <t>Al-Amal Al-manshood 1 MoDM camp (AAF05)</t>
  </si>
  <si>
    <t>IQ0102-0019-005</t>
  </si>
  <si>
    <t>Al-Hijaj camp (AAF04)</t>
  </si>
  <si>
    <t>IQ0102-0019-004</t>
  </si>
  <si>
    <t>Al-Ikhowa (AAF03)</t>
  </si>
  <si>
    <t>IQ0102-0019-003</t>
  </si>
  <si>
    <t>Al-Mateen (AAF19)</t>
  </si>
  <si>
    <t>IQ0102-0019-019</t>
  </si>
  <si>
    <t>Al-Nasir Camp (AAF01)</t>
  </si>
  <si>
    <t>IQ0102-0019-001</t>
  </si>
  <si>
    <t>Al-Sa'ada camp (AAF08)</t>
  </si>
  <si>
    <t>IQ0102-0019-008</t>
  </si>
  <si>
    <t>Al-Salam Camp (AAF02)</t>
  </si>
  <si>
    <t>IQ0102-0019-002</t>
  </si>
  <si>
    <t>Al-Simood / Ssumud (AAF24)</t>
  </si>
  <si>
    <t>IQ0102-0019-023</t>
  </si>
  <si>
    <t>Alta'aki (AAF30)</t>
  </si>
  <si>
    <t>IQ0102-0019-030</t>
  </si>
  <si>
    <t>Al-Tahadi (AAF26)</t>
  </si>
  <si>
    <t>IQ0102-0019-026</t>
  </si>
  <si>
    <t>Al-Tahrir (Al Khanjar) (AAF18)</t>
  </si>
  <si>
    <t>IQ0102-0019-018</t>
  </si>
  <si>
    <t>Amal Manshood 2 (AAF12)</t>
  </si>
  <si>
    <t>IQ0102-0019-012</t>
  </si>
  <si>
    <t>Amriyat Al-Fallujah semi-perminant / UNHCR Halls (Al Qa'at) (AAF07)</t>
  </si>
  <si>
    <t>IQ0102-0019-007</t>
  </si>
  <si>
    <t>Baghdad (AAF15)</t>
  </si>
  <si>
    <t>IQ0102-0019-015</t>
  </si>
  <si>
    <t>Caravan 1 camp (AAF11)</t>
  </si>
  <si>
    <t>IQ0102-0019-011</t>
  </si>
  <si>
    <t>Caravans 2 (AAF13)</t>
  </si>
  <si>
    <t>IQ0102-0019-013</t>
  </si>
  <si>
    <t>Fallujah 10 (AAF21)</t>
  </si>
  <si>
    <t>IQ0102-0019-021</t>
  </si>
  <si>
    <t>Fallujah 9 (AAF20)</t>
  </si>
  <si>
    <t>IQ0102-0019-020</t>
  </si>
  <si>
    <t>Iraq Camp (AAF14)</t>
  </si>
  <si>
    <t>IQ0102-0019-014</t>
  </si>
  <si>
    <t>Kiram Al Fallujah Camp (AAF16)</t>
  </si>
  <si>
    <t>IQ0102-0019-016</t>
  </si>
  <si>
    <t>Sabe Sanabul camp (AAF09)</t>
  </si>
  <si>
    <t>IQ0102-0019-009</t>
  </si>
  <si>
    <t>Um Alqura (AAF6)</t>
  </si>
  <si>
    <t>IQ0102-0019-006</t>
  </si>
  <si>
    <t>Zoba'a camp (AAF22)</t>
  </si>
  <si>
    <t>IQ0102-0019-022</t>
  </si>
  <si>
    <t>Total AAF</t>
  </si>
  <si>
    <t>Ramadi</t>
  </si>
  <si>
    <t xml:space="preserve">Habbaniya Tourist City </t>
  </si>
  <si>
    <t>Al-Hijra - HTC</t>
  </si>
  <si>
    <t>IQ0102-0033-001</t>
  </si>
  <si>
    <t>Al-Smuod Camp - HTC</t>
  </si>
  <si>
    <t>IQ0102-0033-015</t>
  </si>
  <si>
    <t>Consolidated to Al Tahrer 1</t>
  </si>
  <si>
    <t>Fallujah camp 1 - HTC</t>
  </si>
  <si>
    <t>IQ0102-0033-009</t>
  </si>
  <si>
    <t>Fallujah camp 5 - HTC</t>
  </si>
  <si>
    <t>IQ0102-0033-013</t>
  </si>
  <si>
    <t>Fallujah camp 7 - HTC</t>
  </si>
  <si>
    <t>IQ0102-0033-016</t>
  </si>
  <si>
    <t>Fallujah camp 8 - HTC</t>
  </si>
  <si>
    <t>IQ0102-0033-014</t>
  </si>
  <si>
    <t>Al Tahrer 1</t>
  </si>
  <si>
    <t>IQ0102-0033-003</t>
  </si>
  <si>
    <t>Al Tahrer 2</t>
  </si>
  <si>
    <t>IQ0102-0033-004</t>
  </si>
  <si>
    <t>Al Tahrer Central</t>
  </si>
  <si>
    <t>IQ0102-0033-002</t>
  </si>
  <si>
    <t>Al-Qasir 4 - RHU Camp B</t>
  </si>
  <si>
    <t>IQ0102-0033-006</t>
  </si>
  <si>
    <t>Al-Qasir RHU Camp A</t>
  </si>
  <si>
    <t>IQ0102-0033-005</t>
  </si>
  <si>
    <t>Total HTC</t>
  </si>
  <si>
    <t>Baghdad</t>
  </si>
  <si>
    <t>Mada'in</t>
  </si>
  <si>
    <t>Al-Nabi Younis</t>
  </si>
  <si>
    <t>IQ0707-0001</t>
  </si>
  <si>
    <t>Abu Ghraib</t>
  </si>
  <si>
    <t>Al-Ahel</t>
  </si>
  <si>
    <t>IQ0701-0002</t>
  </si>
  <si>
    <t>Resafa</t>
  </si>
  <si>
    <t>Zayona</t>
  </si>
  <si>
    <t>IQ0707-0043</t>
  </si>
  <si>
    <t>Mahmoudiya</t>
  </si>
  <si>
    <t>Latifiya 1</t>
  </si>
  <si>
    <t>IQ0706-0004</t>
  </si>
  <si>
    <t>Latifiya 2</t>
  </si>
  <si>
    <t>IQ0706-0003</t>
  </si>
  <si>
    <t>Dahuk</t>
  </si>
  <si>
    <t>Sumel</t>
  </si>
  <si>
    <t>Bajet Kandala</t>
  </si>
  <si>
    <t>IQ0803-0001</t>
  </si>
  <si>
    <t>Zakho</t>
  </si>
  <si>
    <t>Berseve 1</t>
  </si>
  <si>
    <t>IQ0804-0001</t>
  </si>
  <si>
    <t>Berseve 2</t>
  </si>
  <si>
    <t>IQ0804-0002</t>
  </si>
  <si>
    <t>Chamishku</t>
  </si>
  <si>
    <t>IQ0804-0003</t>
  </si>
  <si>
    <t>IQ0804-0290</t>
  </si>
  <si>
    <t>Amedi</t>
  </si>
  <si>
    <t>Dawadia</t>
  </si>
  <si>
    <t>IQ0801-0001</t>
  </si>
  <si>
    <t>Kabarto 2</t>
  </si>
  <si>
    <t>IQ0803-0003</t>
  </si>
  <si>
    <t>Khanke</t>
  </si>
  <si>
    <t>IQ0803-0005</t>
  </si>
  <si>
    <t>Mamilian</t>
  </si>
  <si>
    <t>IQ1501-0002</t>
  </si>
  <si>
    <t>Rwanga Community</t>
  </si>
  <si>
    <t>IQ0803-0004</t>
  </si>
  <si>
    <t>Shariya</t>
  </si>
  <si>
    <t>IQ0803-0006</t>
  </si>
  <si>
    <t>Kabarto 1</t>
  </si>
  <si>
    <t>IQ0803-0002</t>
  </si>
  <si>
    <t>Diyala</t>
  </si>
  <si>
    <t>Khanaqin</t>
  </si>
  <si>
    <t>Al-Wand 1</t>
  </si>
  <si>
    <t>IQ1004-0003</t>
  </si>
  <si>
    <t>Al-Wand 2</t>
  </si>
  <si>
    <t>IQ1004-0004</t>
  </si>
  <si>
    <t>Ba'quba</t>
  </si>
  <si>
    <t>Muskar Saad Camp*</t>
  </si>
  <si>
    <t>IQ1002-0007</t>
  </si>
  <si>
    <t>Erbil</t>
  </si>
  <si>
    <t>Baharka</t>
  </si>
  <si>
    <t>IQ1102-0001</t>
  </si>
  <si>
    <t>Makhmur</t>
  </si>
  <si>
    <t>Debaga 1</t>
  </si>
  <si>
    <t>IQ1107-0007</t>
  </si>
  <si>
    <t>Harshm</t>
  </si>
  <si>
    <t>IQ1102-0002</t>
  </si>
  <si>
    <t>Kerbala</t>
  </si>
  <si>
    <t>Hindiya</t>
  </si>
  <si>
    <t>Al-Kawthar Camp</t>
  </si>
  <si>
    <t>IQ1203-0001</t>
  </si>
  <si>
    <t>Kirkuk</t>
  </si>
  <si>
    <t>Laylan 2</t>
  </si>
  <si>
    <t>IQ1302-0008</t>
  </si>
  <si>
    <t>Daquq</t>
  </si>
  <si>
    <t>Yahyawa</t>
  </si>
  <si>
    <t>IQ1302-0002</t>
  </si>
  <si>
    <t>Laylan IDP</t>
  </si>
  <si>
    <t>IQ1302-0001</t>
  </si>
  <si>
    <t>Ninewa</t>
  </si>
  <si>
    <t>Shikhan</t>
  </si>
  <si>
    <t>Essian</t>
  </si>
  <si>
    <t>IQ1506-0001</t>
  </si>
  <si>
    <t>Garmawa</t>
  </si>
  <si>
    <t>IQ1509-0001</t>
  </si>
  <si>
    <t>Mosul</t>
  </si>
  <si>
    <t>Haj Ali</t>
  </si>
  <si>
    <t>IQ1505-0008</t>
  </si>
  <si>
    <t>Hamam Al Alil 2</t>
  </si>
  <si>
    <t>IQ1505-0015</t>
  </si>
  <si>
    <t>Hamdaniya</t>
  </si>
  <si>
    <t>Hasansham U2</t>
  </si>
  <si>
    <t>IQ1503-0024</t>
  </si>
  <si>
    <t>Hasansham U3</t>
  </si>
  <si>
    <t>IQ1503-0030</t>
  </si>
  <si>
    <t>Khazer M1</t>
  </si>
  <si>
    <t>IQ1503-0010</t>
  </si>
  <si>
    <t>Mamrashan</t>
  </si>
  <si>
    <t>IQ1506-0003</t>
  </si>
  <si>
    <t>Qayyarah Airstrip</t>
  </si>
  <si>
    <t>IQ1505-0007</t>
  </si>
  <si>
    <t>Qayyarah-Jad'ah 1 &amp; 2</t>
  </si>
  <si>
    <t>IQ1505-0010-001</t>
  </si>
  <si>
    <t>N/A</t>
  </si>
  <si>
    <t>Qayyarah-Jad'ah 3</t>
  </si>
  <si>
    <t>IQ1505-0010-002</t>
  </si>
  <si>
    <t>Qayyarah-Jad'ah 4</t>
  </si>
  <si>
    <t>IQ1505-0010-003</t>
  </si>
  <si>
    <t>Qayyarah-Jad'ah 5</t>
  </si>
  <si>
    <t>IQ1505-0010-004</t>
  </si>
  <si>
    <t>Qayyarah-Jad'ah 6</t>
  </si>
  <si>
    <t>IQ1505-0010-005</t>
  </si>
  <si>
    <t>Sheikhan</t>
  </si>
  <si>
    <t>IQ1506-0002</t>
  </si>
  <si>
    <t>As Salamyiah 2</t>
  </si>
  <si>
    <t>IQ1503-0027-002</t>
  </si>
  <si>
    <t>As Salamyiah 1</t>
  </si>
  <si>
    <t>IQ1503-0027-001</t>
  </si>
  <si>
    <t>Hamam Al Alil 1</t>
  </si>
  <si>
    <t>IQ1505-0014</t>
  </si>
  <si>
    <t>As Salamyiah Nimrud</t>
  </si>
  <si>
    <t>IQ1503-0036</t>
  </si>
  <si>
    <t>Salah al-Din</t>
  </si>
  <si>
    <t>Tikrit</t>
  </si>
  <si>
    <t>Al-Alam 1</t>
  </si>
  <si>
    <t>IQ1808-0002-001</t>
  </si>
  <si>
    <t>Shirqat</t>
  </si>
  <si>
    <t>Basateen Al Sheuokh</t>
  </si>
  <si>
    <t>IQ1509-0007</t>
  </si>
  <si>
    <t>Al Qadiseya complex building</t>
  </si>
  <si>
    <t>IQ1808-0072</t>
  </si>
  <si>
    <t>Al Karamah</t>
  </si>
  <si>
    <t>IQ1808-0014-002</t>
  </si>
  <si>
    <t>Sulaymaniyah</t>
  </si>
  <si>
    <t>Kalar</t>
  </si>
  <si>
    <t>Qoratu</t>
  </si>
  <si>
    <t>IQ1004-0011</t>
  </si>
  <si>
    <t>Tazade</t>
  </si>
  <si>
    <t>IQ0505-0002</t>
  </si>
  <si>
    <t>Sulaymaniya</t>
  </si>
  <si>
    <t>Arbat IDP</t>
  </si>
  <si>
    <t>IQ0510-0001</t>
  </si>
  <si>
    <t>Dokan</t>
  </si>
  <si>
    <t>Surdesh</t>
  </si>
  <si>
    <t>IQ0503-0006</t>
  </si>
  <si>
    <t>Ashti IDP</t>
  </si>
  <si>
    <t>IQ0510-0002</t>
  </si>
  <si>
    <t xml:space="preserve">Total </t>
  </si>
  <si>
    <t xml:space="preserve">Informal Sites Information </t>
  </si>
  <si>
    <t>Name</t>
  </si>
  <si>
    <t xml:space="preserve">Type </t>
  </si>
  <si>
    <t>January</t>
  </si>
  <si>
    <t>Shams CC*</t>
  </si>
  <si>
    <t>Collective Centre</t>
  </si>
  <si>
    <t>IQ0701-0202</t>
  </si>
  <si>
    <t>Missan</t>
  </si>
  <si>
    <t>Amara</t>
  </si>
  <si>
    <t>Al Hay al Jamei</t>
  </si>
  <si>
    <t>IQ1402-0017</t>
  </si>
  <si>
    <t>Basrah</t>
  </si>
  <si>
    <t>Basra Modern IDP camp</t>
  </si>
  <si>
    <t>Qadissiya</t>
  </si>
  <si>
    <t>Diwaniya</t>
  </si>
  <si>
    <t>Al Zaytoon compound</t>
  </si>
  <si>
    <t>IQ0402-0040</t>
  </si>
  <si>
    <t>March</t>
  </si>
  <si>
    <t>Karkh</t>
  </si>
  <si>
    <t>Zarqa' AL-Yammah school*</t>
  </si>
  <si>
    <t>IQ0704-0034</t>
  </si>
  <si>
    <t>Salah AL-Din AL-Ayobi Mosque *</t>
  </si>
  <si>
    <t>IQ0704-0110</t>
  </si>
  <si>
    <t>Al-Mancyha Village*</t>
  </si>
  <si>
    <t>IQ0705-0019</t>
  </si>
  <si>
    <t>Al-Rasheed Hospital Settlement *</t>
  </si>
  <si>
    <t>IQ0707-0047</t>
  </si>
  <si>
    <t>April</t>
  </si>
  <si>
    <t>Kilo 07 complex*</t>
  </si>
  <si>
    <t>Eyes of Missan</t>
  </si>
  <si>
    <t>IQ1402-0001</t>
  </si>
  <si>
    <t>Ahil AlRamadi sector (BzBz 2)</t>
  </si>
  <si>
    <t>IQ0102-0002-005</t>
  </si>
  <si>
    <t>Al Bojar sector (BzBz 14)</t>
  </si>
  <si>
    <t>IQ0102-0002-004</t>
  </si>
  <si>
    <t>Albu Jwad (BzBz 13)</t>
  </si>
  <si>
    <t>Al-Khamseen (BzBz 11)</t>
  </si>
  <si>
    <t>IQ0102-0002-012</t>
  </si>
  <si>
    <t>Al-Moelha (BzBz 7)</t>
  </si>
  <si>
    <t>IQ0102-0002-015</t>
  </si>
  <si>
    <t>Boslimans sector (BzBz 10)</t>
  </si>
  <si>
    <t>IQ0102-0002-014</t>
  </si>
  <si>
    <t>Sector 1 (BzBz 3)</t>
  </si>
  <si>
    <t>IQ0102-0002-011</t>
  </si>
  <si>
    <t>Sector 2 (BzBz 4)</t>
  </si>
  <si>
    <t>IQ0102-0002-010</t>
  </si>
  <si>
    <t>Sector 3 (BzBz 8)</t>
  </si>
  <si>
    <t>IQ0102-0002-009</t>
  </si>
  <si>
    <t>Sector 4 (BzBz 9)</t>
  </si>
  <si>
    <t>IQ0102-0002-008</t>
  </si>
  <si>
    <t>Darkar</t>
  </si>
  <si>
    <t>June</t>
  </si>
  <si>
    <t>The individual data from Jeddah camps is excluded this month also as the partner is currently doing new camp sweep – a final number of households/ individuals will be presented next round.</t>
  </si>
  <si>
    <t>Closed/ Consolidated camps in 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</si>
</sst>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5" x14ac:knownFonts="1">
    <font>
      <sz val="11"/>
      <color theme="1"/>
      <name val="Calibri"/>
      <family val="2"/>
      <scheme val="minor"/>
    </font>
    <font>
      <sz val="11"/>
      <color theme="1"/>
      <name val="Calibri"/>
      <family val="2"/>
      <scheme val="minor"/>
    </font>
    <font>
      <sz val="11"/>
      <color theme="1"/>
      <name val="Arial Narrow"/>
      <family val="2"/>
    </font>
    <font>
      <sz val="9"/>
      <color theme="1"/>
      <name val="Arial"/>
      <family val="2"/>
    </font>
    <font>
      <sz val="8"/>
      <color theme="1"/>
      <name val="Arial Narrow"/>
      <family val="2"/>
    </font>
    <font>
      <sz val="9"/>
      <color theme="1"/>
      <name val="Arial Narrow"/>
      <family val="2"/>
    </font>
    <font>
      <sz val="18"/>
      <color rgb="FF2A87C8"/>
      <name val="Arial"/>
      <family val="2"/>
    </font>
    <font>
      <b/>
      <sz val="9"/>
      <color theme="0"/>
      <name val="Arial"/>
      <family val="2"/>
    </font>
    <font>
      <sz val="8"/>
      <color theme="0"/>
      <name val="Arial"/>
      <family val="2"/>
    </font>
    <font>
      <b/>
      <sz val="8"/>
      <color theme="0"/>
      <name val="Arial"/>
      <family val="2"/>
    </font>
    <font>
      <b/>
      <sz val="8"/>
      <color theme="1"/>
      <name val="Arial"/>
      <family val="2"/>
    </font>
    <font>
      <sz val="8"/>
      <color theme="1"/>
      <name val="Arial"/>
      <family val="2"/>
    </font>
    <font>
      <b/>
      <sz val="12"/>
      <color rgb="FF2A87C8"/>
      <name val="Arial"/>
      <family val="2"/>
    </font>
    <font>
      <sz val="8"/>
      <color theme="1"/>
      <name val="Calibri"/>
      <family val="2"/>
      <scheme val="minor"/>
    </font>
    <font>
      <b/>
      <sz val="9"/>
      <color theme="1"/>
      <name val="Arial"/>
      <family val="2"/>
    </font>
  </fonts>
  <fills count="8">
    <fill>
      <patternFill patternType="none"/>
    </fill>
    <fill>
      <patternFill patternType="gray125"/>
    </fill>
    <fill>
      <patternFill patternType="solid">
        <fgColor theme="0"/>
        <bgColor indexed="64"/>
      </patternFill>
    </fill>
    <fill>
      <patternFill patternType="darkGrid">
        <fgColor auto="1"/>
      </patternFill>
    </fill>
    <fill>
      <patternFill patternType="solid">
        <fgColor rgb="FF545456"/>
        <bgColor indexed="64"/>
      </patternFill>
    </fill>
    <fill>
      <patternFill patternType="solid">
        <fgColor rgb="FF2A87C8"/>
        <bgColor indexed="64"/>
      </patternFill>
    </fill>
    <fill>
      <patternFill patternType="gray125">
        <fgColor theme="3" tint="0.59996337778862885"/>
        <bgColor indexed="65"/>
      </patternFill>
    </fill>
    <fill>
      <patternFill patternType="solid">
        <fgColor indexed="65"/>
        <bgColor theme="0"/>
      </patternFill>
    </fill>
  </fills>
  <borders count="3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diagonal/>
    </border>
    <border>
      <left style="thin">
        <color theme="0" tint="-0.34998626667073579"/>
      </left>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medium">
        <color indexed="64"/>
      </right>
      <top style="medium">
        <color theme="0"/>
      </top>
      <bottom style="medium">
        <color theme="0"/>
      </bottom>
      <diagonal/>
    </border>
    <border>
      <left/>
      <right style="medium">
        <color indexed="64"/>
      </right>
      <top style="medium">
        <color theme="0"/>
      </top>
      <bottom style="medium">
        <color theme="0"/>
      </bottom>
      <diagonal/>
    </border>
    <border>
      <left style="thin">
        <color theme="0" tint="-0.34998626667073579"/>
      </left>
      <right style="thin">
        <color theme="0" tint="-0.34998626667073579"/>
      </right>
      <top style="medium">
        <color theme="0"/>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bottom>
      <diagonal/>
    </border>
    <border>
      <left style="medium">
        <color theme="0"/>
      </left>
      <right style="medium">
        <color indexed="64"/>
      </right>
      <top style="medium">
        <color theme="0"/>
      </top>
      <bottom style="medium">
        <color theme="0"/>
      </bottom>
      <diagonal/>
    </border>
    <border>
      <left style="thin">
        <color theme="0" tint="-0.34998626667073579"/>
      </left>
      <right style="thin">
        <color theme="0" tint="-0.34998626667073579"/>
      </right>
      <top style="thin">
        <color theme="0" tint="-0.34998626667073579"/>
      </top>
      <bottom style="medium">
        <color indexed="64"/>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
      <left/>
      <right style="medium">
        <color rgb="FF2A87C8"/>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medium">
        <color indexed="64"/>
      </right>
      <top style="thin">
        <color theme="0" tint="-0.34998626667073579"/>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2" fillId="2" borderId="0" xfId="0" applyFont="1" applyFill="1" applyBorder="1"/>
    <xf numFmtId="0" fontId="2" fillId="2" borderId="0" xfId="0" applyFont="1" applyFill="1" applyBorder="1" applyAlignment="1">
      <alignment horizontal="center" vertical="center"/>
    </xf>
    <xf numFmtId="0" fontId="3" fillId="3" borderId="1" xfId="0" applyFont="1" applyFill="1" applyBorder="1"/>
    <xf numFmtId="0" fontId="4" fillId="2" borderId="0" xfId="0" applyFont="1" applyFill="1" applyBorder="1"/>
    <xf numFmtId="0" fontId="5" fillId="2" borderId="0" xfId="0" applyFont="1" applyFill="1" applyBorder="1"/>
    <xf numFmtId="0" fontId="6" fillId="2" borderId="0" xfId="0" applyFont="1" applyFill="1"/>
    <xf numFmtId="0" fontId="5" fillId="2" borderId="0" xfId="0" applyFont="1" applyFill="1" applyBorder="1" applyAlignment="1">
      <alignment horizontal="center" vertical="center"/>
    </xf>
    <xf numFmtId="0" fontId="4" fillId="2" borderId="0" xfId="0" applyFont="1" applyFill="1" applyBorder="1" applyAlignment="1">
      <alignment vertical="center"/>
    </xf>
    <xf numFmtId="0" fontId="2" fillId="2" borderId="0" xfId="0" applyFont="1" applyFill="1" applyBorder="1" applyAlignment="1">
      <alignment vertical="top" wrapText="1"/>
    </xf>
    <xf numFmtId="0" fontId="2" fillId="2" borderId="2" xfId="0" applyFont="1" applyFill="1" applyBorder="1" applyAlignment="1">
      <alignment vertical="top"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0" fillId="0" borderId="9" xfId="0" applyFont="1" applyBorder="1" applyAlignment="1">
      <alignment vertical="center"/>
    </xf>
    <xf numFmtId="0" fontId="11" fillId="0" borderId="10" xfId="0" applyFont="1" applyFill="1" applyBorder="1"/>
    <xf numFmtId="0" fontId="11" fillId="0" borderId="11" xfId="0" applyFont="1" applyFill="1" applyBorder="1"/>
    <xf numFmtId="0" fontId="11" fillId="6" borderId="11" xfId="0" applyFont="1" applyFill="1" applyBorder="1"/>
    <xf numFmtId="0" fontId="11" fillId="0" borderId="13" xfId="0" applyFont="1" applyFill="1" applyBorder="1"/>
    <xf numFmtId="0" fontId="11" fillId="0" borderId="1" xfId="0" applyFont="1" applyFill="1" applyBorder="1"/>
    <xf numFmtId="0" fontId="11" fillId="0" borderId="14" xfId="0" applyFont="1" applyFill="1" applyBorder="1"/>
    <xf numFmtId="0" fontId="10" fillId="0" borderId="15" xfId="0" applyFont="1" applyBorder="1" applyAlignment="1">
      <alignment vertical="center"/>
    </xf>
    <xf numFmtId="0" fontId="11" fillId="6" borderId="1" xfId="0" applyFont="1" applyFill="1" applyBorder="1"/>
    <xf numFmtId="0" fontId="11" fillId="0" borderId="17" xfId="0" applyFont="1" applyFill="1" applyBorder="1"/>
    <xf numFmtId="3" fontId="12" fillId="0" borderId="0" xfId="0" applyNumberFormat="1" applyFont="1"/>
    <xf numFmtId="0" fontId="9" fillId="4" borderId="19" xfId="0" applyFont="1" applyFill="1" applyBorder="1" applyAlignment="1"/>
    <xf numFmtId="0" fontId="9" fillId="4" borderId="4" xfId="0" applyFont="1" applyFill="1" applyBorder="1" applyAlignment="1"/>
    <xf numFmtId="0" fontId="9" fillId="4" borderId="3" xfId="0" applyFont="1" applyFill="1" applyBorder="1" applyAlignment="1"/>
    <xf numFmtId="0" fontId="9" fillId="4" borderId="20" xfId="0" applyFont="1" applyFill="1" applyBorder="1" applyAlignment="1"/>
    <xf numFmtId="0" fontId="2" fillId="0" borderId="0" xfId="0" applyFont="1" applyFill="1" applyBorder="1"/>
    <xf numFmtId="0" fontId="3" fillId="3" borderId="22" xfId="0" applyFont="1" applyFill="1" applyBorder="1"/>
    <xf numFmtId="0" fontId="3" fillId="3" borderId="10" xfId="0" applyFont="1" applyFill="1" applyBorder="1"/>
    <xf numFmtId="0" fontId="9" fillId="4" borderId="24" xfId="0" applyFont="1" applyFill="1" applyBorder="1" applyAlignment="1"/>
    <xf numFmtId="0" fontId="13" fillId="0" borderId="0" xfId="0" applyFont="1"/>
    <xf numFmtId="0" fontId="11" fillId="7" borderId="1" xfId="0" applyFont="1" applyFill="1" applyBorder="1"/>
    <xf numFmtId="0" fontId="11" fillId="0" borderId="0" xfId="0" applyFont="1" applyFill="1" applyBorder="1"/>
    <xf numFmtId="0" fontId="11" fillId="0" borderId="25" xfId="0" applyFont="1" applyFill="1" applyBorder="1"/>
    <xf numFmtId="0" fontId="11" fillId="6" borderId="25" xfId="0" applyFont="1" applyFill="1" applyBorder="1"/>
    <xf numFmtId="0" fontId="11" fillId="0" borderId="7" xfId="0" applyFont="1" applyFill="1" applyBorder="1"/>
    <xf numFmtId="165" fontId="2" fillId="2" borderId="0" xfId="1" applyNumberFormat="1" applyFont="1" applyFill="1" applyBorder="1"/>
    <xf numFmtId="165" fontId="9" fillId="4" borderId="0" xfId="1" applyNumberFormat="1" applyFont="1" applyFill="1" applyBorder="1" applyAlignment="1">
      <alignment horizontal="right"/>
    </xf>
    <xf numFmtId="165" fontId="9" fillId="4" borderId="26" xfId="1" applyNumberFormat="1" applyFont="1" applyFill="1" applyBorder="1" applyAlignment="1">
      <alignment horizontal="right"/>
    </xf>
    <xf numFmtId="165" fontId="9" fillId="4" borderId="27" xfId="1" applyNumberFormat="1" applyFont="1" applyFill="1" applyBorder="1" applyAlignment="1">
      <alignment horizontal="right"/>
    </xf>
    <xf numFmtId="165" fontId="2" fillId="0" borderId="0" xfId="1" applyNumberFormat="1" applyFont="1" applyFill="1" applyBorder="1"/>
    <xf numFmtId="9" fontId="2" fillId="2" borderId="0" xfId="2" applyFont="1" applyFill="1" applyBorder="1"/>
    <xf numFmtId="0" fontId="8" fillId="5" borderId="28" xfId="0" applyFont="1" applyFill="1" applyBorder="1" applyAlignment="1">
      <alignment horizontal="left" vertical="top" wrapText="1"/>
    </xf>
    <xf numFmtId="0" fontId="8" fillId="5" borderId="7" xfId="0" applyFont="1" applyFill="1" applyBorder="1" applyAlignment="1">
      <alignment horizontal="left" vertical="top" wrapText="1"/>
    </xf>
    <xf numFmtId="165" fontId="2" fillId="2" borderId="0" xfId="0" applyNumberFormat="1" applyFont="1" applyFill="1" applyBorder="1"/>
    <xf numFmtId="0" fontId="14" fillId="0" borderId="9" xfId="0" applyFont="1" applyBorder="1"/>
    <xf numFmtId="0" fontId="3" fillId="0" borderId="29" xfId="0" applyFont="1" applyBorder="1"/>
    <xf numFmtId="0" fontId="3" fillId="0" borderId="11" xfId="0" applyFont="1" applyBorder="1"/>
    <xf numFmtId="0" fontId="3" fillId="0" borderId="12" xfId="0" applyFont="1" applyBorder="1"/>
    <xf numFmtId="0" fontId="3" fillId="0" borderId="30" xfId="0" applyFont="1" applyBorder="1"/>
    <xf numFmtId="0" fontId="14" fillId="0" borderId="15" xfId="0" applyFont="1" applyBorder="1"/>
    <xf numFmtId="0" fontId="3" fillId="0" borderId="31" xfId="0" applyFont="1" applyBorder="1"/>
    <xf numFmtId="0" fontId="3" fillId="0" borderId="1" xfId="0" applyFont="1" applyBorder="1"/>
    <xf numFmtId="0" fontId="3" fillId="0" borderId="17" xfId="0" applyFont="1" applyFill="1" applyBorder="1"/>
    <xf numFmtId="0" fontId="3" fillId="0" borderId="32" xfId="0" applyFont="1" applyBorder="1"/>
    <xf numFmtId="0" fontId="3" fillId="0" borderId="17" xfId="0" applyFont="1" applyBorder="1"/>
    <xf numFmtId="0" fontId="3" fillId="0" borderId="1" xfId="0" applyFont="1" applyFill="1" applyBorder="1"/>
    <xf numFmtId="0" fontId="3" fillId="0" borderId="25" xfId="0" applyFont="1" applyFill="1" applyBorder="1"/>
    <xf numFmtId="0" fontId="7" fillId="4" borderId="26" xfId="0" applyFont="1" applyFill="1" applyBorder="1" applyAlignment="1">
      <alignment horizontal="right"/>
    </xf>
    <xf numFmtId="0" fontId="7" fillId="4" borderId="27" xfId="0" applyFont="1" applyFill="1" applyBorder="1" applyAlignment="1">
      <alignment horizontal="right"/>
    </xf>
    <xf numFmtId="0" fontId="2" fillId="0" borderId="0" xfId="0" applyFont="1" applyBorder="1"/>
    <xf numFmtId="0" fontId="2" fillId="0" borderId="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3" xfId="0" applyFont="1" applyFill="1" applyBorder="1" applyAlignment="1">
      <alignment horizontal="center" vertical="center"/>
    </xf>
    <xf numFmtId="0" fontId="7" fillId="4" borderId="4" xfId="0" applyFont="1" applyFill="1" applyBorder="1" applyAlignment="1">
      <alignment horizontal="center"/>
    </xf>
    <xf numFmtId="0" fontId="7" fillId="4" borderId="5" xfId="0" applyFont="1" applyFill="1" applyBorder="1" applyAlignment="1">
      <alignment horizontal="center"/>
    </xf>
    <xf numFmtId="0" fontId="7" fillId="4" borderId="3" xfId="0" applyFont="1" applyFill="1" applyBorder="1" applyAlignment="1">
      <alignment horizontal="center"/>
    </xf>
    <xf numFmtId="0" fontId="4" fillId="2" borderId="0" xfId="0" applyFont="1" applyFill="1"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center" wrapText="1"/>
    </xf>
  </cellXfs>
  <cellStyles count="3">
    <cellStyle name="Comma" xfId="1" builtinId="3"/>
    <cellStyle name="Normal" xfId="0" builtinId="0"/>
    <cellStyle name="Percent" xfId="2" builtinId="5"/>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244685</xdr:colOff>
      <xdr:row>0</xdr:row>
      <xdr:rowOff>161992</xdr:rowOff>
    </xdr:from>
    <xdr:to>
      <xdr:col>5</xdr:col>
      <xdr:colOff>445367</xdr:colOff>
      <xdr:row>4</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44685" y="161992"/>
          <a:ext cx="2414927" cy="7905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mp%20Master%20List%20and%20Population%20Flow%20-%20all%20versions%20-%20English%20-%202019-08-06-07-14-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 Master List and Populat..."/>
      <sheetName val="Camp Master List and Popula (2"/>
      <sheetName val="Sheet1"/>
      <sheetName val="INFORMAL"/>
    </sheetNames>
    <sheetDataSet>
      <sheetData sheetId="0"/>
      <sheetData sheetId="1">
        <row r="2">
          <cell r="J2" t="str">
            <v>Rwanga Community</v>
          </cell>
          <cell r="L2" t="str">
            <v>0</v>
          </cell>
          <cell r="M2" t="str">
            <v>BRHA</v>
          </cell>
          <cell r="O2" t="str">
            <v>No</v>
          </cell>
          <cell r="P2">
            <v>2620</v>
          </cell>
          <cell r="Q2">
            <v>14260</v>
          </cell>
          <cell r="R2">
            <v>7475</v>
          </cell>
          <cell r="S2">
            <v>6785</v>
          </cell>
          <cell r="T2">
            <v>6088</v>
          </cell>
          <cell r="U2">
            <v>7499</v>
          </cell>
          <cell r="V2">
            <v>673</v>
          </cell>
          <cell r="W2">
            <v>14260</v>
          </cell>
          <cell r="X2">
            <v>5</v>
          </cell>
          <cell r="Y2">
            <v>14</v>
          </cell>
          <cell r="Z2">
            <v>0</v>
          </cell>
          <cell r="AA2">
            <v>0</v>
          </cell>
          <cell r="AB2">
            <v>7</v>
          </cell>
          <cell r="AC2">
            <v>36</v>
          </cell>
          <cell r="AD2">
            <v>3004</v>
          </cell>
          <cell r="AE2">
            <v>0</v>
          </cell>
          <cell r="AF2">
            <v>0</v>
          </cell>
          <cell r="AG2">
            <v>0</v>
          </cell>
        </row>
        <row r="3">
          <cell r="J3" t="str">
            <v>Berseve 1</v>
          </cell>
          <cell r="M3" t="str">
            <v>BRHA</v>
          </cell>
          <cell r="O3" t="str">
            <v>No</v>
          </cell>
          <cell r="P3">
            <v>1242</v>
          </cell>
          <cell r="Q3">
            <v>7599</v>
          </cell>
          <cell r="R3">
            <v>3894</v>
          </cell>
          <cell r="S3">
            <v>3705</v>
          </cell>
          <cell r="T3">
            <v>3549</v>
          </cell>
          <cell r="U3">
            <v>3738</v>
          </cell>
          <cell r="V3">
            <v>312</v>
          </cell>
          <cell r="W3">
            <v>7599</v>
          </cell>
          <cell r="X3">
            <v>0</v>
          </cell>
          <cell r="Y3">
            <v>0</v>
          </cell>
          <cell r="Z3">
            <v>0</v>
          </cell>
          <cell r="AA3">
            <v>0</v>
          </cell>
          <cell r="AB3">
            <v>45</v>
          </cell>
          <cell r="AC3">
            <v>217</v>
          </cell>
          <cell r="AD3">
            <v>1848</v>
          </cell>
          <cell r="AE3">
            <v>651</v>
          </cell>
          <cell r="AF3">
            <v>0</v>
          </cell>
          <cell r="AG3">
            <v>0</v>
          </cell>
        </row>
        <row r="4">
          <cell r="J4" t="str">
            <v>Shariya</v>
          </cell>
          <cell r="M4" t="str">
            <v>BRHA</v>
          </cell>
          <cell r="O4" t="str">
            <v>No</v>
          </cell>
          <cell r="P4">
            <v>3084</v>
          </cell>
          <cell r="Q4">
            <v>16614</v>
          </cell>
          <cell r="R4">
            <v>8532</v>
          </cell>
          <cell r="S4">
            <v>8082</v>
          </cell>
          <cell r="T4">
            <v>7781</v>
          </cell>
          <cell r="U4">
            <v>8145</v>
          </cell>
          <cell r="V4">
            <v>688</v>
          </cell>
          <cell r="W4">
            <v>16614</v>
          </cell>
          <cell r="X4">
            <v>11</v>
          </cell>
          <cell r="Y4">
            <v>33</v>
          </cell>
          <cell r="Z4">
            <v>0</v>
          </cell>
          <cell r="AA4">
            <v>0</v>
          </cell>
          <cell r="AB4">
            <v>12</v>
          </cell>
          <cell r="AC4">
            <v>54</v>
          </cell>
          <cell r="AD4">
            <v>3970</v>
          </cell>
          <cell r="AE4">
            <v>0</v>
          </cell>
          <cell r="AF4">
            <v>30</v>
          </cell>
          <cell r="AG4">
            <v>0</v>
          </cell>
        </row>
        <row r="5">
          <cell r="J5" t="str">
            <v>Chamishku</v>
          </cell>
          <cell r="M5" t="str">
            <v>BRHA</v>
          </cell>
          <cell r="O5" t="str">
            <v>No</v>
          </cell>
          <cell r="P5">
            <v>5046</v>
          </cell>
          <cell r="Q5">
            <v>26975</v>
          </cell>
          <cell r="R5">
            <v>13851</v>
          </cell>
          <cell r="S5">
            <v>13124</v>
          </cell>
          <cell r="T5">
            <v>11642</v>
          </cell>
          <cell r="U5">
            <v>14011</v>
          </cell>
          <cell r="V5">
            <v>1322</v>
          </cell>
          <cell r="W5">
            <v>26975</v>
          </cell>
          <cell r="X5">
            <v>4</v>
          </cell>
          <cell r="Y5">
            <v>13</v>
          </cell>
          <cell r="Z5">
            <v>0</v>
          </cell>
          <cell r="AA5">
            <v>0</v>
          </cell>
          <cell r="AB5">
            <v>20</v>
          </cell>
          <cell r="AC5">
            <v>129</v>
          </cell>
          <cell r="AD5">
            <v>5000</v>
          </cell>
          <cell r="AE5">
            <v>0</v>
          </cell>
          <cell r="AF5">
            <v>0</v>
          </cell>
          <cell r="AG5">
            <v>0</v>
          </cell>
        </row>
        <row r="6">
          <cell r="J6" t="str">
            <v>Kabarto 2</v>
          </cell>
          <cell r="M6" t="str">
            <v>BRHA</v>
          </cell>
          <cell r="O6" t="str">
            <v>No</v>
          </cell>
          <cell r="P6">
            <v>2639</v>
          </cell>
          <cell r="Q6">
            <v>13806</v>
          </cell>
          <cell r="R6">
            <v>7109</v>
          </cell>
          <cell r="S6">
            <v>6697</v>
          </cell>
          <cell r="T6">
            <v>6463</v>
          </cell>
          <cell r="U6">
            <v>6710</v>
          </cell>
          <cell r="V6">
            <v>633</v>
          </cell>
          <cell r="W6">
            <v>13806</v>
          </cell>
          <cell r="X6">
            <v>4</v>
          </cell>
          <cell r="Y6">
            <v>16</v>
          </cell>
          <cell r="Z6">
            <v>0</v>
          </cell>
          <cell r="AA6">
            <v>0</v>
          </cell>
          <cell r="AB6">
            <v>7</v>
          </cell>
          <cell r="AC6">
            <v>22</v>
          </cell>
          <cell r="AD6">
            <v>3000</v>
          </cell>
          <cell r="AE6">
            <v>0</v>
          </cell>
          <cell r="AF6">
            <v>0</v>
          </cell>
          <cell r="AG6">
            <v>0</v>
          </cell>
        </row>
        <row r="7">
          <cell r="J7" t="str">
            <v>Bajet Kandala</v>
          </cell>
          <cell r="M7" t="str">
            <v>BRHA</v>
          </cell>
          <cell r="O7" t="str">
            <v>No</v>
          </cell>
          <cell r="P7">
            <v>2044</v>
          </cell>
          <cell r="Q7">
            <v>10577</v>
          </cell>
          <cell r="R7">
            <v>5432</v>
          </cell>
          <cell r="S7">
            <v>5145</v>
          </cell>
          <cell r="T7">
            <v>4895</v>
          </cell>
          <cell r="U7">
            <v>5162</v>
          </cell>
          <cell r="V7">
            <v>520</v>
          </cell>
          <cell r="W7">
            <v>10577</v>
          </cell>
          <cell r="X7">
            <v>1</v>
          </cell>
          <cell r="Y7">
            <v>9</v>
          </cell>
          <cell r="Z7">
            <v>0</v>
          </cell>
          <cell r="AA7">
            <v>0</v>
          </cell>
          <cell r="AB7">
            <v>2</v>
          </cell>
          <cell r="AC7">
            <v>14</v>
          </cell>
          <cell r="AD7">
            <v>1522</v>
          </cell>
          <cell r="AE7">
            <v>0</v>
          </cell>
          <cell r="AF7">
            <v>0</v>
          </cell>
          <cell r="AG7">
            <v>0</v>
          </cell>
        </row>
        <row r="8">
          <cell r="J8" t="str">
            <v>Kabarto 1</v>
          </cell>
          <cell r="M8" t="str">
            <v>BRHA</v>
          </cell>
          <cell r="O8" t="str">
            <v>No</v>
          </cell>
          <cell r="P8">
            <v>2585</v>
          </cell>
          <cell r="Q8">
            <v>13592</v>
          </cell>
          <cell r="R8">
            <v>6953</v>
          </cell>
          <cell r="S8">
            <v>6639</v>
          </cell>
          <cell r="T8">
            <v>6568</v>
          </cell>
          <cell r="U8">
            <v>6470</v>
          </cell>
          <cell r="V8">
            <v>554</v>
          </cell>
          <cell r="W8">
            <v>13592</v>
          </cell>
          <cell r="X8">
            <v>16</v>
          </cell>
          <cell r="Y8">
            <v>72</v>
          </cell>
          <cell r="Z8">
            <v>0</v>
          </cell>
          <cell r="AA8">
            <v>0</v>
          </cell>
          <cell r="AB8">
            <v>14</v>
          </cell>
          <cell r="AC8">
            <v>90</v>
          </cell>
          <cell r="AD8">
            <v>3000</v>
          </cell>
          <cell r="AE8">
            <v>0</v>
          </cell>
          <cell r="AF8">
            <v>0</v>
          </cell>
          <cell r="AG8">
            <v>0</v>
          </cell>
        </row>
        <row r="9">
          <cell r="J9" t="str">
            <v>Garmawa</v>
          </cell>
          <cell r="M9" t="str">
            <v>BRHA</v>
          </cell>
          <cell r="O9" t="str">
            <v>No</v>
          </cell>
          <cell r="P9">
            <v>78</v>
          </cell>
          <cell r="Q9">
            <v>444</v>
          </cell>
          <cell r="R9">
            <v>213</v>
          </cell>
          <cell r="S9">
            <v>231</v>
          </cell>
          <cell r="T9">
            <v>280</v>
          </cell>
          <cell r="U9">
            <v>153</v>
          </cell>
          <cell r="V9">
            <v>11</v>
          </cell>
          <cell r="W9">
            <v>444</v>
          </cell>
          <cell r="X9">
            <v>0</v>
          </cell>
          <cell r="Z9">
            <v>0</v>
          </cell>
          <cell r="AB9">
            <v>0</v>
          </cell>
          <cell r="AD9">
            <v>112</v>
          </cell>
          <cell r="AE9">
            <v>1084</v>
          </cell>
          <cell r="AF9">
            <v>1196</v>
          </cell>
          <cell r="AG9">
            <v>0</v>
          </cell>
        </row>
        <row r="10">
          <cell r="J10" t="str">
            <v>Berseve 2</v>
          </cell>
          <cell r="L10" t="str">
            <v>دهوك-زاخو-ناحية دةركار</v>
          </cell>
          <cell r="M10" t="str">
            <v>BRHA</v>
          </cell>
          <cell r="O10" t="str">
            <v>No</v>
          </cell>
          <cell r="P10">
            <v>1747</v>
          </cell>
          <cell r="Q10">
            <v>8860</v>
          </cell>
          <cell r="R10">
            <v>4539</v>
          </cell>
          <cell r="S10">
            <v>4321</v>
          </cell>
          <cell r="T10">
            <v>4367</v>
          </cell>
          <cell r="U10">
            <v>4148</v>
          </cell>
          <cell r="V10">
            <v>345</v>
          </cell>
          <cell r="W10">
            <v>8860</v>
          </cell>
          <cell r="X10">
            <v>0</v>
          </cell>
          <cell r="Y10">
            <v>0</v>
          </cell>
          <cell r="Z10">
            <v>0</v>
          </cell>
          <cell r="AA10">
            <v>0</v>
          </cell>
          <cell r="AB10">
            <v>3</v>
          </cell>
          <cell r="AC10">
            <v>9</v>
          </cell>
          <cell r="AD10">
            <v>1820</v>
          </cell>
          <cell r="AE10">
            <v>0</v>
          </cell>
          <cell r="AF10">
            <v>0</v>
          </cell>
          <cell r="AG10">
            <v>0</v>
          </cell>
        </row>
        <row r="11">
          <cell r="J11" t="str">
            <v>Essian</v>
          </cell>
          <cell r="M11" t="str">
            <v>BRHA</v>
          </cell>
          <cell r="O11" t="str">
            <v>No</v>
          </cell>
          <cell r="P11">
            <v>2762</v>
          </cell>
          <cell r="Q11">
            <v>14994</v>
          </cell>
          <cell r="R11">
            <v>7412</v>
          </cell>
          <cell r="S11">
            <v>7582</v>
          </cell>
          <cell r="T11">
            <v>6857</v>
          </cell>
          <cell r="U11">
            <v>7499</v>
          </cell>
          <cell r="V11">
            <v>638</v>
          </cell>
          <cell r="W11">
            <v>14994</v>
          </cell>
          <cell r="X11">
            <v>5</v>
          </cell>
          <cell r="Y11">
            <v>10</v>
          </cell>
          <cell r="Z11">
            <v>0</v>
          </cell>
          <cell r="AA11">
            <v>0</v>
          </cell>
          <cell r="AB11">
            <v>8</v>
          </cell>
          <cell r="AC11">
            <v>26</v>
          </cell>
          <cell r="AD11">
            <v>3003</v>
          </cell>
          <cell r="AE11">
            <v>0</v>
          </cell>
          <cell r="AF11">
            <v>0</v>
          </cell>
          <cell r="AG11">
            <v>0</v>
          </cell>
        </row>
        <row r="12">
          <cell r="J12" t="str">
            <v>Sheikhan</v>
          </cell>
          <cell r="M12" t="str">
            <v>BRHA</v>
          </cell>
          <cell r="O12" t="str">
            <v>No</v>
          </cell>
          <cell r="P12">
            <v>844</v>
          </cell>
          <cell r="Q12">
            <v>4323</v>
          </cell>
          <cell r="R12">
            <v>2156</v>
          </cell>
          <cell r="S12">
            <v>2167</v>
          </cell>
          <cell r="T12">
            <v>1972</v>
          </cell>
          <cell r="U12">
            <v>2155</v>
          </cell>
          <cell r="V12">
            <v>196</v>
          </cell>
          <cell r="W12">
            <v>4323</v>
          </cell>
          <cell r="X12">
            <v>5</v>
          </cell>
          <cell r="Y12">
            <v>16</v>
          </cell>
          <cell r="Z12">
            <v>0</v>
          </cell>
          <cell r="AA12">
            <v>0</v>
          </cell>
          <cell r="AB12">
            <v>8</v>
          </cell>
          <cell r="AC12">
            <v>44</v>
          </cell>
          <cell r="AD12">
            <v>1004</v>
          </cell>
          <cell r="AE12">
            <v>0</v>
          </cell>
          <cell r="AF12">
            <v>0</v>
          </cell>
          <cell r="AG12">
            <v>0</v>
          </cell>
        </row>
        <row r="13">
          <cell r="J13" t="str">
            <v>Khanke</v>
          </cell>
          <cell r="M13" t="str">
            <v>BRHA</v>
          </cell>
          <cell r="O13" t="str">
            <v>No</v>
          </cell>
          <cell r="P13">
            <v>2813</v>
          </cell>
          <cell r="Q13">
            <v>16208</v>
          </cell>
          <cell r="R13">
            <v>8190</v>
          </cell>
          <cell r="S13">
            <v>8018</v>
          </cell>
          <cell r="T13">
            <v>7283</v>
          </cell>
          <cell r="U13">
            <v>8213</v>
          </cell>
          <cell r="V13">
            <v>712</v>
          </cell>
          <cell r="W13">
            <v>16208</v>
          </cell>
          <cell r="X13">
            <v>16</v>
          </cell>
          <cell r="Y13">
            <v>57</v>
          </cell>
          <cell r="Z13">
            <v>1</v>
          </cell>
          <cell r="AA13">
            <v>2</v>
          </cell>
          <cell r="AB13">
            <v>23</v>
          </cell>
          <cell r="AC13">
            <v>112</v>
          </cell>
          <cell r="AD13">
            <v>3120</v>
          </cell>
          <cell r="AE13">
            <v>0</v>
          </cell>
          <cell r="AF13">
            <v>0</v>
          </cell>
          <cell r="AG13">
            <v>0</v>
          </cell>
        </row>
        <row r="14">
          <cell r="J14" t="str">
            <v>Basateen Al sheuokh</v>
          </cell>
          <cell r="K14" t="str">
            <v>Basateen Alsheuokh Camp</v>
          </cell>
          <cell r="M14" t="str">
            <v>COAFISR</v>
          </cell>
          <cell r="O14" t="str">
            <v>No</v>
          </cell>
          <cell r="P14">
            <v>294</v>
          </cell>
          <cell r="Q14">
            <v>1485</v>
          </cell>
          <cell r="R14">
            <v>722</v>
          </cell>
          <cell r="S14">
            <v>763</v>
          </cell>
          <cell r="T14">
            <v>873</v>
          </cell>
          <cell r="U14">
            <v>570</v>
          </cell>
          <cell r="V14">
            <v>42</v>
          </cell>
          <cell r="W14">
            <v>1485</v>
          </cell>
          <cell r="X14">
            <v>0</v>
          </cell>
          <cell r="Y14">
            <v>0</v>
          </cell>
          <cell r="Z14">
            <v>0</v>
          </cell>
          <cell r="AA14">
            <v>0</v>
          </cell>
          <cell r="AB14">
            <v>1</v>
          </cell>
          <cell r="AC14">
            <v>5</v>
          </cell>
          <cell r="AD14">
            <v>357</v>
          </cell>
          <cell r="AE14">
            <v>221</v>
          </cell>
          <cell r="AF14">
            <v>193</v>
          </cell>
          <cell r="AG14">
            <v>0</v>
          </cell>
        </row>
        <row r="15">
          <cell r="J15" t="str">
            <v>Mamilian</v>
          </cell>
          <cell r="M15" t="str">
            <v>BRHA</v>
          </cell>
          <cell r="O15" t="str">
            <v>No</v>
          </cell>
          <cell r="P15">
            <v>199</v>
          </cell>
          <cell r="Q15">
            <v>1005</v>
          </cell>
          <cell r="R15">
            <v>525</v>
          </cell>
          <cell r="S15">
            <v>480</v>
          </cell>
          <cell r="T15">
            <v>516</v>
          </cell>
          <cell r="U15">
            <v>441</v>
          </cell>
          <cell r="V15">
            <v>48</v>
          </cell>
          <cell r="W15">
            <v>1005</v>
          </cell>
          <cell r="X15">
            <v>0</v>
          </cell>
          <cell r="Y15">
            <v>0</v>
          </cell>
          <cell r="Z15">
            <v>0</v>
          </cell>
          <cell r="AA15">
            <v>0</v>
          </cell>
          <cell r="AB15">
            <v>6</v>
          </cell>
          <cell r="AC15">
            <v>31</v>
          </cell>
          <cell r="AD15">
            <v>410</v>
          </cell>
          <cell r="AE15">
            <v>2590</v>
          </cell>
          <cell r="AF15">
            <v>0</v>
          </cell>
          <cell r="AG15">
            <v>0</v>
          </cell>
        </row>
        <row r="16">
          <cell r="J16" t="str">
            <v>Qoratu</v>
          </cell>
          <cell r="K16" t="str">
            <v>Qratu</v>
          </cell>
          <cell r="M16" t="str">
            <v>YAO</v>
          </cell>
          <cell r="O16" t="str">
            <v>No</v>
          </cell>
          <cell r="P16">
            <v>215</v>
          </cell>
          <cell r="Q16">
            <v>1001</v>
          </cell>
          <cell r="R16">
            <v>487</v>
          </cell>
          <cell r="S16">
            <v>514</v>
          </cell>
          <cell r="T16">
            <v>566</v>
          </cell>
          <cell r="U16">
            <v>403</v>
          </cell>
          <cell r="V16">
            <v>32</v>
          </cell>
          <cell r="W16">
            <v>1001</v>
          </cell>
          <cell r="X16">
            <v>1</v>
          </cell>
          <cell r="Y16">
            <v>2</v>
          </cell>
          <cell r="Z16">
            <v>1</v>
          </cell>
          <cell r="AA16">
            <v>2</v>
          </cell>
          <cell r="AB16">
            <v>21</v>
          </cell>
          <cell r="AC16">
            <v>90</v>
          </cell>
          <cell r="AD16">
            <v>347</v>
          </cell>
          <cell r="AE16">
            <v>181</v>
          </cell>
          <cell r="AF16">
            <v>0</v>
          </cell>
          <cell r="AG16">
            <v>0</v>
          </cell>
        </row>
        <row r="17">
          <cell r="J17" t="str">
            <v>Tazade</v>
          </cell>
          <cell r="M17" t="str">
            <v>YAO</v>
          </cell>
          <cell r="O17" t="str">
            <v>No</v>
          </cell>
          <cell r="P17">
            <v>293</v>
          </cell>
          <cell r="Q17">
            <v>1359</v>
          </cell>
          <cell r="R17">
            <v>724</v>
          </cell>
          <cell r="S17">
            <v>635</v>
          </cell>
          <cell r="T17">
            <v>740</v>
          </cell>
          <cell r="U17">
            <v>577</v>
          </cell>
          <cell r="V17">
            <v>42</v>
          </cell>
          <cell r="W17">
            <v>1359</v>
          </cell>
          <cell r="X17">
            <v>0</v>
          </cell>
          <cell r="Y17">
            <v>0</v>
          </cell>
          <cell r="Z17">
            <v>0</v>
          </cell>
          <cell r="AA17">
            <v>0</v>
          </cell>
          <cell r="AB17">
            <v>14</v>
          </cell>
          <cell r="AC17">
            <v>71</v>
          </cell>
          <cell r="AD17">
            <v>970</v>
          </cell>
          <cell r="AE17">
            <v>0</v>
          </cell>
          <cell r="AF17">
            <v>0</v>
          </cell>
          <cell r="AG17">
            <v>613</v>
          </cell>
        </row>
        <row r="18">
          <cell r="J18" t="str">
            <v>Al-Alam 1</v>
          </cell>
          <cell r="M18" t="str">
            <v>DRC</v>
          </cell>
          <cell r="O18" t="str">
            <v>No</v>
          </cell>
          <cell r="P18">
            <v>272</v>
          </cell>
          <cell r="Q18">
            <v>1485</v>
          </cell>
          <cell r="R18">
            <v>803</v>
          </cell>
          <cell r="S18">
            <v>682</v>
          </cell>
          <cell r="T18">
            <v>891</v>
          </cell>
          <cell r="U18">
            <v>546</v>
          </cell>
          <cell r="V18">
            <v>48</v>
          </cell>
          <cell r="W18">
            <v>1485</v>
          </cell>
          <cell r="X18">
            <v>0</v>
          </cell>
          <cell r="Y18">
            <v>0</v>
          </cell>
          <cell r="Z18">
            <v>0</v>
          </cell>
          <cell r="AA18">
            <v>0</v>
          </cell>
          <cell r="AB18">
            <v>3</v>
          </cell>
          <cell r="AC18">
            <v>12</v>
          </cell>
          <cell r="AD18">
            <v>352</v>
          </cell>
          <cell r="AE18">
            <v>148</v>
          </cell>
          <cell r="AF18">
            <v>0</v>
          </cell>
          <cell r="AG18">
            <v>0</v>
          </cell>
        </row>
        <row r="19">
          <cell r="J19" t="str">
            <v>Al-Hijra - HTC</v>
          </cell>
          <cell r="M19" t="str">
            <v>DRC</v>
          </cell>
          <cell r="O19" t="str">
            <v>Yes</v>
          </cell>
        </row>
        <row r="20">
          <cell r="J20" t="str">
            <v>Fallujah camp 1 - HTC</v>
          </cell>
          <cell r="M20" t="str">
            <v>DRC</v>
          </cell>
          <cell r="O20" t="str">
            <v>Yes</v>
          </cell>
        </row>
        <row r="21">
          <cell r="J21" t="str">
            <v>Fallujah camp 5 - HTC</v>
          </cell>
          <cell r="M21" t="str">
            <v>DRC</v>
          </cell>
          <cell r="O21" t="str">
            <v>No</v>
          </cell>
          <cell r="P21">
            <v>66</v>
          </cell>
          <cell r="Q21">
            <v>290</v>
          </cell>
          <cell r="R21">
            <v>151</v>
          </cell>
          <cell r="S21">
            <v>139</v>
          </cell>
          <cell r="T21">
            <v>160</v>
          </cell>
          <cell r="U21">
            <v>122</v>
          </cell>
          <cell r="V21">
            <v>8</v>
          </cell>
          <cell r="W21">
            <v>290</v>
          </cell>
          <cell r="X21">
            <v>0</v>
          </cell>
          <cell r="Y21">
            <v>0</v>
          </cell>
          <cell r="Z21">
            <v>0</v>
          </cell>
          <cell r="AA21">
            <v>0</v>
          </cell>
          <cell r="AB21">
            <v>19</v>
          </cell>
          <cell r="AC21">
            <v>88</v>
          </cell>
          <cell r="AD21">
            <v>80</v>
          </cell>
          <cell r="AE21">
            <v>170</v>
          </cell>
          <cell r="AF21">
            <v>0</v>
          </cell>
          <cell r="AG21">
            <v>0</v>
          </cell>
        </row>
        <row r="22">
          <cell r="J22" t="str">
            <v>Fallujah camp 7 - HTC</v>
          </cell>
          <cell r="M22" t="str">
            <v>DRC</v>
          </cell>
          <cell r="O22" t="str">
            <v>No</v>
          </cell>
          <cell r="P22">
            <v>79</v>
          </cell>
          <cell r="Q22">
            <v>337</v>
          </cell>
          <cell r="R22">
            <v>174</v>
          </cell>
          <cell r="S22">
            <v>163</v>
          </cell>
          <cell r="T22">
            <v>195</v>
          </cell>
          <cell r="U22">
            <v>126</v>
          </cell>
          <cell r="V22">
            <v>16</v>
          </cell>
          <cell r="W22">
            <v>337</v>
          </cell>
          <cell r="X22">
            <v>1</v>
          </cell>
          <cell r="Y22">
            <v>6</v>
          </cell>
          <cell r="Z22">
            <v>0</v>
          </cell>
          <cell r="AA22">
            <v>0</v>
          </cell>
          <cell r="AB22">
            <v>15</v>
          </cell>
          <cell r="AC22">
            <v>58</v>
          </cell>
          <cell r="AD22">
            <v>84</v>
          </cell>
          <cell r="AE22">
            <v>166</v>
          </cell>
          <cell r="AF22">
            <v>0</v>
          </cell>
          <cell r="AG22">
            <v>0</v>
          </cell>
        </row>
        <row r="23">
          <cell r="J23" t="str">
            <v>Fallujah camp 8 - HTC</v>
          </cell>
          <cell r="M23" t="str">
            <v>DRC</v>
          </cell>
          <cell r="O23" t="str">
            <v>Yes</v>
          </cell>
        </row>
        <row r="24">
          <cell r="J24" t="str">
            <v>Al-Smuod Camp - HTC</v>
          </cell>
          <cell r="M24" t="str">
            <v>DRC</v>
          </cell>
          <cell r="O24" t="str">
            <v>Yes</v>
          </cell>
        </row>
        <row r="25">
          <cell r="J25" t="str">
            <v>Al Tahrer 1</v>
          </cell>
          <cell r="M25" t="str">
            <v>DRC</v>
          </cell>
          <cell r="O25" t="str">
            <v>No</v>
          </cell>
          <cell r="P25">
            <v>91</v>
          </cell>
          <cell r="Q25">
            <v>408</v>
          </cell>
          <cell r="R25">
            <v>218</v>
          </cell>
          <cell r="S25">
            <v>190</v>
          </cell>
          <cell r="T25">
            <v>227</v>
          </cell>
          <cell r="U25">
            <v>161</v>
          </cell>
          <cell r="V25">
            <v>20</v>
          </cell>
          <cell r="W25">
            <v>408</v>
          </cell>
          <cell r="X25">
            <v>0</v>
          </cell>
          <cell r="Y25">
            <v>0</v>
          </cell>
          <cell r="Z25">
            <v>0</v>
          </cell>
          <cell r="AA25">
            <v>0</v>
          </cell>
          <cell r="AB25">
            <v>9</v>
          </cell>
          <cell r="AC25">
            <v>43</v>
          </cell>
          <cell r="AD25">
            <v>135</v>
          </cell>
          <cell r="AE25">
            <v>115</v>
          </cell>
          <cell r="AF25">
            <v>0</v>
          </cell>
          <cell r="AG25">
            <v>0</v>
          </cell>
        </row>
        <row r="26">
          <cell r="J26" t="str">
            <v>Laylan 2</v>
          </cell>
          <cell r="L26" t="str">
            <v>N/A</v>
          </cell>
          <cell r="M26" t="str">
            <v>BLUMONT</v>
          </cell>
          <cell r="O26" t="str">
            <v>No</v>
          </cell>
          <cell r="P26">
            <v>436</v>
          </cell>
          <cell r="Q26">
            <v>2447</v>
          </cell>
          <cell r="R26">
            <v>1305</v>
          </cell>
          <cell r="S26">
            <v>1142</v>
          </cell>
          <cell r="T26">
            <v>1524</v>
          </cell>
          <cell r="U26">
            <v>869</v>
          </cell>
          <cell r="V26">
            <v>54</v>
          </cell>
          <cell r="W26">
            <v>2447</v>
          </cell>
          <cell r="X26">
            <v>1</v>
          </cell>
          <cell r="Y26">
            <v>21</v>
          </cell>
          <cell r="Z26">
            <v>0</v>
          </cell>
          <cell r="AA26">
            <v>0</v>
          </cell>
          <cell r="AB26">
            <v>22</v>
          </cell>
          <cell r="AC26">
            <v>118</v>
          </cell>
          <cell r="AD26">
            <v>611</v>
          </cell>
          <cell r="AE26">
            <v>311</v>
          </cell>
          <cell r="AF26">
            <v>0</v>
          </cell>
          <cell r="AG26">
            <v>0</v>
          </cell>
        </row>
        <row r="27">
          <cell r="J27" t="str">
            <v>Al Tahrer 2</v>
          </cell>
          <cell r="M27" t="str">
            <v>DRC</v>
          </cell>
          <cell r="O27" t="str">
            <v>No</v>
          </cell>
          <cell r="P27">
            <v>88</v>
          </cell>
          <cell r="Q27">
            <v>401</v>
          </cell>
          <cell r="R27">
            <v>206</v>
          </cell>
          <cell r="S27">
            <v>195</v>
          </cell>
          <cell r="T27">
            <v>219</v>
          </cell>
          <cell r="U27">
            <v>170</v>
          </cell>
          <cell r="V27">
            <v>12</v>
          </cell>
          <cell r="W27">
            <v>401</v>
          </cell>
          <cell r="X27">
            <v>0</v>
          </cell>
          <cell r="Y27">
            <v>0</v>
          </cell>
          <cell r="Z27">
            <v>0</v>
          </cell>
          <cell r="AA27">
            <v>0</v>
          </cell>
          <cell r="AB27">
            <v>10</v>
          </cell>
          <cell r="AC27">
            <v>48</v>
          </cell>
          <cell r="AD27">
            <v>97</v>
          </cell>
          <cell r="AE27">
            <v>253</v>
          </cell>
          <cell r="AF27">
            <v>0</v>
          </cell>
          <cell r="AG27">
            <v>0</v>
          </cell>
        </row>
        <row r="28">
          <cell r="J28" t="str">
            <v>Al-Qasir 4 - RHU Camp B</v>
          </cell>
          <cell r="M28" t="str">
            <v>DRC</v>
          </cell>
          <cell r="O28" t="str">
            <v>No</v>
          </cell>
          <cell r="P28">
            <v>159</v>
          </cell>
          <cell r="Q28">
            <v>862</v>
          </cell>
          <cell r="R28">
            <v>421</v>
          </cell>
          <cell r="S28">
            <v>441</v>
          </cell>
          <cell r="T28">
            <v>518</v>
          </cell>
          <cell r="U28">
            <v>313</v>
          </cell>
          <cell r="V28">
            <v>31</v>
          </cell>
          <cell r="W28">
            <v>862</v>
          </cell>
          <cell r="X28">
            <v>0</v>
          </cell>
          <cell r="Y28">
            <v>0</v>
          </cell>
          <cell r="Z28">
            <v>0</v>
          </cell>
          <cell r="AA28">
            <v>0</v>
          </cell>
          <cell r="AB28">
            <v>5</v>
          </cell>
          <cell r="AC28">
            <v>18</v>
          </cell>
          <cell r="AD28">
            <v>199</v>
          </cell>
          <cell r="AE28">
            <v>0</v>
          </cell>
          <cell r="AF28">
            <v>0</v>
          </cell>
          <cell r="AG28">
            <v>7</v>
          </cell>
        </row>
        <row r="29">
          <cell r="J29" t="str">
            <v>Al-Qasir RHU Camp A</v>
          </cell>
          <cell r="M29" t="str">
            <v>DRC</v>
          </cell>
          <cell r="O29" t="str">
            <v>No</v>
          </cell>
          <cell r="P29">
            <v>137</v>
          </cell>
          <cell r="Q29">
            <v>691</v>
          </cell>
          <cell r="R29">
            <v>372</v>
          </cell>
          <cell r="S29">
            <v>319</v>
          </cell>
          <cell r="T29">
            <v>400</v>
          </cell>
          <cell r="U29">
            <v>265</v>
          </cell>
          <cell r="V29">
            <v>26</v>
          </cell>
          <cell r="W29">
            <v>691</v>
          </cell>
          <cell r="X29">
            <v>0</v>
          </cell>
          <cell r="Y29">
            <v>0</v>
          </cell>
          <cell r="Z29">
            <v>0</v>
          </cell>
          <cell r="AA29">
            <v>0</v>
          </cell>
          <cell r="AB29">
            <v>7</v>
          </cell>
          <cell r="AC29">
            <v>22</v>
          </cell>
          <cell r="AD29">
            <v>189</v>
          </cell>
          <cell r="AE29">
            <v>0</v>
          </cell>
          <cell r="AF29">
            <v>0</v>
          </cell>
          <cell r="AG29">
            <v>1</v>
          </cell>
        </row>
        <row r="30">
          <cell r="J30" t="str">
            <v>As Salamyiah 1</v>
          </cell>
          <cell r="M30" t="str">
            <v>ACTED</v>
          </cell>
          <cell r="O30" t="str">
            <v>No</v>
          </cell>
          <cell r="P30">
            <v>1221</v>
          </cell>
          <cell r="Q30">
            <v>6682</v>
          </cell>
          <cell r="R30">
            <v>3563</v>
          </cell>
          <cell r="S30">
            <v>3119</v>
          </cell>
          <cell r="T30">
            <v>4014</v>
          </cell>
          <cell r="U30">
            <v>2480</v>
          </cell>
          <cell r="V30">
            <v>188</v>
          </cell>
          <cell r="W30">
            <v>6682</v>
          </cell>
          <cell r="X30">
            <v>2</v>
          </cell>
          <cell r="Y30">
            <v>7</v>
          </cell>
          <cell r="Z30">
            <v>1</v>
          </cell>
          <cell r="AA30">
            <v>3</v>
          </cell>
          <cell r="AB30">
            <v>29</v>
          </cell>
          <cell r="AC30">
            <v>466</v>
          </cell>
          <cell r="AD30">
            <v>1529</v>
          </cell>
          <cell r="AE30">
            <v>233</v>
          </cell>
          <cell r="AF30">
            <v>0</v>
          </cell>
          <cell r="AG30">
            <v>0</v>
          </cell>
        </row>
        <row r="31">
          <cell r="J31" t="str">
            <v>As Salamyiah 2</v>
          </cell>
          <cell r="M31" t="str">
            <v>ACTED</v>
          </cell>
          <cell r="O31" t="str">
            <v>No</v>
          </cell>
          <cell r="P31">
            <v>3375</v>
          </cell>
          <cell r="Q31">
            <v>17432</v>
          </cell>
          <cell r="R31">
            <v>9147</v>
          </cell>
          <cell r="S31">
            <v>8285</v>
          </cell>
          <cell r="T31">
            <v>9897</v>
          </cell>
          <cell r="U31">
            <v>6917</v>
          </cell>
          <cell r="V31">
            <v>618</v>
          </cell>
          <cell r="W31">
            <v>17432</v>
          </cell>
          <cell r="X31">
            <v>6</v>
          </cell>
          <cell r="Y31">
            <v>27</v>
          </cell>
          <cell r="Z31">
            <v>5</v>
          </cell>
          <cell r="AA31">
            <v>20</v>
          </cell>
          <cell r="AB31">
            <v>176</v>
          </cell>
          <cell r="AC31">
            <v>949</v>
          </cell>
          <cell r="AD31">
            <v>4194</v>
          </cell>
          <cell r="AE31">
            <v>554</v>
          </cell>
          <cell r="AF31">
            <v>0</v>
          </cell>
          <cell r="AG31">
            <v>0</v>
          </cell>
        </row>
        <row r="32">
          <cell r="J32" t="str">
            <v>Al Tahrer Central</v>
          </cell>
          <cell r="M32" t="str">
            <v>DRC</v>
          </cell>
          <cell r="O32" t="str">
            <v>No</v>
          </cell>
          <cell r="P32">
            <v>98</v>
          </cell>
          <cell r="Q32">
            <v>461</v>
          </cell>
          <cell r="R32">
            <v>249</v>
          </cell>
          <cell r="S32">
            <v>212</v>
          </cell>
          <cell r="T32">
            <v>276</v>
          </cell>
          <cell r="U32">
            <v>171</v>
          </cell>
          <cell r="V32">
            <v>14</v>
          </cell>
          <cell r="W32">
            <v>461</v>
          </cell>
          <cell r="X32">
            <v>0</v>
          </cell>
          <cell r="Y32">
            <v>0</v>
          </cell>
          <cell r="Z32">
            <v>0</v>
          </cell>
          <cell r="AA32">
            <v>0</v>
          </cell>
          <cell r="AB32">
            <v>4</v>
          </cell>
          <cell r="AC32">
            <v>18</v>
          </cell>
          <cell r="AD32">
            <v>115</v>
          </cell>
          <cell r="AE32">
            <v>135</v>
          </cell>
          <cell r="AF32">
            <v>0</v>
          </cell>
          <cell r="AG32">
            <v>0</v>
          </cell>
        </row>
        <row r="33">
          <cell r="J33" t="str">
            <v>As Salamyiah Nimrud</v>
          </cell>
          <cell r="M33" t="str">
            <v>ACTED</v>
          </cell>
          <cell r="O33" t="str">
            <v>No</v>
          </cell>
          <cell r="P33">
            <v>514</v>
          </cell>
          <cell r="Q33">
            <v>2348</v>
          </cell>
          <cell r="R33">
            <v>1339</v>
          </cell>
          <cell r="S33">
            <v>1009</v>
          </cell>
          <cell r="T33">
            <v>1439</v>
          </cell>
          <cell r="U33">
            <v>828</v>
          </cell>
          <cell r="V33">
            <v>81</v>
          </cell>
          <cell r="W33">
            <v>2348</v>
          </cell>
          <cell r="X33">
            <v>1</v>
          </cell>
          <cell r="Y33">
            <v>3</v>
          </cell>
          <cell r="Z33">
            <v>0</v>
          </cell>
          <cell r="AA33">
            <v>0</v>
          </cell>
          <cell r="AB33">
            <v>21</v>
          </cell>
          <cell r="AC33">
            <v>102</v>
          </cell>
          <cell r="AD33">
            <v>624</v>
          </cell>
          <cell r="AE33">
            <v>465</v>
          </cell>
          <cell r="AF33">
            <v>0</v>
          </cell>
          <cell r="AG33">
            <v>0</v>
          </cell>
        </row>
        <row r="34">
          <cell r="J34" t="str">
            <v>Qayyarah-Jad'ah 1 &amp; 2</v>
          </cell>
          <cell r="M34" t="str">
            <v>RNVDO</v>
          </cell>
          <cell r="O34" t="str">
            <v>No</v>
          </cell>
          <cell r="P34">
            <v>2165</v>
          </cell>
          <cell r="Q34">
            <v>8110</v>
          </cell>
          <cell r="R34">
            <v>4420</v>
          </cell>
          <cell r="S34">
            <v>3690</v>
          </cell>
          <cell r="T34">
            <v>4509</v>
          </cell>
          <cell r="U34">
            <v>3303</v>
          </cell>
          <cell r="V34">
            <v>298</v>
          </cell>
          <cell r="W34">
            <v>8110</v>
          </cell>
          <cell r="X34">
            <v>17</v>
          </cell>
          <cell r="Y34">
            <v>52</v>
          </cell>
          <cell r="Z34">
            <v>17</v>
          </cell>
          <cell r="AA34">
            <v>52</v>
          </cell>
          <cell r="AB34">
            <v>111</v>
          </cell>
          <cell r="AC34">
            <v>555</v>
          </cell>
          <cell r="AD34">
            <v>2206</v>
          </cell>
          <cell r="AE34">
            <v>94</v>
          </cell>
          <cell r="AF34">
            <v>200</v>
          </cell>
          <cell r="AG34">
            <v>0</v>
          </cell>
        </row>
        <row r="35">
          <cell r="J35" t="str">
            <v>Laylan IDP</v>
          </cell>
          <cell r="M35" t="str">
            <v>BLUMONT</v>
          </cell>
          <cell r="O35" t="str">
            <v>No</v>
          </cell>
          <cell r="P35">
            <v>1038</v>
          </cell>
          <cell r="Q35">
            <v>5830</v>
          </cell>
          <cell r="R35">
            <v>3050</v>
          </cell>
          <cell r="S35">
            <v>2780</v>
          </cell>
          <cell r="T35">
            <v>3469</v>
          </cell>
          <cell r="U35">
            <v>2195</v>
          </cell>
          <cell r="V35">
            <v>166</v>
          </cell>
          <cell r="W35">
            <v>5830</v>
          </cell>
          <cell r="X35">
            <v>6</v>
          </cell>
          <cell r="Y35">
            <v>25</v>
          </cell>
          <cell r="Z35">
            <v>2</v>
          </cell>
          <cell r="AA35">
            <v>9</v>
          </cell>
          <cell r="AB35">
            <v>30</v>
          </cell>
          <cell r="AC35">
            <v>140</v>
          </cell>
          <cell r="AD35">
            <v>1443</v>
          </cell>
          <cell r="AE35">
            <v>562</v>
          </cell>
          <cell r="AF35">
            <v>562</v>
          </cell>
          <cell r="AG35">
            <v>0</v>
          </cell>
        </row>
        <row r="36">
          <cell r="J36" t="str">
            <v>Al-Wand 1</v>
          </cell>
          <cell r="M36" t="str">
            <v>YAO</v>
          </cell>
          <cell r="O36" t="str">
            <v>No</v>
          </cell>
          <cell r="P36">
            <v>622</v>
          </cell>
          <cell r="Q36">
            <v>2747</v>
          </cell>
          <cell r="R36">
            <v>1344</v>
          </cell>
          <cell r="S36">
            <v>1403</v>
          </cell>
          <cell r="T36">
            <v>1358</v>
          </cell>
          <cell r="U36">
            <v>1327</v>
          </cell>
          <cell r="V36">
            <v>62</v>
          </cell>
          <cell r="W36">
            <v>2747</v>
          </cell>
          <cell r="X36">
            <v>0</v>
          </cell>
          <cell r="Y36">
            <v>0</v>
          </cell>
          <cell r="Z36">
            <v>0</v>
          </cell>
          <cell r="AA36">
            <v>0</v>
          </cell>
          <cell r="AB36">
            <v>11</v>
          </cell>
          <cell r="AC36">
            <v>30</v>
          </cell>
          <cell r="AD36">
            <v>811</v>
          </cell>
          <cell r="AE36">
            <v>0</v>
          </cell>
          <cell r="AF36">
            <v>0</v>
          </cell>
          <cell r="AG36">
            <v>0</v>
          </cell>
        </row>
        <row r="37">
          <cell r="J37" t="str">
            <v>Qayyarah-Jad'ah 3</v>
          </cell>
          <cell r="M37" t="str">
            <v>RNVDO</v>
          </cell>
          <cell r="O37" t="str">
            <v>No</v>
          </cell>
          <cell r="P37">
            <v>1588</v>
          </cell>
          <cell r="Q37">
            <v>6387</v>
          </cell>
          <cell r="R37">
            <v>3430</v>
          </cell>
          <cell r="S37">
            <v>2957</v>
          </cell>
          <cell r="T37">
            <v>3405</v>
          </cell>
          <cell r="U37">
            <v>2752</v>
          </cell>
          <cell r="V37">
            <v>230</v>
          </cell>
          <cell r="W37">
            <v>6387</v>
          </cell>
          <cell r="X37">
            <v>15</v>
          </cell>
          <cell r="Y37">
            <v>49</v>
          </cell>
          <cell r="Z37">
            <v>15</v>
          </cell>
          <cell r="AA37">
            <v>49</v>
          </cell>
          <cell r="AB37">
            <v>200</v>
          </cell>
          <cell r="AC37">
            <v>535</v>
          </cell>
          <cell r="AD37">
            <v>1755</v>
          </cell>
          <cell r="AE37">
            <v>71</v>
          </cell>
          <cell r="AF37">
            <v>174</v>
          </cell>
          <cell r="AG37">
            <v>0</v>
          </cell>
        </row>
        <row r="38">
          <cell r="J38" t="str">
            <v>Qayyarah-Jad'ah 5</v>
          </cell>
          <cell r="M38" t="str">
            <v>RNVDO</v>
          </cell>
          <cell r="O38" t="str">
            <v>No</v>
          </cell>
          <cell r="P38">
            <v>3509</v>
          </cell>
          <cell r="Q38">
            <v>15574</v>
          </cell>
          <cell r="R38">
            <v>8439</v>
          </cell>
          <cell r="S38">
            <v>7135</v>
          </cell>
          <cell r="T38">
            <v>9069</v>
          </cell>
          <cell r="U38">
            <v>6047</v>
          </cell>
          <cell r="V38">
            <v>458</v>
          </cell>
          <cell r="W38">
            <v>15574</v>
          </cell>
          <cell r="X38">
            <v>33</v>
          </cell>
          <cell r="Y38">
            <v>146</v>
          </cell>
          <cell r="Z38">
            <v>33</v>
          </cell>
          <cell r="AA38">
            <v>146</v>
          </cell>
          <cell r="AB38">
            <v>300</v>
          </cell>
          <cell r="AC38">
            <v>1173</v>
          </cell>
          <cell r="AD38">
            <v>3509</v>
          </cell>
          <cell r="AE38">
            <v>686</v>
          </cell>
          <cell r="AF38">
            <v>1730</v>
          </cell>
          <cell r="AG38">
            <v>0</v>
          </cell>
        </row>
        <row r="39">
          <cell r="J39" t="str">
            <v>Al-Wand 2</v>
          </cell>
          <cell r="M39" t="str">
            <v>YAO</v>
          </cell>
          <cell r="O39" t="str">
            <v>No</v>
          </cell>
          <cell r="P39">
            <v>212</v>
          </cell>
          <cell r="Q39">
            <v>934</v>
          </cell>
          <cell r="R39">
            <v>442</v>
          </cell>
          <cell r="S39">
            <v>492</v>
          </cell>
          <cell r="T39">
            <v>471</v>
          </cell>
          <cell r="U39">
            <v>424</v>
          </cell>
          <cell r="V39">
            <v>39</v>
          </cell>
          <cell r="W39">
            <v>934</v>
          </cell>
          <cell r="X39">
            <v>0</v>
          </cell>
          <cell r="Y39">
            <v>0</v>
          </cell>
          <cell r="Z39">
            <v>0</v>
          </cell>
          <cell r="AA39">
            <v>0</v>
          </cell>
          <cell r="AB39">
            <v>5</v>
          </cell>
          <cell r="AC39">
            <v>30</v>
          </cell>
          <cell r="AD39">
            <v>287</v>
          </cell>
          <cell r="AE39">
            <v>225</v>
          </cell>
          <cell r="AF39">
            <v>0</v>
          </cell>
          <cell r="AG39">
            <v>0</v>
          </cell>
        </row>
        <row r="40">
          <cell r="J40" t="str">
            <v>Qayyarah-Jad'ah 4</v>
          </cell>
          <cell r="M40" t="str">
            <v>RNVDO</v>
          </cell>
          <cell r="O40" t="str">
            <v>No</v>
          </cell>
          <cell r="P40">
            <v>1244</v>
          </cell>
          <cell r="Q40">
            <v>4930</v>
          </cell>
          <cell r="R40">
            <v>2610</v>
          </cell>
          <cell r="S40">
            <v>2320</v>
          </cell>
          <cell r="T40">
            <v>2792</v>
          </cell>
          <cell r="U40">
            <v>1984</v>
          </cell>
          <cell r="V40">
            <v>154</v>
          </cell>
          <cell r="W40">
            <v>4930</v>
          </cell>
          <cell r="X40">
            <v>24</v>
          </cell>
          <cell r="Y40">
            <v>68</v>
          </cell>
          <cell r="Z40">
            <v>24</v>
          </cell>
          <cell r="AA40">
            <v>68</v>
          </cell>
          <cell r="AB40">
            <v>157</v>
          </cell>
          <cell r="AC40">
            <v>595</v>
          </cell>
          <cell r="AD40">
            <v>1244</v>
          </cell>
          <cell r="AE40">
            <v>50</v>
          </cell>
          <cell r="AF40">
            <v>206</v>
          </cell>
          <cell r="AG40">
            <v>0</v>
          </cell>
        </row>
        <row r="41">
          <cell r="J41" t="str">
            <v>Yahyawa</v>
          </cell>
          <cell r="M41" t="str">
            <v>Other</v>
          </cell>
          <cell r="N41" t="str">
            <v>متطوعين</v>
          </cell>
          <cell r="O41" t="str">
            <v>No</v>
          </cell>
          <cell r="P41">
            <v>490</v>
          </cell>
          <cell r="Q41">
            <v>2640</v>
          </cell>
          <cell r="R41">
            <v>1351</v>
          </cell>
          <cell r="S41">
            <v>1289</v>
          </cell>
          <cell r="T41">
            <v>1392</v>
          </cell>
          <cell r="U41">
            <v>1152</v>
          </cell>
          <cell r="V41">
            <v>96</v>
          </cell>
          <cell r="W41">
            <v>2640</v>
          </cell>
          <cell r="X41">
            <v>0</v>
          </cell>
          <cell r="Y41">
            <v>0</v>
          </cell>
          <cell r="Z41">
            <v>1</v>
          </cell>
          <cell r="AA41">
            <v>6</v>
          </cell>
          <cell r="AB41">
            <v>6</v>
          </cell>
          <cell r="AC41">
            <v>16</v>
          </cell>
          <cell r="AD41">
            <v>641</v>
          </cell>
          <cell r="AE41">
            <v>0</v>
          </cell>
          <cell r="AF41">
            <v>49</v>
          </cell>
          <cell r="AG41">
            <v>0</v>
          </cell>
        </row>
        <row r="42">
          <cell r="J42" t="str">
            <v>Qayyarah Airstrip</v>
          </cell>
          <cell r="M42" t="str">
            <v>DRC</v>
          </cell>
          <cell r="O42" t="str">
            <v>No</v>
          </cell>
          <cell r="P42">
            <v>5786</v>
          </cell>
          <cell r="Q42">
            <v>28983</v>
          </cell>
          <cell r="R42">
            <v>15939</v>
          </cell>
          <cell r="S42">
            <v>13044</v>
          </cell>
          <cell r="T42">
            <v>17701</v>
          </cell>
          <cell r="U42">
            <v>10668</v>
          </cell>
          <cell r="V42">
            <v>614</v>
          </cell>
          <cell r="W42">
            <v>28983</v>
          </cell>
          <cell r="X42">
            <v>82</v>
          </cell>
          <cell r="Y42">
            <v>316</v>
          </cell>
          <cell r="Z42">
            <v>1</v>
          </cell>
          <cell r="AA42">
            <v>3</v>
          </cell>
          <cell r="AB42">
            <v>563</v>
          </cell>
          <cell r="AC42">
            <v>2727</v>
          </cell>
          <cell r="AD42">
            <v>7787</v>
          </cell>
          <cell r="AE42">
            <v>894</v>
          </cell>
          <cell r="AF42">
            <v>1319</v>
          </cell>
          <cell r="AG42">
            <v>0</v>
          </cell>
        </row>
        <row r="43">
          <cell r="J43" t="str">
            <v>Hasansham U2</v>
          </cell>
          <cell r="M43" t="str">
            <v>EJCC/BCF</v>
          </cell>
          <cell r="O43" t="str">
            <v>No</v>
          </cell>
          <cell r="P43">
            <v>914</v>
          </cell>
          <cell r="Q43">
            <v>4381</v>
          </cell>
          <cell r="R43">
            <v>2407</v>
          </cell>
          <cell r="S43">
            <v>1974</v>
          </cell>
          <cell r="T43">
            <v>2869</v>
          </cell>
          <cell r="U43">
            <v>1423</v>
          </cell>
          <cell r="V43">
            <v>89</v>
          </cell>
          <cell r="W43">
            <v>4381</v>
          </cell>
          <cell r="X43">
            <v>39</v>
          </cell>
          <cell r="Y43">
            <v>195</v>
          </cell>
          <cell r="Z43">
            <v>19</v>
          </cell>
          <cell r="AA43">
            <v>93</v>
          </cell>
          <cell r="AB43">
            <v>41</v>
          </cell>
          <cell r="AC43">
            <v>182</v>
          </cell>
          <cell r="AD43">
            <v>1195</v>
          </cell>
          <cell r="AE43">
            <v>0</v>
          </cell>
          <cell r="AF43">
            <v>0</v>
          </cell>
          <cell r="AG43">
            <v>0</v>
          </cell>
        </row>
        <row r="44">
          <cell r="J44" t="str">
            <v>Khazer M1</v>
          </cell>
          <cell r="M44" t="str">
            <v>EJCC/BCF</v>
          </cell>
          <cell r="O44" t="str">
            <v>No</v>
          </cell>
          <cell r="P44">
            <v>1276</v>
          </cell>
          <cell r="Q44">
            <v>6659</v>
          </cell>
          <cell r="R44">
            <v>3530</v>
          </cell>
          <cell r="S44">
            <v>3129</v>
          </cell>
          <cell r="T44">
            <v>3996</v>
          </cell>
          <cell r="U44">
            <v>2489</v>
          </cell>
          <cell r="V44">
            <v>174</v>
          </cell>
          <cell r="W44">
            <v>6659</v>
          </cell>
          <cell r="X44">
            <v>23</v>
          </cell>
          <cell r="Y44">
            <v>105</v>
          </cell>
          <cell r="Z44">
            <v>6</v>
          </cell>
          <cell r="AA44">
            <v>31</v>
          </cell>
          <cell r="AB44">
            <v>23</v>
          </cell>
          <cell r="AC44">
            <v>121</v>
          </cell>
          <cell r="AD44">
            <v>1758</v>
          </cell>
          <cell r="AE44">
            <v>0</v>
          </cell>
          <cell r="AF44">
            <v>0</v>
          </cell>
          <cell r="AG44">
            <v>0</v>
          </cell>
        </row>
        <row r="45">
          <cell r="J45" t="str">
            <v>Debaga 1</v>
          </cell>
          <cell r="M45" t="str">
            <v>EJCC/BCF</v>
          </cell>
          <cell r="O45" t="str">
            <v>No</v>
          </cell>
          <cell r="P45">
            <v>1817</v>
          </cell>
          <cell r="Q45">
            <v>9692</v>
          </cell>
          <cell r="R45">
            <v>4947</v>
          </cell>
          <cell r="S45">
            <v>4745</v>
          </cell>
          <cell r="T45">
            <v>5198</v>
          </cell>
          <cell r="U45">
            <v>4175</v>
          </cell>
          <cell r="V45">
            <v>319</v>
          </cell>
          <cell r="W45">
            <v>9692</v>
          </cell>
          <cell r="X45">
            <v>0</v>
          </cell>
          <cell r="Y45">
            <v>5</v>
          </cell>
          <cell r="Z45">
            <v>0</v>
          </cell>
          <cell r="AA45">
            <v>0</v>
          </cell>
          <cell r="AB45">
            <v>11</v>
          </cell>
          <cell r="AC45">
            <v>68</v>
          </cell>
          <cell r="AD45">
            <v>1760</v>
          </cell>
          <cell r="AE45">
            <v>0</v>
          </cell>
          <cell r="AF45">
            <v>0</v>
          </cell>
          <cell r="AG45">
            <v>36</v>
          </cell>
        </row>
        <row r="46">
          <cell r="J46" t="str">
            <v>Baharka</v>
          </cell>
          <cell r="M46" t="str">
            <v>EJCC/BCF</v>
          </cell>
          <cell r="O46" t="str">
            <v>No</v>
          </cell>
          <cell r="P46">
            <v>940</v>
          </cell>
          <cell r="Q46">
            <v>4791</v>
          </cell>
          <cell r="R46">
            <v>2438</v>
          </cell>
          <cell r="S46">
            <v>2353</v>
          </cell>
          <cell r="T46">
            <v>2718</v>
          </cell>
          <cell r="U46">
            <v>1932</v>
          </cell>
          <cell r="V46">
            <v>141</v>
          </cell>
          <cell r="W46">
            <v>4791</v>
          </cell>
          <cell r="X46">
            <v>9</v>
          </cell>
          <cell r="Y46">
            <v>51</v>
          </cell>
          <cell r="Z46">
            <v>9</v>
          </cell>
          <cell r="AA46">
            <v>49</v>
          </cell>
          <cell r="AB46">
            <v>8</v>
          </cell>
          <cell r="AC46">
            <v>50</v>
          </cell>
          <cell r="AD46">
            <v>1181</v>
          </cell>
          <cell r="AE46">
            <v>0</v>
          </cell>
          <cell r="AF46">
            <v>2</v>
          </cell>
          <cell r="AG46">
            <v>0</v>
          </cell>
        </row>
        <row r="47">
          <cell r="J47" t="str">
            <v>Hasansham U3</v>
          </cell>
          <cell r="M47" t="str">
            <v>EJCC/BCF</v>
          </cell>
          <cell r="O47" t="str">
            <v>No</v>
          </cell>
          <cell r="P47">
            <v>1205</v>
          </cell>
          <cell r="Q47">
            <v>5606</v>
          </cell>
          <cell r="R47">
            <v>3060</v>
          </cell>
          <cell r="S47">
            <v>2546</v>
          </cell>
          <cell r="T47">
            <v>3346</v>
          </cell>
          <cell r="U47">
            <v>2098</v>
          </cell>
          <cell r="V47">
            <v>162</v>
          </cell>
          <cell r="W47">
            <v>5606</v>
          </cell>
          <cell r="X47">
            <v>38</v>
          </cell>
          <cell r="Y47">
            <v>174</v>
          </cell>
          <cell r="Z47">
            <v>9</v>
          </cell>
          <cell r="AA47">
            <v>36</v>
          </cell>
          <cell r="AB47">
            <v>48</v>
          </cell>
          <cell r="AC47">
            <v>216</v>
          </cell>
          <cell r="AD47">
            <v>1525</v>
          </cell>
          <cell r="AE47">
            <v>0</v>
          </cell>
          <cell r="AF47">
            <v>0</v>
          </cell>
          <cell r="AG47">
            <v>0</v>
          </cell>
        </row>
        <row r="48">
          <cell r="J48" t="str">
            <v>Harshm</v>
          </cell>
          <cell r="M48" t="str">
            <v>EJCC/BCF</v>
          </cell>
          <cell r="O48" t="str">
            <v>No</v>
          </cell>
          <cell r="P48">
            <v>296</v>
          </cell>
          <cell r="Q48">
            <v>1484</v>
          </cell>
          <cell r="R48">
            <v>756</v>
          </cell>
          <cell r="S48">
            <v>728</v>
          </cell>
          <cell r="T48">
            <v>811</v>
          </cell>
          <cell r="U48">
            <v>639</v>
          </cell>
          <cell r="V48">
            <v>34</v>
          </cell>
          <cell r="W48">
            <v>1484</v>
          </cell>
          <cell r="X48">
            <v>2</v>
          </cell>
          <cell r="Y48">
            <v>4</v>
          </cell>
          <cell r="Z48">
            <v>2</v>
          </cell>
          <cell r="AA48">
            <v>4</v>
          </cell>
          <cell r="AB48">
            <v>7</v>
          </cell>
          <cell r="AC48">
            <v>33</v>
          </cell>
          <cell r="AD48">
            <v>301</v>
          </cell>
          <cell r="AE48">
            <v>0</v>
          </cell>
          <cell r="AF48">
            <v>0</v>
          </cell>
          <cell r="AG48">
            <v>0</v>
          </cell>
        </row>
        <row r="49">
          <cell r="J49" t="str">
            <v>Latifiya 1</v>
          </cell>
          <cell r="L49" t="str">
            <v>3007 m2</v>
          </cell>
          <cell r="M49" t="str">
            <v>BLUMONT</v>
          </cell>
          <cell r="O49" t="str">
            <v>No</v>
          </cell>
          <cell r="P49">
            <v>32</v>
          </cell>
          <cell r="Q49">
            <v>151</v>
          </cell>
          <cell r="R49">
            <v>78</v>
          </cell>
          <cell r="S49">
            <v>73</v>
          </cell>
          <cell r="T49">
            <v>95</v>
          </cell>
          <cell r="U49">
            <v>55</v>
          </cell>
          <cell r="V49">
            <v>1</v>
          </cell>
          <cell r="W49">
            <v>151</v>
          </cell>
          <cell r="X49">
            <v>0</v>
          </cell>
          <cell r="Y49">
            <v>0</v>
          </cell>
          <cell r="Z49">
            <v>0</v>
          </cell>
          <cell r="AA49">
            <v>0</v>
          </cell>
          <cell r="AB49">
            <v>0</v>
          </cell>
          <cell r="AC49">
            <v>0</v>
          </cell>
          <cell r="AD49">
            <v>32</v>
          </cell>
          <cell r="AE49">
            <v>0</v>
          </cell>
          <cell r="AF49">
            <v>0</v>
          </cell>
          <cell r="AG49">
            <v>0</v>
          </cell>
        </row>
        <row r="50">
          <cell r="J50" t="str">
            <v>Haj Ali</v>
          </cell>
          <cell r="M50" t="str">
            <v>IOM</v>
          </cell>
          <cell r="O50" t="str">
            <v>No</v>
          </cell>
          <cell r="P50">
            <v>2222</v>
          </cell>
          <cell r="Q50">
            <v>11977</v>
          </cell>
          <cell r="R50">
            <v>6386</v>
          </cell>
          <cell r="S50">
            <v>5591</v>
          </cell>
          <cell r="T50">
            <v>6553</v>
          </cell>
          <cell r="U50">
            <v>4965</v>
          </cell>
          <cell r="V50">
            <v>459</v>
          </cell>
          <cell r="W50">
            <v>11977</v>
          </cell>
          <cell r="X50">
            <v>3</v>
          </cell>
          <cell r="Y50">
            <v>19</v>
          </cell>
          <cell r="Z50">
            <v>3</v>
          </cell>
          <cell r="AA50">
            <v>19</v>
          </cell>
          <cell r="AB50">
            <v>210</v>
          </cell>
          <cell r="AC50">
            <v>1049</v>
          </cell>
          <cell r="AD50">
            <v>2860</v>
          </cell>
          <cell r="AE50">
            <v>7500</v>
          </cell>
          <cell r="AF50">
            <v>2860</v>
          </cell>
          <cell r="AG50">
            <v>0</v>
          </cell>
        </row>
        <row r="51">
          <cell r="J51" t="str">
            <v>Latifiya 2</v>
          </cell>
          <cell r="L51" t="str">
            <v>2429 m2</v>
          </cell>
          <cell r="M51" t="str">
            <v>BLUMONT</v>
          </cell>
          <cell r="O51" t="str">
            <v>No</v>
          </cell>
          <cell r="P51">
            <v>15</v>
          </cell>
          <cell r="Q51">
            <v>76</v>
          </cell>
          <cell r="R51">
            <v>45</v>
          </cell>
          <cell r="S51">
            <v>31</v>
          </cell>
          <cell r="T51">
            <v>50</v>
          </cell>
          <cell r="U51">
            <v>26</v>
          </cell>
          <cell r="V51">
            <v>0</v>
          </cell>
          <cell r="W51">
            <v>76</v>
          </cell>
          <cell r="X51">
            <v>0</v>
          </cell>
          <cell r="Y51">
            <v>0</v>
          </cell>
          <cell r="Z51">
            <v>0</v>
          </cell>
          <cell r="AA51">
            <v>0</v>
          </cell>
          <cell r="AB51">
            <v>0</v>
          </cell>
          <cell r="AC51">
            <v>0</v>
          </cell>
          <cell r="AD51">
            <v>15</v>
          </cell>
          <cell r="AE51">
            <v>0</v>
          </cell>
          <cell r="AF51">
            <v>0</v>
          </cell>
          <cell r="AG51">
            <v>0</v>
          </cell>
        </row>
        <row r="52">
          <cell r="J52" t="str">
            <v>Al-Kawthar Camp</v>
          </cell>
          <cell r="M52" t="str">
            <v>MoDM</v>
          </cell>
          <cell r="O52" t="str">
            <v>No</v>
          </cell>
          <cell r="P52">
            <v>109</v>
          </cell>
          <cell r="Q52">
            <v>670</v>
          </cell>
          <cell r="R52">
            <v>341</v>
          </cell>
          <cell r="S52">
            <v>329</v>
          </cell>
          <cell r="T52">
            <v>356</v>
          </cell>
          <cell r="U52">
            <v>296</v>
          </cell>
          <cell r="V52">
            <v>18</v>
          </cell>
          <cell r="W52">
            <v>670</v>
          </cell>
          <cell r="X52">
            <v>0</v>
          </cell>
          <cell r="Y52">
            <v>0</v>
          </cell>
          <cell r="Z52">
            <v>0</v>
          </cell>
          <cell r="AA52">
            <v>0</v>
          </cell>
          <cell r="AB52">
            <v>5</v>
          </cell>
          <cell r="AC52">
            <v>31</v>
          </cell>
          <cell r="AD52">
            <v>109</v>
          </cell>
          <cell r="AE52">
            <v>0</v>
          </cell>
          <cell r="AF52">
            <v>0</v>
          </cell>
          <cell r="AG52">
            <v>1008</v>
          </cell>
        </row>
        <row r="53">
          <cell r="J53" t="str">
            <v>Hamam Al Alil 2</v>
          </cell>
          <cell r="M53" t="str">
            <v>NRC</v>
          </cell>
          <cell r="O53" t="str">
            <v>No</v>
          </cell>
          <cell r="P53">
            <v>3837</v>
          </cell>
          <cell r="Q53">
            <v>18876</v>
          </cell>
          <cell r="R53">
            <v>10336</v>
          </cell>
          <cell r="S53">
            <v>8540</v>
          </cell>
          <cell r="T53">
            <v>11896</v>
          </cell>
          <cell r="U53">
            <v>6485</v>
          </cell>
          <cell r="V53">
            <v>495</v>
          </cell>
          <cell r="W53">
            <v>18876</v>
          </cell>
          <cell r="X53">
            <v>17</v>
          </cell>
          <cell r="Y53">
            <v>67</v>
          </cell>
          <cell r="Z53">
            <v>14</v>
          </cell>
          <cell r="AA53">
            <v>54</v>
          </cell>
          <cell r="AB53">
            <v>337</v>
          </cell>
          <cell r="AC53">
            <v>1785</v>
          </cell>
          <cell r="AD53">
            <v>3970</v>
          </cell>
          <cell r="AE53">
            <v>686</v>
          </cell>
          <cell r="AF53">
            <v>0</v>
          </cell>
          <cell r="AG53">
            <v>0</v>
          </cell>
        </row>
        <row r="54">
          <cell r="J54" t="str">
            <v>Al-Nasir Camp (AAF01)</v>
          </cell>
          <cell r="M54" t="str">
            <v>IOM</v>
          </cell>
          <cell r="O54" t="str">
            <v>No</v>
          </cell>
          <cell r="P54">
            <v>53</v>
          </cell>
          <cell r="Q54">
            <v>534</v>
          </cell>
          <cell r="R54">
            <v>242</v>
          </cell>
          <cell r="S54">
            <v>292</v>
          </cell>
          <cell r="T54">
            <v>158</v>
          </cell>
          <cell r="U54">
            <v>368</v>
          </cell>
          <cell r="V54">
            <v>8</v>
          </cell>
          <cell r="W54">
            <v>534</v>
          </cell>
          <cell r="X54">
            <v>0</v>
          </cell>
          <cell r="Y54">
            <v>0</v>
          </cell>
          <cell r="Z54">
            <v>0</v>
          </cell>
          <cell r="AA54">
            <v>0</v>
          </cell>
          <cell r="AB54">
            <v>0</v>
          </cell>
          <cell r="AC54">
            <v>0</v>
          </cell>
          <cell r="AD54">
            <v>79</v>
          </cell>
          <cell r="AE54">
            <v>81</v>
          </cell>
          <cell r="AF54">
            <v>134</v>
          </cell>
          <cell r="AG54">
            <v>0</v>
          </cell>
        </row>
        <row r="55">
          <cell r="J55" t="str">
            <v>Al-Salam Camp (AAF02)</v>
          </cell>
          <cell r="M55" t="str">
            <v>IOM</v>
          </cell>
          <cell r="O55" t="str">
            <v>No</v>
          </cell>
          <cell r="P55">
            <v>50</v>
          </cell>
          <cell r="Q55">
            <v>329</v>
          </cell>
          <cell r="R55">
            <v>153</v>
          </cell>
          <cell r="S55">
            <v>176</v>
          </cell>
          <cell r="T55">
            <v>84</v>
          </cell>
          <cell r="U55">
            <v>235</v>
          </cell>
          <cell r="V55">
            <v>10</v>
          </cell>
          <cell r="W55">
            <v>329</v>
          </cell>
          <cell r="X55">
            <v>0</v>
          </cell>
          <cell r="Y55">
            <v>0</v>
          </cell>
          <cell r="Z55">
            <v>0</v>
          </cell>
          <cell r="AA55">
            <v>0</v>
          </cell>
          <cell r="AB55">
            <v>0</v>
          </cell>
          <cell r="AC55">
            <v>0</v>
          </cell>
          <cell r="AD55">
            <v>53</v>
          </cell>
          <cell r="AE55">
            <v>122</v>
          </cell>
          <cell r="AF55">
            <v>103</v>
          </cell>
          <cell r="AG55">
            <v>0</v>
          </cell>
        </row>
        <row r="56">
          <cell r="J56" t="str">
            <v>Al-Ikhowa (AAF03)</v>
          </cell>
          <cell r="M56" t="str">
            <v>IOM</v>
          </cell>
          <cell r="O56" t="str">
            <v>No</v>
          </cell>
          <cell r="P56">
            <v>16</v>
          </cell>
          <cell r="Q56">
            <v>120</v>
          </cell>
          <cell r="R56">
            <v>72</v>
          </cell>
          <cell r="S56">
            <v>48</v>
          </cell>
          <cell r="T56">
            <v>29</v>
          </cell>
          <cell r="U56">
            <v>90</v>
          </cell>
          <cell r="V56">
            <v>1</v>
          </cell>
          <cell r="W56">
            <v>120</v>
          </cell>
          <cell r="X56">
            <v>0</v>
          </cell>
          <cell r="Y56">
            <v>0</v>
          </cell>
          <cell r="Z56">
            <v>0</v>
          </cell>
          <cell r="AA56">
            <v>0</v>
          </cell>
          <cell r="AB56">
            <v>0</v>
          </cell>
          <cell r="AC56">
            <v>0</v>
          </cell>
          <cell r="AD56">
            <v>19</v>
          </cell>
          <cell r="AE56">
            <v>146</v>
          </cell>
          <cell r="AF56">
            <v>75</v>
          </cell>
          <cell r="AG56">
            <v>0</v>
          </cell>
        </row>
        <row r="57">
          <cell r="J57" t="str">
            <v>Al-Hijaj camp (AAF04)</v>
          </cell>
          <cell r="M57" t="str">
            <v>IOM</v>
          </cell>
          <cell r="O57" t="str">
            <v>No</v>
          </cell>
          <cell r="P57">
            <v>50</v>
          </cell>
          <cell r="Q57">
            <v>352</v>
          </cell>
          <cell r="R57">
            <v>188</v>
          </cell>
          <cell r="S57">
            <v>164</v>
          </cell>
          <cell r="T57">
            <v>83</v>
          </cell>
          <cell r="U57">
            <v>265</v>
          </cell>
          <cell r="V57">
            <v>4</v>
          </cell>
          <cell r="W57">
            <v>352</v>
          </cell>
          <cell r="X57">
            <v>0</v>
          </cell>
          <cell r="Y57">
            <v>0</v>
          </cell>
          <cell r="Z57">
            <v>0</v>
          </cell>
          <cell r="AA57">
            <v>0</v>
          </cell>
          <cell r="AB57">
            <v>0</v>
          </cell>
          <cell r="AC57">
            <v>0</v>
          </cell>
          <cell r="AD57">
            <v>50</v>
          </cell>
          <cell r="AE57">
            <v>249</v>
          </cell>
          <cell r="AF57">
            <v>87</v>
          </cell>
          <cell r="AG57">
            <v>0</v>
          </cell>
        </row>
        <row r="58">
          <cell r="J58" t="str">
            <v>Al-Amal Al-manshood 1 MoDM camp (AAF05)</v>
          </cell>
          <cell r="M58" t="str">
            <v>IOM</v>
          </cell>
          <cell r="O58" t="str">
            <v>No</v>
          </cell>
          <cell r="P58">
            <v>43</v>
          </cell>
          <cell r="Q58">
            <v>393</v>
          </cell>
          <cell r="R58">
            <v>178</v>
          </cell>
          <cell r="S58">
            <v>215</v>
          </cell>
          <cell r="T58">
            <v>112</v>
          </cell>
          <cell r="U58">
            <v>272</v>
          </cell>
          <cell r="V58">
            <v>9</v>
          </cell>
          <cell r="W58">
            <v>393</v>
          </cell>
          <cell r="X58">
            <v>0</v>
          </cell>
          <cell r="Y58">
            <v>0</v>
          </cell>
          <cell r="Z58">
            <v>0</v>
          </cell>
          <cell r="AA58">
            <v>0</v>
          </cell>
          <cell r="AB58">
            <v>0</v>
          </cell>
          <cell r="AC58">
            <v>0</v>
          </cell>
          <cell r="AD58">
            <v>55</v>
          </cell>
          <cell r="AE58">
            <v>163</v>
          </cell>
          <cell r="AF58">
            <v>125</v>
          </cell>
          <cell r="AG58">
            <v>0</v>
          </cell>
        </row>
        <row r="59">
          <cell r="J59" t="str">
            <v>Um Alqura (AAF6)</v>
          </cell>
          <cell r="M59" t="str">
            <v>IOM</v>
          </cell>
          <cell r="O59" t="str">
            <v>No</v>
          </cell>
          <cell r="P59">
            <v>12</v>
          </cell>
          <cell r="Q59">
            <v>82</v>
          </cell>
          <cell r="R59">
            <v>52</v>
          </cell>
          <cell r="S59">
            <v>30</v>
          </cell>
          <cell r="T59">
            <v>19</v>
          </cell>
          <cell r="U59">
            <v>58</v>
          </cell>
          <cell r="V59">
            <v>5</v>
          </cell>
          <cell r="W59">
            <v>82</v>
          </cell>
          <cell r="X59">
            <v>0</v>
          </cell>
          <cell r="Y59">
            <v>0</v>
          </cell>
          <cell r="Z59">
            <v>0</v>
          </cell>
          <cell r="AA59">
            <v>0</v>
          </cell>
          <cell r="AB59">
            <v>0</v>
          </cell>
          <cell r="AC59">
            <v>0</v>
          </cell>
          <cell r="AD59">
            <v>18</v>
          </cell>
          <cell r="AE59">
            <v>189</v>
          </cell>
          <cell r="AF59">
            <v>27</v>
          </cell>
          <cell r="AG59">
            <v>1</v>
          </cell>
        </row>
        <row r="60">
          <cell r="J60" t="str">
            <v>Amriyat Al-Fallujah semi-perminant / UNHCR Halls (Al Qa'at) (AAF07)</v>
          </cell>
          <cell r="M60" t="str">
            <v>IOM</v>
          </cell>
          <cell r="O60" t="str">
            <v>No</v>
          </cell>
          <cell r="P60">
            <v>83</v>
          </cell>
          <cell r="Q60">
            <v>372</v>
          </cell>
          <cell r="R60">
            <v>204</v>
          </cell>
          <cell r="S60">
            <v>168</v>
          </cell>
          <cell r="T60">
            <v>107</v>
          </cell>
          <cell r="U60">
            <v>250</v>
          </cell>
          <cell r="V60">
            <v>15</v>
          </cell>
          <cell r="W60">
            <v>372</v>
          </cell>
          <cell r="X60">
            <v>0</v>
          </cell>
          <cell r="Y60">
            <v>0</v>
          </cell>
          <cell r="Z60">
            <v>0</v>
          </cell>
          <cell r="AA60">
            <v>0</v>
          </cell>
          <cell r="AB60">
            <v>0</v>
          </cell>
          <cell r="AC60">
            <v>0</v>
          </cell>
          <cell r="AD60">
            <v>51</v>
          </cell>
          <cell r="AE60">
            <v>0</v>
          </cell>
          <cell r="AF60">
            <v>103</v>
          </cell>
          <cell r="AG60">
            <v>0</v>
          </cell>
        </row>
        <row r="61">
          <cell r="J61" t="str">
            <v>Al-Sa'ada camp (AAF08)</v>
          </cell>
          <cell r="M61" t="str">
            <v>IOM</v>
          </cell>
          <cell r="O61" t="str">
            <v>No</v>
          </cell>
          <cell r="P61">
            <v>62</v>
          </cell>
          <cell r="Q61">
            <v>536</v>
          </cell>
          <cell r="R61">
            <v>267</v>
          </cell>
          <cell r="S61">
            <v>269</v>
          </cell>
          <cell r="T61">
            <v>149</v>
          </cell>
          <cell r="U61">
            <v>374</v>
          </cell>
          <cell r="V61">
            <v>13</v>
          </cell>
          <cell r="W61">
            <v>536</v>
          </cell>
          <cell r="X61">
            <v>0</v>
          </cell>
          <cell r="Y61">
            <v>0</v>
          </cell>
          <cell r="Z61">
            <v>0</v>
          </cell>
          <cell r="AA61">
            <v>0</v>
          </cell>
          <cell r="AB61">
            <v>0</v>
          </cell>
          <cell r="AC61">
            <v>0</v>
          </cell>
          <cell r="AD61">
            <v>75</v>
          </cell>
          <cell r="AE61">
            <v>82</v>
          </cell>
          <cell r="AF61">
            <v>158</v>
          </cell>
          <cell r="AG61">
            <v>35</v>
          </cell>
        </row>
        <row r="62">
          <cell r="J62" t="str">
            <v>Sabe Sanabul camp (AAF09)</v>
          </cell>
          <cell r="M62" t="str">
            <v>IOM</v>
          </cell>
          <cell r="O62" t="str">
            <v>No</v>
          </cell>
          <cell r="P62">
            <v>11</v>
          </cell>
          <cell r="Q62">
            <v>90</v>
          </cell>
          <cell r="R62">
            <v>54</v>
          </cell>
          <cell r="S62">
            <v>36</v>
          </cell>
          <cell r="T62">
            <v>25</v>
          </cell>
          <cell r="U62">
            <v>65</v>
          </cell>
          <cell r="V62">
            <v>0</v>
          </cell>
          <cell r="W62">
            <v>90</v>
          </cell>
          <cell r="X62">
            <v>0</v>
          </cell>
          <cell r="Y62">
            <v>0</v>
          </cell>
          <cell r="Z62">
            <v>0</v>
          </cell>
          <cell r="AA62">
            <v>0</v>
          </cell>
          <cell r="AB62">
            <v>0</v>
          </cell>
          <cell r="AC62">
            <v>0</v>
          </cell>
          <cell r="AD62">
            <v>13</v>
          </cell>
          <cell r="AE62">
            <v>132</v>
          </cell>
          <cell r="AF62">
            <v>125</v>
          </cell>
          <cell r="AG62">
            <v>0</v>
          </cell>
        </row>
        <row r="63">
          <cell r="J63" t="str">
            <v>Al-Abaydh camp (AAF10)</v>
          </cell>
          <cell r="M63" t="str">
            <v>IOM</v>
          </cell>
          <cell r="O63" t="str">
            <v>No</v>
          </cell>
          <cell r="P63">
            <v>27</v>
          </cell>
          <cell r="Q63">
            <v>120</v>
          </cell>
          <cell r="R63">
            <v>51</v>
          </cell>
          <cell r="S63">
            <v>69</v>
          </cell>
          <cell r="T63">
            <v>40</v>
          </cell>
          <cell r="U63">
            <v>71</v>
          </cell>
          <cell r="V63">
            <v>9</v>
          </cell>
          <cell r="W63">
            <v>120</v>
          </cell>
          <cell r="X63">
            <v>0</v>
          </cell>
          <cell r="Y63">
            <v>0</v>
          </cell>
          <cell r="Z63">
            <v>0</v>
          </cell>
          <cell r="AA63">
            <v>0</v>
          </cell>
          <cell r="AB63">
            <v>0</v>
          </cell>
          <cell r="AC63">
            <v>0</v>
          </cell>
          <cell r="AD63">
            <v>34</v>
          </cell>
          <cell r="AE63">
            <v>192</v>
          </cell>
          <cell r="AF63">
            <v>52</v>
          </cell>
          <cell r="AG63">
            <v>0</v>
          </cell>
        </row>
        <row r="64">
          <cell r="J64" t="str">
            <v>Caravan 1 camp (AAF11)</v>
          </cell>
          <cell r="M64" t="str">
            <v>IOM</v>
          </cell>
          <cell r="O64" t="str">
            <v>No</v>
          </cell>
          <cell r="P64">
            <v>239</v>
          </cell>
          <cell r="Q64">
            <v>1609</v>
          </cell>
          <cell r="R64">
            <v>828</v>
          </cell>
          <cell r="S64">
            <v>781</v>
          </cell>
          <cell r="T64">
            <v>434</v>
          </cell>
          <cell r="U64">
            <v>1145</v>
          </cell>
          <cell r="V64">
            <v>30</v>
          </cell>
          <cell r="W64">
            <v>1609</v>
          </cell>
          <cell r="X64">
            <v>0</v>
          </cell>
          <cell r="Y64">
            <v>0</v>
          </cell>
          <cell r="Z64">
            <v>0</v>
          </cell>
          <cell r="AA64">
            <v>0</v>
          </cell>
          <cell r="AB64">
            <v>0</v>
          </cell>
          <cell r="AC64">
            <v>0</v>
          </cell>
          <cell r="AD64">
            <v>199</v>
          </cell>
          <cell r="AE64">
            <v>152</v>
          </cell>
          <cell r="AF64">
            <v>302</v>
          </cell>
          <cell r="AG64">
            <v>450</v>
          </cell>
        </row>
        <row r="65">
          <cell r="J65" t="str">
            <v>Amal Manshood 2 (AAF12)</v>
          </cell>
          <cell r="M65" t="str">
            <v>IOM</v>
          </cell>
          <cell r="O65" t="str">
            <v>No</v>
          </cell>
          <cell r="P65">
            <v>34</v>
          </cell>
          <cell r="Q65">
            <v>261</v>
          </cell>
          <cell r="R65">
            <v>157</v>
          </cell>
          <cell r="S65">
            <v>104</v>
          </cell>
          <cell r="T65">
            <v>60</v>
          </cell>
          <cell r="U65">
            <v>193</v>
          </cell>
          <cell r="V65">
            <v>8</v>
          </cell>
          <cell r="W65">
            <v>261</v>
          </cell>
          <cell r="X65">
            <v>0</v>
          </cell>
          <cell r="Y65">
            <v>0</v>
          </cell>
          <cell r="Z65">
            <v>0</v>
          </cell>
          <cell r="AA65">
            <v>0</v>
          </cell>
          <cell r="AB65">
            <v>0</v>
          </cell>
          <cell r="AC65">
            <v>0</v>
          </cell>
          <cell r="AD65">
            <v>37</v>
          </cell>
          <cell r="AE65">
            <v>128</v>
          </cell>
          <cell r="AF65">
            <v>115</v>
          </cell>
          <cell r="AG65">
            <v>0</v>
          </cell>
        </row>
        <row r="66">
          <cell r="J66" t="str">
            <v>Caravans 2 (AAF13)</v>
          </cell>
          <cell r="M66" t="str">
            <v>IOM</v>
          </cell>
          <cell r="O66" t="str">
            <v>No</v>
          </cell>
          <cell r="P66">
            <v>36</v>
          </cell>
          <cell r="Q66">
            <v>316</v>
          </cell>
          <cell r="R66">
            <v>173</v>
          </cell>
          <cell r="S66">
            <v>143</v>
          </cell>
          <cell r="T66">
            <v>84</v>
          </cell>
          <cell r="U66">
            <v>224</v>
          </cell>
          <cell r="V66">
            <v>8</v>
          </cell>
          <cell r="W66">
            <v>316</v>
          </cell>
          <cell r="X66">
            <v>0</v>
          </cell>
          <cell r="Y66">
            <v>0</v>
          </cell>
          <cell r="Z66">
            <v>0</v>
          </cell>
          <cell r="AA66">
            <v>0</v>
          </cell>
          <cell r="AB66">
            <v>0</v>
          </cell>
          <cell r="AC66">
            <v>0</v>
          </cell>
          <cell r="AD66">
            <v>30</v>
          </cell>
          <cell r="AE66">
            <v>17</v>
          </cell>
          <cell r="AF66">
            <v>59</v>
          </cell>
          <cell r="AG66">
            <v>75</v>
          </cell>
        </row>
        <row r="67">
          <cell r="J67" t="str">
            <v>Iraq Camp (AAF14)</v>
          </cell>
          <cell r="M67" t="str">
            <v>IOM</v>
          </cell>
          <cell r="O67" t="str">
            <v>No</v>
          </cell>
          <cell r="P67">
            <v>63</v>
          </cell>
          <cell r="Q67">
            <v>438</v>
          </cell>
          <cell r="R67">
            <v>223</v>
          </cell>
          <cell r="S67">
            <v>215</v>
          </cell>
          <cell r="T67">
            <v>122</v>
          </cell>
          <cell r="U67">
            <v>302</v>
          </cell>
          <cell r="V67">
            <v>14</v>
          </cell>
          <cell r="W67">
            <v>438</v>
          </cell>
          <cell r="X67">
            <v>0</v>
          </cell>
          <cell r="Y67">
            <v>0</v>
          </cell>
          <cell r="Z67">
            <v>0</v>
          </cell>
          <cell r="AA67">
            <v>0</v>
          </cell>
          <cell r="AB67">
            <v>0</v>
          </cell>
          <cell r="AC67">
            <v>0</v>
          </cell>
          <cell r="AD67">
            <v>71</v>
          </cell>
          <cell r="AE67">
            <v>96</v>
          </cell>
          <cell r="AF67">
            <v>140</v>
          </cell>
          <cell r="AG67">
            <v>0</v>
          </cell>
        </row>
        <row r="68">
          <cell r="J68" t="str">
            <v>Baghdad (AAF15)</v>
          </cell>
          <cell r="M68" t="str">
            <v>IOM</v>
          </cell>
          <cell r="O68" t="str">
            <v>No</v>
          </cell>
          <cell r="P68">
            <v>29</v>
          </cell>
          <cell r="Q68">
            <v>220</v>
          </cell>
          <cell r="R68">
            <v>116</v>
          </cell>
          <cell r="S68">
            <v>104</v>
          </cell>
          <cell r="T68">
            <v>61</v>
          </cell>
          <cell r="U68">
            <v>157</v>
          </cell>
          <cell r="V68">
            <v>2</v>
          </cell>
          <cell r="W68">
            <v>220</v>
          </cell>
          <cell r="X68">
            <v>0</v>
          </cell>
          <cell r="Y68">
            <v>0</v>
          </cell>
          <cell r="Z68">
            <v>0</v>
          </cell>
          <cell r="AA68">
            <v>0</v>
          </cell>
          <cell r="AB68">
            <v>0</v>
          </cell>
          <cell r="AC68">
            <v>0</v>
          </cell>
          <cell r="AD68">
            <v>37</v>
          </cell>
          <cell r="AE68">
            <v>175</v>
          </cell>
          <cell r="AF68">
            <v>51</v>
          </cell>
          <cell r="AG68">
            <v>0</v>
          </cell>
        </row>
        <row r="69">
          <cell r="J69" t="str">
            <v>Kiram Al Fallujah Camp (AAF16)</v>
          </cell>
          <cell r="M69" t="str">
            <v>IOM</v>
          </cell>
          <cell r="O69" t="str">
            <v>No</v>
          </cell>
          <cell r="P69">
            <v>23</v>
          </cell>
          <cell r="Q69">
            <v>122</v>
          </cell>
          <cell r="R69">
            <v>55</v>
          </cell>
          <cell r="S69">
            <v>67</v>
          </cell>
          <cell r="T69">
            <v>29</v>
          </cell>
          <cell r="U69">
            <v>90</v>
          </cell>
          <cell r="V69">
            <v>3</v>
          </cell>
          <cell r="W69">
            <v>122</v>
          </cell>
          <cell r="X69">
            <v>0</v>
          </cell>
          <cell r="Y69">
            <v>0</v>
          </cell>
          <cell r="Z69">
            <v>0</v>
          </cell>
          <cell r="AA69">
            <v>0</v>
          </cell>
          <cell r="AB69">
            <v>0</v>
          </cell>
          <cell r="AC69">
            <v>0</v>
          </cell>
          <cell r="AD69">
            <v>25</v>
          </cell>
          <cell r="AE69">
            <v>61</v>
          </cell>
          <cell r="AF69">
            <v>77</v>
          </cell>
          <cell r="AG69">
            <v>0</v>
          </cell>
        </row>
        <row r="70">
          <cell r="J70" t="str">
            <v>Al Fallujah 1 (AAF17)</v>
          </cell>
          <cell r="M70" t="str">
            <v>IOM</v>
          </cell>
          <cell r="O70" t="str">
            <v>No</v>
          </cell>
          <cell r="P70">
            <v>61</v>
          </cell>
          <cell r="Q70">
            <v>288</v>
          </cell>
          <cell r="R70">
            <v>186</v>
          </cell>
          <cell r="S70">
            <v>102</v>
          </cell>
          <cell r="T70">
            <v>64</v>
          </cell>
          <cell r="U70">
            <v>208</v>
          </cell>
          <cell r="V70">
            <v>16</v>
          </cell>
          <cell r="W70">
            <v>288</v>
          </cell>
          <cell r="X70">
            <v>0</v>
          </cell>
          <cell r="Y70">
            <v>0</v>
          </cell>
          <cell r="Z70">
            <v>0</v>
          </cell>
          <cell r="AA70">
            <v>0</v>
          </cell>
          <cell r="AB70">
            <v>0</v>
          </cell>
          <cell r="AC70">
            <v>0</v>
          </cell>
          <cell r="AD70">
            <v>67</v>
          </cell>
          <cell r="AE70">
            <v>70</v>
          </cell>
          <cell r="AF70">
            <v>128</v>
          </cell>
          <cell r="AG70">
            <v>0</v>
          </cell>
        </row>
        <row r="71">
          <cell r="J71" t="str">
            <v>Al-Tahrir (Al Khanjar) (AAF18)</v>
          </cell>
          <cell r="M71" t="str">
            <v>IOM</v>
          </cell>
          <cell r="O71" t="str">
            <v>No</v>
          </cell>
          <cell r="P71">
            <v>93</v>
          </cell>
          <cell r="Q71">
            <v>501</v>
          </cell>
          <cell r="R71">
            <v>269</v>
          </cell>
          <cell r="S71">
            <v>232</v>
          </cell>
          <cell r="T71">
            <v>135</v>
          </cell>
          <cell r="U71">
            <v>346</v>
          </cell>
          <cell r="V71">
            <v>20</v>
          </cell>
          <cell r="W71">
            <v>501</v>
          </cell>
          <cell r="X71">
            <v>0</v>
          </cell>
          <cell r="Y71">
            <v>0</v>
          </cell>
          <cell r="Z71">
            <v>0</v>
          </cell>
          <cell r="AA71">
            <v>0</v>
          </cell>
          <cell r="AB71">
            <v>0</v>
          </cell>
          <cell r="AC71">
            <v>0</v>
          </cell>
          <cell r="AD71">
            <v>105</v>
          </cell>
          <cell r="AE71">
            <v>144</v>
          </cell>
          <cell r="AF71">
            <v>219</v>
          </cell>
          <cell r="AG71">
            <v>2</v>
          </cell>
        </row>
        <row r="72">
          <cell r="J72" t="str">
            <v>Al-Mateen (AAF19)</v>
          </cell>
          <cell r="M72" t="str">
            <v>IOM</v>
          </cell>
          <cell r="O72" t="str">
            <v>No</v>
          </cell>
          <cell r="P72">
            <v>93</v>
          </cell>
          <cell r="Q72">
            <v>625</v>
          </cell>
          <cell r="R72">
            <v>308</v>
          </cell>
          <cell r="S72">
            <v>317</v>
          </cell>
          <cell r="T72">
            <v>154</v>
          </cell>
          <cell r="U72">
            <v>459</v>
          </cell>
          <cell r="V72">
            <v>12</v>
          </cell>
          <cell r="W72">
            <v>625</v>
          </cell>
          <cell r="X72">
            <v>0</v>
          </cell>
          <cell r="Y72">
            <v>0</v>
          </cell>
          <cell r="Z72">
            <v>0</v>
          </cell>
          <cell r="AA72">
            <v>0</v>
          </cell>
          <cell r="AB72">
            <v>0</v>
          </cell>
          <cell r="AC72">
            <v>0</v>
          </cell>
          <cell r="AD72">
            <v>98</v>
          </cell>
          <cell r="AE72">
            <v>5</v>
          </cell>
          <cell r="AF72">
            <v>166</v>
          </cell>
          <cell r="AG72">
            <v>0</v>
          </cell>
        </row>
        <row r="73">
          <cell r="J73" t="str">
            <v>Fallujah 9 (AAF20)</v>
          </cell>
          <cell r="M73" t="str">
            <v>IOM</v>
          </cell>
          <cell r="O73" t="str">
            <v>No</v>
          </cell>
          <cell r="P73">
            <v>57</v>
          </cell>
          <cell r="Q73">
            <v>402</v>
          </cell>
          <cell r="R73">
            <v>211</v>
          </cell>
          <cell r="S73">
            <v>191</v>
          </cell>
          <cell r="T73">
            <v>107</v>
          </cell>
          <cell r="U73">
            <v>285</v>
          </cell>
          <cell r="V73">
            <v>10</v>
          </cell>
          <cell r="W73">
            <v>402</v>
          </cell>
          <cell r="X73">
            <v>0</v>
          </cell>
          <cell r="Y73">
            <v>0</v>
          </cell>
          <cell r="Z73">
            <v>0</v>
          </cell>
          <cell r="AA73">
            <v>0</v>
          </cell>
          <cell r="AB73">
            <v>0</v>
          </cell>
          <cell r="AC73">
            <v>0</v>
          </cell>
          <cell r="AD73">
            <v>63</v>
          </cell>
          <cell r="AE73">
            <v>225</v>
          </cell>
          <cell r="AF73">
            <v>114</v>
          </cell>
          <cell r="AG73">
            <v>2</v>
          </cell>
        </row>
        <row r="74">
          <cell r="J74" t="str">
            <v>Fallujah 10 (AAF21)</v>
          </cell>
          <cell r="M74" t="str">
            <v>IOM</v>
          </cell>
          <cell r="O74" t="str">
            <v>No</v>
          </cell>
          <cell r="P74">
            <v>63</v>
          </cell>
          <cell r="Q74">
            <v>448</v>
          </cell>
          <cell r="R74">
            <v>274</v>
          </cell>
          <cell r="S74">
            <v>174</v>
          </cell>
          <cell r="T74">
            <v>135</v>
          </cell>
          <cell r="U74">
            <v>304</v>
          </cell>
          <cell r="V74">
            <v>9</v>
          </cell>
          <cell r="W74">
            <v>448</v>
          </cell>
          <cell r="X74">
            <v>0</v>
          </cell>
          <cell r="Y74">
            <v>0</v>
          </cell>
          <cell r="Z74">
            <v>0</v>
          </cell>
          <cell r="AA74">
            <v>0</v>
          </cell>
          <cell r="AB74">
            <v>0</v>
          </cell>
          <cell r="AC74">
            <v>0</v>
          </cell>
          <cell r="AD74">
            <v>66</v>
          </cell>
          <cell r="AE74">
            <v>139</v>
          </cell>
          <cell r="AF74">
            <v>125</v>
          </cell>
          <cell r="AG74">
            <v>0</v>
          </cell>
        </row>
        <row r="75">
          <cell r="J75" t="str">
            <v>Zoba'a camp (AAF22)</v>
          </cell>
          <cell r="M75" t="str">
            <v>IOM</v>
          </cell>
          <cell r="O75" t="str">
            <v>No</v>
          </cell>
          <cell r="P75">
            <v>67</v>
          </cell>
          <cell r="Q75">
            <v>532</v>
          </cell>
          <cell r="R75">
            <v>253</v>
          </cell>
          <cell r="S75">
            <v>279</v>
          </cell>
          <cell r="T75">
            <v>137</v>
          </cell>
          <cell r="U75">
            <v>375</v>
          </cell>
          <cell r="V75">
            <v>20</v>
          </cell>
          <cell r="W75">
            <v>532</v>
          </cell>
          <cell r="X75">
            <v>0</v>
          </cell>
          <cell r="Y75">
            <v>0</v>
          </cell>
          <cell r="Z75">
            <v>0</v>
          </cell>
          <cell r="AA75">
            <v>0</v>
          </cell>
          <cell r="AB75">
            <v>0</v>
          </cell>
          <cell r="AC75">
            <v>0</v>
          </cell>
          <cell r="AD75">
            <v>72</v>
          </cell>
          <cell r="AE75">
            <v>123</v>
          </cell>
          <cell r="AF75">
            <v>160</v>
          </cell>
          <cell r="AG75">
            <v>94</v>
          </cell>
        </row>
        <row r="76">
          <cell r="J76" t="str">
            <v>Al Bashayir camp (AAF23)</v>
          </cell>
          <cell r="M76" t="str">
            <v>IOM</v>
          </cell>
          <cell r="O76" t="str">
            <v>No</v>
          </cell>
          <cell r="P76">
            <v>26</v>
          </cell>
          <cell r="Q76">
            <v>56</v>
          </cell>
          <cell r="R76">
            <v>28</v>
          </cell>
          <cell r="S76">
            <v>28</v>
          </cell>
          <cell r="T76">
            <v>7</v>
          </cell>
          <cell r="U76">
            <v>45</v>
          </cell>
          <cell r="V76">
            <v>4</v>
          </cell>
          <cell r="W76">
            <v>56</v>
          </cell>
          <cell r="X76">
            <v>0</v>
          </cell>
          <cell r="Y76">
            <v>0</v>
          </cell>
          <cell r="Z76">
            <v>0</v>
          </cell>
          <cell r="AA76">
            <v>0</v>
          </cell>
          <cell r="AB76">
            <v>0</v>
          </cell>
          <cell r="AC76">
            <v>0</v>
          </cell>
          <cell r="AD76">
            <v>26</v>
          </cell>
          <cell r="AE76">
            <v>87</v>
          </cell>
          <cell r="AF76">
            <v>127</v>
          </cell>
          <cell r="AG76">
            <v>87</v>
          </cell>
        </row>
        <row r="77">
          <cell r="J77" t="str">
            <v>Al-Simood / Ssumud (AAF24)</v>
          </cell>
          <cell r="M77" t="str">
            <v>IOM</v>
          </cell>
          <cell r="O77" t="str">
            <v>No</v>
          </cell>
          <cell r="P77">
            <v>67</v>
          </cell>
          <cell r="Q77">
            <v>154</v>
          </cell>
          <cell r="R77">
            <v>73</v>
          </cell>
          <cell r="S77">
            <v>81</v>
          </cell>
          <cell r="T77">
            <v>25</v>
          </cell>
          <cell r="U77">
            <v>117</v>
          </cell>
          <cell r="V77">
            <v>12</v>
          </cell>
          <cell r="W77">
            <v>154</v>
          </cell>
          <cell r="X77">
            <v>0</v>
          </cell>
          <cell r="Y77">
            <v>0</v>
          </cell>
          <cell r="Z77">
            <v>0</v>
          </cell>
          <cell r="AA77">
            <v>0</v>
          </cell>
          <cell r="AB77">
            <v>0</v>
          </cell>
          <cell r="AC77">
            <v>0</v>
          </cell>
          <cell r="AD77">
            <v>75</v>
          </cell>
          <cell r="AE77">
            <v>62</v>
          </cell>
          <cell r="AF77">
            <v>165</v>
          </cell>
          <cell r="AG77">
            <v>74</v>
          </cell>
        </row>
        <row r="78">
          <cell r="J78" t="str">
            <v>Al Najat (AAF25)</v>
          </cell>
          <cell r="M78" t="str">
            <v>IOM</v>
          </cell>
          <cell r="O78" t="str">
            <v>No</v>
          </cell>
          <cell r="P78">
            <v>65</v>
          </cell>
          <cell r="Q78">
            <v>122</v>
          </cell>
          <cell r="R78">
            <v>61</v>
          </cell>
          <cell r="S78">
            <v>61</v>
          </cell>
          <cell r="T78">
            <v>17</v>
          </cell>
          <cell r="U78">
            <v>100</v>
          </cell>
          <cell r="V78">
            <v>5</v>
          </cell>
          <cell r="W78">
            <v>122</v>
          </cell>
          <cell r="X78">
            <v>0</v>
          </cell>
          <cell r="Y78">
            <v>0</v>
          </cell>
          <cell r="Z78">
            <v>0</v>
          </cell>
          <cell r="AA78">
            <v>0</v>
          </cell>
          <cell r="AB78">
            <v>0</v>
          </cell>
          <cell r="AC78">
            <v>0</v>
          </cell>
          <cell r="AD78">
            <v>70</v>
          </cell>
          <cell r="AE78">
            <v>99</v>
          </cell>
          <cell r="AF78">
            <v>105</v>
          </cell>
          <cell r="AG78">
            <v>0</v>
          </cell>
        </row>
        <row r="79">
          <cell r="J79" t="str">
            <v>Al-Tahadi (AAF26)</v>
          </cell>
          <cell r="M79" t="str">
            <v>IOM</v>
          </cell>
          <cell r="O79" t="str">
            <v>No</v>
          </cell>
          <cell r="P79">
            <v>52</v>
          </cell>
          <cell r="Q79">
            <v>128</v>
          </cell>
          <cell r="R79">
            <v>76</v>
          </cell>
          <cell r="S79">
            <v>52</v>
          </cell>
          <cell r="T79">
            <v>23</v>
          </cell>
          <cell r="U79">
            <v>100</v>
          </cell>
          <cell r="V79">
            <v>5</v>
          </cell>
          <cell r="W79">
            <v>128</v>
          </cell>
          <cell r="X79">
            <v>0</v>
          </cell>
          <cell r="Y79">
            <v>0</v>
          </cell>
          <cell r="Z79">
            <v>0</v>
          </cell>
          <cell r="AA79">
            <v>0</v>
          </cell>
          <cell r="AB79">
            <v>0</v>
          </cell>
          <cell r="AC79">
            <v>0</v>
          </cell>
          <cell r="AD79">
            <v>56</v>
          </cell>
          <cell r="AE79">
            <v>60</v>
          </cell>
          <cell r="AF79">
            <v>147</v>
          </cell>
          <cell r="AG79">
            <v>49</v>
          </cell>
        </row>
        <row r="80">
          <cell r="J80" t="str">
            <v>Al Anbar (AAF27)</v>
          </cell>
          <cell r="M80" t="str">
            <v>IOM</v>
          </cell>
          <cell r="O80" t="str">
            <v>No</v>
          </cell>
          <cell r="P80">
            <v>97</v>
          </cell>
          <cell r="Q80">
            <v>212</v>
          </cell>
          <cell r="R80">
            <v>123</v>
          </cell>
          <cell r="S80">
            <v>89</v>
          </cell>
          <cell r="T80">
            <v>36</v>
          </cell>
          <cell r="U80">
            <v>155</v>
          </cell>
          <cell r="V80">
            <v>21</v>
          </cell>
          <cell r="W80">
            <v>212</v>
          </cell>
          <cell r="X80">
            <v>0</v>
          </cell>
          <cell r="Y80">
            <v>0</v>
          </cell>
          <cell r="Z80">
            <v>0</v>
          </cell>
          <cell r="AA80">
            <v>0</v>
          </cell>
          <cell r="AB80">
            <v>0</v>
          </cell>
          <cell r="AC80">
            <v>0</v>
          </cell>
          <cell r="AD80">
            <v>101</v>
          </cell>
          <cell r="AE80">
            <v>42</v>
          </cell>
          <cell r="AF80">
            <v>223</v>
          </cell>
          <cell r="AG80">
            <v>0</v>
          </cell>
        </row>
        <row r="81">
          <cell r="J81" t="str">
            <v>Alta'aki (AAF30)</v>
          </cell>
          <cell r="M81" t="str">
            <v>IOM</v>
          </cell>
          <cell r="O81" t="str">
            <v>No</v>
          </cell>
          <cell r="P81">
            <v>127</v>
          </cell>
          <cell r="Q81">
            <v>295</v>
          </cell>
          <cell r="R81">
            <v>156</v>
          </cell>
          <cell r="S81">
            <v>139</v>
          </cell>
          <cell r="T81">
            <v>44</v>
          </cell>
          <cell r="U81">
            <v>229</v>
          </cell>
          <cell r="V81">
            <v>22</v>
          </cell>
          <cell r="W81">
            <v>295</v>
          </cell>
          <cell r="X81">
            <v>0</v>
          </cell>
          <cell r="Y81">
            <v>0</v>
          </cell>
          <cell r="Z81">
            <v>0</v>
          </cell>
          <cell r="AA81">
            <v>0</v>
          </cell>
          <cell r="AB81">
            <v>0</v>
          </cell>
          <cell r="AC81">
            <v>0</v>
          </cell>
          <cell r="AD81">
            <v>131</v>
          </cell>
          <cell r="AE81">
            <v>36</v>
          </cell>
          <cell r="AF81">
            <v>216</v>
          </cell>
          <cell r="AG81">
            <v>0</v>
          </cell>
        </row>
        <row r="82">
          <cell r="J82" t="str">
            <v>Al Rayan (AAF31)</v>
          </cell>
          <cell r="M82" t="str">
            <v>IOM</v>
          </cell>
          <cell r="O82" t="str">
            <v>No</v>
          </cell>
          <cell r="P82">
            <v>66</v>
          </cell>
          <cell r="Q82">
            <v>176</v>
          </cell>
          <cell r="R82">
            <v>99</v>
          </cell>
          <cell r="S82">
            <v>77</v>
          </cell>
          <cell r="T82">
            <v>38</v>
          </cell>
          <cell r="U82">
            <v>133</v>
          </cell>
          <cell r="V82">
            <v>5</v>
          </cell>
          <cell r="W82">
            <v>176</v>
          </cell>
          <cell r="X82">
            <v>0</v>
          </cell>
          <cell r="Y82">
            <v>0</v>
          </cell>
          <cell r="Z82">
            <v>0</v>
          </cell>
          <cell r="AA82">
            <v>0</v>
          </cell>
          <cell r="AB82">
            <v>0</v>
          </cell>
          <cell r="AC82">
            <v>0</v>
          </cell>
          <cell r="AD82">
            <v>69</v>
          </cell>
          <cell r="AE82">
            <v>80</v>
          </cell>
          <cell r="AF82">
            <v>165</v>
          </cell>
          <cell r="AG82">
            <v>0</v>
          </cell>
        </row>
        <row r="83">
          <cell r="J83" t="str">
            <v>Al Shahuda al Ashwaii (AAF32)</v>
          </cell>
          <cell r="M83" t="str">
            <v>IOM</v>
          </cell>
          <cell r="O83" t="str">
            <v>No</v>
          </cell>
          <cell r="P83">
            <v>96</v>
          </cell>
          <cell r="Q83">
            <v>566</v>
          </cell>
          <cell r="R83">
            <v>285</v>
          </cell>
          <cell r="S83">
            <v>281</v>
          </cell>
          <cell r="T83">
            <v>140</v>
          </cell>
          <cell r="U83">
            <v>406</v>
          </cell>
          <cell r="V83">
            <v>20</v>
          </cell>
          <cell r="W83">
            <v>566</v>
          </cell>
          <cell r="X83">
            <v>0</v>
          </cell>
          <cell r="Y83">
            <v>0</v>
          </cell>
          <cell r="Z83">
            <v>0</v>
          </cell>
          <cell r="AA83">
            <v>0</v>
          </cell>
          <cell r="AB83">
            <v>0</v>
          </cell>
          <cell r="AC83">
            <v>0</v>
          </cell>
          <cell r="AD83">
            <v>106</v>
          </cell>
          <cell r="AE83">
            <v>103</v>
          </cell>
          <cell r="AF83">
            <v>216</v>
          </cell>
          <cell r="AG83">
            <v>0</v>
          </cell>
        </row>
        <row r="84">
          <cell r="J84" t="str">
            <v>Al Abrar (AAF33)</v>
          </cell>
          <cell r="M84" t="str">
            <v>IOM</v>
          </cell>
          <cell r="O84" t="str">
            <v>No</v>
          </cell>
          <cell r="P84">
            <v>47</v>
          </cell>
          <cell r="Q84">
            <v>330</v>
          </cell>
          <cell r="R84">
            <v>182</v>
          </cell>
          <cell r="S84">
            <v>148</v>
          </cell>
          <cell r="T84">
            <v>86</v>
          </cell>
          <cell r="U84">
            <v>242</v>
          </cell>
          <cell r="V84">
            <v>2</v>
          </cell>
          <cell r="W84">
            <v>330</v>
          </cell>
          <cell r="X84">
            <v>0</v>
          </cell>
          <cell r="Y84">
            <v>0</v>
          </cell>
          <cell r="Z84">
            <v>0</v>
          </cell>
          <cell r="AA84">
            <v>0</v>
          </cell>
          <cell r="AB84">
            <v>0</v>
          </cell>
          <cell r="AC84">
            <v>0</v>
          </cell>
          <cell r="AD84">
            <v>51</v>
          </cell>
          <cell r="AE84">
            <v>82</v>
          </cell>
          <cell r="AF84">
            <v>114</v>
          </cell>
          <cell r="AG84">
            <v>0</v>
          </cell>
        </row>
        <row r="85">
          <cell r="J85" t="str">
            <v>Al Karamah</v>
          </cell>
          <cell r="M85" t="str">
            <v>BLUMONT</v>
          </cell>
          <cell r="O85" t="str">
            <v>No</v>
          </cell>
          <cell r="P85">
            <v>298</v>
          </cell>
          <cell r="Q85">
            <v>1229</v>
          </cell>
          <cell r="R85">
            <v>622</v>
          </cell>
          <cell r="S85">
            <v>607</v>
          </cell>
          <cell r="T85">
            <v>712</v>
          </cell>
          <cell r="U85">
            <v>486</v>
          </cell>
          <cell r="V85">
            <v>31</v>
          </cell>
          <cell r="W85">
            <v>1229</v>
          </cell>
          <cell r="X85">
            <v>0</v>
          </cell>
          <cell r="Y85">
            <v>0</v>
          </cell>
          <cell r="Z85">
            <v>0</v>
          </cell>
          <cell r="AA85">
            <v>0</v>
          </cell>
          <cell r="AB85">
            <v>41</v>
          </cell>
          <cell r="AC85">
            <v>233</v>
          </cell>
          <cell r="AD85">
            <v>439</v>
          </cell>
          <cell r="AE85">
            <v>291</v>
          </cell>
          <cell r="AF85">
            <v>680</v>
          </cell>
          <cell r="AG85">
            <v>0</v>
          </cell>
        </row>
        <row r="86">
          <cell r="J86" t="str">
            <v>Hamam Al Alil 1</v>
          </cell>
          <cell r="M86" t="str">
            <v>NRC</v>
          </cell>
          <cell r="O86" t="str">
            <v>No</v>
          </cell>
          <cell r="P86">
            <v>3385</v>
          </cell>
          <cell r="Q86">
            <v>13848</v>
          </cell>
          <cell r="R86">
            <v>7438</v>
          </cell>
          <cell r="S86">
            <v>6410</v>
          </cell>
          <cell r="T86">
            <v>8706</v>
          </cell>
          <cell r="U86">
            <v>4753</v>
          </cell>
          <cell r="V86">
            <v>389</v>
          </cell>
          <cell r="W86">
            <v>13848</v>
          </cell>
          <cell r="X86">
            <v>27</v>
          </cell>
          <cell r="Y86">
            <v>105</v>
          </cell>
          <cell r="Z86">
            <v>23</v>
          </cell>
          <cell r="AA86">
            <v>91</v>
          </cell>
          <cell r="AB86">
            <v>338</v>
          </cell>
          <cell r="AC86">
            <v>1408</v>
          </cell>
          <cell r="AD86">
            <v>3390</v>
          </cell>
          <cell r="AE86">
            <v>265</v>
          </cell>
          <cell r="AF86">
            <v>345</v>
          </cell>
          <cell r="AG86">
            <v>0</v>
          </cell>
        </row>
        <row r="87">
          <cell r="J87" t="str">
            <v>Al-Nabi Younis</v>
          </cell>
          <cell r="M87" t="str">
            <v>Other</v>
          </cell>
          <cell r="N87" t="str">
            <v>Baghdad provincial council</v>
          </cell>
          <cell r="O87" t="str">
            <v>No</v>
          </cell>
          <cell r="P87">
            <v>65</v>
          </cell>
          <cell r="Q87">
            <v>294</v>
          </cell>
          <cell r="R87">
            <v>148</v>
          </cell>
          <cell r="S87">
            <v>146</v>
          </cell>
          <cell r="T87">
            <v>149</v>
          </cell>
          <cell r="U87">
            <v>136</v>
          </cell>
          <cell r="V87">
            <v>9</v>
          </cell>
          <cell r="W87">
            <v>294</v>
          </cell>
          <cell r="X87">
            <v>0</v>
          </cell>
          <cell r="Y87">
            <v>0</v>
          </cell>
          <cell r="Z87">
            <v>0</v>
          </cell>
          <cell r="AA87">
            <v>0</v>
          </cell>
          <cell r="AB87">
            <v>0</v>
          </cell>
          <cell r="AC87">
            <v>0</v>
          </cell>
          <cell r="AD87">
            <v>99</v>
          </cell>
          <cell r="AE87">
            <v>64</v>
          </cell>
          <cell r="AF87">
            <v>0</v>
          </cell>
          <cell r="AG87">
            <v>11</v>
          </cell>
        </row>
        <row r="88">
          <cell r="J88" t="str">
            <v>Al-Ahel</v>
          </cell>
          <cell r="M88" t="str">
            <v>Other</v>
          </cell>
          <cell r="N88" t="str">
            <v>Baghdad provincial council</v>
          </cell>
          <cell r="O88" t="str">
            <v>No</v>
          </cell>
          <cell r="P88">
            <v>130</v>
          </cell>
          <cell r="Q88">
            <v>639</v>
          </cell>
          <cell r="R88">
            <v>320</v>
          </cell>
          <cell r="S88">
            <v>319</v>
          </cell>
          <cell r="T88">
            <v>348</v>
          </cell>
          <cell r="U88">
            <v>277</v>
          </cell>
          <cell r="V88">
            <v>14</v>
          </cell>
          <cell r="W88">
            <v>639</v>
          </cell>
          <cell r="X88">
            <v>0</v>
          </cell>
          <cell r="Y88">
            <v>0</v>
          </cell>
          <cell r="Z88">
            <v>0</v>
          </cell>
          <cell r="AA88">
            <v>0</v>
          </cell>
          <cell r="AB88">
            <v>22</v>
          </cell>
          <cell r="AC88">
            <v>44</v>
          </cell>
          <cell r="AD88">
            <v>210</v>
          </cell>
          <cell r="AE88">
            <v>172</v>
          </cell>
          <cell r="AF88">
            <v>0</v>
          </cell>
          <cell r="AG88">
            <v>50</v>
          </cell>
        </row>
        <row r="89">
          <cell r="J89" t="str">
            <v>Zayona</v>
          </cell>
          <cell r="M89" t="str">
            <v>Other</v>
          </cell>
          <cell r="N89" t="str">
            <v>CESE</v>
          </cell>
          <cell r="O89" t="str">
            <v>No</v>
          </cell>
          <cell r="P89">
            <v>115</v>
          </cell>
          <cell r="Q89">
            <v>398</v>
          </cell>
          <cell r="R89">
            <v>194</v>
          </cell>
          <cell r="S89">
            <v>204</v>
          </cell>
          <cell r="T89">
            <v>145</v>
          </cell>
          <cell r="U89">
            <v>220</v>
          </cell>
          <cell r="V89">
            <v>33</v>
          </cell>
          <cell r="W89">
            <v>398</v>
          </cell>
          <cell r="X89">
            <v>0</v>
          </cell>
          <cell r="Y89">
            <v>0</v>
          </cell>
          <cell r="Z89">
            <v>0</v>
          </cell>
          <cell r="AA89">
            <v>0</v>
          </cell>
          <cell r="AB89">
            <v>0</v>
          </cell>
          <cell r="AC89">
            <v>0</v>
          </cell>
          <cell r="AD89">
            <v>113</v>
          </cell>
          <cell r="AE89">
            <v>0</v>
          </cell>
          <cell r="AF89">
            <v>1</v>
          </cell>
          <cell r="AG89">
            <v>31</v>
          </cell>
        </row>
        <row r="90">
          <cell r="J90" t="str">
            <v>Qayyarah-Jad'ah 6</v>
          </cell>
          <cell r="M90" t="str">
            <v>RNVDO</v>
          </cell>
          <cell r="O90" t="str">
            <v>No</v>
          </cell>
          <cell r="P90">
            <v>2592</v>
          </cell>
          <cell r="Q90">
            <v>9399</v>
          </cell>
          <cell r="R90">
            <v>5041</v>
          </cell>
          <cell r="S90">
            <v>4358</v>
          </cell>
          <cell r="T90">
            <v>4922</v>
          </cell>
          <cell r="U90">
            <v>4107</v>
          </cell>
          <cell r="V90">
            <v>370</v>
          </cell>
          <cell r="W90">
            <v>9399</v>
          </cell>
          <cell r="X90">
            <v>0</v>
          </cell>
          <cell r="Y90">
            <v>12</v>
          </cell>
          <cell r="Z90">
            <v>0</v>
          </cell>
          <cell r="AA90">
            <v>0</v>
          </cell>
          <cell r="AB90">
            <v>172</v>
          </cell>
          <cell r="AC90">
            <v>662</v>
          </cell>
          <cell r="AD90">
            <v>2635</v>
          </cell>
          <cell r="AE90">
            <v>301</v>
          </cell>
          <cell r="AF90">
            <v>639</v>
          </cell>
          <cell r="AG90">
            <v>0</v>
          </cell>
        </row>
        <row r="91">
          <cell r="J91" t="str">
            <v>Al Qadiseya complex building</v>
          </cell>
          <cell r="M91" t="str">
            <v>DRC</v>
          </cell>
          <cell r="O91" t="str">
            <v>No</v>
          </cell>
          <cell r="P91">
            <v>790</v>
          </cell>
          <cell r="Q91">
            <v>3952</v>
          </cell>
          <cell r="R91">
            <v>2701</v>
          </cell>
          <cell r="S91">
            <v>1251</v>
          </cell>
          <cell r="T91">
            <v>1429</v>
          </cell>
          <cell r="U91">
            <v>2455</v>
          </cell>
          <cell r="V91">
            <v>68</v>
          </cell>
          <cell r="W91">
            <v>3952</v>
          </cell>
          <cell r="X91">
            <v>0</v>
          </cell>
          <cell r="Y91">
            <v>0</v>
          </cell>
          <cell r="Z91">
            <v>0</v>
          </cell>
          <cell r="AA91">
            <v>0</v>
          </cell>
          <cell r="AB91">
            <v>44</v>
          </cell>
          <cell r="AC91">
            <v>197</v>
          </cell>
          <cell r="AD91">
            <v>513</v>
          </cell>
          <cell r="AE91">
            <v>110</v>
          </cell>
          <cell r="AF91">
            <v>0</v>
          </cell>
          <cell r="AG91">
            <v>0</v>
          </cell>
        </row>
        <row r="92">
          <cell r="J92" t="str">
            <v>Mamrashan</v>
          </cell>
          <cell r="L92" t="str">
            <v>secter i</v>
          </cell>
          <cell r="M92" t="str">
            <v>BRHA</v>
          </cell>
          <cell r="O92" t="str">
            <v>No</v>
          </cell>
          <cell r="P92">
            <v>1741</v>
          </cell>
          <cell r="Q92">
            <v>8887</v>
          </cell>
          <cell r="R92">
            <v>4615</v>
          </cell>
          <cell r="S92">
            <v>4272</v>
          </cell>
          <cell r="T92">
            <v>4006</v>
          </cell>
          <cell r="U92">
            <v>4477</v>
          </cell>
          <cell r="V92">
            <v>404</v>
          </cell>
          <cell r="W92">
            <v>8887</v>
          </cell>
          <cell r="X92">
            <v>0</v>
          </cell>
          <cell r="Y92">
            <v>0</v>
          </cell>
          <cell r="Z92">
            <v>0</v>
          </cell>
          <cell r="AA92">
            <v>0</v>
          </cell>
          <cell r="AB92">
            <v>5</v>
          </cell>
          <cell r="AC92">
            <v>30</v>
          </cell>
          <cell r="AD92">
            <v>1832</v>
          </cell>
          <cell r="AE92">
            <v>157</v>
          </cell>
          <cell r="AF92">
            <v>0</v>
          </cell>
          <cell r="AG92">
            <v>1</v>
          </cell>
        </row>
        <row r="93">
          <cell r="J93" t="str">
            <v>Darkar</v>
          </cell>
          <cell r="L93" t="str">
            <v>دركار عجم</v>
          </cell>
          <cell r="M93" t="str">
            <v>BRHA</v>
          </cell>
          <cell r="O93" t="str">
            <v>No</v>
          </cell>
          <cell r="P93">
            <v>728</v>
          </cell>
          <cell r="Q93">
            <v>3960</v>
          </cell>
          <cell r="R93">
            <v>1996</v>
          </cell>
          <cell r="S93">
            <v>1964</v>
          </cell>
          <cell r="T93">
            <v>1842</v>
          </cell>
          <cell r="U93">
            <v>1944</v>
          </cell>
          <cell r="V93">
            <v>174</v>
          </cell>
          <cell r="W93">
            <v>3960</v>
          </cell>
          <cell r="X93">
            <v>0</v>
          </cell>
          <cell r="Y93">
            <v>0</v>
          </cell>
          <cell r="Z93">
            <v>0</v>
          </cell>
          <cell r="AA93">
            <v>0</v>
          </cell>
          <cell r="AB93">
            <v>0</v>
          </cell>
          <cell r="AC93">
            <v>0</v>
          </cell>
          <cell r="AD93">
            <v>801</v>
          </cell>
          <cell r="AE93">
            <v>0</v>
          </cell>
          <cell r="AF93">
            <v>0</v>
          </cell>
          <cell r="AG93">
            <v>0</v>
          </cell>
        </row>
        <row r="94">
          <cell r="J94" t="str">
            <v>Dawadia</v>
          </cell>
          <cell r="M94" t="str">
            <v>BRHA</v>
          </cell>
          <cell r="O94" t="str">
            <v>No</v>
          </cell>
          <cell r="P94">
            <v>626</v>
          </cell>
          <cell r="Q94">
            <v>3208</v>
          </cell>
          <cell r="R94">
            <v>1682</v>
          </cell>
          <cell r="S94">
            <v>1526</v>
          </cell>
          <cell r="T94">
            <v>1542</v>
          </cell>
          <cell r="U94">
            <v>1514</v>
          </cell>
          <cell r="V94">
            <v>152</v>
          </cell>
          <cell r="W94">
            <v>3208</v>
          </cell>
          <cell r="X94">
            <v>0</v>
          </cell>
          <cell r="Y94">
            <v>0</v>
          </cell>
          <cell r="Z94">
            <v>0</v>
          </cell>
          <cell r="AA94">
            <v>0</v>
          </cell>
          <cell r="AB94">
            <v>0</v>
          </cell>
          <cell r="AC94">
            <v>0</v>
          </cell>
          <cell r="AD94">
            <v>874</v>
          </cell>
          <cell r="AE94">
            <v>0</v>
          </cell>
          <cell r="AF94">
            <v>0</v>
          </cell>
          <cell r="AG94">
            <v>26</v>
          </cell>
        </row>
        <row r="95">
          <cell r="J95" t="str">
            <v>Arbat IDP</v>
          </cell>
          <cell r="L95" t="str">
            <v>65498.7721m2</v>
          </cell>
          <cell r="M95" t="str">
            <v>UNHCR</v>
          </cell>
          <cell r="O95" t="str">
            <v>No</v>
          </cell>
          <cell r="P95">
            <v>346</v>
          </cell>
          <cell r="Q95">
            <v>1631</v>
          </cell>
          <cell r="R95">
            <v>833</v>
          </cell>
          <cell r="S95">
            <v>798</v>
          </cell>
          <cell r="T95">
            <v>916</v>
          </cell>
          <cell r="U95">
            <v>673</v>
          </cell>
          <cell r="V95">
            <v>42</v>
          </cell>
          <cell r="W95">
            <v>1631</v>
          </cell>
          <cell r="X95">
            <v>0</v>
          </cell>
          <cell r="Y95">
            <v>0</v>
          </cell>
          <cell r="Z95">
            <v>0</v>
          </cell>
          <cell r="AA95">
            <v>0</v>
          </cell>
          <cell r="AB95">
            <v>2</v>
          </cell>
          <cell r="AC95">
            <v>11</v>
          </cell>
          <cell r="AD95">
            <v>395</v>
          </cell>
          <cell r="AE95">
            <v>1</v>
          </cell>
          <cell r="AF95">
            <v>1</v>
          </cell>
          <cell r="AG95">
            <v>21</v>
          </cell>
        </row>
        <row r="96">
          <cell r="J96" t="str">
            <v>Ashti IDP</v>
          </cell>
          <cell r="M96" t="str">
            <v>JCCC</v>
          </cell>
          <cell r="O96" t="str">
            <v>No</v>
          </cell>
          <cell r="P96">
            <v>2203</v>
          </cell>
          <cell r="Q96">
            <v>10667</v>
          </cell>
          <cell r="R96">
            <v>5457</v>
          </cell>
          <cell r="S96">
            <v>5210</v>
          </cell>
          <cell r="T96">
            <v>5962</v>
          </cell>
          <cell r="U96">
            <v>4424</v>
          </cell>
          <cell r="V96">
            <v>281</v>
          </cell>
          <cell r="W96">
            <v>10667</v>
          </cell>
          <cell r="X96">
            <v>0</v>
          </cell>
          <cell r="Y96">
            <v>0</v>
          </cell>
          <cell r="Z96">
            <v>0</v>
          </cell>
          <cell r="AA96">
            <v>0</v>
          </cell>
          <cell r="AB96">
            <v>44</v>
          </cell>
          <cell r="AC96">
            <v>199</v>
          </cell>
          <cell r="AD96">
            <v>2277</v>
          </cell>
          <cell r="AE96">
            <v>353</v>
          </cell>
          <cell r="AF96">
            <v>0</v>
          </cell>
          <cell r="AG96">
            <v>0</v>
          </cell>
        </row>
        <row r="97">
          <cell r="J97" t="str">
            <v>Surdesh</v>
          </cell>
          <cell r="M97" t="str">
            <v>UNHCR</v>
          </cell>
          <cell r="O97" t="str">
            <v>No</v>
          </cell>
          <cell r="P97">
            <v>42</v>
          </cell>
          <cell r="Q97">
            <v>209</v>
          </cell>
          <cell r="R97">
            <v>109</v>
          </cell>
          <cell r="S97">
            <v>100</v>
          </cell>
          <cell r="T97">
            <v>84</v>
          </cell>
          <cell r="U97">
            <v>120</v>
          </cell>
          <cell r="V97">
            <v>5</v>
          </cell>
          <cell r="W97">
            <v>209</v>
          </cell>
          <cell r="X97">
            <v>0</v>
          </cell>
          <cell r="Y97">
            <v>0</v>
          </cell>
          <cell r="Z97">
            <v>0</v>
          </cell>
          <cell r="AA97">
            <v>0</v>
          </cell>
          <cell r="AB97">
            <v>0</v>
          </cell>
          <cell r="AC97">
            <v>0</v>
          </cell>
          <cell r="AD97">
            <v>42</v>
          </cell>
          <cell r="AE97">
            <v>0</v>
          </cell>
          <cell r="AF97">
            <v>0</v>
          </cell>
          <cell r="AG97">
            <v>358</v>
          </cell>
        </row>
      </sheetData>
      <sheetData sheetId="2"/>
      <sheetData sheetId="3">
        <row r="2">
          <cell r="J2" t="str">
            <v>basra Modern IDP Camp</v>
          </cell>
          <cell r="L2" t="str">
            <v>5 Mile area</v>
          </cell>
          <cell r="M2" t="str">
            <v>Government/ Local Authorities</v>
          </cell>
          <cell r="O2" t="str">
            <v>No</v>
          </cell>
          <cell r="P2">
            <v>4</v>
          </cell>
          <cell r="Q2">
            <v>12</v>
          </cell>
          <cell r="R2">
            <v>4</v>
          </cell>
          <cell r="S2">
            <v>8</v>
          </cell>
          <cell r="T2">
            <v>12</v>
          </cell>
          <cell r="U2">
            <v>4</v>
          </cell>
          <cell r="V2">
            <v>0</v>
          </cell>
          <cell r="W2">
            <v>4</v>
          </cell>
        </row>
        <row r="3">
          <cell r="J3" t="str">
            <v>Al Zaytoon compound</v>
          </cell>
          <cell r="L3" t="str">
            <v>Al Ahamam area</v>
          </cell>
          <cell r="M3" t="str">
            <v>Government/ Local Authorities</v>
          </cell>
          <cell r="O3" t="str">
            <v>No</v>
          </cell>
          <cell r="P3">
            <v>95</v>
          </cell>
          <cell r="Q3">
            <v>561</v>
          </cell>
          <cell r="R3">
            <v>301</v>
          </cell>
          <cell r="S3">
            <v>260</v>
          </cell>
          <cell r="T3">
            <v>561</v>
          </cell>
          <cell r="U3">
            <v>323</v>
          </cell>
          <cell r="V3">
            <v>177</v>
          </cell>
          <cell r="W3">
            <v>146</v>
          </cell>
        </row>
        <row r="4">
          <cell r="J4" t="str">
            <v>Eyes of Missan</v>
          </cell>
          <cell r="M4" t="str">
            <v>Government/ Local Authorities</v>
          </cell>
          <cell r="O4" t="str">
            <v>No</v>
          </cell>
          <cell r="P4">
            <v>15</v>
          </cell>
          <cell r="Q4">
            <v>70</v>
          </cell>
          <cell r="R4">
            <v>40</v>
          </cell>
          <cell r="S4">
            <v>30</v>
          </cell>
          <cell r="T4">
            <v>70</v>
          </cell>
          <cell r="U4">
            <v>47</v>
          </cell>
          <cell r="V4">
            <v>28</v>
          </cell>
          <cell r="W4">
            <v>19</v>
          </cell>
        </row>
        <row r="5">
          <cell r="J5" t="str">
            <v>Al Hay al Jamei</v>
          </cell>
          <cell r="L5" t="str">
            <v>Al Rahma area</v>
          </cell>
          <cell r="M5" t="str">
            <v>Government/ Local Authorities</v>
          </cell>
          <cell r="O5" t="str">
            <v>No</v>
          </cell>
          <cell r="P5">
            <v>50</v>
          </cell>
          <cell r="Q5">
            <v>281</v>
          </cell>
          <cell r="R5">
            <v>140</v>
          </cell>
          <cell r="S5">
            <v>141</v>
          </cell>
          <cell r="T5">
            <v>281</v>
          </cell>
          <cell r="U5">
            <v>130</v>
          </cell>
          <cell r="V5">
            <v>64</v>
          </cell>
          <cell r="W5">
            <v>66</v>
          </cell>
        </row>
        <row r="6">
          <cell r="J6" t="str">
            <v>Ahil AlRamadi sector (BzBz 2)</v>
          </cell>
          <cell r="M6" t="str">
            <v>IOM</v>
          </cell>
          <cell r="O6" t="str">
            <v>No</v>
          </cell>
          <cell r="P6">
            <v>63</v>
          </cell>
          <cell r="Q6">
            <v>348</v>
          </cell>
          <cell r="R6">
            <v>201</v>
          </cell>
          <cell r="S6">
            <v>147</v>
          </cell>
          <cell r="T6">
            <v>348</v>
          </cell>
          <cell r="U6">
            <v>116</v>
          </cell>
          <cell r="V6">
            <v>67</v>
          </cell>
          <cell r="W6">
            <v>49</v>
          </cell>
        </row>
        <row r="7">
          <cell r="J7" t="str">
            <v>Sector 1 (BzBz 3)</v>
          </cell>
          <cell r="M7" t="str">
            <v>IOM</v>
          </cell>
          <cell r="O7" t="str">
            <v>No</v>
          </cell>
          <cell r="P7">
            <v>61</v>
          </cell>
          <cell r="Q7">
            <v>202</v>
          </cell>
          <cell r="R7">
            <v>152</v>
          </cell>
          <cell r="S7">
            <v>86</v>
          </cell>
          <cell r="T7">
            <v>238</v>
          </cell>
          <cell r="U7">
            <v>86</v>
          </cell>
          <cell r="V7">
            <v>61</v>
          </cell>
          <cell r="W7">
            <v>25</v>
          </cell>
        </row>
        <row r="8">
          <cell r="J8" t="str">
            <v>Sector 2 (BzBz 4)</v>
          </cell>
          <cell r="M8" t="str">
            <v>IOM</v>
          </cell>
          <cell r="O8" t="str">
            <v>No</v>
          </cell>
          <cell r="P8">
            <v>177</v>
          </cell>
          <cell r="Q8">
            <v>924</v>
          </cell>
          <cell r="R8">
            <v>546</v>
          </cell>
          <cell r="S8">
            <v>383</v>
          </cell>
          <cell r="T8">
            <v>929</v>
          </cell>
          <cell r="U8">
            <v>319</v>
          </cell>
          <cell r="V8">
            <v>190</v>
          </cell>
          <cell r="W8">
            <v>129</v>
          </cell>
        </row>
        <row r="9">
          <cell r="J9" t="str">
            <v>Al-Moelha (BzBz 7)</v>
          </cell>
          <cell r="M9" t="str">
            <v>IOM</v>
          </cell>
          <cell r="O9" t="str">
            <v>No</v>
          </cell>
          <cell r="P9">
            <v>191</v>
          </cell>
          <cell r="Q9">
            <v>1011</v>
          </cell>
          <cell r="R9">
            <v>593</v>
          </cell>
          <cell r="S9">
            <v>400</v>
          </cell>
          <cell r="T9">
            <v>993</v>
          </cell>
          <cell r="U9">
            <v>347</v>
          </cell>
          <cell r="V9">
            <v>201</v>
          </cell>
          <cell r="W9">
            <v>146</v>
          </cell>
        </row>
        <row r="10">
          <cell r="J10" t="str">
            <v>Sector 3 (BzBz 8)</v>
          </cell>
          <cell r="M10" t="str">
            <v>IOM</v>
          </cell>
          <cell r="O10" t="str">
            <v>No</v>
          </cell>
          <cell r="P10">
            <v>111</v>
          </cell>
          <cell r="Q10">
            <v>576</v>
          </cell>
          <cell r="R10">
            <v>342</v>
          </cell>
          <cell r="S10">
            <v>234</v>
          </cell>
          <cell r="T10">
            <v>576</v>
          </cell>
          <cell r="U10">
            <v>188</v>
          </cell>
          <cell r="V10">
            <v>127</v>
          </cell>
          <cell r="W10">
            <v>61</v>
          </cell>
        </row>
        <row r="11">
          <cell r="J11" t="str">
            <v>Sector 4 (BzBz 9)</v>
          </cell>
          <cell r="M11" t="str">
            <v>IOM</v>
          </cell>
          <cell r="O11" t="str">
            <v>No</v>
          </cell>
          <cell r="P11">
            <v>64</v>
          </cell>
          <cell r="Q11">
            <v>339</v>
          </cell>
          <cell r="R11">
            <v>208</v>
          </cell>
          <cell r="S11">
            <v>132</v>
          </cell>
          <cell r="T11">
            <v>340</v>
          </cell>
          <cell r="U11">
            <v>115</v>
          </cell>
          <cell r="V11">
            <v>73</v>
          </cell>
          <cell r="W11">
            <v>42</v>
          </cell>
        </row>
        <row r="12">
          <cell r="J12" t="str">
            <v>Boslimans sector (BzBz 10)</v>
          </cell>
          <cell r="M12" t="str">
            <v>IOM</v>
          </cell>
          <cell r="O12" t="str">
            <v>No</v>
          </cell>
          <cell r="P12">
            <v>54</v>
          </cell>
          <cell r="Q12">
            <v>310</v>
          </cell>
          <cell r="R12">
            <v>193</v>
          </cell>
          <cell r="S12">
            <v>117</v>
          </cell>
          <cell r="T12">
            <v>310</v>
          </cell>
          <cell r="U12">
            <v>47</v>
          </cell>
          <cell r="V12">
            <v>35</v>
          </cell>
          <cell r="W12">
            <v>12</v>
          </cell>
        </row>
        <row r="13">
          <cell r="J13" t="str">
            <v>Al-Khamseen (BzBz 11)</v>
          </cell>
          <cell r="M13" t="str">
            <v>IOM</v>
          </cell>
          <cell r="O13" t="str">
            <v>No</v>
          </cell>
          <cell r="P13">
            <v>24</v>
          </cell>
          <cell r="Q13">
            <v>132</v>
          </cell>
          <cell r="R13">
            <v>65</v>
          </cell>
          <cell r="S13">
            <v>52</v>
          </cell>
          <cell r="T13">
            <v>117</v>
          </cell>
          <cell r="U13">
            <v>32</v>
          </cell>
          <cell r="V13">
            <v>19</v>
          </cell>
          <cell r="W13">
            <v>13</v>
          </cell>
        </row>
        <row r="14">
          <cell r="J14" t="str">
            <v>Albu Jwad (BzBz 13)</v>
          </cell>
          <cell r="M14" t="str">
            <v>IOM</v>
          </cell>
          <cell r="O14" t="str">
            <v>No</v>
          </cell>
          <cell r="P14">
            <v>119</v>
          </cell>
          <cell r="Q14">
            <v>611</v>
          </cell>
          <cell r="R14">
            <v>385</v>
          </cell>
          <cell r="S14">
            <v>245</v>
          </cell>
          <cell r="T14">
            <v>630</v>
          </cell>
          <cell r="U14">
            <v>210</v>
          </cell>
          <cell r="V14">
            <v>142</v>
          </cell>
          <cell r="W14">
            <v>68</v>
          </cell>
        </row>
        <row r="15">
          <cell r="J15" t="str">
            <v>Al Bojar sector (BzBz 14)</v>
          </cell>
          <cell r="M15" t="str">
            <v>IOM</v>
          </cell>
          <cell r="O15" t="str">
            <v>No</v>
          </cell>
          <cell r="P15">
            <v>91</v>
          </cell>
          <cell r="Q15">
            <v>523</v>
          </cell>
          <cell r="R15">
            <v>303</v>
          </cell>
          <cell r="S15">
            <v>215</v>
          </cell>
          <cell r="T15">
            <v>518</v>
          </cell>
          <cell r="U15">
            <v>181</v>
          </cell>
          <cell r="V15">
            <v>106</v>
          </cell>
          <cell r="W15">
            <v>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N146"/>
  <sheetViews>
    <sheetView tabSelected="1" zoomScaleNormal="100" workbookViewId="0">
      <selection activeCell="H19" sqref="H19"/>
    </sheetView>
  </sheetViews>
  <sheetFormatPr defaultColWidth="8.85546875" defaultRowHeight="16.5" x14ac:dyDescent="0.3"/>
  <cols>
    <col min="1" max="1" width="3.85546875" style="1" customWidth="1"/>
    <col min="2" max="2" width="4.140625" style="63" customWidth="1"/>
    <col min="3" max="3" width="5.42578125" style="63" customWidth="1"/>
    <col min="4" max="4" width="9.85546875" style="63" bestFit="1" customWidth="1"/>
    <col min="5" max="5" width="9.140625" style="63" bestFit="1" customWidth="1"/>
    <col min="6" max="6" width="19.42578125" style="64" customWidth="1"/>
    <col min="7" max="7" width="20.42578125" style="64" customWidth="1"/>
    <col min="8" max="8" width="12.42578125" style="64" customWidth="1"/>
    <col min="9" max="9" width="7.85546875" style="63" customWidth="1"/>
    <col min="10" max="10" width="8.140625" style="63" customWidth="1"/>
    <col min="11" max="11" width="7.85546875" style="63" customWidth="1"/>
    <col min="12" max="12" width="7.5703125" style="63" customWidth="1"/>
    <col min="13" max="13" width="7.42578125" style="63" customWidth="1"/>
    <col min="14" max="14" width="10.42578125" style="63" customWidth="1"/>
    <col min="15" max="15" width="11.85546875" style="63" customWidth="1"/>
    <col min="16" max="16" width="13.5703125" style="63" customWidth="1"/>
    <col min="17" max="17" width="9.42578125" style="63" customWidth="1"/>
    <col min="18" max="18" width="8.5703125" style="63" customWidth="1"/>
    <col min="19" max="19" width="7.5703125" style="63" customWidth="1"/>
    <col min="20" max="21" width="8.85546875" style="63" customWidth="1"/>
    <col min="22" max="22" width="9.5703125" style="63" customWidth="1"/>
    <col min="23" max="23" width="7.85546875" style="1" customWidth="1"/>
    <col min="24" max="25" width="7.5703125" style="1" customWidth="1"/>
    <col min="26" max="40" width="8.85546875" style="1"/>
    <col min="41" max="16384" width="8.85546875" style="63"/>
  </cols>
  <sheetData>
    <row r="1" spans="2:25" s="1" customFormat="1" x14ac:dyDescent="0.3">
      <c r="F1" s="2"/>
      <c r="G1" s="2"/>
      <c r="H1" s="2"/>
      <c r="R1" s="3"/>
      <c r="S1" s="4" t="s">
        <v>319</v>
      </c>
      <c r="T1" s="5"/>
      <c r="U1" s="5"/>
      <c r="V1" s="5"/>
      <c r="W1" s="5"/>
      <c r="X1" s="5"/>
      <c r="Y1" s="5"/>
    </row>
    <row r="2" spans="2:25" s="1" customFormat="1" ht="23.25" x14ac:dyDescent="0.35">
      <c r="F2" s="6" t="s">
        <v>0</v>
      </c>
      <c r="R2" s="7" t="s">
        <v>1</v>
      </c>
      <c r="S2" s="8" t="s">
        <v>2</v>
      </c>
      <c r="T2" s="5"/>
      <c r="U2" s="5"/>
      <c r="V2" s="5"/>
      <c r="W2" s="5"/>
      <c r="X2" s="5"/>
      <c r="Y2" s="5"/>
    </row>
    <row r="3" spans="2:25" s="1" customFormat="1" ht="19.7" customHeight="1" x14ac:dyDescent="0.35">
      <c r="G3" s="6"/>
      <c r="H3" s="2"/>
      <c r="R3" s="73" t="s">
        <v>3</v>
      </c>
      <c r="S3" s="73"/>
      <c r="T3" s="73"/>
      <c r="U3" s="73"/>
      <c r="V3" s="73"/>
      <c r="W3" s="73"/>
      <c r="X3" s="73"/>
      <c r="Y3" s="73"/>
    </row>
    <row r="4" spans="2:25" s="1" customFormat="1" ht="12" customHeight="1" x14ac:dyDescent="0.3">
      <c r="F4" s="2"/>
      <c r="G4" s="2"/>
      <c r="H4" s="2"/>
      <c r="N4" s="9"/>
      <c r="O4" s="9"/>
      <c r="P4" s="9"/>
      <c r="Q4" s="9"/>
      <c r="R4" s="74" t="s">
        <v>318</v>
      </c>
      <c r="S4" s="74"/>
      <c r="T4" s="74"/>
      <c r="U4" s="74"/>
      <c r="V4" s="74"/>
      <c r="W4" s="74"/>
      <c r="X4" s="74"/>
      <c r="Y4" s="74"/>
    </row>
    <row r="5" spans="2:25" s="1" customFormat="1" ht="20.85" customHeight="1" thickBot="1" x14ac:dyDescent="0.35">
      <c r="G5" s="2"/>
      <c r="H5" s="2"/>
      <c r="L5" s="10"/>
      <c r="M5" s="10"/>
      <c r="N5" s="10"/>
      <c r="O5" s="10"/>
      <c r="P5" s="10"/>
      <c r="Q5" s="10"/>
      <c r="R5" s="75"/>
      <c r="S5" s="75"/>
      <c r="T5" s="75"/>
      <c r="U5" s="75"/>
      <c r="V5" s="75"/>
      <c r="W5" s="75"/>
      <c r="X5" s="75"/>
      <c r="Y5" s="75"/>
    </row>
    <row r="6" spans="2:25" ht="14.85" customHeight="1" thickBot="1" x14ac:dyDescent="0.35">
      <c r="B6" s="72" t="s">
        <v>4</v>
      </c>
      <c r="C6" s="70"/>
      <c r="D6" s="70"/>
      <c r="E6" s="70"/>
      <c r="F6" s="70"/>
      <c r="G6" s="70"/>
      <c r="H6" s="71"/>
      <c r="I6" s="72" t="s">
        <v>5</v>
      </c>
      <c r="J6" s="70"/>
      <c r="K6" s="70"/>
      <c r="L6" s="71"/>
      <c r="M6" s="72" t="s">
        <v>6</v>
      </c>
      <c r="N6" s="70"/>
      <c r="O6" s="70"/>
      <c r="P6" s="70"/>
      <c r="Q6" s="70"/>
      <c r="R6" s="71"/>
      <c r="S6" s="72" t="s">
        <v>7</v>
      </c>
      <c r="T6" s="70"/>
      <c r="U6" s="70"/>
      <c r="V6" s="71"/>
      <c r="W6" s="72" t="s">
        <v>8</v>
      </c>
      <c r="X6" s="70"/>
      <c r="Y6" s="70"/>
    </row>
    <row r="7" spans="2:25" ht="57.6" customHeight="1" thickBot="1" x14ac:dyDescent="0.35">
      <c r="B7" s="11" t="s">
        <v>9</v>
      </c>
      <c r="C7" s="12" t="s">
        <v>10</v>
      </c>
      <c r="D7" s="12" t="s">
        <v>11</v>
      </c>
      <c r="E7" s="12" t="s">
        <v>12</v>
      </c>
      <c r="F7" s="12" t="s">
        <v>13</v>
      </c>
      <c r="G7" s="12" t="s">
        <v>14</v>
      </c>
      <c r="H7" s="12" t="s">
        <v>15</v>
      </c>
      <c r="I7" s="12" t="s">
        <v>16</v>
      </c>
      <c r="J7" s="12" t="s">
        <v>17</v>
      </c>
      <c r="K7" s="12" t="s">
        <v>18</v>
      </c>
      <c r="L7" s="12" t="s">
        <v>19</v>
      </c>
      <c r="M7" s="12" t="s">
        <v>20</v>
      </c>
      <c r="N7" s="12" t="s">
        <v>21</v>
      </c>
      <c r="O7" s="12" t="s">
        <v>22</v>
      </c>
      <c r="P7" s="12" t="s">
        <v>23</v>
      </c>
      <c r="Q7" s="12" t="s">
        <v>24</v>
      </c>
      <c r="R7" s="12" t="s">
        <v>25</v>
      </c>
      <c r="S7" s="12" t="s">
        <v>26</v>
      </c>
      <c r="T7" s="12" t="s">
        <v>27</v>
      </c>
      <c r="U7" s="12" t="s">
        <v>28</v>
      </c>
      <c r="V7" s="13" t="s">
        <v>29</v>
      </c>
      <c r="W7" s="12" t="s">
        <v>30</v>
      </c>
      <c r="X7" s="12" t="s">
        <v>31</v>
      </c>
      <c r="Y7" s="13" t="s">
        <v>32</v>
      </c>
    </row>
    <row r="8" spans="2:25" ht="18" customHeight="1" x14ac:dyDescent="0.3">
      <c r="B8" s="14">
        <v>1</v>
      </c>
      <c r="C8" s="15" t="s">
        <v>33</v>
      </c>
      <c r="D8" s="16" t="s">
        <v>34</v>
      </c>
      <c r="E8" s="16" t="s">
        <v>35</v>
      </c>
      <c r="F8" s="65" t="s">
        <v>36</v>
      </c>
      <c r="G8" s="17" t="s">
        <v>37</v>
      </c>
      <c r="H8" s="18" t="s">
        <v>38</v>
      </c>
      <c r="I8" s="19">
        <f>VLOOKUP($G8,'[1]Camp Master List and Popula (2'!$J$2:$AG$97,7,0)</f>
        <v>47</v>
      </c>
      <c r="J8" s="19">
        <f>VLOOKUP($G8,'[1]Camp Master List and Popula (2'!$J$2:$AG$97,8,0)</f>
        <v>330</v>
      </c>
      <c r="K8" s="19">
        <f>VLOOKUP($G8,'[1]Camp Master List and Popula (2'!$J$2:$AG$97,9,0)</f>
        <v>182</v>
      </c>
      <c r="L8" s="19">
        <f>VLOOKUP($G8,'[1]Camp Master List and Popula (2'!$J$2:$AG$97,10,0)</f>
        <v>148</v>
      </c>
      <c r="M8" s="19">
        <f>VLOOKUP($G8,'[1]Camp Master List and Popula (2'!$J$2:$AG$97,15,0)</f>
        <v>0</v>
      </c>
      <c r="N8" s="19">
        <f>VLOOKUP($G8,'[1]Camp Master List and Popula (2'!$J$2:$AG$97,16,0)</f>
        <v>0</v>
      </c>
      <c r="O8" s="19">
        <f>VLOOKUP($G8,'[1]Camp Master List and Popula (2'!$J$2:$AG$97,17,0)</f>
        <v>0</v>
      </c>
      <c r="P8" s="19">
        <f>VLOOKUP($G8,'[1]Camp Master List and Popula (2'!$J$2:$AG$97,18,0)</f>
        <v>0</v>
      </c>
      <c r="Q8" s="19">
        <f>VLOOKUP($G8,'[1]Camp Master List and Popula (2'!$J$2:$AG$97,19,0)</f>
        <v>0</v>
      </c>
      <c r="R8" s="19">
        <f>VLOOKUP($G8,'[1]Camp Master List and Popula (2'!$J$2:$AG$97,20,0)</f>
        <v>0</v>
      </c>
      <c r="S8" s="19">
        <f>VLOOKUP($G8,'[1]Camp Master List and Popula (2'!$J$2:$AG$97,21,0)</f>
        <v>51</v>
      </c>
      <c r="T8" s="19">
        <f>VLOOKUP($G8,'[1]Camp Master List and Popula (2'!$J$2:$AG$97,22,0)</f>
        <v>82</v>
      </c>
      <c r="U8" s="19">
        <f>VLOOKUP($G8,'[1]Camp Master List and Popula (2'!$J$2:$AG$97,23,0)</f>
        <v>114</v>
      </c>
      <c r="V8" s="20">
        <f>VLOOKUP($G8,'[1]Camp Master List and Popula (2'!$J$2:$AG$97,24,0)</f>
        <v>0</v>
      </c>
      <c r="W8" s="19">
        <f>VLOOKUP($G8,'[1]Camp Master List and Popula (2'!$J$2:$AG$97,11,0)</f>
        <v>86</v>
      </c>
      <c r="X8" s="19">
        <f>VLOOKUP($G8,'[1]Camp Master List and Popula (2'!$J$2:$AG$97,12,0)</f>
        <v>242</v>
      </c>
      <c r="Y8" s="20">
        <f>VLOOKUP($G8,'[1]Camp Master List and Popula (2'!$J$2:$AG$97,13,0)</f>
        <v>2</v>
      </c>
    </row>
    <row r="9" spans="2:25" ht="18" customHeight="1" x14ac:dyDescent="0.3">
      <c r="B9" s="21">
        <v>2</v>
      </c>
      <c r="C9" s="15" t="s">
        <v>33</v>
      </c>
      <c r="D9" s="19" t="s">
        <v>34</v>
      </c>
      <c r="E9" s="19" t="s">
        <v>35</v>
      </c>
      <c r="F9" s="66"/>
      <c r="G9" s="22" t="s">
        <v>39</v>
      </c>
      <c r="H9" s="23" t="s">
        <v>40</v>
      </c>
      <c r="I9" s="19">
        <f>VLOOKUP($G9,'[1]Camp Master List and Popula (2'!$J$2:$AG$97,7,0)</f>
        <v>97</v>
      </c>
      <c r="J9" s="19">
        <f>VLOOKUP($G9,'[1]Camp Master List and Popula (2'!$J$2:$AG$97,8,0)</f>
        <v>212</v>
      </c>
      <c r="K9" s="19">
        <f>VLOOKUP($G9,'[1]Camp Master List and Popula (2'!$J$2:$AG$97,9,0)</f>
        <v>123</v>
      </c>
      <c r="L9" s="19">
        <f>VLOOKUP($G9,'[1]Camp Master List and Popula (2'!$J$2:$AG$97,10,0)</f>
        <v>89</v>
      </c>
      <c r="M9" s="19">
        <f>VLOOKUP($G9,'[1]Camp Master List and Popula (2'!$J$2:$AG$97,15,0)</f>
        <v>0</v>
      </c>
      <c r="N9" s="19">
        <f>VLOOKUP($G9,'[1]Camp Master List and Popula (2'!$J$2:$AG$97,16,0)</f>
        <v>0</v>
      </c>
      <c r="O9" s="19">
        <f>VLOOKUP($G9,'[1]Camp Master List and Popula (2'!$J$2:$AG$97,17,0)</f>
        <v>0</v>
      </c>
      <c r="P9" s="19">
        <f>VLOOKUP($G9,'[1]Camp Master List and Popula (2'!$J$2:$AG$97,18,0)</f>
        <v>0</v>
      </c>
      <c r="Q9" s="19">
        <f>VLOOKUP($G9,'[1]Camp Master List and Popula (2'!$J$2:$AG$97,19,0)</f>
        <v>0</v>
      </c>
      <c r="R9" s="19">
        <f>VLOOKUP($G9,'[1]Camp Master List and Popula (2'!$J$2:$AG$97,20,0)</f>
        <v>0</v>
      </c>
      <c r="S9" s="19">
        <f>VLOOKUP($G9,'[1]Camp Master List and Popula (2'!$J$2:$AG$97,21,0)</f>
        <v>101</v>
      </c>
      <c r="T9" s="19">
        <f>VLOOKUP($G9,'[1]Camp Master List and Popula (2'!$J$2:$AG$97,22,0)</f>
        <v>42</v>
      </c>
      <c r="U9" s="19">
        <f>VLOOKUP($G9,'[1]Camp Master List and Popula (2'!$J$2:$AG$97,23,0)</f>
        <v>223</v>
      </c>
      <c r="V9" s="20">
        <f>VLOOKUP($G9,'[1]Camp Master List and Popula (2'!$J$2:$AG$97,24,0)</f>
        <v>0</v>
      </c>
      <c r="W9" s="19">
        <f>VLOOKUP($G9,'[1]Camp Master List and Popula (2'!$J$2:$AG$97,11,0)</f>
        <v>36</v>
      </c>
      <c r="X9" s="19">
        <f>VLOOKUP($G9,'[1]Camp Master List and Popula (2'!$J$2:$AG$97,12,0)</f>
        <v>155</v>
      </c>
      <c r="Y9" s="20">
        <f>VLOOKUP($G9,'[1]Camp Master List and Popula (2'!$J$2:$AG$97,13,0)</f>
        <v>21</v>
      </c>
    </row>
    <row r="10" spans="2:25" ht="18" customHeight="1" x14ac:dyDescent="0.3">
      <c r="B10" s="21">
        <v>3</v>
      </c>
      <c r="C10" s="15" t="s">
        <v>33</v>
      </c>
      <c r="D10" s="19" t="s">
        <v>34</v>
      </c>
      <c r="E10" s="19" t="s">
        <v>35</v>
      </c>
      <c r="F10" s="66"/>
      <c r="G10" s="22" t="s">
        <v>41</v>
      </c>
      <c r="H10" s="23" t="s">
        <v>42</v>
      </c>
      <c r="I10" s="19">
        <f>VLOOKUP($G10,'[1]Camp Master List and Popula (2'!$J$2:$AG$97,7,0)</f>
        <v>26</v>
      </c>
      <c r="J10" s="19">
        <f>VLOOKUP($G10,'[1]Camp Master List and Popula (2'!$J$2:$AG$97,8,0)</f>
        <v>56</v>
      </c>
      <c r="K10" s="19">
        <f>VLOOKUP($G10,'[1]Camp Master List and Popula (2'!$J$2:$AG$97,9,0)</f>
        <v>28</v>
      </c>
      <c r="L10" s="19">
        <f>VLOOKUP($G10,'[1]Camp Master List and Popula (2'!$J$2:$AG$97,10,0)</f>
        <v>28</v>
      </c>
      <c r="M10" s="19">
        <f>VLOOKUP($G10,'[1]Camp Master List and Popula (2'!$J$2:$AG$97,15,0)</f>
        <v>0</v>
      </c>
      <c r="N10" s="19">
        <f>VLOOKUP($G10,'[1]Camp Master List and Popula (2'!$J$2:$AG$97,16,0)</f>
        <v>0</v>
      </c>
      <c r="O10" s="19">
        <f>VLOOKUP($G10,'[1]Camp Master List and Popula (2'!$J$2:$AG$97,17,0)</f>
        <v>0</v>
      </c>
      <c r="P10" s="19">
        <f>VLOOKUP($G10,'[1]Camp Master List and Popula (2'!$J$2:$AG$97,18,0)</f>
        <v>0</v>
      </c>
      <c r="Q10" s="19">
        <f>VLOOKUP($G10,'[1]Camp Master List and Popula (2'!$J$2:$AG$97,19,0)</f>
        <v>0</v>
      </c>
      <c r="R10" s="19">
        <f>VLOOKUP($G10,'[1]Camp Master List and Popula (2'!$J$2:$AG$97,20,0)</f>
        <v>0</v>
      </c>
      <c r="S10" s="19">
        <f>VLOOKUP($G10,'[1]Camp Master List and Popula (2'!$J$2:$AG$97,21,0)</f>
        <v>26</v>
      </c>
      <c r="T10" s="19">
        <f>VLOOKUP($G10,'[1]Camp Master List and Popula (2'!$J$2:$AG$97,22,0)</f>
        <v>87</v>
      </c>
      <c r="U10" s="19">
        <f>VLOOKUP($G10,'[1]Camp Master List and Popula (2'!$J$2:$AG$97,23,0)</f>
        <v>127</v>
      </c>
      <c r="V10" s="20">
        <f>VLOOKUP($G10,'[1]Camp Master List and Popula (2'!$J$2:$AG$97,24,0)</f>
        <v>87</v>
      </c>
      <c r="W10" s="19">
        <f>VLOOKUP($G10,'[1]Camp Master List and Popula (2'!$J$2:$AG$97,11,0)</f>
        <v>7</v>
      </c>
      <c r="X10" s="19">
        <f>VLOOKUP($G10,'[1]Camp Master List and Popula (2'!$J$2:$AG$97,12,0)</f>
        <v>45</v>
      </c>
      <c r="Y10" s="20">
        <f>VLOOKUP($G10,'[1]Camp Master List and Popula (2'!$J$2:$AG$97,13,0)</f>
        <v>4</v>
      </c>
    </row>
    <row r="11" spans="2:25" ht="18" customHeight="1" x14ac:dyDescent="0.3">
      <c r="B11" s="21">
        <v>4</v>
      </c>
      <c r="C11" s="15" t="s">
        <v>33</v>
      </c>
      <c r="D11" s="19" t="s">
        <v>34</v>
      </c>
      <c r="E11" s="19" t="s">
        <v>35</v>
      </c>
      <c r="F11" s="66"/>
      <c r="G11" s="22" t="s">
        <v>43</v>
      </c>
      <c r="H11" s="23" t="s">
        <v>44</v>
      </c>
      <c r="I11" s="19">
        <f>VLOOKUP($G11,'[1]Camp Master List and Popula (2'!$J$2:$AG$97,7,0)</f>
        <v>61</v>
      </c>
      <c r="J11" s="19">
        <f>VLOOKUP($G11,'[1]Camp Master List and Popula (2'!$J$2:$AG$97,8,0)</f>
        <v>288</v>
      </c>
      <c r="K11" s="19">
        <f>VLOOKUP($G11,'[1]Camp Master List and Popula (2'!$J$2:$AG$97,9,0)</f>
        <v>186</v>
      </c>
      <c r="L11" s="19">
        <f>VLOOKUP($G11,'[1]Camp Master List and Popula (2'!$J$2:$AG$97,10,0)</f>
        <v>102</v>
      </c>
      <c r="M11" s="19">
        <f>VLOOKUP($G11,'[1]Camp Master List and Popula (2'!$J$2:$AG$97,15,0)</f>
        <v>0</v>
      </c>
      <c r="N11" s="19">
        <f>VLOOKUP($G11,'[1]Camp Master List and Popula (2'!$J$2:$AG$97,16,0)</f>
        <v>0</v>
      </c>
      <c r="O11" s="19">
        <f>VLOOKUP($G11,'[1]Camp Master List and Popula (2'!$J$2:$AG$97,17,0)</f>
        <v>0</v>
      </c>
      <c r="P11" s="19">
        <f>VLOOKUP($G11,'[1]Camp Master List and Popula (2'!$J$2:$AG$97,18,0)</f>
        <v>0</v>
      </c>
      <c r="Q11" s="19">
        <f>VLOOKUP($G11,'[1]Camp Master List and Popula (2'!$J$2:$AG$97,19,0)</f>
        <v>0</v>
      </c>
      <c r="R11" s="19">
        <f>VLOOKUP($G11,'[1]Camp Master List and Popula (2'!$J$2:$AG$97,20,0)</f>
        <v>0</v>
      </c>
      <c r="S11" s="19">
        <f>VLOOKUP($G11,'[1]Camp Master List and Popula (2'!$J$2:$AG$97,21,0)</f>
        <v>67</v>
      </c>
      <c r="T11" s="19">
        <f>VLOOKUP($G11,'[1]Camp Master List and Popula (2'!$J$2:$AG$97,22,0)</f>
        <v>70</v>
      </c>
      <c r="U11" s="19">
        <f>VLOOKUP($G11,'[1]Camp Master List and Popula (2'!$J$2:$AG$97,23,0)</f>
        <v>128</v>
      </c>
      <c r="V11" s="20">
        <f>VLOOKUP($G11,'[1]Camp Master List and Popula (2'!$J$2:$AG$97,24,0)</f>
        <v>0</v>
      </c>
      <c r="W11" s="19">
        <f>VLOOKUP($G11,'[1]Camp Master List and Popula (2'!$J$2:$AG$97,11,0)</f>
        <v>64</v>
      </c>
      <c r="X11" s="19">
        <f>VLOOKUP($G11,'[1]Camp Master List and Popula (2'!$J$2:$AG$97,12,0)</f>
        <v>208</v>
      </c>
      <c r="Y11" s="20">
        <f>VLOOKUP($G11,'[1]Camp Master List and Popula (2'!$J$2:$AG$97,13,0)</f>
        <v>16</v>
      </c>
    </row>
    <row r="12" spans="2:25" ht="18" customHeight="1" x14ac:dyDescent="0.3">
      <c r="B12" s="21">
        <v>5</v>
      </c>
      <c r="C12" s="15" t="s">
        <v>33</v>
      </c>
      <c r="D12" s="19" t="s">
        <v>34</v>
      </c>
      <c r="E12" s="19" t="s">
        <v>35</v>
      </c>
      <c r="F12" s="66"/>
      <c r="G12" s="22" t="s">
        <v>45</v>
      </c>
      <c r="H12" s="23" t="s">
        <v>46</v>
      </c>
      <c r="I12" s="19">
        <f>VLOOKUP($G12,'[1]Camp Master List and Popula (2'!$J$2:$AG$97,7,0)</f>
        <v>65</v>
      </c>
      <c r="J12" s="19">
        <f>VLOOKUP($G12,'[1]Camp Master List and Popula (2'!$J$2:$AG$97,8,0)</f>
        <v>122</v>
      </c>
      <c r="K12" s="19">
        <f>VLOOKUP($G12,'[1]Camp Master List and Popula (2'!$J$2:$AG$97,9,0)</f>
        <v>61</v>
      </c>
      <c r="L12" s="19">
        <f>VLOOKUP($G12,'[1]Camp Master List and Popula (2'!$J$2:$AG$97,10,0)</f>
        <v>61</v>
      </c>
      <c r="M12" s="19">
        <f>VLOOKUP($G12,'[1]Camp Master List and Popula (2'!$J$2:$AG$97,15,0)</f>
        <v>0</v>
      </c>
      <c r="N12" s="19">
        <f>VLOOKUP($G12,'[1]Camp Master List and Popula (2'!$J$2:$AG$97,16,0)</f>
        <v>0</v>
      </c>
      <c r="O12" s="19">
        <f>VLOOKUP($G12,'[1]Camp Master List and Popula (2'!$J$2:$AG$97,17,0)</f>
        <v>0</v>
      </c>
      <c r="P12" s="19">
        <f>VLOOKUP($G12,'[1]Camp Master List and Popula (2'!$J$2:$AG$97,18,0)</f>
        <v>0</v>
      </c>
      <c r="Q12" s="19">
        <f>VLOOKUP($G12,'[1]Camp Master List and Popula (2'!$J$2:$AG$97,19,0)</f>
        <v>0</v>
      </c>
      <c r="R12" s="19">
        <f>VLOOKUP($G12,'[1]Camp Master List and Popula (2'!$J$2:$AG$97,20,0)</f>
        <v>0</v>
      </c>
      <c r="S12" s="19">
        <f>VLOOKUP($G12,'[1]Camp Master List and Popula (2'!$J$2:$AG$97,21,0)</f>
        <v>70</v>
      </c>
      <c r="T12" s="19">
        <f>VLOOKUP($G12,'[1]Camp Master List and Popula (2'!$J$2:$AG$97,22,0)</f>
        <v>99</v>
      </c>
      <c r="U12" s="19">
        <f>VLOOKUP($G12,'[1]Camp Master List and Popula (2'!$J$2:$AG$97,23,0)</f>
        <v>105</v>
      </c>
      <c r="V12" s="20">
        <f>VLOOKUP($G12,'[1]Camp Master List and Popula (2'!$J$2:$AG$97,24,0)</f>
        <v>0</v>
      </c>
      <c r="W12" s="19">
        <f>VLOOKUP($G12,'[1]Camp Master List and Popula (2'!$J$2:$AG$97,11,0)</f>
        <v>17</v>
      </c>
      <c r="X12" s="19">
        <f>VLOOKUP($G12,'[1]Camp Master List and Popula (2'!$J$2:$AG$97,12,0)</f>
        <v>100</v>
      </c>
      <c r="Y12" s="20">
        <f>VLOOKUP($G12,'[1]Camp Master List and Popula (2'!$J$2:$AG$97,13,0)</f>
        <v>5</v>
      </c>
    </row>
    <row r="13" spans="2:25" ht="18" customHeight="1" x14ac:dyDescent="0.3">
      <c r="B13" s="21">
        <v>6</v>
      </c>
      <c r="C13" s="15" t="s">
        <v>33</v>
      </c>
      <c r="D13" s="19" t="s">
        <v>34</v>
      </c>
      <c r="E13" s="19" t="s">
        <v>35</v>
      </c>
      <c r="F13" s="66"/>
      <c r="G13" s="22" t="s">
        <v>47</v>
      </c>
      <c r="H13" s="23" t="s">
        <v>48</v>
      </c>
      <c r="I13" s="19">
        <f>VLOOKUP($G13,'[1]Camp Master List and Popula (2'!$J$2:$AG$97,7,0)</f>
        <v>66</v>
      </c>
      <c r="J13" s="19">
        <f>VLOOKUP($G13,'[1]Camp Master List and Popula (2'!$J$2:$AG$97,8,0)</f>
        <v>176</v>
      </c>
      <c r="K13" s="19">
        <f>VLOOKUP($G13,'[1]Camp Master List and Popula (2'!$J$2:$AG$97,9,0)</f>
        <v>99</v>
      </c>
      <c r="L13" s="19">
        <f>VLOOKUP($G13,'[1]Camp Master List and Popula (2'!$J$2:$AG$97,10,0)</f>
        <v>77</v>
      </c>
      <c r="M13" s="19">
        <f>VLOOKUP($G13,'[1]Camp Master List and Popula (2'!$J$2:$AG$97,15,0)</f>
        <v>0</v>
      </c>
      <c r="N13" s="19">
        <f>VLOOKUP($G13,'[1]Camp Master List and Popula (2'!$J$2:$AG$97,16,0)</f>
        <v>0</v>
      </c>
      <c r="O13" s="19">
        <f>VLOOKUP($G13,'[1]Camp Master List and Popula (2'!$J$2:$AG$97,17,0)</f>
        <v>0</v>
      </c>
      <c r="P13" s="19">
        <f>VLOOKUP($G13,'[1]Camp Master List and Popula (2'!$J$2:$AG$97,18,0)</f>
        <v>0</v>
      </c>
      <c r="Q13" s="19">
        <f>VLOOKUP($G13,'[1]Camp Master List and Popula (2'!$J$2:$AG$97,19,0)</f>
        <v>0</v>
      </c>
      <c r="R13" s="19">
        <f>VLOOKUP($G13,'[1]Camp Master List and Popula (2'!$J$2:$AG$97,20,0)</f>
        <v>0</v>
      </c>
      <c r="S13" s="19">
        <f>VLOOKUP($G13,'[1]Camp Master List and Popula (2'!$J$2:$AG$97,21,0)</f>
        <v>69</v>
      </c>
      <c r="T13" s="19">
        <f>VLOOKUP($G13,'[1]Camp Master List and Popula (2'!$J$2:$AG$97,22,0)</f>
        <v>80</v>
      </c>
      <c r="U13" s="19">
        <f>VLOOKUP($G13,'[1]Camp Master List and Popula (2'!$J$2:$AG$97,23,0)</f>
        <v>165</v>
      </c>
      <c r="V13" s="20">
        <f>VLOOKUP($G13,'[1]Camp Master List and Popula (2'!$J$2:$AG$97,24,0)</f>
        <v>0</v>
      </c>
      <c r="W13" s="19">
        <f>VLOOKUP($G13,'[1]Camp Master List and Popula (2'!$J$2:$AG$97,11,0)</f>
        <v>38</v>
      </c>
      <c r="X13" s="19">
        <f>VLOOKUP($G13,'[1]Camp Master List and Popula (2'!$J$2:$AG$97,12,0)</f>
        <v>133</v>
      </c>
      <c r="Y13" s="20">
        <f>VLOOKUP($G13,'[1]Camp Master List and Popula (2'!$J$2:$AG$97,13,0)</f>
        <v>5</v>
      </c>
    </row>
    <row r="14" spans="2:25" ht="18" customHeight="1" x14ac:dyDescent="0.3">
      <c r="B14" s="21">
        <v>7</v>
      </c>
      <c r="C14" s="15" t="s">
        <v>33</v>
      </c>
      <c r="D14" s="19" t="s">
        <v>34</v>
      </c>
      <c r="E14" s="19" t="s">
        <v>35</v>
      </c>
      <c r="F14" s="66"/>
      <c r="G14" s="22" t="s">
        <v>49</v>
      </c>
      <c r="H14" s="23" t="s">
        <v>50</v>
      </c>
      <c r="I14" s="19">
        <f>VLOOKUP($G14,'[1]Camp Master List and Popula (2'!$J$2:$AG$97,7,0)</f>
        <v>96</v>
      </c>
      <c r="J14" s="19">
        <f>VLOOKUP($G14,'[1]Camp Master List and Popula (2'!$J$2:$AG$97,8,0)</f>
        <v>566</v>
      </c>
      <c r="K14" s="19">
        <f>VLOOKUP($G14,'[1]Camp Master List and Popula (2'!$J$2:$AG$97,9,0)</f>
        <v>285</v>
      </c>
      <c r="L14" s="19">
        <f>VLOOKUP($G14,'[1]Camp Master List and Popula (2'!$J$2:$AG$97,10,0)</f>
        <v>281</v>
      </c>
      <c r="M14" s="19">
        <f>VLOOKUP($G14,'[1]Camp Master List and Popula (2'!$J$2:$AG$97,15,0)</f>
        <v>0</v>
      </c>
      <c r="N14" s="19">
        <f>VLOOKUP($G14,'[1]Camp Master List and Popula (2'!$J$2:$AG$97,16,0)</f>
        <v>0</v>
      </c>
      <c r="O14" s="19">
        <f>VLOOKUP($G14,'[1]Camp Master List and Popula (2'!$J$2:$AG$97,17,0)</f>
        <v>0</v>
      </c>
      <c r="P14" s="19">
        <f>VLOOKUP($G14,'[1]Camp Master List and Popula (2'!$J$2:$AG$97,18,0)</f>
        <v>0</v>
      </c>
      <c r="Q14" s="19">
        <f>VLOOKUP($G14,'[1]Camp Master List and Popula (2'!$J$2:$AG$97,19,0)</f>
        <v>0</v>
      </c>
      <c r="R14" s="19">
        <f>VLOOKUP($G14,'[1]Camp Master List and Popula (2'!$J$2:$AG$97,20,0)</f>
        <v>0</v>
      </c>
      <c r="S14" s="19">
        <f>VLOOKUP($G14,'[1]Camp Master List and Popula (2'!$J$2:$AG$97,21,0)</f>
        <v>106</v>
      </c>
      <c r="T14" s="19">
        <f>VLOOKUP($G14,'[1]Camp Master List and Popula (2'!$J$2:$AG$97,22,0)</f>
        <v>103</v>
      </c>
      <c r="U14" s="19">
        <f>VLOOKUP($G14,'[1]Camp Master List and Popula (2'!$J$2:$AG$97,23,0)</f>
        <v>216</v>
      </c>
      <c r="V14" s="20">
        <f>VLOOKUP($G14,'[1]Camp Master List and Popula (2'!$J$2:$AG$97,24,0)</f>
        <v>0</v>
      </c>
      <c r="W14" s="19">
        <f>VLOOKUP($G14,'[1]Camp Master List and Popula (2'!$J$2:$AG$97,11,0)</f>
        <v>140</v>
      </c>
      <c r="X14" s="19">
        <f>VLOOKUP($G14,'[1]Camp Master List and Popula (2'!$J$2:$AG$97,12,0)</f>
        <v>406</v>
      </c>
      <c r="Y14" s="20">
        <f>VLOOKUP($G14,'[1]Camp Master List and Popula (2'!$J$2:$AG$97,13,0)</f>
        <v>20</v>
      </c>
    </row>
    <row r="15" spans="2:25" ht="18" customHeight="1" x14ac:dyDescent="0.3">
      <c r="B15" s="21">
        <v>8</v>
      </c>
      <c r="C15" s="15" t="s">
        <v>33</v>
      </c>
      <c r="D15" s="19" t="s">
        <v>34</v>
      </c>
      <c r="E15" s="19" t="s">
        <v>35</v>
      </c>
      <c r="F15" s="66"/>
      <c r="G15" s="22" t="s">
        <v>51</v>
      </c>
      <c r="H15" s="23" t="s">
        <v>52</v>
      </c>
      <c r="I15" s="19">
        <f>VLOOKUP($G15,'[1]Camp Master List and Popula (2'!$J$2:$AG$97,7,0)</f>
        <v>27</v>
      </c>
      <c r="J15" s="19">
        <f>VLOOKUP($G15,'[1]Camp Master List and Popula (2'!$J$2:$AG$97,8,0)</f>
        <v>120</v>
      </c>
      <c r="K15" s="19">
        <f>VLOOKUP($G15,'[1]Camp Master List and Popula (2'!$J$2:$AG$97,9,0)</f>
        <v>51</v>
      </c>
      <c r="L15" s="19">
        <f>VLOOKUP($G15,'[1]Camp Master List and Popula (2'!$J$2:$AG$97,10,0)</f>
        <v>69</v>
      </c>
      <c r="M15" s="19">
        <f>VLOOKUP($G15,'[1]Camp Master List and Popula (2'!$J$2:$AG$97,15,0)</f>
        <v>0</v>
      </c>
      <c r="N15" s="19">
        <f>VLOOKUP($G15,'[1]Camp Master List and Popula (2'!$J$2:$AG$97,16,0)</f>
        <v>0</v>
      </c>
      <c r="O15" s="19">
        <f>VLOOKUP($G15,'[1]Camp Master List and Popula (2'!$J$2:$AG$97,17,0)</f>
        <v>0</v>
      </c>
      <c r="P15" s="19">
        <f>VLOOKUP($G15,'[1]Camp Master List and Popula (2'!$J$2:$AG$97,18,0)</f>
        <v>0</v>
      </c>
      <c r="Q15" s="19">
        <f>VLOOKUP($G15,'[1]Camp Master List and Popula (2'!$J$2:$AG$97,19,0)</f>
        <v>0</v>
      </c>
      <c r="R15" s="19">
        <f>VLOOKUP($G15,'[1]Camp Master List and Popula (2'!$J$2:$AG$97,20,0)</f>
        <v>0</v>
      </c>
      <c r="S15" s="19">
        <f>VLOOKUP($G15,'[1]Camp Master List and Popula (2'!$J$2:$AG$97,21,0)</f>
        <v>34</v>
      </c>
      <c r="T15" s="19">
        <f>VLOOKUP($G15,'[1]Camp Master List and Popula (2'!$J$2:$AG$97,22,0)</f>
        <v>192</v>
      </c>
      <c r="U15" s="19">
        <f>VLOOKUP($G15,'[1]Camp Master List and Popula (2'!$J$2:$AG$97,23,0)</f>
        <v>52</v>
      </c>
      <c r="V15" s="20">
        <f>VLOOKUP($G15,'[1]Camp Master List and Popula (2'!$J$2:$AG$97,24,0)</f>
        <v>0</v>
      </c>
      <c r="W15" s="19">
        <f>VLOOKUP($G15,'[1]Camp Master List and Popula (2'!$J$2:$AG$97,11,0)</f>
        <v>40</v>
      </c>
      <c r="X15" s="19">
        <f>VLOOKUP($G15,'[1]Camp Master List and Popula (2'!$J$2:$AG$97,12,0)</f>
        <v>71</v>
      </c>
      <c r="Y15" s="20">
        <f>VLOOKUP($G15,'[1]Camp Master List and Popula (2'!$J$2:$AG$97,13,0)</f>
        <v>9</v>
      </c>
    </row>
    <row r="16" spans="2:25" ht="18" customHeight="1" x14ac:dyDescent="0.3">
      <c r="B16" s="21">
        <v>9</v>
      </c>
      <c r="C16" s="15" t="s">
        <v>33</v>
      </c>
      <c r="D16" s="19" t="s">
        <v>34</v>
      </c>
      <c r="E16" s="19" t="s">
        <v>35</v>
      </c>
      <c r="F16" s="66"/>
      <c r="G16" s="22" t="s">
        <v>53</v>
      </c>
      <c r="H16" s="23" t="s">
        <v>54</v>
      </c>
      <c r="I16" s="19">
        <f>VLOOKUP($G16,'[1]Camp Master List and Popula (2'!$J$2:$AG$97,7,0)</f>
        <v>43</v>
      </c>
      <c r="J16" s="19">
        <f>VLOOKUP($G16,'[1]Camp Master List and Popula (2'!$J$2:$AG$97,8,0)</f>
        <v>393</v>
      </c>
      <c r="K16" s="19">
        <f>VLOOKUP($G16,'[1]Camp Master List and Popula (2'!$J$2:$AG$97,9,0)</f>
        <v>178</v>
      </c>
      <c r="L16" s="19">
        <f>VLOOKUP($G16,'[1]Camp Master List and Popula (2'!$J$2:$AG$97,10,0)</f>
        <v>215</v>
      </c>
      <c r="M16" s="19">
        <f>VLOOKUP($G16,'[1]Camp Master List and Popula (2'!$J$2:$AG$97,15,0)</f>
        <v>0</v>
      </c>
      <c r="N16" s="19">
        <f>VLOOKUP($G16,'[1]Camp Master List and Popula (2'!$J$2:$AG$97,16,0)</f>
        <v>0</v>
      </c>
      <c r="O16" s="19">
        <f>VLOOKUP($G16,'[1]Camp Master List and Popula (2'!$J$2:$AG$97,17,0)</f>
        <v>0</v>
      </c>
      <c r="P16" s="19">
        <f>VLOOKUP($G16,'[1]Camp Master List and Popula (2'!$J$2:$AG$97,18,0)</f>
        <v>0</v>
      </c>
      <c r="Q16" s="19">
        <f>VLOOKUP($G16,'[1]Camp Master List and Popula (2'!$J$2:$AG$97,19,0)</f>
        <v>0</v>
      </c>
      <c r="R16" s="19">
        <f>VLOOKUP($G16,'[1]Camp Master List and Popula (2'!$J$2:$AG$97,20,0)</f>
        <v>0</v>
      </c>
      <c r="S16" s="19">
        <f>VLOOKUP($G16,'[1]Camp Master List and Popula (2'!$J$2:$AG$97,21,0)</f>
        <v>55</v>
      </c>
      <c r="T16" s="19">
        <f>VLOOKUP($G16,'[1]Camp Master List and Popula (2'!$J$2:$AG$97,22,0)</f>
        <v>163</v>
      </c>
      <c r="U16" s="19">
        <f>VLOOKUP($G16,'[1]Camp Master List and Popula (2'!$J$2:$AG$97,23,0)</f>
        <v>125</v>
      </c>
      <c r="V16" s="20">
        <f>VLOOKUP($G16,'[1]Camp Master List and Popula (2'!$J$2:$AG$97,24,0)</f>
        <v>0</v>
      </c>
      <c r="W16" s="19">
        <f>VLOOKUP($G16,'[1]Camp Master List and Popula (2'!$J$2:$AG$97,11,0)</f>
        <v>112</v>
      </c>
      <c r="X16" s="19">
        <f>VLOOKUP($G16,'[1]Camp Master List and Popula (2'!$J$2:$AG$97,12,0)</f>
        <v>272</v>
      </c>
      <c r="Y16" s="20">
        <f>VLOOKUP($G16,'[1]Camp Master List and Popula (2'!$J$2:$AG$97,13,0)</f>
        <v>9</v>
      </c>
    </row>
    <row r="17" spans="2:38" ht="18" customHeight="1" x14ac:dyDescent="0.3">
      <c r="B17" s="21">
        <v>10</v>
      </c>
      <c r="C17" s="15" t="s">
        <v>33</v>
      </c>
      <c r="D17" s="19" t="s">
        <v>34</v>
      </c>
      <c r="E17" s="19" t="s">
        <v>35</v>
      </c>
      <c r="F17" s="66"/>
      <c r="G17" s="22" t="s">
        <v>55</v>
      </c>
      <c r="H17" s="23" t="s">
        <v>56</v>
      </c>
      <c r="I17" s="19">
        <f>VLOOKUP($G17,'[1]Camp Master List and Popula (2'!$J$2:$AG$97,7,0)</f>
        <v>50</v>
      </c>
      <c r="J17" s="19">
        <f>VLOOKUP($G17,'[1]Camp Master List and Popula (2'!$J$2:$AG$97,8,0)</f>
        <v>352</v>
      </c>
      <c r="K17" s="19">
        <f>VLOOKUP($G17,'[1]Camp Master List and Popula (2'!$J$2:$AG$97,9,0)</f>
        <v>188</v>
      </c>
      <c r="L17" s="19">
        <f>VLOOKUP($G17,'[1]Camp Master List and Popula (2'!$J$2:$AG$97,10,0)</f>
        <v>164</v>
      </c>
      <c r="M17" s="19">
        <f>VLOOKUP($G17,'[1]Camp Master List and Popula (2'!$J$2:$AG$97,15,0)</f>
        <v>0</v>
      </c>
      <c r="N17" s="19">
        <f>VLOOKUP($G17,'[1]Camp Master List and Popula (2'!$J$2:$AG$97,16,0)</f>
        <v>0</v>
      </c>
      <c r="O17" s="19">
        <f>VLOOKUP($G17,'[1]Camp Master List and Popula (2'!$J$2:$AG$97,17,0)</f>
        <v>0</v>
      </c>
      <c r="P17" s="19">
        <f>VLOOKUP($G17,'[1]Camp Master List and Popula (2'!$J$2:$AG$97,18,0)</f>
        <v>0</v>
      </c>
      <c r="Q17" s="19">
        <f>VLOOKUP($G17,'[1]Camp Master List and Popula (2'!$J$2:$AG$97,19,0)</f>
        <v>0</v>
      </c>
      <c r="R17" s="19">
        <f>VLOOKUP($G17,'[1]Camp Master List and Popula (2'!$J$2:$AG$97,20,0)</f>
        <v>0</v>
      </c>
      <c r="S17" s="19">
        <f>VLOOKUP($G17,'[1]Camp Master List and Popula (2'!$J$2:$AG$97,21,0)</f>
        <v>50</v>
      </c>
      <c r="T17" s="19">
        <f>VLOOKUP($G17,'[1]Camp Master List and Popula (2'!$J$2:$AG$97,22,0)</f>
        <v>249</v>
      </c>
      <c r="U17" s="19">
        <f>VLOOKUP($G17,'[1]Camp Master List and Popula (2'!$J$2:$AG$97,23,0)</f>
        <v>87</v>
      </c>
      <c r="V17" s="20">
        <f>VLOOKUP($G17,'[1]Camp Master List and Popula (2'!$J$2:$AG$97,24,0)</f>
        <v>0</v>
      </c>
      <c r="W17" s="19">
        <f>VLOOKUP($G17,'[1]Camp Master List and Popula (2'!$J$2:$AG$97,11,0)</f>
        <v>83</v>
      </c>
      <c r="X17" s="19">
        <f>VLOOKUP($G17,'[1]Camp Master List and Popula (2'!$J$2:$AG$97,12,0)</f>
        <v>265</v>
      </c>
      <c r="Y17" s="20">
        <f>VLOOKUP($G17,'[1]Camp Master List and Popula (2'!$J$2:$AG$97,13,0)</f>
        <v>4</v>
      </c>
      <c r="AL17" s="24"/>
    </row>
    <row r="18" spans="2:38" ht="18" customHeight="1" x14ac:dyDescent="0.3">
      <c r="B18" s="21">
        <v>11</v>
      </c>
      <c r="C18" s="15" t="s">
        <v>33</v>
      </c>
      <c r="D18" s="19" t="s">
        <v>34</v>
      </c>
      <c r="E18" s="19" t="s">
        <v>35</v>
      </c>
      <c r="F18" s="66"/>
      <c r="G18" s="22" t="s">
        <v>57</v>
      </c>
      <c r="H18" s="23" t="s">
        <v>58</v>
      </c>
      <c r="I18" s="19">
        <f>VLOOKUP($G18,'[1]Camp Master List and Popula (2'!$J$2:$AG$97,7,0)</f>
        <v>16</v>
      </c>
      <c r="J18" s="19">
        <f>VLOOKUP($G18,'[1]Camp Master List and Popula (2'!$J$2:$AG$97,8,0)</f>
        <v>120</v>
      </c>
      <c r="K18" s="19">
        <f>VLOOKUP($G18,'[1]Camp Master List and Popula (2'!$J$2:$AG$97,9,0)</f>
        <v>72</v>
      </c>
      <c r="L18" s="19">
        <f>VLOOKUP($G18,'[1]Camp Master List and Popula (2'!$J$2:$AG$97,10,0)</f>
        <v>48</v>
      </c>
      <c r="M18" s="19">
        <f>VLOOKUP($G18,'[1]Camp Master List and Popula (2'!$J$2:$AG$97,15,0)</f>
        <v>0</v>
      </c>
      <c r="N18" s="19">
        <f>VLOOKUP($G18,'[1]Camp Master List and Popula (2'!$J$2:$AG$97,16,0)</f>
        <v>0</v>
      </c>
      <c r="O18" s="19">
        <f>VLOOKUP($G18,'[1]Camp Master List and Popula (2'!$J$2:$AG$97,17,0)</f>
        <v>0</v>
      </c>
      <c r="P18" s="19">
        <f>VLOOKUP($G18,'[1]Camp Master List and Popula (2'!$J$2:$AG$97,18,0)</f>
        <v>0</v>
      </c>
      <c r="Q18" s="19">
        <f>VLOOKUP($G18,'[1]Camp Master List and Popula (2'!$J$2:$AG$97,19,0)</f>
        <v>0</v>
      </c>
      <c r="R18" s="19">
        <f>VLOOKUP($G18,'[1]Camp Master List and Popula (2'!$J$2:$AG$97,20,0)</f>
        <v>0</v>
      </c>
      <c r="S18" s="19">
        <f>VLOOKUP($G18,'[1]Camp Master List and Popula (2'!$J$2:$AG$97,21,0)</f>
        <v>19</v>
      </c>
      <c r="T18" s="19">
        <f>VLOOKUP($G18,'[1]Camp Master List and Popula (2'!$J$2:$AG$97,22,0)</f>
        <v>146</v>
      </c>
      <c r="U18" s="19">
        <f>VLOOKUP($G18,'[1]Camp Master List and Popula (2'!$J$2:$AG$97,23,0)</f>
        <v>75</v>
      </c>
      <c r="V18" s="20">
        <f>VLOOKUP($G18,'[1]Camp Master List and Popula (2'!$J$2:$AG$97,24,0)</f>
        <v>0</v>
      </c>
      <c r="W18" s="19">
        <f>VLOOKUP($G18,'[1]Camp Master List and Popula (2'!$J$2:$AG$97,11,0)</f>
        <v>29</v>
      </c>
      <c r="X18" s="19">
        <f>VLOOKUP($G18,'[1]Camp Master List and Popula (2'!$J$2:$AG$97,12,0)</f>
        <v>90</v>
      </c>
      <c r="Y18" s="20">
        <f>VLOOKUP($G18,'[1]Camp Master List and Popula (2'!$J$2:$AG$97,13,0)</f>
        <v>1</v>
      </c>
    </row>
    <row r="19" spans="2:38" ht="18" customHeight="1" x14ac:dyDescent="0.3">
      <c r="B19" s="21">
        <v>12</v>
      </c>
      <c r="C19" s="15" t="s">
        <v>33</v>
      </c>
      <c r="D19" s="19" t="s">
        <v>34</v>
      </c>
      <c r="E19" s="19" t="s">
        <v>35</v>
      </c>
      <c r="F19" s="66"/>
      <c r="G19" s="22" t="s">
        <v>59</v>
      </c>
      <c r="H19" s="23" t="s">
        <v>60</v>
      </c>
      <c r="I19" s="19">
        <f>VLOOKUP($G19,'[1]Camp Master List and Popula (2'!$J$2:$AG$97,7,0)</f>
        <v>93</v>
      </c>
      <c r="J19" s="19">
        <f>VLOOKUP($G19,'[1]Camp Master List and Popula (2'!$J$2:$AG$97,8,0)</f>
        <v>625</v>
      </c>
      <c r="K19" s="19">
        <f>VLOOKUP($G19,'[1]Camp Master List and Popula (2'!$J$2:$AG$97,9,0)</f>
        <v>308</v>
      </c>
      <c r="L19" s="19">
        <f>VLOOKUP($G19,'[1]Camp Master List and Popula (2'!$J$2:$AG$97,10,0)</f>
        <v>317</v>
      </c>
      <c r="M19" s="19">
        <f>VLOOKUP($G19,'[1]Camp Master List and Popula (2'!$J$2:$AG$97,15,0)</f>
        <v>0</v>
      </c>
      <c r="N19" s="19">
        <f>VLOOKUP($G19,'[1]Camp Master List and Popula (2'!$J$2:$AG$97,16,0)</f>
        <v>0</v>
      </c>
      <c r="O19" s="19">
        <f>VLOOKUP($G19,'[1]Camp Master List and Popula (2'!$J$2:$AG$97,17,0)</f>
        <v>0</v>
      </c>
      <c r="P19" s="19">
        <f>VLOOKUP($G19,'[1]Camp Master List and Popula (2'!$J$2:$AG$97,18,0)</f>
        <v>0</v>
      </c>
      <c r="Q19" s="19">
        <f>VLOOKUP($G19,'[1]Camp Master List and Popula (2'!$J$2:$AG$97,19,0)</f>
        <v>0</v>
      </c>
      <c r="R19" s="19">
        <f>VLOOKUP($G19,'[1]Camp Master List and Popula (2'!$J$2:$AG$97,20,0)</f>
        <v>0</v>
      </c>
      <c r="S19" s="19">
        <f>VLOOKUP($G19,'[1]Camp Master List and Popula (2'!$J$2:$AG$97,21,0)</f>
        <v>98</v>
      </c>
      <c r="T19" s="19">
        <f>VLOOKUP($G19,'[1]Camp Master List and Popula (2'!$J$2:$AG$97,22,0)</f>
        <v>5</v>
      </c>
      <c r="U19" s="19">
        <f>VLOOKUP($G19,'[1]Camp Master List and Popula (2'!$J$2:$AG$97,23,0)</f>
        <v>166</v>
      </c>
      <c r="V19" s="20">
        <f>VLOOKUP($G19,'[1]Camp Master List and Popula (2'!$J$2:$AG$97,24,0)</f>
        <v>0</v>
      </c>
      <c r="W19" s="19">
        <f>VLOOKUP($G19,'[1]Camp Master List and Popula (2'!$J$2:$AG$97,11,0)</f>
        <v>154</v>
      </c>
      <c r="X19" s="19">
        <f>VLOOKUP($G19,'[1]Camp Master List and Popula (2'!$J$2:$AG$97,12,0)</f>
        <v>459</v>
      </c>
      <c r="Y19" s="20">
        <f>VLOOKUP($G19,'[1]Camp Master List and Popula (2'!$J$2:$AG$97,13,0)</f>
        <v>12</v>
      </c>
    </row>
    <row r="20" spans="2:38" ht="18" customHeight="1" x14ac:dyDescent="0.3">
      <c r="B20" s="21">
        <v>13</v>
      </c>
      <c r="C20" s="15" t="s">
        <v>33</v>
      </c>
      <c r="D20" s="19" t="s">
        <v>34</v>
      </c>
      <c r="E20" s="19" t="s">
        <v>35</v>
      </c>
      <c r="F20" s="66"/>
      <c r="G20" s="22" t="s">
        <v>61</v>
      </c>
      <c r="H20" s="23" t="s">
        <v>62</v>
      </c>
      <c r="I20" s="19">
        <f>VLOOKUP($G20,'[1]Camp Master List and Popula (2'!$J$2:$AG$97,7,0)</f>
        <v>53</v>
      </c>
      <c r="J20" s="19">
        <f>VLOOKUP($G20,'[1]Camp Master List and Popula (2'!$J$2:$AG$97,8,0)</f>
        <v>534</v>
      </c>
      <c r="K20" s="19">
        <f>VLOOKUP($G20,'[1]Camp Master List and Popula (2'!$J$2:$AG$97,9,0)</f>
        <v>242</v>
      </c>
      <c r="L20" s="19">
        <f>VLOOKUP($G20,'[1]Camp Master List and Popula (2'!$J$2:$AG$97,10,0)</f>
        <v>292</v>
      </c>
      <c r="M20" s="19">
        <f>VLOOKUP($G20,'[1]Camp Master List and Popula (2'!$J$2:$AG$97,15,0)</f>
        <v>0</v>
      </c>
      <c r="N20" s="19">
        <f>VLOOKUP($G20,'[1]Camp Master List and Popula (2'!$J$2:$AG$97,16,0)</f>
        <v>0</v>
      </c>
      <c r="O20" s="19">
        <f>VLOOKUP($G20,'[1]Camp Master List and Popula (2'!$J$2:$AG$97,17,0)</f>
        <v>0</v>
      </c>
      <c r="P20" s="19">
        <f>VLOOKUP($G20,'[1]Camp Master List and Popula (2'!$J$2:$AG$97,18,0)</f>
        <v>0</v>
      </c>
      <c r="Q20" s="19">
        <f>VLOOKUP($G20,'[1]Camp Master List and Popula (2'!$J$2:$AG$97,19,0)</f>
        <v>0</v>
      </c>
      <c r="R20" s="19">
        <f>VLOOKUP($G20,'[1]Camp Master List and Popula (2'!$J$2:$AG$97,20,0)</f>
        <v>0</v>
      </c>
      <c r="S20" s="19">
        <f>VLOOKUP($G20,'[1]Camp Master List and Popula (2'!$J$2:$AG$97,21,0)</f>
        <v>79</v>
      </c>
      <c r="T20" s="19">
        <f>VLOOKUP($G20,'[1]Camp Master List and Popula (2'!$J$2:$AG$97,22,0)</f>
        <v>81</v>
      </c>
      <c r="U20" s="19">
        <f>VLOOKUP($G20,'[1]Camp Master List and Popula (2'!$J$2:$AG$97,23,0)</f>
        <v>134</v>
      </c>
      <c r="V20" s="20">
        <f>VLOOKUP($G20,'[1]Camp Master List and Popula (2'!$J$2:$AG$97,24,0)</f>
        <v>0</v>
      </c>
      <c r="W20" s="19">
        <f>VLOOKUP($G20,'[1]Camp Master List and Popula (2'!$J$2:$AG$97,11,0)</f>
        <v>158</v>
      </c>
      <c r="X20" s="19">
        <f>VLOOKUP($G20,'[1]Camp Master List and Popula (2'!$J$2:$AG$97,12,0)</f>
        <v>368</v>
      </c>
      <c r="Y20" s="20">
        <f>VLOOKUP($G20,'[1]Camp Master List and Popula (2'!$J$2:$AG$97,13,0)</f>
        <v>8</v>
      </c>
    </row>
    <row r="21" spans="2:38" ht="18" customHeight="1" x14ac:dyDescent="0.3">
      <c r="B21" s="21">
        <v>14</v>
      </c>
      <c r="C21" s="15" t="s">
        <v>33</v>
      </c>
      <c r="D21" s="19" t="s">
        <v>34</v>
      </c>
      <c r="E21" s="19" t="s">
        <v>35</v>
      </c>
      <c r="F21" s="66"/>
      <c r="G21" s="22" t="s">
        <v>63</v>
      </c>
      <c r="H21" s="23" t="s">
        <v>64</v>
      </c>
      <c r="I21" s="19">
        <f>VLOOKUP($G21,'[1]Camp Master List and Popula (2'!$J$2:$AG$97,7,0)</f>
        <v>62</v>
      </c>
      <c r="J21" s="19">
        <f>VLOOKUP($G21,'[1]Camp Master List and Popula (2'!$J$2:$AG$97,8,0)</f>
        <v>536</v>
      </c>
      <c r="K21" s="19">
        <f>VLOOKUP($G21,'[1]Camp Master List and Popula (2'!$J$2:$AG$97,9,0)</f>
        <v>267</v>
      </c>
      <c r="L21" s="19">
        <f>VLOOKUP($G21,'[1]Camp Master List and Popula (2'!$J$2:$AG$97,10,0)</f>
        <v>269</v>
      </c>
      <c r="M21" s="19">
        <f>VLOOKUP($G21,'[1]Camp Master List and Popula (2'!$J$2:$AG$97,15,0)</f>
        <v>0</v>
      </c>
      <c r="N21" s="19">
        <f>VLOOKUP($G21,'[1]Camp Master List and Popula (2'!$J$2:$AG$97,16,0)</f>
        <v>0</v>
      </c>
      <c r="O21" s="19">
        <f>VLOOKUP($G21,'[1]Camp Master List and Popula (2'!$J$2:$AG$97,17,0)</f>
        <v>0</v>
      </c>
      <c r="P21" s="19">
        <f>VLOOKUP($G21,'[1]Camp Master List and Popula (2'!$J$2:$AG$97,18,0)</f>
        <v>0</v>
      </c>
      <c r="Q21" s="19">
        <f>VLOOKUP($G21,'[1]Camp Master List and Popula (2'!$J$2:$AG$97,19,0)</f>
        <v>0</v>
      </c>
      <c r="R21" s="19">
        <f>VLOOKUP($G21,'[1]Camp Master List and Popula (2'!$J$2:$AG$97,20,0)</f>
        <v>0</v>
      </c>
      <c r="S21" s="19">
        <f>VLOOKUP($G21,'[1]Camp Master List and Popula (2'!$J$2:$AG$97,21,0)</f>
        <v>75</v>
      </c>
      <c r="T21" s="19">
        <f>VLOOKUP($G21,'[1]Camp Master List and Popula (2'!$J$2:$AG$97,22,0)</f>
        <v>82</v>
      </c>
      <c r="U21" s="19">
        <f>VLOOKUP($G21,'[1]Camp Master List and Popula (2'!$J$2:$AG$97,23,0)</f>
        <v>158</v>
      </c>
      <c r="V21" s="20">
        <f>VLOOKUP($G21,'[1]Camp Master List and Popula (2'!$J$2:$AG$97,24,0)</f>
        <v>35</v>
      </c>
      <c r="W21" s="19">
        <f>VLOOKUP($G21,'[1]Camp Master List and Popula (2'!$J$2:$AG$97,11,0)</f>
        <v>149</v>
      </c>
      <c r="X21" s="19">
        <f>VLOOKUP($G21,'[1]Camp Master List and Popula (2'!$J$2:$AG$97,12,0)</f>
        <v>374</v>
      </c>
      <c r="Y21" s="20">
        <f>VLOOKUP($G21,'[1]Camp Master List and Popula (2'!$J$2:$AG$97,13,0)</f>
        <v>13</v>
      </c>
    </row>
    <row r="22" spans="2:38" ht="18" customHeight="1" x14ac:dyDescent="0.3">
      <c r="B22" s="21">
        <v>15</v>
      </c>
      <c r="C22" s="15" t="s">
        <v>33</v>
      </c>
      <c r="D22" s="19" t="s">
        <v>34</v>
      </c>
      <c r="E22" s="19" t="s">
        <v>35</v>
      </c>
      <c r="F22" s="66"/>
      <c r="G22" s="22" t="s">
        <v>65</v>
      </c>
      <c r="H22" s="23" t="s">
        <v>66</v>
      </c>
      <c r="I22" s="19">
        <f>VLOOKUP($G22,'[1]Camp Master List and Popula (2'!$J$2:$AG$97,7,0)</f>
        <v>50</v>
      </c>
      <c r="J22" s="19">
        <f>VLOOKUP($G22,'[1]Camp Master List and Popula (2'!$J$2:$AG$97,8,0)</f>
        <v>329</v>
      </c>
      <c r="K22" s="19">
        <f>VLOOKUP($G22,'[1]Camp Master List and Popula (2'!$J$2:$AG$97,9,0)</f>
        <v>153</v>
      </c>
      <c r="L22" s="19">
        <f>VLOOKUP($G22,'[1]Camp Master List and Popula (2'!$J$2:$AG$97,10,0)</f>
        <v>176</v>
      </c>
      <c r="M22" s="19">
        <f>VLOOKUP($G22,'[1]Camp Master List and Popula (2'!$J$2:$AG$97,15,0)</f>
        <v>0</v>
      </c>
      <c r="N22" s="19">
        <f>VLOOKUP($G22,'[1]Camp Master List and Popula (2'!$J$2:$AG$97,16,0)</f>
        <v>0</v>
      </c>
      <c r="O22" s="19">
        <f>VLOOKUP($G22,'[1]Camp Master List and Popula (2'!$J$2:$AG$97,17,0)</f>
        <v>0</v>
      </c>
      <c r="P22" s="19">
        <f>VLOOKUP($G22,'[1]Camp Master List and Popula (2'!$J$2:$AG$97,18,0)</f>
        <v>0</v>
      </c>
      <c r="Q22" s="19">
        <f>VLOOKUP($G22,'[1]Camp Master List and Popula (2'!$J$2:$AG$97,19,0)</f>
        <v>0</v>
      </c>
      <c r="R22" s="19">
        <f>VLOOKUP($G22,'[1]Camp Master List and Popula (2'!$J$2:$AG$97,20,0)</f>
        <v>0</v>
      </c>
      <c r="S22" s="19">
        <f>VLOOKUP($G22,'[1]Camp Master List and Popula (2'!$J$2:$AG$97,21,0)</f>
        <v>53</v>
      </c>
      <c r="T22" s="19">
        <f>VLOOKUP($G22,'[1]Camp Master List and Popula (2'!$J$2:$AG$97,22,0)</f>
        <v>122</v>
      </c>
      <c r="U22" s="19">
        <f>VLOOKUP($G22,'[1]Camp Master List and Popula (2'!$J$2:$AG$97,23,0)</f>
        <v>103</v>
      </c>
      <c r="V22" s="20">
        <f>VLOOKUP($G22,'[1]Camp Master List and Popula (2'!$J$2:$AG$97,24,0)</f>
        <v>0</v>
      </c>
      <c r="W22" s="19">
        <f>VLOOKUP($G22,'[1]Camp Master List and Popula (2'!$J$2:$AG$97,11,0)</f>
        <v>84</v>
      </c>
      <c r="X22" s="19">
        <f>VLOOKUP($G22,'[1]Camp Master List and Popula (2'!$J$2:$AG$97,12,0)</f>
        <v>235</v>
      </c>
      <c r="Y22" s="20">
        <f>VLOOKUP($G22,'[1]Camp Master List and Popula (2'!$J$2:$AG$97,13,0)</f>
        <v>10</v>
      </c>
    </row>
    <row r="23" spans="2:38" ht="18" customHeight="1" x14ac:dyDescent="0.3">
      <c r="B23" s="21">
        <v>16</v>
      </c>
      <c r="C23" s="15" t="s">
        <v>33</v>
      </c>
      <c r="D23" s="19" t="s">
        <v>34</v>
      </c>
      <c r="E23" s="19" t="s">
        <v>35</v>
      </c>
      <c r="F23" s="66"/>
      <c r="G23" s="22" t="s">
        <v>67</v>
      </c>
      <c r="H23" s="23" t="s">
        <v>68</v>
      </c>
      <c r="I23" s="19">
        <f>VLOOKUP($G23,'[1]Camp Master List and Popula (2'!$J$2:$AG$97,7,0)</f>
        <v>67</v>
      </c>
      <c r="J23" s="19">
        <f>VLOOKUP($G23,'[1]Camp Master List and Popula (2'!$J$2:$AG$97,8,0)</f>
        <v>154</v>
      </c>
      <c r="K23" s="19">
        <f>VLOOKUP($G23,'[1]Camp Master List and Popula (2'!$J$2:$AG$97,9,0)</f>
        <v>73</v>
      </c>
      <c r="L23" s="19">
        <f>VLOOKUP($G23,'[1]Camp Master List and Popula (2'!$J$2:$AG$97,10,0)</f>
        <v>81</v>
      </c>
      <c r="M23" s="19">
        <f>VLOOKUP($G23,'[1]Camp Master List and Popula (2'!$J$2:$AG$97,15,0)</f>
        <v>0</v>
      </c>
      <c r="N23" s="19">
        <f>VLOOKUP($G23,'[1]Camp Master List and Popula (2'!$J$2:$AG$97,16,0)</f>
        <v>0</v>
      </c>
      <c r="O23" s="19">
        <f>VLOOKUP($G23,'[1]Camp Master List and Popula (2'!$J$2:$AG$97,17,0)</f>
        <v>0</v>
      </c>
      <c r="P23" s="19">
        <f>VLOOKUP($G23,'[1]Camp Master List and Popula (2'!$J$2:$AG$97,18,0)</f>
        <v>0</v>
      </c>
      <c r="Q23" s="19">
        <f>VLOOKUP($G23,'[1]Camp Master List and Popula (2'!$J$2:$AG$97,19,0)</f>
        <v>0</v>
      </c>
      <c r="R23" s="19">
        <f>VLOOKUP($G23,'[1]Camp Master List and Popula (2'!$J$2:$AG$97,20,0)</f>
        <v>0</v>
      </c>
      <c r="S23" s="19">
        <f>VLOOKUP($G23,'[1]Camp Master List and Popula (2'!$J$2:$AG$97,21,0)</f>
        <v>75</v>
      </c>
      <c r="T23" s="19">
        <f>VLOOKUP($G23,'[1]Camp Master List and Popula (2'!$J$2:$AG$97,22,0)</f>
        <v>62</v>
      </c>
      <c r="U23" s="19">
        <f>VLOOKUP($G23,'[1]Camp Master List and Popula (2'!$J$2:$AG$97,23,0)</f>
        <v>165</v>
      </c>
      <c r="V23" s="20">
        <f>VLOOKUP($G23,'[1]Camp Master List and Popula (2'!$J$2:$AG$97,24,0)</f>
        <v>74</v>
      </c>
      <c r="W23" s="19">
        <f>VLOOKUP($G23,'[1]Camp Master List and Popula (2'!$J$2:$AG$97,11,0)</f>
        <v>25</v>
      </c>
      <c r="X23" s="19">
        <f>VLOOKUP($G23,'[1]Camp Master List and Popula (2'!$J$2:$AG$97,12,0)</f>
        <v>117</v>
      </c>
      <c r="Y23" s="20">
        <f>VLOOKUP($G23,'[1]Camp Master List and Popula (2'!$J$2:$AG$97,13,0)</f>
        <v>12</v>
      </c>
    </row>
    <row r="24" spans="2:38" ht="18" customHeight="1" x14ac:dyDescent="0.3">
      <c r="B24" s="21">
        <v>17</v>
      </c>
      <c r="C24" s="15" t="s">
        <v>33</v>
      </c>
      <c r="D24" s="19" t="s">
        <v>34</v>
      </c>
      <c r="E24" s="19" t="s">
        <v>35</v>
      </c>
      <c r="F24" s="66"/>
      <c r="G24" s="22" t="s">
        <v>69</v>
      </c>
      <c r="H24" s="23" t="s">
        <v>70</v>
      </c>
      <c r="I24" s="19">
        <f>VLOOKUP($G24,'[1]Camp Master List and Popula (2'!$J$2:$AG$97,7,0)</f>
        <v>127</v>
      </c>
      <c r="J24" s="19">
        <f>VLOOKUP($G24,'[1]Camp Master List and Popula (2'!$J$2:$AG$97,8,0)</f>
        <v>295</v>
      </c>
      <c r="K24" s="19">
        <f>VLOOKUP($G24,'[1]Camp Master List and Popula (2'!$J$2:$AG$97,9,0)</f>
        <v>156</v>
      </c>
      <c r="L24" s="19">
        <f>VLOOKUP($G24,'[1]Camp Master List and Popula (2'!$J$2:$AG$97,10,0)</f>
        <v>139</v>
      </c>
      <c r="M24" s="19">
        <f>VLOOKUP($G24,'[1]Camp Master List and Popula (2'!$J$2:$AG$97,15,0)</f>
        <v>0</v>
      </c>
      <c r="N24" s="19">
        <f>VLOOKUP($G24,'[1]Camp Master List and Popula (2'!$J$2:$AG$97,16,0)</f>
        <v>0</v>
      </c>
      <c r="O24" s="19">
        <f>VLOOKUP($G24,'[1]Camp Master List and Popula (2'!$J$2:$AG$97,17,0)</f>
        <v>0</v>
      </c>
      <c r="P24" s="19">
        <f>VLOOKUP($G24,'[1]Camp Master List and Popula (2'!$J$2:$AG$97,18,0)</f>
        <v>0</v>
      </c>
      <c r="Q24" s="19">
        <f>VLOOKUP($G24,'[1]Camp Master List and Popula (2'!$J$2:$AG$97,19,0)</f>
        <v>0</v>
      </c>
      <c r="R24" s="19">
        <f>VLOOKUP($G24,'[1]Camp Master List and Popula (2'!$J$2:$AG$97,20,0)</f>
        <v>0</v>
      </c>
      <c r="S24" s="19">
        <f>VLOOKUP($G24,'[1]Camp Master List and Popula (2'!$J$2:$AG$97,21,0)</f>
        <v>131</v>
      </c>
      <c r="T24" s="19">
        <f>VLOOKUP($G24,'[1]Camp Master List and Popula (2'!$J$2:$AG$97,22,0)</f>
        <v>36</v>
      </c>
      <c r="U24" s="19">
        <f>VLOOKUP($G24,'[1]Camp Master List and Popula (2'!$J$2:$AG$97,23,0)</f>
        <v>216</v>
      </c>
      <c r="V24" s="20">
        <f>VLOOKUP($G24,'[1]Camp Master List and Popula (2'!$J$2:$AG$97,24,0)</f>
        <v>0</v>
      </c>
      <c r="W24" s="19">
        <f>VLOOKUP($G24,'[1]Camp Master List and Popula (2'!$J$2:$AG$97,11,0)</f>
        <v>44</v>
      </c>
      <c r="X24" s="19">
        <f>VLOOKUP($G24,'[1]Camp Master List and Popula (2'!$J$2:$AG$97,12,0)</f>
        <v>229</v>
      </c>
      <c r="Y24" s="20">
        <f>VLOOKUP($G24,'[1]Camp Master List and Popula (2'!$J$2:$AG$97,13,0)</f>
        <v>22</v>
      </c>
    </row>
    <row r="25" spans="2:38" ht="18" customHeight="1" x14ac:dyDescent="0.3">
      <c r="B25" s="21">
        <v>18</v>
      </c>
      <c r="C25" s="15" t="s">
        <v>33</v>
      </c>
      <c r="D25" s="19" t="s">
        <v>34</v>
      </c>
      <c r="E25" s="19" t="s">
        <v>35</v>
      </c>
      <c r="F25" s="66"/>
      <c r="G25" s="22" t="s">
        <v>71</v>
      </c>
      <c r="H25" s="23" t="s">
        <v>72</v>
      </c>
      <c r="I25" s="19">
        <f>VLOOKUP($G25,'[1]Camp Master List and Popula (2'!$J$2:$AG$97,7,0)</f>
        <v>52</v>
      </c>
      <c r="J25" s="19">
        <f>VLOOKUP($G25,'[1]Camp Master List and Popula (2'!$J$2:$AG$97,8,0)</f>
        <v>128</v>
      </c>
      <c r="K25" s="19">
        <f>VLOOKUP($G25,'[1]Camp Master List and Popula (2'!$J$2:$AG$97,9,0)</f>
        <v>76</v>
      </c>
      <c r="L25" s="19">
        <f>VLOOKUP($G25,'[1]Camp Master List and Popula (2'!$J$2:$AG$97,10,0)</f>
        <v>52</v>
      </c>
      <c r="M25" s="19">
        <f>VLOOKUP($G25,'[1]Camp Master List and Popula (2'!$J$2:$AG$97,15,0)</f>
        <v>0</v>
      </c>
      <c r="N25" s="19">
        <f>VLOOKUP($G25,'[1]Camp Master List and Popula (2'!$J$2:$AG$97,16,0)</f>
        <v>0</v>
      </c>
      <c r="O25" s="19">
        <f>VLOOKUP($G25,'[1]Camp Master List and Popula (2'!$J$2:$AG$97,17,0)</f>
        <v>0</v>
      </c>
      <c r="P25" s="19">
        <f>VLOOKUP($G25,'[1]Camp Master List and Popula (2'!$J$2:$AG$97,18,0)</f>
        <v>0</v>
      </c>
      <c r="Q25" s="19">
        <f>VLOOKUP($G25,'[1]Camp Master List and Popula (2'!$J$2:$AG$97,19,0)</f>
        <v>0</v>
      </c>
      <c r="R25" s="19">
        <f>VLOOKUP($G25,'[1]Camp Master List and Popula (2'!$J$2:$AG$97,20,0)</f>
        <v>0</v>
      </c>
      <c r="S25" s="19">
        <f>VLOOKUP($G25,'[1]Camp Master List and Popula (2'!$J$2:$AG$97,21,0)</f>
        <v>56</v>
      </c>
      <c r="T25" s="19">
        <f>VLOOKUP($G25,'[1]Camp Master List and Popula (2'!$J$2:$AG$97,22,0)</f>
        <v>60</v>
      </c>
      <c r="U25" s="19">
        <f>VLOOKUP($G25,'[1]Camp Master List and Popula (2'!$J$2:$AG$97,23,0)</f>
        <v>147</v>
      </c>
      <c r="V25" s="20">
        <f>VLOOKUP($G25,'[1]Camp Master List and Popula (2'!$J$2:$AG$97,24,0)</f>
        <v>49</v>
      </c>
      <c r="W25" s="19">
        <f>VLOOKUP($G25,'[1]Camp Master List and Popula (2'!$J$2:$AG$97,11,0)</f>
        <v>23</v>
      </c>
      <c r="X25" s="19">
        <f>VLOOKUP($G25,'[1]Camp Master List and Popula (2'!$J$2:$AG$97,12,0)</f>
        <v>100</v>
      </c>
      <c r="Y25" s="20">
        <f>VLOOKUP($G25,'[1]Camp Master List and Popula (2'!$J$2:$AG$97,13,0)</f>
        <v>5</v>
      </c>
    </row>
    <row r="26" spans="2:38" ht="18" customHeight="1" x14ac:dyDescent="0.3">
      <c r="B26" s="21">
        <v>19</v>
      </c>
      <c r="C26" s="15" t="s">
        <v>33</v>
      </c>
      <c r="D26" s="19" t="s">
        <v>34</v>
      </c>
      <c r="E26" s="19" t="s">
        <v>35</v>
      </c>
      <c r="F26" s="66"/>
      <c r="G26" s="22" t="s">
        <v>73</v>
      </c>
      <c r="H26" s="23" t="s">
        <v>74</v>
      </c>
      <c r="I26" s="19">
        <f>VLOOKUP($G26,'[1]Camp Master List and Popula (2'!$J$2:$AG$97,7,0)</f>
        <v>93</v>
      </c>
      <c r="J26" s="19">
        <f>VLOOKUP($G26,'[1]Camp Master List and Popula (2'!$J$2:$AG$97,8,0)</f>
        <v>501</v>
      </c>
      <c r="K26" s="19">
        <f>VLOOKUP($G26,'[1]Camp Master List and Popula (2'!$J$2:$AG$97,9,0)</f>
        <v>269</v>
      </c>
      <c r="L26" s="19">
        <f>VLOOKUP($G26,'[1]Camp Master List and Popula (2'!$J$2:$AG$97,10,0)</f>
        <v>232</v>
      </c>
      <c r="M26" s="19">
        <f>VLOOKUP($G26,'[1]Camp Master List and Popula (2'!$J$2:$AG$97,15,0)</f>
        <v>0</v>
      </c>
      <c r="N26" s="19">
        <f>VLOOKUP($G26,'[1]Camp Master List and Popula (2'!$J$2:$AG$97,16,0)</f>
        <v>0</v>
      </c>
      <c r="O26" s="19">
        <f>VLOOKUP($G26,'[1]Camp Master List and Popula (2'!$J$2:$AG$97,17,0)</f>
        <v>0</v>
      </c>
      <c r="P26" s="19">
        <f>VLOOKUP($G26,'[1]Camp Master List and Popula (2'!$J$2:$AG$97,18,0)</f>
        <v>0</v>
      </c>
      <c r="Q26" s="19">
        <f>VLOOKUP($G26,'[1]Camp Master List and Popula (2'!$J$2:$AG$97,19,0)</f>
        <v>0</v>
      </c>
      <c r="R26" s="19">
        <f>VLOOKUP($G26,'[1]Camp Master List and Popula (2'!$J$2:$AG$97,20,0)</f>
        <v>0</v>
      </c>
      <c r="S26" s="19">
        <f>VLOOKUP($G26,'[1]Camp Master List and Popula (2'!$J$2:$AG$97,21,0)</f>
        <v>105</v>
      </c>
      <c r="T26" s="19">
        <f>VLOOKUP($G26,'[1]Camp Master List and Popula (2'!$J$2:$AG$97,22,0)</f>
        <v>144</v>
      </c>
      <c r="U26" s="19">
        <f>VLOOKUP($G26,'[1]Camp Master List and Popula (2'!$J$2:$AG$97,23,0)</f>
        <v>219</v>
      </c>
      <c r="V26" s="20">
        <f>VLOOKUP($G26,'[1]Camp Master List and Popula (2'!$J$2:$AG$97,24,0)</f>
        <v>2</v>
      </c>
      <c r="W26" s="19">
        <f>VLOOKUP($G26,'[1]Camp Master List and Popula (2'!$J$2:$AG$97,11,0)</f>
        <v>135</v>
      </c>
      <c r="X26" s="19">
        <f>VLOOKUP($G26,'[1]Camp Master List and Popula (2'!$J$2:$AG$97,12,0)</f>
        <v>346</v>
      </c>
      <c r="Y26" s="20">
        <f>VLOOKUP($G26,'[1]Camp Master List and Popula (2'!$J$2:$AG$97,13,0)</f>
        <v>20</v>
      </c>
    </row>
    <row r="27" spans="2:38" ht="18" customHeight="1" x14ac:dyDescent="0.3">
      <c r="B27" s="21">
        <v>20</v>
      </c>
      <c r="C27" s="15" t="s">
        <v>33</v>
      </c>
      <c r="D27" s="19" t="s">
        <v>34</v>
      </c>
      <c r="E27" s="19" t="s">
        <v>35</v>
      </c>
      <c r="F27" s="66"/>
      <c r="G27" s="22" t="s">
        <v>75</v>
      </c>
      <c r="H27" s="23" t="s">
        <v>76</v>
      </c>
      <c r="I27" s="19">
        <f>VLOOKUP($G27,'[1]Camp Master List and Popula (2'!$J$2:$AG$97,7,0)</f>
        <v>34</v>
      </c>
      <c r="J27" s="19">
        <f>VLOOKUP($G27,'[1]Camp Master List and Popula (2'!$J$2:$AG$97,8,0)</f>
        <v>261</v>
      </c>
      <c r="K27" s="19">
        <f>VLOOKUP($G27,'[1]Camp Master List and Popula (2'!$J$2:$AG$97,9,0)</f>
        <v>157</v>
      </c>
      <c r="L27" s="19">
        <f>VLOOKUP($G27,'[1]Camp Master List and Popula (2'!$J$2:$AG$97,10,0)</f>
        <v>104</v>
      </c>
      <c r="M27" s="19">
        <f>VLOOKUP($G27,'[1]Camp Master List and Popula (2'!$J$2:$AG$97,15,0)</f>
        <v>0</v>
      </c>
      <c r="N27" s="19">
        <f>VLOOKUP($G27,'[1]Camp Master List and Popula (2'!$J$2:$AG$97,16,0)</f>
        <v>0</v>
      </c>
      <c r="O27" s="19">
        <f>VLOOKUP($G27,'[1]Camp Master List and Popula (2'!$J$2:$AG$97,17,0)</f>
        <v>0</v>
      </c>
      <c r="P27" s="19">
        <f>VLOOKUP($G27,'[1]Camp Master List and Popula (2'!$J$2:$AG$97,18,0)</f>
        <v>0</v>
      </c>
      <c r="Q27" s="19">
        <f>VLOOKUP($G27,'[1]Camp Master List and Popula (2'!$J$2:$AG$97,19,0)</f>
        <v>0</v>
      </c>
      <c r="R27" s="19">
        <f>VLOOKUP($G27,'[1]Camp Master List and Popula (2'!$J$2:$AG$97,20,0)</f>
        <v>0</v>
      </c>
      <c r="S27" s="19">
        <f>VLOOKUP($G27,'[1]Camp Master List and Popula (2'!$J$2:$AG$97,21,0)</f>
        <v>37</v>
      </c>
      <c r="T27" s="19">
        <f>VLOOKUP($G27,'[1]Camp Master List and Popula (2'!$J$2:$AG$97,22,0)</f>
        <v>128</v>
      </c>
      <c r="U27" s="19">
        <f>VLOOKUP($G27,'[1]Camp Master List and Popula (2'!$J$2:$AG$97,23,0)</f>
        <v>115</v>
      </c>
      <c r="V27" s="20">
        <f>VLOOKUP($G27,'[1]Camp Master List and Popula (2'!$J$2:$AG$97,24,0)</f>
        <v>0</v>
      </c>
      <c r="W27" s="19">
        <f>VLOOKUP($G27,'[1]Camp Master List and Popula (2'!$J$2:$AG$97,11,0)</f>
        <v>60</v>
      </c>
      <c r="X27" s="19">
        <f>VLOOKUP($G27,'[1]Camp Master List and Popula (2'!$J$2:$AG$97,12,0)</f>
        <v>193</v>
      </c>
      <c r="Y27" s="20">
        <f>VLOOKUP($G27,'[1]Camp Master List and Popula (2'!$J$2:$AG$97,13,0)</f>
        <v>8</v>
      </c>
    </row>
    <row r="28" spans="2:38" ht="18" customHeight="1" x14ac:dyDescent="0.3">
      <c r="B28" s="21">
        <v>21</v>
      </c>
      <c r="C28" s="15" t="s">
        <v>33</v>
      </c>
      <c r="D28" s="19" t="s">
        <v>34</v>
      </c>
      <c r="E28" s="19" t="s">
        <v>35</v>
      </c>
      <c r="F28" s="66"/>
      <c r="G28" s="22" t="s">
        <v>77</v>
      </c>
      <c r="H28" s="23" t="s">
        <v>78</v>
      </c>
      <c r="I28" s="19">
        <f>VLOOKUP($G28,'[1]Camp Master List and Popula (2'!$J$2:$AG$97,7,0)</f>
        <v>83</v>
      </c>
      <c r="J28" s="19">
        <f>VLOOKUP($G28,'[1]Camp Master List and Popula (2'!$J$2:$AG$97,8,0)</f>
        <v>372</v>
      </c>
      <c r="K28" s="19">
        <f>VLOOKUP($G28,'[1]Camp Master List and Popula (2'!$J$2:$AG$97,9,0)</f>
        <v>204</v>
      </c>
      <c r="L28" s="19">
        <f>VLOOKUP($G28,'[1]Camp Master List and Popula (2'!$J$2:$AG$97,10,0)</f>
        <v>168</v>
      </c>
      <c r="M28" s="19">
        <f>VLOOKUP($G28,'[1]Camp Master List and Popula (2'!$J$2:$AG$97,15,0)</f>
        <v>0</v>
      </c>
      <c r="N28" s="19">
        <f>VLOOKUP($G28,'[1]Camp Master List and Popula (2'!$J$2:$AG$97,16,0)</f>
        <v>0</v>
      </c>
      <c r="O28" s="19">
        <f>VLOOKUP($G28,'[1]Camp Master List and Popula (2'!$J$2:$AG$97,17,0)</f>
        <v>0</v>
      </c>
      <c r="P28" s="19">
        <f>VLOOKUP($G28,'[1]Camp Master List and Popula (2'!$J$2:$AG$97,18,0)</f>
        <v>0</v>
      </c>
      <c r="Q28" s="19">
        <f>VLOOKUP($G28,'[1]Camp Master List and Popula (2'!$J$2:$AG$97,19,0)</f>
        <v>0</v>
      </c>
      <c r="R28" s="19">
        <f>VLOOKUP($G28,'[1]Camp Master List and Popula (2'!$J$2:$AG$97,20,0)</f>
        <v>0</v>
      </c>
      <c r="S28" s="19">
        <f>VLOOKUP($G28,'[1]Camp Master List and Popula (2'!$J$2:$AG$97,21,0)</f>
        <v>51</v>
      </c>
      <c r="T28" s="19">
        <f>VLOOKUP($G28,'[1]Camp Master List and Popula (2'!$J$2:$AG$97,22,0)</f>
        <v>0</v>
      </c>
      <c r="U28" s="19">
        <f>VLOOKUP($G28,'[1]Camp Master List and Popula (2'!$J$2:$AG$97,23,0)</f>
        <v>103</v>
      </c>
      <c r="V28" s="20">
        <f>VLOOKUP($G28,'[1]Camp Master List and Popula (2'!$J$2:$AG$97,24,0)</f>
        <v>0</v>
      </c>
      <c r="W28" s="19">
        <f>VLOOKUP($G28,'[1]Camp Master List and Popula (2'!$J$2:$AG$97,11,0)</f>
        <v>107</v>
      </c>
      <c r="X28" s="19">
        <f>VLOOKUP($G28,'[1]Camp Master List and Popula (2'!$J$2:$AG$97,12,0)</f>
        <v>250</v>
      </c>
      <c r="Y28" s="20">
        <f>VLOOKUP($G28,'[1]Camp Master List and Popula (2'!$J$2:$AG$97,13,0)</f>
        <v>15</v>
      </c>
    </row>
    <row r="29" spans="2:38" ht="18" customHeight="1" x14ac:dyDescent="0.3">
      <c r="B29" s="21">
        <v>22</v>
      </c>
      <c r="C29" s="15" t="s">
        <v>33</v>
      </c>
      <c r="D29" s="19" t="s">
        <v>34</v>
      </c>
      <c r="E29" s="19" t="s">
        <v>35</v>
      </c>
      <c r="F29" s="66"/>
      <c r="G29" s="22" t="s">
        <v>79</v>
      </c>
      <c r="H29" s="23" t="s">
        <v>80</v>
      </c>
      <c r="I29" s="19">
        <f>VLOOKUP($G29,'[1]Camp Master List and Popula (2'!$J$2:$AG$97,7,0)</f>
        <v>29</v>
      </c>
      <c r="J29" s="19">
        <f>VLOOKUP($G29,'[1]Camp Master List and Popula (2'!$J$2:$AG$97,8,0)</f>
        <v>220</v>
      </c>
      <c r="K29" s="19">
        <f>VLOOKUP($G29,'[1]Camp Master List and Popula (2'!$J$2:$AG$97,9,0)</f>
        <v>116</v>
      </c>
      <c r="L29" s="19">
        <f>VLOOKUP($G29,'[1]Camp Master List and Popula (2'!$J$2:$AG$97,10,0)</f>
        <v>104</v>
      </c>
      <c r="M29" s="19">
        <f>VLOOKUP($G29,'[1]Camp Master List and Popula (2'!$J$2:$AG$97,15,0)</f>
        <v>0</v>
      </c>
      <c r="N29" s="19">
        <f>VLOOKUP($G29,'[1]Camp Master List and Popula (2'!$J$2:$AG$97,16,0)</f>
        <v>0</v>
      </c>
      <c r="O29" s="19">
        <f>VLOOKUP($G29,'[1]Camp Master List and Popula (2'!$J$2:$AG$97,17,0)</f>
        <v>0</v>
      </c>
      <c r="P29" s="19">
        <f>VLOOKUP($G29,'[1]Camp Master List and Popula (2'!$J$2:$AG$97,18,0)</f>
        <v>0</v>
      </c>
      <c r="Q29" s="19">
        <f>VLOOKUP($G29,'[1]Camp Master List and Popula (2'!$J$2:$AG$97,19,0)</f>
        <v>0</v>
      </c>
      <c r="R29" s="19">
        <f>VLOOKUP($G29,'[1]Camp Master List and Popula (2'!$J$2:$AG$97,20,0)</f>
        <v>0</v>
      </c>
      <c r="S29" s="19">
        <f>VLOOKUP($G29,'[1]Camp Master List and Popula (2'!$J$2:$AG$97,21,0)</f>
        <v>37</v>
      </c>
      <c r="T29" s="19">
        <f>VLOOKUP($G29,'[1]Camp Master List and Popula (2'!$J$2:$AG$97,22,0)</f>
        <v>175</v>
      </c>
      <c r="U29" s="19">
        <f>VLOOKUP($G29,'[1]Camp Master List and Popula (2'!$J$2:$AG$97,23,0)</f>
        <v>51</v>
      </c>
      <c r="V29" s="20">
        <f>VLOOKUP($G29,'[1]Camp Master List and Popula (2'!$J$2:$AG$97,24,0)</f>
        <v>0</v>
      </c>
      <c r="W29" s="19">
        <f>VLOOKUP($G29,'[1]Camp Master List and Popula (2'!$J$2:$AG$97,11,0)</f>
        <v>61</v>
      </c>
      <c r="X29" s="19">
        <f>VLOOKUP($G29,'[1]Camp Master List and Popula (2'!$J$2:$AG$97,12,0)</f>
        <v>157</v>
      </c>
      <c r="Y29" s="20">
        <f>VLOOKUP($G29,'[1]Camp Master List and Popula (2'!$J$2:$AG$97,13,0)</f>
        <v>2</v>
      </c>
    </row>
    <row r="30" spans="2:38" ht="18" customHeight="1" x14ac:dyDescent="0.3">
      <c r="B30" s="21">
        <v>23</v>
      </c>
      <c r="C30" s="15" t="s">
        <v>33</v>
      </c>
      <c r="D30" s="19" t="s">
        <v>34</v>
      </c>
      <c r="E30" s="19" t="s">
        <v>35</v>
      </c>
      <c r="F30" s="66"/>
      <c r="G30" s="22" t="s">
        <v>81</v>
      </c>
      <c r="H30" s="23" t="s">
        <v>82</v>
      </c>
      <c r="I30" s="19">
        <f>VLOOKUP($G30,'[1]Camp Master List and Popula (2'!$J$2:$AG$97,7,0)</f>
        <v>239</v>
      </c>
      <c r="J30" s="19">
        <f>VLOOKUP($G30,'[1]Camp Master List and Popula (2'!$J$2:$AG$97,8,0)</f>
        <v>1609</v>
      </c>
      <c r="K30" s="19">
        <f>VLOOKUP($G30,'[1]Camp Master List and Popula (2'!$J$2:$AG$97,9,0)</f>
        <v>828</v>
      </c>
      <c r="L30" s="19">
        <f>VLOOKUP($G30,'[1]Camp Master List and Popula (2'!$J$2:$AG$97,10,0)</f>
        <v>781</v>
      </c>
      <c r="M30" s="19">
        <f>VLOOKUP($G30,'[1]Camp Master List and Popula (2'!$J$2:$AG$97,15,0)</f>
        <v>0</v>
      </c>
      <c r="N30" s="19">
        <f>VLOOKUP($G30,'[1]Camp Master List and Popula (2'!$J$2:$AG$97,16,0)</f>
        <v>0</v>
      </c>
      <c r="O30" s="19">
        <f>VLOOKUP($G30,'[1]Camp Master List and Popula (2'!$J$2:$AG$97,17,0)</f>
        <v>0</v>
      </c>
      <c r="P30" s="19">
        <f>VLOOKUP($G30,'[1]Camp Master List and Popula (2'!$J$2:$AG$97,18,0)</f>
        <v>0</v>
      </c>
      <c r="Q30" s="19">
        <f>VLOOKUP($G30,'[1]Camp Master List and Popula (2'!$J$2:$AG$97,19,0)</f>
        <v>0</v>
      </c>
      <c r="R30" s="19">
        <f>VLOOKUP($G30,'[1]Camp Master List and Popula (2'!$J$2:$AG$97,20,0)</f>
        <v>0</v>
      </c>
      <c r="S30" s="19">
        <f>VLOOKUP($G30,'[1]Camp Master List and Popula (2'!$J$2:$AG$97,21,0)</f>
        <v>199</v>
      </c>
      <c r="T30" s="19">
        <f>VLOOKUP($G30,'[1]Camp Master List and Popula (2'!$J$2:$AG$97,22,0)</f>
        <v>152</v>
      </c>
      <c r="U30" s="19">
        <f>VLOOKUP($G30,'[1]Camp Master List and Popula (2'!$J$2:$AG$97,23,0)</f>
        <v>302</v>
      </c>
      <c r="V30" s="20">
        <f>VLOOKUP($G30,'[1]Camp Master List and Popula (2'!$J$2:$AG$97,24,0)</f>
        <v>450</v>
      </c>
      <c r="W30" s="19">
        <f>VLOOKUP($G30,'[1]Camp Master List and Popula (2'!$J$2:$AG$97,11,0)</f>
        <v>434</v>
      </c>
      <c r="X30" s="19">
        <f>VLOOKUP($G30,'[1]Camp Master List and Popula (2'!$J$2:$AG$97,12,0)</f>
        <v>1145</v>
      </c>
      <c r="Y30" s="20">
        <f>VLOOKUP($G30,'[1]Camp Master List and Popula (2'!$J$2:$AG$97,13,0)</f>
        <v>30</v>
      </c>
    </row>
    <row r="31" spans="2:38" ht="18" customHeight="1" x14ac:dyDescent="0.3">
      <c r="B31" s="21">
        <v>24</v>
      </c>
      <c r="C31" s="15" t="s">
        <v>33</v>
      </c>
      <c r="D31" s="19" t="s">
        <v>34</v>
      </c>
      <c r="E31" s="19" t="s">
        <v>35</v>
      </c>
      <c r="F31" s="66"/>
      <c r="G31" s="22" t="s">
        <v>83</v>
      </c>
      <c r="H31" s="23" t="s">
        <v>84</v>
      </c>
      <c r="I31" s="19">
        <f>VLOOKUP($G31,'[1]Camp Master List and Popula (2'!$J$2:$AG$97,7,0)</f>
        <v>36</v>
      </c>
      <c r="J31" s="19">
        <f>VLOOKUP($G31,'[1]Camp Master List and Popula (2'!$J$2:$AG$97,8,0)</f>
        <v>316</v>
      </c>
      <c r="K31" s="19">
        <f>VLOOKUP($G31,'[1]Camp Master List and Popula (2'!$J$2:$AG$97,9,0)</f>
        <v>173</v>
      </c>
      <c r="L31" s="19">
        <f>VLOOKUP($G31,'[1]Camp Master List and Popula (2'!$J$2:$AG$97,10,0)</f>
        <v>143</v>
      </c>
      <c r="M31" s="19">
        <f>VLOOKUP($G31,'[1]Camp Master List and Popula (2'!$J$2:$AG$97,15,0)</f>
        <v>0</v>
      </c>
      <c r="N31" s="19">
        <f>VLOOKUP($G31,'[1]Camp Master List and Popula (2'!$J$2:$AG$97,16,0)</f>
        <v>0</v>
      </c>
      <c r="O31" s="19">
        <f>VLOOKUP($G31,'[1]Camp Master List and Popula (2'!$J$2:$AG$97,17,0)</f>
        <v>0</v>
      </c>
      <c r="P31" s="19">
        <f>VLOOKUP($G31,'[1]Camp Master List and Popula (2'!$J$2:$AG$97,18,0)</f>
        <v>0</v>
      </c>
      <c r="Q31" s="19">
        <f>VLOOKUP($G31,'[1]Camp Master List and Popula (2'!$J$2:$AG$97,19,0)</f>
        <v>0</v>
      </c>
      <c r="R31" s="19">
        <f>VLOOKUP($G31,'[1]Camp Master List and Popula (2'!$J$2:$AG$97,20,0)</f>
        <v>0</v>
      </c>
      <c r="S31" s="19">
        <f>VLOOKUP($G31,'[1]Camp Master List and Popula (2'!$J$2:$AG$97,21,0)</f>
        <v>30</v>
      </c>
      <c r="T31" s="19">
        <f>VLOOKUP($G31,'[1]Camp Master List and Popula (2'!$J$2:$AG$97,22,0)</f>
        <v>17</v>
      </c>
      <c r="U31" s="19">
        <f>VLOOKUP($G31,'[1]Camp Master List and Popula (2'!$J$2:$AG$97,23,0)</f>
        <v>59</v>
      </c>
      <c r="V31" s="20">
        <f>VLOOKUP($G31,'[1]Camp Master List and Popula (2'!$J$2:$AG$97,24,0)</f>
        <v>75</v>
      </c>
      <c r="W31" s="19">
        <f>VLOOKUP($G31,'[1]Camp Master List and Popula (2'!$J$2:$AG$97,11,0)</f>
        <v>84</v>
      </c>
      <c r="X31" s="19">
        <f>VLOOKUP($G31,'[1]Camp Master List and Popula (2'!$J$2:$AG$97,12,0)</f>
        <v>224</v>
      </c>
      <c r="Y31" s="20">
        <f>VLOOKUP($G31,'[1]Camp Master List and Popula (2'!$J$2:$AG$97,13,0)</f>
        <v>8</v>
      </c>
    </row>
    <row r="32" spans="2:38" ht="18" customHeight="1" x14ac:dyDescent="0.3">
      <c r="B32" s="21">
        <v>25</v>
      </c>
      <c r="C32" s="15" t="s">
        <v>33</v>
      </c>
      <c r="D32" s="19" t="s">
        <v>34</v>
      </c>
      <c r="E32" s="19" t="s">
        <v>35</v>
      </c>
      <c r="F32" s="66"/>
      <c r="G32" s="22" t="s">
        <v>85</v>
      </c>
      <c r="H32" s="23" t="s">
        <v>86</v>
      </c>
      <c r="I32" s="19">
        <f>VLOOKUP($G32,'[1]Camp Master List and Popula (2'!$J$2:$AG$97,7,0)</f>
        <v>63</v>
      </c>
      <c r="J32" s="19">
        <f>VLOOKUP($G32,'[1]Camp Master List and Popula (2'!$J$2:$AG$97,8,0)</f>
        <v>448</v>
      </c>
      <c r="K32" s="19">
        <f>VLOOKUP($G32,'[1]Camp Master List and Popula (2'!$J$2:$AG$97,9,0)</f>
        <v>274</v>
      </c>
      <c r="L32" s="19">
        <f>VLOOKUP($G32,'[1]Camp Master List and Popula (2'!$J$2:$AG$97,10,0)</f>
        <v>174</v>
      </c>
      <c r="M32" s="19">
        <f>VLOOKUP($G32,'[1]Camp Master List and Popula (2'!$J$2:$AG$97,15,0)</f>
        <v>0</v>
      </c>
      <c r="N32" s="19">
        <f>VLOOKUP($G32,'[1]Camp Master List and Popula (2'!$J$2:$AG$97,16,0)</f>
        <v>0</v>
      </c>
      <c r="O32" s="19">
        <f>VLOOKUP($G32,'[1]Camp Master List and Popula (2'!$J$2:$AG$97,17,0)</f>
        <v>0</v>
      </c>
      <c r="P32" s="19">
        <f>VLOOKUP($G32,'[1]Camp Master List and Popula (2'!$J$2:$AG$97,18,0)</f>
        <v>0</v>
      </c>
      <c r="Q32" s="19">
        <f>VLOOKUP($G32,'[1]Camp Master List and Popula (2'!$J$2:$AG$97,19,0)</f>
        <v>0</v>
      </c>
      <c r="R32" s="19">
        <f>VLOOKUP($G32,'[1]Camp Master List and Popula (2'!$J$2:$AG$97,20,0)</f>
        <v>0</v>
      </c>
      <c r="S32" s="19">
        <f>VLOOKUP($G32,'[1]Camp Master List and Popula (2'!$J$2:$AG$97,21,0)</f>
        <v>66</v>
      </c>
      <c r="T32" s="19">
        <f>VLOOKUP($G32,'[1]Camp Master List and Popula (2'!$J$2:$AG$97,22,0)</f>
        <v>139</v>
      </c>
      <c r="U32" s="19">
        <f>VLOOKUP($G32,'[1]Camp Master List and Popula (2'!$J$2:$AG$97,23,0)</f>
        <v>125</v>
      </c>
      <c r="V32" s="20">
        <f>VLOOKUP($G32,'[1]Camp Master List and Popula (2'!$J$2:$AG$97,24,0)</f>
        <v>0</v>
      </c>
      <c r="W32" s="19">
        <f>VLOOKUP($G32,'[1]Camp Master List and Popula (2'!$J$2:$AG$97,11,0)</f>
        <v>135</v>
      </c>
      <c r="X32" s="19">
        <f>VLOOKUP($G32,'[1]Camp Master List and Popula (2'!$J$2:$AG$97,12,0)</f>
        <v>304</v>
      </c>
      <c r="Y32" s="20">
        <f>VLOOKUP($G32,'[1]Camp Master List and Popula (2'!$J$2:$AG$97,13,0)</f>
        <v>9</v>
      </c>
    </row>
    <row r="33" spans="1:35" ht="18" customHeight="1" x14ac:dyDescent="0.3">
      <c r="B33" s="21">
        <v>26</v>
      </c>
      <c r="C33" s="15" t="s">
        <v>33</v>
      </c>
      <c r="D33" s="19" t="s">
        <v>34</v>
      </c>
      <c r="E33" s="19" t="s">
        <v>35</v>
      </c>
      <c r="F33" s="66"/>
      <c r="G33" s="22" t="s">
        <v>87</v>
      </c>
      <c r="H33" s="23" t="s">
        <v>88</v>
      </c>
      <c r="I33" s="19">
        <f>VLOOKUP($G33,'[1]Camp Master List and Popula (2'!$J$2:$AG$97,7,0)</f>
        <v>57</v>
      </c>
      <c r="J33" s="19">
        <f>VLOOKUP($G33,'[1]Camp Master List and Popula (2'!$J$2:$AG$97,8,0)</f>
        <v>402</v>
      </c>
      <c r="K33" s="19">
        <f>VLOOKUP($G33,'[1]Camp Master List and Popula (2'!$J$2:$AG$97,9,0)</f>
        <v>211</v>
      </c>
      <c r="L33" s="19">
        <f>VLOOKUP($G33,'[1]Camp Master List and Popula (2'!$J$2:$AG$97,10,0)</f>
        <v>191</v>
      </c>
      <c r="M33" s="19">
        <f>VLOOKUP($G33,'[1]Camp Master List and Popula (2'!$J$2:$AG$97,15,0)</f>
        <v>0</v>
      </c>
      <c r="N33" s="19">
        <f>VLOOKUP($G33,'[1]Camp Master List and Popula (2'!$J$2:$AG$97,16,0)</f>
        <v>0</v>
      </c>
      <c r="O33" s="19">
        <f>VLOOKUP($G33,'[1]Camp Master List and Popula (2'!$J$2:$AG$97,17,0)</f>
        <v>0</v>
      </c>
      <c r="P33" s="19">
        <f>VLOOKUP($G33,'[1]Camp Master List and Popula (2'!$J$2:$AG$97,18,0)</f>
        <v>0</v>
      </c>
      <c r="Q33" s="19">
        <f>VLOOKUP($G33,'[1]Camp Master List and Popula (2'!$J$2:$AG$97,19,0)</f>
        <v>0</v>
      </c>
      <c r="R33" s="19">
        <f>VLOOKUP($G33,'[1]Camp Master List and Popula (2'!$J$2:$AG$97,20,0)</f>
        <v>0</v>
      </c>
      <c r="S33" s="19">
        <f>VLOOKUP($G33,'[1]Camp Master List and Popula (2'!$J$2:$AG$97,21,0)</f>
        <v>63</v>
      </c>
      <c r="T33" s="19">
        <f>VLOOKUP($G33,'[1]Camp Master List and Popula (2'!$J$2:$AG$97,22,0)</f>
        <v>225</v>
      </c>
      <c r="U33" s="19">
        <f>VLOOKUP($G33,'[1]Camp Master List and Popula (2'!$J$2:$AG$97,23,0)</f>
        <v>114</v>
      </c>
      <c r="V33" s="20">
        <f>VLOOKUP($G33,'[1]Camp Master List and Popula (2'!$J$2:$AG$97,24,0)</f>
        <v>2</v>
      </c>
      <c r="W33" s="19">
        <f>VLOOKUP($G33,'[1]Camp Master List and Popula (2'!$J$2:$AG$97,11,0)</f>
        <v>107</v>
      </c>
      <c r="X33" s="19">
        <f>VLOOKUP($G33,'[1]Camp Master List and Popula (2'!$J$2:$AG$97,12,0)</f>
        <v>285</v>
      </c>
      <c r="Y33" s="20">
        <f>VLOOKUP($G33,'[1]Camp Master List and Popula (2'!$J$2:$AG$97,13,0)</f>
        <v>10</v>
      </c>
    </row>
    <row r="34" spans="1:35" ht="18" customHeight="1" x14ac:dyDescent="0.3">
      <c r="B34" s="21">
        <v>27</v>
      </c>
      <c r="C34" s="15" t="s">
        <v>33</v>
      </c>
      <c r="D34" s="19" t="s">
        <v>34</v>
      </c>
      <c r="E34" s="19" t="s">
        <v>35</v>
      </c>
      <c r="F34" s="66"/>
      <c r="G34" s="22" t="s">
        <v>89</v>
      </c>
      <c r="H34" s="23" t="s">
        <v>90</v>
      </c>
      <c r="I34" s="19">
        <f>VLOOKUP($G34,'[1]Camp Master List and Popula (2'!$J$2:$AG$97,7,0)</f>
        <v>63</v>
      </c>
      <c r="J34" s="19">
        <f>VLOOKUP($G34,'[1]Camp Master List and Popula (2'!$J$2:$AG$97,8,0)</f>
        <v>438</v>
      </c>
      <c r="K34" s="19">
        <f>VLOOKUP($G34,'[1]Camp Master List and Popula (2'!$J$2:$AG$97,9,0)</f>
        <v>223</v>
      </c>
      <c r="L34" s="19">
        <f>VLOOKUP($G34,'[1]Camp Master List and Popula (2'!$J$2:$AG$97,10,0)</f>
        <v>215</v>
      </c>
      <c r="M34" s="19">
        <f>VLOOKUP($G34,'[1]Camp Master List and Popula (2'!$J$2:$AG$97,15,0)</f>
        <v>0</v>
      </c>
      <c r="N34" s="19">
        <f>VLOOKUP($G34,'[1]Camp Master List and Popula (2'!$J$2:$AG$97,16,0)</f>
        <v>0</v>
      </c>
      <c r="O34" s="19">
        <f>VLOOKUP($G34,'[1]Camp Master List and Popula (2'!$J$2:$AG$97,17,0)</f>
        <v>0</v>
      </c>
      <c r="P34" s="19">
        <f>VLOOKUP($G34,'[1]Camp Master List and Popula (2'!$J$2:$AG$97,18,0)</f>
        <v>0</v>
      </c>
      <c r="Q34" s="19">
        <f>VLOOKUP($G34,'[1]Camp Master List and Popula (2'!$J$2:$AG$97,19,0)</f>
        <v>0</v>
      </c>
      <c r="R34" s="19">
        <f>VLOOKUP($G34,'[1]Camp Master List and Popula (2'!$J$2:$AG$97,20,0)</f>
        <v>0</v>
      </c>
      <c r="S34" s="19">
        <f>VLOOKUP($G34,'[1]Camp Master List and Popula (2'!$J$2:$AG$97,21,0)</f>
        <v>71</v>
      </c>
      <c r="T34" s="19">
        <f>VLOOKUP($G34,'[1]Camp Master List and Popula (2'!$J$2:$AG$97,22,0)</f>
        <v>96</v>
      </c>
      <c r="U34" s="19">
        <f>VLOOKUP($G34,'[1]Camp Master List and Popula (2'!$J$2:$AG$97,23,0)</f>
        <v>140</v>
      </c>
      <c r="V34" s="20">
        <f>VLOOKUP($G34,'[1]Camp Master List and Popula (2'!$J$2:$AG$97,24,0)</f>
        <v>0</v>
      </c>
      <c r="W34" s="19">
        <f>VLOOKUP($G34,'[1]Camp Master List and Popula (2'!$J$2:$AG$97,11,0)</f>
        <v>122</v>
      </c>
      <c r="X34" s="19">
        <f>VLOOKUP($G34,'[1]Camp Master List and Popula (2'!$J$2:$AG$97,12,0)</f>
        <v>302</v>
      </c>
      <c r="Y34" s="20">
        <f>VLOOKUP($G34,'[1]Camp Master List and Popula (2'!$J$2:$AG$97,13,0)</f>
        <v>14</v>
      </c>
    </row>
    <row r="35" spans="1:35" ht="18" customHeight="1" x14ac:dyDescent="0.3">
      <c r="B35" s="21">
        <v>28</v>
      </c>
      <c r="C35" s="15" t="s">
        <v>33</v>
      </c>
      <c r="D35" s="19" t="s">
        <v>34</v>
      </c>
      <c r="E35" s="19" t="s">
        <v>35</v>
      </c>
      <c r="F35" s="66"/>
      <c r="G35" s="22" t="s">
        <v>91</v>
      </c>
      <c r="H35" s="23" t="s">
        <v>92</v>
      </c>
      <c r="I35" s="19">
        <f>VLOOKUP($G35,'[1]Camp Master List and Popula (2'!$J$2:$AG$97,7,0)</f>
        <v>23</v>
      </c>
      <c r="J35" s="19">
        <f>VLOOKUP($G35,'[1]Camp Master List and Popula (2'!$J$2:$AG$97,8,0)</f>
        <v>122</v>
      </c>
      <c r="K35" s="19">
        <f>VLOOKUP($G35,'[1]Camp Master List and Popula (2'!$J$2:$AG$97,9,0)</f>
        <v>55</v>
      </c>
      <c r="L35" s="19">
        <f>VLOOKUP($G35,'[1]Camp Master List and Popula (2'!$J$2:$AG$97,10,0)</f>
        <v>67</v>
      </c>
      <c r="M35" s="19">
        <f>VLOOKUP($G35,'[1]Camp Master List and Popula (2'!$J$2:$AG$97,15,0)</f>
        <v>0</v>
      </c>
      <c r="N35" s="19">
        <f>VLOOKUP($G35,'[1]Camp Master List and Popula (2'!$J$2:$AG$97,16,0)</f>
        <v>0</v>
      </c>
      <c r="O35" s="19">
        <f>VLOOKUP($G35,'[1]Camp Master List and Popula (2'!$J$2:$AG$97,17,0)</f>
        <v>0</v>
      </c>
      <c r="P35" s="19">
        <f>VLOOKUP($G35,'[1]Camp Master List and Popula (2'!$J$2:$AG$97,18,0)</f>
        <v>0</v>
      </c>
      <c r="Q35" s="19">
        <f>VLOOKUP($G35,'[1]Camp Master List and Popula (2'!$J$2:$AG$97,19,0)</f>
        <v>0</v>
      </c>
      <c r="R35" s="19">
        <f>VLOOKUP($G35,'[1]Camp Master List and Popula (2'!$J$2:$AG$97,20,0)</f>
        <v>0</v>
      </c>
      <c r="S35" s="19">
        <f>VLOOKUP($G35,'[1]Camp Master List and Popula (2'!$J$2:$AG$97,21,0)</f>
        <v>25</v>
      </c>
      <c r="T35" s="19">
        <f>VLOOKUP($G35,'[1]Camp Master List and Popula (2'!$J$2:$AG$97,22,0)</f>
        <v>61</v>
      </c>
      <c r="U35" s="19">
        <f>VLOOKUP($G35,'[1]Camp Master List and Popula (2'!$J$2:$AG$97,23,0)</f>
        <v>77</v>
      </c>
      <c r="V35" s="20">
        <f>VLOOKUP($G35,'[1]Camp Master List and Popula (2'!$J$2:$AG$97,24,0)</f>
        <v>0</v>
      </c>
      <c r="W35" s="19">
        <f>VLOOKUP($G35,'[1]Camp Master List and Popula (2'!$J$2:$AG$97,11,0)</f>
        <v>29</v>
      </c>
      <c r="X35" s="19">
        <f>VLOOKUP($G35,'[1]Camp Master List and Popula (2'!$J$2:$AG$97,12,0)</f>
        <v>90</v>
      </c>
      <c r="Y35" s="20">
        <f>VLOOKUP($G35,'[1]Camp Master List and Popula (2'!$J$2:$AG$97,13,0)</f>
        <v>3</v>
      </c>
    </row>
    <row r="36" spans="1:35" ht="18" customHeight="1" x14ac:dyDescent="0.3">
      <c r="B36" s="21">
        <v>29</v>
      </c>
      <c r="C36" s="15" t="s">
        <v>33</v>
      </c>
      <c r="D36" s="19" t="s">
        <v>34</v>
      </c>
      <c r="E36" s="19" t="s">
        <v>35</v>
      </c>
      <c r="F36" s="66"/>
      <c r="G36" s="22" t="s">
        <v>93</v>
      </c>
      <c r="H36" s="23" t="s">
        <v>94</v>
      </c>
      <c r="I36" s="19">
        <f>VLOOKUP($G36,'[1]Camp Master List and Popula (2'!$J$2:$AG$97,7,0)</f>
        <v>11</v>
      </c>
      <c r="J36" s="19">
        <f>VLOOKUP($G36,'[1]Camp Master List and Popula (2'!$J$2:$AG$97,8,0)</f>
        <v>90</v>
      </c>
      <c r="K36" s="19">
        <f>VLOOKUP($G36,'[1]Camp Master List and Popula (2'!$J$2:$AG$97,9,0)</f>
        <v>54</v>
      </c>
      <c r="L36" s="19">
        <f>VLOOKUP($G36,'[1]Camp Master List and Popula (2'!$J$2:$AG$97,10,0)</f>
        <v>36</v>
      </c>
      <c r="M36" s="19">
        <f>VLOOKUP($G36,'[1]Camp Master List and Popula (2'!$J$2:$AG$97,15,0)</f>
        <v>0</v>
      </c>
      <c r="N36" s="19">
        <f>VLOOKUP($G36,'[1]Camp Master List and Popula (2'!$J$2:$AG$97,16,0)</f>
        <v>0</v>
      </c>
      <c r="O36" s="19">
        <f>VLOOKUP($G36,'[1]Camp Master List and Popula (2'!$J$2:$AG$97,17,0)</f>
        <v>0</v>
      </c>
      <c r="P36" s="19">
        <f>VLOOKUP($G36,'[1]Camp Master List and Popula (2'!$J$2:$AG$97,18,0)</f>
        <v>0</v>
      </c>
      <c r="Q36" s="19">
        <f>VLOOKUP($G36,'[1]Camp Master List and Popula (2'!$J$2:$AG$97,19,0)</f>
        <v>0</v>
      </c>
      <c r="R36" s="19">
        <f>VLOOKUP($G36,'[1]Camp Master List and Popula (2'!$J$2:$AG$97,20,0)</f>
        <v>0</v>
      </c>
      <c r="S36" s="19">
        <f>VLOOKUP($G36,'[1]Camp Master List and Popula (2'!$J$2:$AG$97,21,0)</f>
        <v>13</v>
      </c>
      <c r="T36" s="19">
        <f>VLOOKUP($G36,'[1]Camp Master List and Popula (2'!$J$2:$AG$97,22,0)</f>
        <v>132</v>
      </c>
      <c r="U36" s="19">
        <f>VLOOKUP($G36,'[1]Camp Master List and Popula (2'!$J$2:$AG$97,23,0)</f>
        <v>125</v>
      </c>
      <c r="V36" s="20">
        <f>VLOOKUP($G36,'[1]Camp Master List and Popula (2'!$J$2:$AG$97,24,0)</f>
        <v>0</v>
      </c>
      <c r="W36" s="19">
        <f>VLOOKUP($G36,'[1]Camp Master List and Popula (2'!$J$2:$AG$97,11,0)</f>
        <v>25</v>
      </c>
      <c r="X36" s="19">
        <f>VLOOKUP($G36,'[1]Camp Master List and Popula (2'!$J$2:$AG$97,12,0)</f>
        <v>65</v>
      </c>
      <c r="Y36" s="20">
        <f>VLOOKUP($G36,'[1]Camp Master List and Popula (2'!$J$2:$AG$97,13,0)</f>
        <v>0</v>
      </c>
    </row>
    <row r="37" spans="1:35" ht="18" customHeight="1" x14ac:dyDescent="0.3">
      <c r="B37" s="21">
        <v>30</v>
      </c>
      <c r="C37" s="15" t="s">
        <v>33</v>
      </c>
      <c r="D37" s="19" t="s">
        <v>34</v>
      </c>
      <c r="E37" s="19" t="s">
        <v>35</v>
      </c>
      <c r="F37" s="66"/>
      <c r="G37" s="22" t="s">
        <v>95</v>
      </c>
      <c r="H37" s="23" t="s">
        <v>96</v>
      </c>
      <c r="I37" s="19">
        <f>VLOOKUP($G37,'[1]Camp Master List and Popula (2'!$J$2:$AG$97,7,0)</f>
        <v>12</v>
      </c>
      <c r="J37" s="19">
        <f>VLOOKUP($G37,'[1]Camp Master List and Popula (2'!$J$2:$AG$97,8,0)</f>
        <v>82</v>
      </c>
      <c r="K37" s="19">
        <f>VLOOKUP($G37,'[1]Camp Master List and Popula (2'!$J$2:$AG$97,9,0)</f>
        <v>52</v>
      </c>
      <c r="L37" s="19">
        <f>VLOOKUP($G37,'[1]Camp Master List and Popula (2'!$J$2:$AG$97,10,0)</f>
        <v>30</v>
      </c>
      <c r="M37" s="19">
        <f>VLOOKUP($G37,'[1]Camp Master List and Popula (2'!$J$2:$AG$97,15,0)</f>
        <v>0</v>
      </c>
      <c r="N37" s="19">
        <f>VLOOKUP($G37,'[1]Camp Master List and Popula (2'!$J$2:$AG$97,16,0)</f>
        <v>0</v>
      </c>
      <c r="O37" s="19">
        <f>VLOOKUP($G37,'[1]Camp Master List and Popula (2'!$J$2:$AG$97,17,0)</f>
        <v>0</v>
      </c>
      <c r="P37" s="19">
        <f>VLOOKUP($G37,'[1]Camp Master List and Popula (2'!$J$2:$AG$97,18,0)</f>
        <v>0</v>
      </c>
      <c r="Q37" s="19">
        <f>VLOOKUP($G37,'[1]Camp Master List and Popula (2'!$J$2:$AG$97,19,0)</f>
        <v>0</v>
      </c>
      <c r="R37" s="19">
        <f>VLOOKUP($G37,'[1]Camp Master List and Popula (2'!$J$2:$AG$97,20,0)</f>
        <v>0</v>
      </c>
      <c r="S37" s="19">
        <f>VLOOKUP($G37,'[1]Camp Master List and Popula (2'!$J$2:$AG$97,21,0)</f>
        <v>18</v>
      </c>
      <c r="T37" s="19">
        <f>VLOOKUP($G37,'[1]Camp Master List and Popula (2'!$J$2:$AG$97,22,0)</f>
        <v>189</v>
      </c>
      <c r="U37" s="19">
        <f>VLOOKUP($G37,'[1]Camp Master List and Popula (2'!$J$2:$AG$97,23,0)</f>
        <v>27</v>
      </c>
      <c r="V37" s="20">
        <f>VLOOKUP($G37,'[1]Camp Master List and Popula (2'!$J$2:$AG$97,24,0)</f>
        <v>1</v>
      </c>
      <c r="W37" s="19">
        <f>VLOOKUP($G37,'[1]Camp Master List and Popula (2'!$J$2:$AG$97,11,0)</f>
        <v>19</v>
      </c>
      <c r="X37" s="19">
        <f>VLOOKUP($G37,'[1]Camp Master List and Popula (2'!$J$2:$AG$97,12,0)</f>
        <v>58</v>
      </c>
      <c r="Y37" s="20">
        <f>VLOOKUP($G37,'[1]Camp Master List and Popula (2'!$J$2:$AG$97,13,0)</f>
        <v>5</v>
      </c>
    </row>
    <row r="38" spans="1:35" ht="18" customHeight="1" thickBot="1" x14ac:dyDescent="0.35">
      <c r="B38" s="21">
        <v>31</v>
      </c>
      <c r="C38" s="15" t="s">
        <v>33</v>
      </c>
      <c r="D38" s="19" t="s">
        <v>34</v>
      </c>
      <c r="E38" s="19" t="s">
        <v>35</v>
      </c>
      <c r="F38" s="67"/>
      <c r="G38" s="22" t="s">
        <v>97</v>
      </c>
      <c r="H38" s="23" t="s">
        <v>98</v>
      </c>
      <c r="I38" s="19">
        <f>VLOOKUP($G38,'[1]Camp Master List and Popula (2'!$J$2:$AG$97,7,0)</f>
        <v>67</v>
      </c>
      <c r="J38" s="19">
        <f>VLOOKUP($G38,'[1]Camp Master List and Popula (2'!$J$2:$AG$97,8,0)</f>
        <v>532</v>
      </c>
      <c r="K38" s="19">
        <f>VLOOKUP($G38,'[1]Camp Master List and Popula (2'!$J$2:$AG$97,9,0)</f>
        <v>253</v>
      </c>
      <c r="L38" s="19">
        <f>VLOOKUP($G38,'[1]Camp Master List and Popula (2'!$J$2:$AG$97,10,0)</f>
        <v>279</v>
      </c>
      <c r="M38" s="19">
        <f>VLOOKUP($G38,'[1]Camp Master List and Popula (2'!$J$2:$AG$97,15,0)</f>
        <v>0</v>
      </c>
      <c r="N38" s="19">
        <f>VLOOKUP($G38,'[1]Camp Master List and Popula (2'!$J$2:$AG$97,16,0)</f>
        <v>0</v>
      </c>
      <c r="O38" s="19">
        <f>VLOOKUP($G38,'[1]Camp Master List and Popula (2'!$J$2:$AG$97,17,0)</f>
        <v>0</v>
      </c>
      <c r="P38" s="19">
        <f>VLOOKUP($G38,'[1]Camp Master List and Popula (2'!$J$2:$AG$97,18,0)</f>
        <v>0</v>
      </c>
      <c r="Q38" s="19">
        <f>VLOOKUP($G38,'[1]Camp Master List and Popula (2'!$J$2:$AG$97,19,0)</f>
        <v>0</v>
      </c>
      <c r="R38" s="19">
        <f>VLOOKUP($G38,'[1]Camp Master List and Popula (2'!$J$2:$AG$97,20,0)</f>
        <v>0</v>
      </c>
      <c r="S38" s="19">
        <f>VLOOKUP($G38,'[1]Camp Master List and Popula (2'!$J$2:$AG$97,21,0)</f>
        <v>72</v>
      </c>
      <c r="T38" s="19">
        <f>VLOOKUP($G38,'[1]Camp Master List and Popula (2'!$J$2:$AG$97,22,0)</f>
        <v>123</v>
      </c>
      <c r="U38" s="19">
        <f>VLOOKUP($G38,'[1]Camp Master List and Popula (2'!$J$2:$AG$97,23,0)</f>
        <v>160</v>
      </c>
      <c r="V38" s="20">
        <f>VLOOKUP($G38,'[1]Camp Master List and Popula (2'!$J$2:$AG$97,24,0)</f>
        <v>94</v>
      </c>
      <c r="W38" s="19">
        <f>VLOOKUP($G38,'[1]Camp Master List and Popula (2'!$J$2:$AG$97,11,0)</f>
        <v>137</v>
      </c>
      <c r="X38" s="19">
        <f>VLOOKUP($G38,'[1]Camp Master List and Popula (2'!$J$2:$AG$97,12,0)</f>
        <v>375</v>
      </c>
      <c r="Y38" s="20">
        <f>VLOOKUP($G38,'[1]Camp Master List and Popula (2'!$J$2:$AG$97,13,0)</f>
        <v>20</v>
      </c>
    </row>
    <row r="39" spans="1:35" ht="18" customHeight="1" thickBot="1" x14ac:dyDescent="0.35">
      <c r="B39" s="25"/>
      <c r="C39" s="26"/>
      <c r="D39" s="27" t="s">
        <v>34</v>
      </c>
      <c r="E39" s="27" t="s">
        <v>35</v>
      </c>
      <c r="F39" s="27" t="s">
        <v>99</v>
      </c>
      <c r="G39" s="27"/>
      <c r="H39" s="27"/>
      <c r="I39" s="27">
        <f>SUM(I8:I38)</f>
        <v>1908</v>
      </c>
      <c r="J39" s="27">
        <f t="shared" ref="J39:Y39" si="0">SUM(J8:J38)</f>
        <v>10729</v>
      </c>
      <c r="K39" s="27">
        <f t="shared" si="0"/>
        <v>5597</v>
      </c>
      <c r="L39" s="27">
        <f t="shared" si="0"/>
        <v>5132</v>
      </c>
      <c r="M39" s="27">
        <f t="shared" si="0"/>
        <v>0</v>
      </c>
      <c r="N39" s="27">
        <f t="shared" si="0"/>
        <v>0</v>
      </c>
      <c r="O39" s="27">
        <f t="shared" si="0"/>
        <v>0</v>
      </c>
      <c r="P39" s="27">
        <f t="shared" si="0"/>
        <v>0</v>
      </c>
      <c r="Q39" s="27">
        <f t="shared" si="0"/>
        <v>0</v>
      </c>
      <c r="R39" s="27">
        <f t="shared" si="0"/>
        <v>0</v>
      </c>
      <c r="S39" s="27">
        <f t="shared" si="0"/>
        <v>2002</v>
      </c>
      <c r="T39" s="27">
        <f t="shared" si="0"/>
        <v>3342</v>
      </c>
      <c r="U39" s="27">
        <f t="shared" si="0"/>
        <v>4123</v>
      </c>
      <c r="V39" s="28">
        <f t="shared" si="0"/>
        <v>869</v>
      </c>
      <c r="W39" s="26">
        <f t="shared" si="0"/>
        <v>2744</v>
      </c>
      <c r="X39" s="27">
        <f t="shared" si="0"/>
        <v>7663</v>
      </c>
      <c r="Y39" s="28">
        <f t="shared" si="0"/>
        <v>322</v>
      </c>
    </row>
    <row r="40" spans="1:35" s="29" customFormat="1" ht="16.7" customHeight="1" x14ac:dyDescent="0.3">
      <c r="A40" s="1"/>
      <c r="B40" s="21">
        <v>32</v>
      </c>
      <c r="C40" s="15" t="s">
        <v>33</v>
      </c>
      <c r="D40" s="19" t="s">
        <v>34</v>
      </c>
      <c r="E40" s="19" t="s">
        <v>100</v>
      </c>
      <c r="F40" s="68" t="s">
        <v>101</v>
      </c>
      <c r="G40" s="22" t="s">
        <v>102</v>
      </c>
      <c r="H40" s="19" t="s">
        <v>103</v>
      </c>
      <c r="I40" s="19">
        <f>VLOOKUP($G40,'[1]Camp Master List and Popula (2'!$J$2:$AG$97,7,0)</f>
        <v>0</v>
      </c>
      <c r="J40" s="19">
        <f>VLOOKUP($G40,'[1]Camp Master List and Popula (2'!$J$2:$AG$97,8,0)</f>
        <v>0</v>
      </c>
      <c r="K40" s="19">
        <f>VLOOKUP($G40,'[1]Camp Master List and Popula (2'!$J$2:$AG$97,9,0)</f>
        <v>0</v>
      </c>
      <c r="L40" s="19">
        <f>VLOOKUP($G40,'[1]Camp Master List and Popula (2'!$J$2:$AG$97,10,0)</f>
        <v>0</v>
      </c>
      <c r="M40" s="19">
        <f>VLOOKUP($G40,'[1]Camp Master List and Popula (2'!$J$2:$AG$97,15,0)</f>
        <v>0</v>
      </c>
      <c r="N40" s="19">
        <f>VLOOKUP($G40,'[1]Camp Master List and Popula (2'!$J$2:$AG$97,16,0)</f>
        <v>0</v>
      </c>
      <c r="O40" s="19">
        <f>VLOOKUP($G40,'[1]Camp Master List and Popula (2'!$J$2:$AG$97,17,0)</f>
        <v>0</v>
      </c>
      <c r="P40" s="19">
        <f>VLOOKUP($G40,'[1]Camp Master List and Popula (2'!$J$2:$AG$97,18,0)</f>
        <v>0</v>
      </c>
      <c r="Q40" s="19">
        <f>VLOOKUP($G40,'[1]Camp Master List and Popula (2'!$J$2:$AG$97,19,0)</f>
        <v>0</v>
      </c>
      <c r="R40" s="19">
        <f>VLOOKUP($G40,'[1]Camp Master List and Popula (2'!$J$2:$AG$97,20,0)</f>
        <v>0</v>
      </c>
      <c r="S40" s="19">
        <f>VLOOKUP($G40,'[1]Camp Master List and Popula (2'!$J$2:$AG$97,21,0)</f>
        <v>0</v>
      </c>
      <c r="T40" s="19">
        <f>VLOOKUP($G40,'[1]Camp Master List and Popula (2'!$J$2:$AG$97,22,0)</f>
        <v>0</v>
      </c>
      <c r="U40" s="19">
        <f>VLOOKUP($G40,'[1]Camp Master List and Popula (2'!$J$2:$AG$97,23,0)</f>
        <v>0</v>
      </c>
      <c r="V40" s="20">
        <f>VLOOKUP($G40,'[1]Camp Master List and Popula (2'!$J$2:$AG$97,24,0)</f>
        <v>0</v>
      </c>
      <c r="W40" s="19">
        <f>VLOOKUP($G40,'[1]Camp Master List and Popula (2'!$J$2:$AG$97,11,0)</f>
        <v>0</v>
      </c>
      <c r="X40" s="19">
        <f>VLOOKUP($G40,'[1]Camp Master List and Popula (2'!$J$2:$AG$97,12,0)</f>
        <v>0</v>
      </c>
      <c r="Y40" s="20">
        <f>VLOOKUP($G40,'[1]Camp Master List and Popula (2'!$J$2:$AG$97,13,0)</f>
        <v>0</v>
      </c>
      <c r="Z40" s="1"/>
      <c r="AA40" s="1"/>
      <c r="AB40" s="1"/>
      <c r="AC40" s="1"/>
      <c r="AD40" s="1"/>
      <c r="AE40" s="1"/>
      <c r="AF40" s="1"/>
      <c r="AG40" s="1"/>
      <c r="AH40" s="1"/>
      <c r="AI40" s="1"/>
    </row>
    <row r="41" spans="1:35" s="29" customFormat="1" ht="16.7" customHeight="1" x14ac:dyDescent="0.3">
      <c r="A41" s="1"/>
      <c r="B41" s="21">
        <v>33</v>
      </c>
      <c r="C41" s="15" t="s">
        <v>33</v>
      </c>
      <c r="D41" s="19" t="s">
        <v>34</v>
      </c>
      <c r="E41" s="19" t="s">
        <v>100</v>
      </c>
      <c r="F41" s="66"/>
      <c r="G41" s="22" t="s">
        <v>104</v>
      </c>
      <c r="H41" s="19" t="s">
        <v>105</v>
      </c>
      <c r="I41" s="3" t="s">
        <v>106</v>
      </c>
      <c r="J41" s="3"/>
      <c r="K41" s="3"/>
      <c r="L41" s="3"/>
      <c r="M41" s="3"/>
      <c r="N41" s="3"/>
      <c r="O41" s="3"/>
      <c r="P41" s="3"/>
      <c r="Q41" s="3"/>
      <c r="R41" s="3"/>
      <c r="S41" s="3"/>
      <c r="T41" s="3"/>
      <c r="U41" s="3"/>
      <c r="V41" s="30"/>
      <c r="W41" s="31"/>
      <c r="X41" s="3"/>
      <c r="Y41" s="30"/>
      <c r="Z41" s="1"/>
      <c r="AA41" s="1"/>
      <c r="AB41" s="1"/>
      <c r="AC41" s="1"/>
      <c r="AD41" s="1"/>
      <c r="AE41" s="1"/>
      <c r="AF41" s="1"/>
      <c r="AG41" s="1"/>
      <c r="AH41" s="1"/>
      <c r="AI41" s="1"/>
    </row>
    <row r="42" spans="1:35" s="29" customFormat="1" ht="16.7" customHeight="1" x14ac:dyDescent="0.3">
      <c r="A42" s="1"/>
      <c r="B42" s="21">
        <v>34</v>
      </c>
      <c r="C42" s="15" t="s">
        <v>33</v>
      </c>
      <c r="D42" s="19" t="s">
        <v>34</v>
      </c>
      <c r="E42" s="19" t="s">
        <v>100</v>
      </c>
      <c r="F42" s="66"/>
      <c r="G42" s="22" t="s">
        <v>107</v>
      </c>
      <c r="H42" s="19" t="s">
        <v>108</v>
      </c>
      <c r="I42" s="19">
        <f>VLOOKUP($G42,'[1]Camp Master List and Popula (2'!$J$2:$AG$97,7,0)</f>
        <v>0</v>
      </c>
      <c r="J42" s="19">
        <f>VLOOKUP($G42,'[1]Camp Master List and Popula (2'!$J$2:$AG$97,8,0)</f>
        <v>0</v>
      </c>
      <c r="K42" s="19">
        <f>VLOOKUP($G42,'[1]Camp Master List and Popula (2'!$J$2:$AG$97,9,0)</f>
        <v>0</v>
      </c>
      <c r="L42" s="19">
        <f>VLOOKUP($G42,'[1]Camp Master List and Popula (2'!$J$2:$AG$97,10,0)</f>
        <v>0</v>
      </c>
      <c r="M42" s="19">
        <f>VLOOKUP($G42,'[1]Camp Master List and Popula (2'!$J$2:$AG$97,15,0)</f>
        <v>0</v>
      </c>
      <c r="N42" s="19">
        <f>VLOOKUP($G42,'[1]Camp Master List and Popula (2'!$J$2:$AG$97,16,0)</f>
        <v>0</v>
      </c>
      <c r="O42" s="19">
        <f>VLOOKUP($G42,'[1]Camp Master List and Popula (2'!$J$2:$AG$97,17,0)</f>
        <v>0</v>
      </c>
      <c r="P42" s="19">
        <f>VLOOKUP($G42,'[1]Camp Master List and Popula (2'!$J$2:$AG$97,18,0)</f>
        <v>0</v>
      </c>
      <c r="Q42" s="19">
        <f>VLOOKUP($G42,'[1]Camp Master List and Popula (2'!$J$2:$AG$97,19,0)</f>
        <v>0</v>
      </c>
      <c r="R42" s="19">
        <f>VLOOKUP($G42,'[1]Camp Master List and Popula (2'!$J$2:$AG$97,20,0)</f>
        <v>0</v>
      </c>
      <c r="S42" s="19">
        <f>VLOOKUP($G42,'[1]Camp Master List and Popula (2'!$J$2:$AG$97,21,0)</f>
        <v>0</v>
      </c>
      <c r="T42" s="19">
        <f>VLOOKUP($G42,'[1]Camp Master List and Popula (2'!$J$2:$AG$97,22,0)</f>
        <v>0</v>
      </c>
      <c r="U42" s="19">
        <f>VLOOKUP($G42,'[1]Camp Master List and Popula (2'!$J$2:$AG$97,23,0)</f>
        <v>0</v>
      </c>
      <c r="V42" s="20">
        <f>VLOOKUP($G42,'[1]Camp Master List and Popula (2'!$J$2:$AG$97,24,0)</f>
        <v>0</v>
      </c>
      <c r="W42" s="19">
        <f>VLOOKUP($G42,'[1]Camp Master List and Popula (2'!$J$2:$AG$97,11,0)</f>
        <v>0</v>
      </c>
      <c r="X42" s="19">
        <f>VLOOKUP($G42,'[1]Camp Master List and Popula (2'!$J$2:$AG$97,12,0)</f>
        <v>0</v>
      </c>
      <c r="Y42" s="20">
        <f>VLOOKUP($G42,'[1]Camp Master List and Popula (2'!$J$2:$AG$97,13,0)</f>
        <v>0</v>
      </c>
      <c r="Z42" s="1"/>
      <c r="AA42" s="1"/>
      <c r="AB42" s="1"/>
      <c r="AC42" s="1"/>
      <c r="AD42" s="1"/>
      <c r="AE42" s="1"/>
      <c r="AF42" s="1"/>
      <c r="AG42" s="1"/>
      <c r="AH42" s="1"/>
      <c r="AI42" s="1"/>
    </row>
    <row r="43" spans="1:35" s="29" customFormat="1" ht="16.7" customHeight="1" x14ac:dyDescent="0.3">
      <c r="A43" s="1"/>
      <c r="B43" s="21">
        <v>35</v>
      </c>
      <c r="C43" s="15" t="s">
        <v>33</v>
      </c>
      <c r="D43" s="19" t="s">
        <v>34</v>
      </c>
      <c r="E43" s="19" t="s">
        <v>100</v>
      </c>
      <c r="F43" s="66"/>
      <c r="G43" s="22" t="s">
        <v>109</v>
      </c>
      <c r="H43" s="19" t="s">
        <v>110</v>
      </c>
      <c r="I43" s="19">
        <f>VLOOKUP($G43,'[1]Camp Master List and Popula (2'!$J$2:$AG$97,7,0)</f>
        <v>66</v>
      </c>
      <c r="J43" s="19">
        <f>VLOOKUP($G43,'[1]Camp Master List and Popula (2'!$J$2:$AG$97,8,0)</f>
        <v>290</v>
      </c>
      <c r="K43" s="19">
        <f>VLOOKUP($G43,'[1]Camp Master List and Popula (2'!$J$2:$AG$97,9,0)</f>
        <v>151</v>
      </c>
      <c r="L43" s="19">
        <f>VLOOKUP($G43,'[1]Camp Master List and Popula (2'!$J$2:$AG$97,10,0)</f>
        <v>139</v>
      </c>
      <c r="M43" s="19">
        <f>VLOOKUP($G43,'[1]Camp Master List and Popula (2'!$J$2:$AG$97,15,0)</f>
        <v>0</v>
      </c>
      <c r="N43" s="19">
        <f>VLOOKUP($G43,'[1]Camp Master List and Popula (2'!$J$2:$AG$97,16,0)</f>
        <v>0</v>
      </c>
      <c r="O43" s="19">
        <f>VLOOKUP($G43,'[1]Camp Master List and Popula (2'!$J$2:$AG$97,17,0)</f>
        <v>0</v>
      </c>
      <c r="P43" s="19">
        <f>VLOOKUP($G43,'[1]Camp Master List and Popula (2'!$J$2:$AG$97,18,0)</f>
        <v>0</v>
      </c>
      <c r="Q43" s="19">
        <f>VLOOKUP($G43,'[1]Camp Master List and Popula (2'!$J$2:$AG$97,19,0)</f>
        <v>19</v>
      </c>
      <c r="R43" s="19">
        <f>VLOOKUP($G43,'[1]Camp Master List and Popula (2'!$J$2:$AG$97,20,0)</f>
        <v>88</v>
      </c>
      <c r="S43" s="19">
        <f>VLOOKUP($G43,'[1]Camp Master List and Popula (2'!$J$2:$AG$97,21,0)</f>
        <v>80</v>
      </c>
      <c r="T43" s="19">
        <f>VLOOKUP($G43,'[1]Camp Master List and Popula (2'!$J$2:$AG$97,22,0)</f>
        <v>170</v>
      </c>
      <c r="U43" s="19">
        <f>VLOOKUP($G43,'[1]Camp Master List and Popula (2'!$J$2:$AG$97,23,0)</f>
        <v>0</v>
      </c>
      <c r="V43" s="20">
        <f>VLOOKUP($G43,'[1]Camp Master List and Popula (2'!$J$2:$AG$97,24,0)</f>
        <v>0</v>
      </c>
      <c r="W43" s="19">
        <f>VLOOKUP($G43,'[1]Camp Master List and Popula (2'!$J$2:$AG$97,11,0)</f>
        <v>160</v>
      </c>
      <c r="X43" s="19">
        <f>VLOOKUP($G43,'[1]Camp Master List and Popula (2'!$J$2:$AG$97,12,0)</f>
        <v>122</v>
      </c>
      <c r="Y43" s="20">
        <f>VLOOKUP($G43,'[1]Camp Master List and Popula (2'!$J$2:$AG$97,13,0)</f>
        <v>8</v>
      </c>
      <c r="Z43" s="1"/>
      <c r="AA43" s="1"/>
      <c r="AB43" s="1"/>
      <c r="AC43" s="1"/>
      <c r="AD43" s="1"/>
      <c r="AE43" s="1"/>
      <c r="AF43" s="1"/>
      <c r="AG43" s="1"/>
      <c r="AH43" s="1"/>
      <c r="AI43" s="1"/>
    </row>
    <row r="44" spans="1:35" s="29" customFormat="1" ht="16.7" customHeight="1" x14ac:dyDescent="0.3">
      <c r="A44" s="1"/>
      <c r="B44" s="21">
        <v>36</v>
      </c>
      <c r="C44" s="15" t="s">
        <v>33</v>
      </c>
      <c r="D44" s="19" t="s">
        <v>34</v>
      </c>
      <c r="E44" s="19" t="s">
        <v>100</v>
      </c>
      <c r="F44" s="66"/>
      <c r="G44" s="22" t="s">
        <v>111</v>
      </c>
      <c r="H44" s="19" t="s">
        <v>112</v>
      </c>
      <c r="I44" s="19">
        <f>VLOOKUP($G44,'[1]Camp Master List and Popula (2'!$J$2:$AG$97,7,0)</f>
        <v>79</v>
      </c>
      <c r="J44" s="19">
        <f>VLOOKUP($G44,'[1]Camp Master List and Popula (2'!$J$2:$AG$97,8,0)</f>
        <v>337</v>
      </c>
      <c r="K44" s="19">
        <f>VLOOKUP($G44,'[1]Camp Master List and Popula (2'!$J$2:$AG$97,9,0)</f>
        <v>174</v>
      </c>
      <c r="L44" s="19">
        <f>VLOOKUP($G44,'[1]Camp Master List and Popula (2'!$J$2:$AG$97,10,0)</f>
        <v>163</v>
      </c>
      <c r="M44" s="19">
        <f>VLOOKUP($G44,'[1]Camp Master List and Popula (2'!$J$2:$AG$97,15,0)</f>
        <v>1</v>
      </c>
      <c r="N44" s="19">
        <f>VLOOKUP($G44,'[1]Camp Master List and Popula (2'!$J$2:$AG$97,16,0)</f>
        <v>6</v>
      </c>
      <c r="O44" s="19">
        <f>VLOOKUP($G44,'[1]Camp Master List and Popula (2'!$J$2:$AG$97,17,0)</f>
        <v>0</v>
      </c>
      <c r="P44" s="19">
        <f>VLOOKUP($G44,'[1]Camp Master List and Popula (2'!$J$2:$AG$97,18,0)</f>
        <v>0</v>
      </c>
      <c r="Q44" s="19">
        <f>VLOOKUP($G44,'[1]Camp Master List and Popula (2'!$J$2:$AG$97,19,0)</f>
        <v>15</v>
      </c>
      <c r="R44" s="19">
        <f>VLOOKUP($G44,'[1]Camp Master List and Popula (2'!$J$2:$AG$97,20,0)</f>
        <v>58</v>
      </c>
      <c r="S44" s="19">
        <f>VLOOKUP($G44,'[1]Camp Master List and Popula (2'!$J$2:$AG$97,21,0)</f>
        <v>84</v>
      </c>
      <c r="T44" s="19">
        <f>VLOOKUP($G44,'[1]Camp Master List and Popula (2'!$J$2:$AG$97,22,0)</f>
        <v>166</v>
      </c>
      <c r="U44" s="19">
        <f>VLOOKUP($G44,'[1]Camp Master List and Popula (2'!$J$2:$AG$97,23,0)</f>
        <v>0</v>
      </c>
      <c r="V44" s="20">
        <f>VLOOKUP($G44,'[1]Camp Master List and Popula (2'!$J$2:$AG$97,24,0)</f>
        <v>0</v>
      </c>
      <c r="W44" s="19">
        <f>VLOOKUP($G44,'[1]Camp Master List and Popula (2'!$J$2:$AG$97,11,0)</f>
        <v>195</v>
      </c>
      <c r="X44" s="19">
        <f>VLOOKUP($G44,'[1]Camp Master List and Popula (2'!$J$2:$AG$97,12,0)</f>
        <v>126</v>
      </c>
      <c r="Y44" s="20">
        <f>VLOOKUP($G44,'[1]Camp Master List and Popula (2'!$J$2:$AG$97,13,0)</f>
        <v>16</v>
      </c>
      <c r="Z44" s="1"/>
      <c r="AA44" s="1"/>
      <c r="AB44" s="1"/>
      <c r="AC44" s="1"/>
      <c r="AD44" s="1"/>
      <c r="AE44" s="1"/>
      <c r="AF44" s="1"/>
      <c r="AG44" s="1"/>
      <c r="AH44" s="1"/>
      <c r="AI44" s="1"/>
    </row>
    <row r="45" spans="1:35" s="29" customFormat="1" ht="16.7" customHeight="1" x14ac:dyDescent="0.3">
      <c r="A45" s="1"/>
      <c r="B45" s="21">
        <v>37</v>
      </c>
      <c r="C45" s="15" t="s">
        <v>33</v>
      </c>
      <c r="D45" s="19" t="s">
        <v>34</v>
      </c>
      <c r="E45" s="19" t="s">
        <v>100</v>
      </c>
      <c r="F45" s="66"/>
      <c r="G45" s="22" t="s">
        <v>113</v>
      </c>
      <c r="H45" s="19" t="s">
        <v>114</v>
      </c>
      <c r="I45" s="3"/>
      <c r="J45" s="3"/>
      <c r="K45" s="3"/>
      <c r="L45" s="3"/>
      <c r="M45" s="3"/>
      <c r="N45" s="3"/>
      <c r="O45" s="3"/>
      <c r="P45" s="3"/>
      <c r="Q45" s="3"/>
      <c r="R45" s="3"/>
      <c r="S45" s="3"/>
      <c r="T45" s="3"/>
      <c r="U45" s="3"/>
      <c r="V45" s="30"/>
      <c r="W45" s="31"/>
      <c r="X45" s="3"/>
      <c r="Y45" s="30"/>
      <c r="Z45" s="1"/>
      <c r="AA45" s="1"/>
      <c r="AB45" s="1"/>
      <c r="AC45" s="1"/>
      <c r="AD45" s="1"/>
      <c r="AE45" s="1"/>
      <c r="AF45" s="1"/>
      <c r="AG45" s="1"/>
      <c r="AH45" s="1"/>
      <c r="AI45" s="1"/>
    </row>
    <row r="46" spans="1:35" s="29" customFormat="1" ht="17.45" customHeight="1" x14ac:dyDescent="0.3">
      <c r="A46" s="1"/>
      <c r="B46" s="21">
        <v>38</v>
      </c>
      <c r="C46" s="15" t="s">
        <v>33</v>
      </c>
      <c r="D46" s="19" t="s">
        <v>34</v>
      </c>
      <c r="E46" s="19" t="s">
        <v>100</v>
      </c>
      <c r="F46" s="66"/>
      <c r="G46" s="22" t="s">
        <v>115</v>
      </c>
      <c r="H46" s="19" t="s">
        <v>116</v>
      </c>
      <c r="I46" s="19">
        <f>VLOOKUP($G46,'[1]Camp Master List and Popula (2'!$J$2:$AG$97,7,0)</f>
        <v>91</v>
      </c>
      <c r="J46" s="19">
        <f>VLOOKUP($G46,'[1]Camp Master List and Popula (2'!$J$2:$AG$97,8,0)</f>
        <v>408</v>
      </c>
      <c r="K46" s="19">
        <f>VLOOKUP($G46,'[1]Camp Master List and Popula (2'!$J$2:$AG$97,9,0)</f>
        <v>218</v>
      </c>
      <c r="L46" s="19">
        <f>VLOOKUP($G46,'[1]Camp Master List and Popula (2'!$J$2:$AG$97,10,0)</f>
        <v>190</v>
      </c>
      <c r="M46" s="19">
        <f>VLOOKUP($G46,'[1]Camp Master List and Popula (2'!$J$2:$AG$97,15,0)</f>
        <v>0</v>
      </c>
      <c r="N46" s="19">
        <f>VLOOKUP($G46,'[1]Camp Master List and Popula (2'!$J$2:$AG$97,16,0)</f>
        <v>0</v>
      </c>
      <c r="O46" s="19">
        <f>VLOOKUP($G46,'[1]Camp Master List and Popula (2'!$J$2:$AG$97,17,0)</f>
        <v>0</v>
      </c>
      <c r="P46" s="19">
        <f>VLOOKUP($G46,'[1]Camp Master List and Popula (2'!$J$2:$AG$97,18,0)</f>
        <v>0</v>
      </c>
      <c r="Q46" s="19">
        <f>VLOOKUP($G46,'[1]Camp Master List and Popula (2'!$J$2:$AG$97,19,0)</f>
        <v>9</v>
      </c>
      <c r="R46" s="19">
        <f>VLOOKUP($G46,'[1]Camp Master List and Popula (2'!$J$2:$AG$97,20,0)</f>
        <v>43</v>
      </c>
      <c r="S46" s="19">
        <f>VLOOKUP($G46,'[1]Camp Master List and Popula (2'!$J$2:$AG$97,21,0)</f>
        <v>135</v>
      </c>
      <c r="T46" s="19">
        <f>VLOOKUP($G46,'[1]Camp Master List and Popula (2'!$J$2:$AG$97,22,0)</f>
        <v>115</v>
      </c>
      <c r="U46" s="19">
        <f>VLOOKUP($G46,'[1]Camp Master List and Popula (2'!$J$2:$AG$97,23,0)</f>
        <v>0</v>
      </c>
      <c r="V46" s="20">
        <f>VLOOKUP($G46,'[1]Camp Master List and Popula (2'!$J$2:$AG$97,24,0)</f>
        <v>0</v>
      </c>
      <c r="W46" s="19">
        <f>VLOOKUP($G46,'[1]Camp Master List and Popula (2'!$J$2:$AG$97,11,0)</f>
        <v>227</v>
      </c>
      <c r="X46" s="19">
        <f>VLOOKUP($G46,'[1]Camp Master List and Popula (2'!$J$2:$AG$97,12,0)</f>
        <v>161</v>
      </c>
      <c r="Y46" s="20">
        <f>VLOOKUP($G46,'[1]Camp Master List and Popula (2'!$J$2:$AG$97,13,0)</f>
        <v>20</v>
      </c>
      <c r="Z46" s="1"/>
      <c r="AA46" s="1"/>
      <c r="AB46" s="1"/>
      <c r="AC46" s="1"/>
      <c r="AD46" s="1"/>
      <c r="AE46" s="1"/>
      <c r="AF46" s="1"/>
      <c r="AG46" s="1"/>
      <c r="AH46" s="1"/>
      <c r="AI46" s="1"/>
    </row>
    <row r="47" spans="1:35" s="29" customFormat="1" ht="17.45" customHeight="1" x14ac:dyDescent="0.3">
      <c r="A47" s="1"/>
      <c r="B47" s="21">
        <v>39</v>
      </c>
      <c r="C47" s="15" t="s">
        <v>33</v>
      </c>
      <c r="D47" s="19" t="s">
        <v>34</v>
      </c>
      <c r="E47" s="19" t="s">
        <v>100</v>
      </c>
      <c r="F47" s="66"/>
      <c r="G47" s="22" t="s">
        <v>117</v>
      </c>
      <c r="H47" s="19" t="s">
        <v>118</v>
      </c>
      <c r="I47" s="19">
        <f>VLOOKUP($G47,'[1]Camp Master List and Popula (2'!$J$2:$AG$97,7,0)</f>
        <v>88</v>
      </c>
      <c r="J47" s="19">
        <f>VLOOKUP($G47,'[1]Camp Master List and Popula (2'!$J$2:$AG$97,8,0)</f>
        <v>401</v>
      </c>
      <c r="K47" s="19">
        <f>VLOOKUP($G47,'[1]Camp Master List and Popula (2'!$J$2:$AG$97,9,0)</f>
        <v>206</v>
      </c>
      <c r="L47" s="19">
        <f>VLOOKUP($G47,'[1]Camp Master List and Popula (2'!$J$2:$AG$97,10,0)</f>
        <v>195</v>
      </c>
      <c r="M47" s="19">
        <f>VLOOKUP($G47,'[1]Camp Master List and Popula (2'!$J$2:$AG$97,15,0)</f>
        <v>0</v>
      </c>
      <c r="N47" s="19">
        <f>VLOOKUP($G47,'[1]Camp Master List and Popula (2'!$J$2:$AG$97,16,0)</f>
        <v>0</v>
      </c>
      <c r="O47" s="19">
        <f>VLOOKUP($G47,'[1]Camp Master List and Popula (2'!$J$2:$AG$97,17,0)</f>
        <v>0</v>
      </c>
      <c r="P47" s="19">
        <f>VLOOKUP($G47,'[1]Camp Master List and Popula (2'!$J$2:$AG$97,18,0)</f>
        <v>0</v>
      </c>
      <c r="Q47" s="19">
        <f>VLOOKUP($G47,'[1]Camp Master List and Popula (2'!$J$2:$AG$97,19,0)</f>
        <v>10</v>
      </c>
      <c r="R47" s="19">
        <f>VLOOKUP($G47,'[1]Camp Master List and Popula (2'!$J$2:$AG$97,20,0)</f>
        <v>48</v>
      </c>
      <c r="S47" s="19">
        <f>VLOOKUP($G47,'[1]Camp Master List and Popula (2'!$J$2:$AG$97,21,0)</f>
        <v>97</v>
      </c>
      <c r="T47" s="19">
        <f>VLOOKUP($G47,'[1]Camp Master List and Popula (2'!$J$2:$AG$97,22,0)</f>
        <v>253</v>
      </c>
      <c r="U47" s="19">
        <f>VLOOKUP($G47,'[1]Camp Master List and Popula (2'!$J$2:$AG$97,23,0)</f>
        <v>0</v>
      </c>
      <c r="V47" s="20">
        <f>VLOOKUP($G47,'[1]Camp Master List and Popula (2'!$J$2:$AG$97,24,0)</f>
        <v>0</v>
      </c>
      <c r="W47" s="19">
        <f>VLOOKUP($G47,'[1]Camp Master List and Popula (2'!$J$2:$AG$97,11,0)</f>
        <v>219</v>
      </c>
      <c r="X47" s="19">
        <f>VLOOKUP($G47,'[1]Camp Master List and Popula (2'!$J$2:$AG$97,12,0)</f>
        <v>170</v>
      </c>
      <c r="Y47" s="20">
        <f>VLOOKUP($G47,'[1]Camp Master List and Popula (2'!$J$2:$AG$97,13,0)</f>
        <v>12</v>
      </c>
      <c r="Z47" s="1"/>
      <c r="AA47" s="1"/>
      <c r="AB47" s="1"/>
      <c r="AC47" s="1"/>
      <c r="AD47" s="1"/>
      <c r="AE47" s="1"/>
      <c r="AF47" s="1"/>
      <c r="AG47" s="1"/>
      <c r="AH47" s="1"/>
      <c r="AI47" s="1"/>
    </row>
    <row r="48" spans="1:35" s="29" customFormat="1" ht="17.45" customHeight="1" x14ac:dyDescent="0.3">
      <c r="A48" s="1"/>
      <c r="B48" s="21">
        <v>40</v>
      </c>
      <c r="C48" s="15" t="s">
        <v>33</v>
      </c>
      <c r="D48" s="19" t="s">
        <v>34</v>
      </c>
      <c r="E48" s="19" t="s">
        <v>100</v>
      </c>
      <c r="F48" s="66"/>
      <c r="G48" s="22" t="s">
        <v>119</v>
      </c>
      <c r="H48" s="19" t="s">
        <v>120</v>
      </c>
      <c r="I48" s="19">
        <f>VLOOKUP($G48,'[1]Camp Master List and Popula (2'!$J$2:$AG$97,7,0)</f>
        <v>98</v>
      </c>
      <c r="J48" s="19">
        <f>VLOOKUP($G48,'[1]Camp Master List and Popula (2'!$J$2:$AG$97,8,0)</f>
        <v>461</v>
      </c>
      <c r="K48" s="19">
        <f>VLOOKUP($G48,'[1]Camp Master List and Popula (2'!$J$2:$AG$97,9,0)</f>
        <v>249</v>
      </c>
      <c r="L48" s="19">
        <f>VLOOKUP($G48,'[1]Camp Master List and Popula (2'!$J$2:$AG$97,10,0)</f>
        <v>212</v>
      </c>
      <c r="M48" s="19">
        <f>VLOOKUP($G48,'[1]Camp Master List and Popula (2'!$J$2:$AG$97,15,0)</f>
        <v>0</v>
      </c>
      <c r="N48" s="19">
        <f>VLOOKUP($G48,'[1]Camp Master List and Popula (2'!$J$2:$AG$97,16,0)</f>
        <v>0</v>
      </c>
      <c r="O48" s="19">
        <f>VLOOKUP($G48,'[1]Camp Master List and Popula (2'!$J$2:$AG$97,17,0)</f>
        <v>0</v>
      </c>
      <c r="P48" s="19">
        <f>VLOOKUP($G48,'[1]Camp Master List and Popula (2'!$J$2:$AG$97,18,0)</f>
        <v>0</v>
      </c>
      <c r="Q48" s="19">
        <f>VLOOKUP($G48,'[1]Camp Master List and Popula (2'!$J$2:$AG$97,19,0)</f>
        <v>4</v>
      </c>
      <c r="R48" s="19">
        <f>VLOOKUP($G48,'[1]Camp Master List and Popula (2'!$J$2:$AG$97,20,0)</f>
        <v>18</v>
      </c>
      <c r="S48" s="19">
        <f>VLOOKUP($G48,'[1]Camp Master List and Popula (2'!$J$2:$AG$97,21,0)</f>
        <v>115</v>
      </c>
      <c r="T48" s="19">
        <f>VLOOKUP($G48,'[1]Camp Master List and Popula (2'!$J$2:$AG$97,22,0)</f>
        <v>135</v>
      </c>
      <c r="U48" s="19">
        <f>VLOOKUP($G48,'[1]Camp Master List and Popula (2'!$J$2:$AG$97,23,0)</f>
        <v>0</v>
      </c>
      <c r="V48" s="20">
        <f>VLOOKUP($G48,'[1]Camp Master List and Popula (2'!$J$2:$AG$97,24,0)</f>
        <v>0</v>
      </c>
      <c r="W48" s="19">
        <f>VLOOKUP($G48,'[1]Camp Master List and Popula (2'!$J$2:$AG$97,11,0)</f>
        <v>276</v>
      </c>
      <c r="X48" s="19">
        <f>VLOOKUP($G48,'[1]Camp Master List and Popula (2'!$J$2:$AG$97,12,0)</f>
        <v>171</v>
      </c>
      <c r="Y48" s="20">
        <f>VLOOKUP($G48,'[1]Camp Master List and Popula (2'!$J$2:$AG$97,13,0)</f>
        <v>14</v>
      </c>
      <c r="Z48" s="1"/>
      <c r="AA48" s="1"/>
      <c r="AB48" s="1"/>
      <c r="AC48" s="1"/>
      <c r="AD48" s="1"/>
      <c r="AE48" s="1"/>
      <c r="AF48" s="1"/>
      <c r="AG48" s="1"/>
      <c r="AH48" s="1"/>
      <c r="AI48" s="1"/>
    </row>
    <row r="49" spans="1:35" s="29" customFormat="1" ht="17.45" customHeight="1" x14ac:dyDescent="0.3">
      <c r="A49" s="1"/>
      <c r="B49" s="21">
        <v>41</v>
      </c>
      <c r="C49" s="15" t="s">
        <v>33</v>
      </c>
      <c r="D49" s="19" t="s">
        <v>34</v>
      </c>
      <c r="E49" s="19" t="s">
        <v>100</v>
      </c>
      <c r="F49" s="66"/>
      <c r="G49" s="22" t="s">
        <v>121</v>
      </c>
      <c r="H49" s="19" t="s">
        <v>122</v>
      </c>
      <c r="I49" s="19">
        <f>VLOOKUP($G49,'[1]Camp Master List and Popula (2'!$J$2:$AG$97,7,0)</f>
        <v>159</v>
      </c>
      <c r="J49" s="19">
        <f>VLOOKUP($G49,'[1]Camp Master List and Popula (2'!$J$2:$AG$97,8,0)</f>
        <v>862</v>
      </c>
      <c r="K49" s="19">
        <f>VLOOKUP($G49,'[1]Camp Master List and Popula (2'!$J$2:$AG$97,9,0)</f>
        <v>421</v>
      </c>
      <c r="L49" s="19">
        <f>VLOOKUP($G49,'[1]Camp Master List and Popula (2'!$J$2:$AG$97,10,0)</f>
        <v>441</v>
      </c>
      <c r="M49" s="19">
        <f>VLOOKUP($G49,'[1]Camp Master List and Popula (2'!$J$2:$AG$97,15,0)</f>
        <v>0</v>
      </c>
      <c r="N49" s="19">
        <f>VLOOKUP($G49,'[1]Camp Master List and Popula (2'!$J$2:$AG$97,16,0)</f>
        <v>0</v>
      </c>
      <c r="O49" s="19">
        <f>VLOOKUP($G49,'[1]Camp Master List and Popula (2'!$J$2:$AG$97,17,0)</f>
        <v>0</v>
      </c>
      <c r="P49" s="19">
        <f>VLOOKUP($G49,'[1]Camp Master List and Popula (2'!$J$2:$AG$97,18,0)</f>
        <v>0</v>
      </c>
      <c r="Q49" s="19">
        <f>VLOOKUP($G49,'[1]Camp Master List and Popula (2'!$J$2:$AG$97,19,0)</f>
        <v>5</v>
      </c>
      <c r="R49" s="19">
        <f>VLOOKUP($G49,'[1]Camp Master List and Popula (2'!$J$2:$AG$97,20,0)</f>
        <v>18</v>
      </c>
      <c r="S49" s="19">
        <f>VLOOKUP($G49,'[1]Camp Master List and Popula (2'!$J$2:$AG$97,21,0)</f>
        <v>199</v>
      </c>
      <c r="T49" s="19">
        <f>VLOOKUP($G49,'[1]Camp Master List and Popula (2'!$J$2:$AG$97,22,0)</f>
        <v>0</v>
      </c>
      <c r="U49" s="19">
        <f>VLOOKUP($G49,'[1]Camp Master List and Popula (2'!$J$2:$AG$97,23,0)</f>
        <v>0</v>
      </c>
      <c r="V49" s="20">
        <f>VLOOKUP($G49,'[1]Camp Master List and Popula (2'!$J$2:$AG$97,24,0)</f>
        <v>7</v>
      </c>
      <c r="W49" s="19">
        <f>VLOOKUP($G49,'[1]Camp Master List and Popula (2'!$J$2:$AG$97,11,0)</f>
        <v>518</v>
      </c>
      <c r="X49" s="19">
        <f>VLOOKUP($G49,'[1]Camp Master List and Popula (2'!$J$2:$AG$97,12,0)</f>
        <v>313</v>
      </c>
      <c r="Y49" s="20">
        <f>VLOOKUP($G49,'[1]Camp Master List and Popula (2'!$J$2:$AG$97,13,0)</f>
        <v>31</v>
      </c>
      <c r="Z49" s="1"/>
      <c r="AA49" s="1"/>
      <c r="AB49" s="1"/>
      <c r="AC49" s="1"/>
      <c r="AD49" s="1"/>
      <c r="AE49" s="1"/>
      <c r="AF49" s="1"/>
      <c r="AG49" s="1"/>
      <c r="AH49" s="1"/>
      <c r="AI49" s="1"/>
    </row>
    <row r="50" spans="1:35" s="29" customFormat="1" ht="17.45" customHeight="1" thickBot="1" x14ac:dyDescent="0.35">
      <c r="A50" s="1"/>
      <c r="B50" s="21">
        <v>42</v>
      </c>
      <c r="C50" s="15" t="s">
        <v>33</v>
      </c>
      <c r="D50" s="19" t="s">
        <v>34</v>
      </c>
      <c r="E50" s="19" t="s">
        <v>100</v>
      </c>
      <c r="F50" s="69"/>
      <c r="G50" s="22" t="s">
        <v>123</v>
      </c>
      <c r="H50" s="19" t="s">
        <v>124</v>
      </c>
      <c r="I50" s="19">
        <f>VLOOKUP($G50,'[1]Camp Master List and Popula (2'!$J$2:$AG$97,7,0)</f>
        <v>137</v>
      </c>
      <c r="J50" s="19">
        <f>VLOOKUP($G50,'[1]Camp Master List and Popula (2'!$J$2:$AG$97,8,0)</f>
        <v>691</v>
      </c>
      <c r="K50" s="19">
        <f>VLOOKUP($G50,'[1]Camp Master List and Popula (2'!$J$2:$AG$97,9,0)</f>
        <v>372</v>
      </c>
      <c r="L50" s="19">
        <f>VLOOKUP($G50,'[1]Camp Master List and Popula (2'!$J$2:$AG$97,10,0)</f>
        <v>319</v>
      </c>
      <c r="M50" s="19">
        <f>VLOOKUP($G50,'[1]Camp Master List and Popula (2'!$J$2:$AG$97,15,0)</f>
        <v>0</v>
      </c>
      <c r="N50" s="19">
        <f>VLOOKUP($G50,'[1]Camp Master List and Popula (2'!$J$2:$AG$97,16,0)</f>
        <v>0</v>
      </c>
      <c r="O50" s="19">
        <f>VLOOKUP($G50,'[1]Camp Master List and Popula (2'!$J$2:$AG$97,17,0)</f>
        <v>0</v>
      </c>
      <c r="P50" s="19">
        <f>VLOOKUP($G50,'[1]Camp Master List and Popula (2'!$J$2:$AG$97,18,0)</f>
        <v>0</v>
      </c>
      <c r="Q50" s="19">
        <f>VLOOKUP($G50,'[1]Camp Master List and Popula (2'!$J$2:$AG$97,19,0)</f>
        <v>7</v>
      </c>
      <c r="R50" s="19">
        <f>VLOOKUP($G50,'[1]Camp Master List and Popula (2'!$J$2:$AG$97,20,0)</f>
        <v>22</v>
      </c>
      <c r="S50" s="19">
        <f>VLOOKUP($G50,'[1]Camp Master List and Popula (2'!$J$2:$AG$97,21,0)</f>
        <v>189</v>
      </c>
      <c r="T50" s="19">
        <f>VLOOKUP($G50,'[1]Camp Master List and Popula (2'!$J$2:$AG$97,22,0)</f>
        <v>0</v>
      </c>
      <c r="U50" s="19">
        <f>VLOOKUP($G50,'[1]Camp Master List and Popula (2'!$J$2:$AG$97,23,0)</f>
        <v>0</v>
      </c>
      <c r="V50" s="20">
        <f>VLOOKUP($G50,'[1]Camp Master List and Popula (2'!$J$2:$AG$97,24,0)</f>
        <v>1</v>
      </c>
      <c r="W50" s="19">
        <f>VLOOKUP($G50,'[1]Camp Master List and Popula (2'!$J$2:$AG$97,11,0)</f>
        <v>400</v>
      </c>
      <c r="X50" s="19">
        <f>VLOOKUP($G50,'[1]Camp Master List and Popula (2'!$J$2:$AG$97,12,0)</f>
        <v>265</v>
      </c>
      <c r="Y50" s="20">
        <f>VLOOKUP($G50,'[1]Camp Master List and Popula (2'!$J$2:$AG$97,13,0)</f>
        <v>26</v>
      </c>
      <c r="Z50" s="1"/>
      <c r="AA50" s="1"/>
      <c r="AB50" s="1"/>
      <c r="AC50" s="1"/>
      <c r="AD50" s="1"/>
      <c r="AE50" s="1"/>
      <c r="AF50" s="1"/>
      <c r="AG50" s="1"/>
      <c r="AH50" s="1"/>
      <c r="AI50" s="1"/>
    </row>
    <row r="51" spans="1:35" s="29" customFormat="1" ht="17.45" customHeight="1" thickBot="1" x14ac:dyDescent="0.35">
      <c r="A51" s="1"/>
      <c r="B51" s="25"/>
      <c r="C51" s="26"/>
      <c r="D51" s="27" t="s">
        <v>34</v>
      </c>
      <c r="E51" s="27" t="s">
        <v>100</v>
      </c>
      <c r="F51" s="27" t="s">
        <v>125</v>
      </c>
      <c r="G51" s="27"/>
      <c r="H51" s="27"/>
      <c r="I51" s="27">
        <f>SUM(I40:I50)</f>
        <v>718</v>
      </c>
      <c r="J51" s="27">
        <f t="shared" ref="J51:Y51" si="1">SUM(J40:J50)</f>
        <v>3450</v>
      </c>
      <c r="K51" s="27">
        <f t="shared" si="1"/>
        <v>1791</v>
      </c>
      <c r="L51" s="27">
        <f t="shared" si="1"/>
        <v>1659</v>
      </c>
      <c r="M51" s="27">
        <f t="shared" si="1"/>
        <v>1</v>
      </c>
      <c r="N51" s="27">
        <f t="shared" si="1"/>
        <v>6</v>
      </c>
      <c r="O51" s="27">
        <f t="shared" si="1"/>
        <v>0</v>
      </c>
      <c r="P51" s="27">
        <f t="shared" si="1"/>
        <v>0</v>
      </c>
      <c r="Q51" s="27">
        <f t="shared" si="1"/>
        <v>69</v>
      </c>
      <c r="R51" s="27">
        <f t="shared" si="1"/>
        <v>295</v>
      </c>
      <c r="S51" s="27">
        <f t="shared" si="1"/>
        <v>899</v>
      </c>
      <c r="T51" s="27">
        <f t="shared" si="1"/>
        <v>839</v>
      </c>
      <c r="U51" s="27">
        <f t="shared" si="1"/>
        <v>0</v>
      </c>
      <c r="V51" s="32">
        <f t="shared" si="1"/>
        <v>8</v>
      </c>
      <c r="W51" s="26">
        <f>SUM(W40:W50)</f>
        <v>1995</v>
      </c>
      <c r="X51" s="27">
        <f t="shared" si="1"/>
        <v>1328</v>
      </c>
      <c r="Y51" s="27">
        <f t="shared" si="1"/>
        <v>127</v>
      </c>
      <c r="Z51" s="1"/>
      <c r="AA51" s="1"/>
      <c r="AB51" s="1"/>
      <c r="AC51" s="1"/>
      <c r="AD51" s="1"/>
      <c r="AE51" s="1"/>
      <c r="AF51" s="1"/>
      <c r="AG51" s="1"/>
      <c r="AH51" s="1"/>
      <c r="AI51" s="1"/>
    </row>
    <row r="52" spans="1:35" s="29" customFormat="1" ht="17.45" customHeight="1" x14ac:dyDescent="0.3">
      <c r="A52" s="1"/>
      <c r="B52" s="21">
        <v>43</v>
      </c>
      <c r="C52" s="15" t="s">
        <v>33</v>
      </c>
      <c r="D52" s="19" t="s">
        <v>126</v>
      </c>
      <c r="E52" s="19" t="s">
        <v>127</v>
      </c>
      <c r="F52" s="19" t="s">
        <v>128</v>
      </c>
      <c r="G52" s="22"/>
      <c r="H52" s="19" t="s">
        <v>129</v>
      </c>
      <c r="I52" s="19">
        <f>VLOOKUP($F52,'[1]Camp Master List and Popula (2'!$J$2:$AG$97,7,0)</f>
        <v>65</v>
      </c>
      <c r="J52" s="19">
        <f>VLOOKUP($F52,'[1]Camp Master List and Popula (2'!$J$2:$AG$97,8,0)</f>
        <v>294</v>
      </c>
      <c r="K52" s="19">
        <f>VLOOKUP($F52,'[1]Camp Master List and Popula (2'!$J$2:$AG$97,9,0)</f>
        <v>148</v>
      </c>
      <c r="L52" s="19">
        <f>VLOOKUP($F52,'[1]Camp Master List and Popula (2'!$J$2:$AG$97,10,0)</f>
        <v>146</v>
      </c>
      <c r="M52" s="19">
        <f>VLOOKUP($F52,'[1]Camp Master List and Popula (2'!$J$2:$AG$97,15,0)</f>
        <v>0</v>
      </c>
      <c r="N52" s="19">
        <f>VLOOKUP($F52,'[1]Camp Master List and Popula (2'!$J$2:$AG$97,16,0)</f>
        <v>0</v>
      </c>
      <c r="O52" s="19">
        <f>VLOOKUP($F52,'[1]Camp Master List and Popula (2'!$J$2:$AG$97,17,0)</f>
        <v>0</v>
      </c>
      <c r="P52" s="19">
        <f>VLOOKUP($F52,'[1]Camp Master List and Popula (2'!$J$2:$AG$97,18,0)</f>
        <v>0</v>
      </c>
      <c r="Q52" s="19">
        <f>VLOOKUP($F52,'[1]Camp Master List and Popula (2'!$J$2:$AG$97,19,0)</f>
        <v>0</v>
      </c>
      <c r="R52" s="19">
        <f>VLOOKUP($F52,'[1]Camp Master List and Popula (2'!$J$2:$AG$97,20,0)</f>
        <v>0</v>
      </c>
      <c r="S52" s="19">
        <f>VLOOKUP($F52,'[1]Camp Master List and Popula (2'!$J$2:$AG$97,21,0)</f>
        <v>99</v>
      </c>
      <c r="T52" s="19">
        <f>VLOOKUP($F52,'[1]Camp Master List and Popula (2'!$J$2:$AG$97,22,0)</f>
        <v>64</v>
      </c>
      <c r="U52" s="19">
        <f>VLOOKUP($F52,'[1]Camp Master List and Popula (2'!$J$2:$AG$97,23,0)</f>
        <v>0</v>
      </c>
      <c r="V52" s="20">
        <f>VLOOKUP($F52,'[1]Camp Master List and Popula (2'!$J$2:$AG$97,24,0)</f>
        <v>11</v>
      </c>
      <c r="W52" s="19">
        <f>VLOOKUP($F52,'[1]Camp Master List and Popula (2'!$J$2:$AG$97,11,0)</f>
        <v>149</v>
      </c>
      <c r="X52" s="19">
        <f>VLOOKUP($F52,'[1]Camp Master List and Popula (2'!$J$2:$AG$97,12,0)</f>
        <v>136</v>
      </c>
      <c r="Y52" s="20">
        <f>VLOOKUP($F52,'[1]Camp Master List and Popula (2'!$J$2:$AG$97,13,0)</f>
        <v>9</v>
      </c>
      <c r="Z52" s="1"/>
      <c r="AA52" s="1"/>
      <c r="AB52" s="1"/>
      <c r="AC52" s="1"/>
      <c r="AD52" s="1"/>
      <c r="AE52" s="1"/>
      <c r="AF52" s="1"/>
      <c r="AG52" s="1"/>
      <c r="AH52" s="1"/>
      <c r="AI52" s="1"/>
    </row>
    <row r="53" spans="1:35" s="29" customFormat="1" ht="17.45" customHeight="1" x14ac:dyDescent="0.3">
      <c r="A53" s="1"/>
      <c r="B53" s="21">
        <v>44</v>
      </c>
      <c r="C53" s="15" t="s">
        <v>33</v>
      </c>
      <c r="D53" s="19" t="s">
        <v>126</v>
      </c>
      <c r="E53" s="19" t="s">
        <v>130</v>
      </c>
      <c r="F53" s="19" t="s">
        <v>131</v>
      </c>
      <c r="G53" s="22"/>
      <c r="H53" s="19" t="s">
        <v>132</v>
      </c>
      <c r="I53" s="19">
        <f>VLOOKUP($F53,'[1]Camp Master List and Popula (2'!$J$2:$AG$97,7,0)</f>
        <v>130</v>
      </c>
      <c r="J53" s="19">
        <f>VLOOKUP($F53,'[1]Camp Master List and Popula (2'!$J$2:$AG$97,8,0)</f>
        <v>639</v>
      </c>
      <c r="K53" s="19">
        <f>VLOOKUP($F53,'[1]Camp Master List and Popula (2'!$J$2:$AG$97,9,0)</f>
        <v>320</v>
      </c>
      <c r="L53" s="19">
        <f>VLOOKUP($F53,'[1]Camp Master List and Popula (2'!$J$2:$AG$97,10,0)</f>
        <v>319</v>
      </c>
      <c r="M53" s="19">
        <f>VLOOKUP($F53,'[1]Camp Master List and Popula (2'!$J$2:$AG$97,15,0)</f>
        <v>0</v>
      </c>
      <c r="N53" s="19">
        <f>VLOOKUP($F53,'[1]Camp Master List and Popula (2'!$J$2:$AG$97,16,0)</f>
        <v>0</v>
      </c>
      <c r="O53" s="19">
        <f>VLOOKUP($F53,'[1]Camp Master List and Popula (2'!$J$2:$AG$97,17,0)</f>
        <v>0</v>
      </c>
      <c r="P53" s="19">
        <f>VLOOKUP($F53,'[1]Camp Master List and Popula (2'!$J$2:$AG$97,18,0)</f>
        <v>0</v>
      </c>
      <c r="Q53" s="19">
        <f>VLOOKUP($F53,'[1]Camp Master List and Popula (2'!$J$2:$AG$97,19,0)</f>
        <v>22</v>
      </c>
      <c r="R53" s="19">
        <f>VLOOKUP($F53,'[1]Camp Master List and Popula (2'!$J$2:$AG$97,20,0)</f>
        <v>44</v>
      </c>
      <c r="S53" s="19">
        <f>VLOOKUP($F53,'[1]Camp Master List and Popula (2'!$J$2:$AG$97,21,0)</f>
        <v>210</v>
      </c>
      <c r="T53" s="19">
        <f>VLOOKUP($F53,'[1]Camp Master List and Popula (2'!$J$2:$AG$97,22,0)</f>
        <v>172</v>
      </c>
      <c r="U53" s="19">
        <f>VLOOKUP($F53,'[1]Camp Master List and Popula (2'!$J$2:$AG$97,23,0)</f>
        <v>0</v>
      </c>
      <c r="V53" s="20">
        <f>VLOOKUP($F53,'[1]Camp Master List and Popula (2'!$J$2:$AG$97,24,0)</f>
        <v>50</v>
      </c>
      <c r="W53" s="19">
        <f>VLOOKUP($F53,'[1]Camp Master List and Popula (2'!$J$2:$AG$97,11,0)</f>
        <v>348</v>
      </c>
      <c r="X53" s="19">
        <f>VLOOKUP($F53,'[1]Camp Master List and Popula (2'!$J$2:$AG$97,12,0)</f>
        <v>277</v>
      </c>
      <c r="Y53" s="20">
        <f>VLOOKUP($F53,'[1]Camp Master List and Popula (2'!$J$2:$AG$97,13,0)</f>
        <v>14</v>
      </c>
      <c r="Z53" s="1"/>
      <c r="AA53" s="1"/>
      <c r="AB53" s="1"/>
      <c r="AC53" s="1"/>
      <c r="AD53" s="1"/>
      <c r="AE53" s="1"/>
      <c r="AF53" s="1"/>
      <c r="AG53" s="1"/>
      <c r="AH53" s="1"/>
      <c r="AI53" s="1"/>
    </row>
    <row r="54" spans="1:35" s="29" customFormat="1" ht="17.45" customHeight="1" x14ac:dyDescent="0.3">
      <c r="A54" s="1"/>
      <c r="B54" s="21">
        <v>45</v>
      </c>
      <c r="C54" s="15" t="s">
        <v>33</v>
      </c>
      <c r="D54" s="19" t="s">
        <v>126</v>
      </c>
      <c r="E54" s="19" t="s">
        <v>133</v>
      </c>
      <c r="F54" s="19" t="s">
        <v>134</v>
      </c>
      <c r="G54" s="22"/>
      <c r="H54" s="19" t="s">
        <v>135</v>
      </c>
      <c r="I54" s="19">
        <f>VLOOKUP($F54,'[1]Camp Master List and Popula (2'!$J$2:$AG$97,7,0)</f>
        <v>115</v>
      </c>
      <c r="J54" s="19">
        <f>VLOOKUP($F54,'[1]Camp Master List and Popula (2'!$J$2:$AG$97,8,0)</f>
        <v>398</v>
      </c>
      <c r="K54" s="19">
        <f>VLOOKUP($F54,'[1]Camp Master List and Popula (2'!$J$2:$AG$97,9,0)</f>
        <v>194</v>
      </c>
      <c r="L54" s="19">
        <f>VLOOKUP($F54,'[1]Camp Master List and Popula (2'!$J$2:$AG$97,10,0)</f>
        <v>204</v>
      </c>
      <c r="M54" s="19">
        <f>VLOOKUP($F54,'[1]Camp Master List and Popula (2'!$J$2:$AG$97,15,0)</f>
        <v>0</v>
      </c>
      <c r="N54" s="19">
        <f>VLOOKUP($F54,'[1]Camp Master List and Popula (2'!$J$2:$AG$97,16,0)</f>
        <v>0</v>
      </c>
      <c r="O54" s="19">
        <f>VLOOKUP($F54,'[1]Camp Master List and Popula (2'!$J$2:$AG$97,17,0)</f>
        <v>0</v>
      </c>
      <c r="P54" s="19">
        <f>VLOOKUP($F54,'[1]Camp Master List and Popula (2'!$J$2:$AG$97,18,0)</f>
        <v>0</v>
      </c>
      <c r="Q54" s="19">
        <f>VLOOKUP($F54,'[1]Camp Master List and Popula (2'!$J$2:$AG$97,19,0)</f>
        <v>0</v>
      </c>
      <c r="R54" s="19">
        <f>VLOOKUP($F54,'[1]Camp Master List and Popula (2'!$J$2:$AG$97,20,0)</f>
        <v>0</v>
      </c>
      <c r="S54" s="19">
        <f>VLOOKUP($F54,'[1]Camp Master List and Popula (2'!$J$2:$AG$97,21,0)</f>
        <v>113</v>
      </c>
      <c r="T54" s="19">
        <f>VLOOKUP($F54,'[1]Camp Master List and Popula (2'!$J$2:$AG$97,22,0)</f>
        <v>0</v>
      </c>
      <c r="U54" s="19">
        <f>VLOOKUP($F54,'[1]Camp Master List and Popula (2'!$J$2:$AG$97,23,0)</f>
        <v>1</v>
      </c>
      <c r="V54" s="20">
        <f>VLOOKUP($F54,'[1]Camp Master List and Popula (2'!$J$2:$AG$97,24,0)</f>
        <v>31</v>
      </c>
      <c r="W54" s="19">
        <f>VLOOKUP($F54,'[1]Camp Master List and Popula (2'!$J$2:$AG$97,11,0)</f>
        <v>145</v>
      </c>
      <c r="X54" s="19">
        <f>VLOOKUP($F54,'[1]Camp Master List and Popula (2'!$J$2:$AG$97,12,0)</f>
        <v>220</v>
      </c>
      <c r="Y54" s="20">
        <f>VLOOKUP($F54,'[1]Camp Master List and Popula (2'!$J$2:$AG$97,13,0)</f>
        <v>33</v>
      </c>
      <c r="Z54" s="1"/>
      <c r="AA54" s="1"/>
      <c r="AB54" s="1"/>
      <c r="AC54" s="1"/>
      <c r="AD54" s="1"/>
      <c r="AE54" s="1"/>
      <c r="AF54" s="1"/>
      <c r="AG54" s="1"/>
      <c r="AH54" s="1"/>
      <c r="AI54" s="1"/>
    </row>
    <row r="55" spans="1:35" s="29" customFormat="1" ht="17.45" customHeight="1" x14ac:dyDescent="0.3">
      <c r="A55" s="1"/>
      <c r="B55" s="21">
        <v>46</v>
      </c>
      <c r="C55" s="15" t="s">
        <v>33</v>
      </c>
      <c r="D55" s="19" t="s">
        <v>126</v>
      </c>
      <c r="E55" s="19" t="s">
        <v>136</v>
      </c>
      <c r="F55" s="19" t="s">
        <v>137</v>
      </c>
      <c r="G55" s="22"/>
      <c r="H55" s="19" t="s">
        <v>138</v>
      </c>
      <c r="I55" s="19">
        <f>VLOOKUP($F55,'[1]Camp Master List and Popula (2'!$J$2:$AG$97,7,0)</f>
        <v>32</v>
      </c>
      <c r="J55" s="19">
        <f>VLOOKUP($F55,'[1]Camp Master List and Popula (2'!$J$2:$AG$97,8,0)</f>
        <v>151</v>
      </c>
      <c r="K55" s="19">
        <f>VLOOKUP($F55,'[1]Camp Master List and Popula (2'!$J$2:$AG$97,9,0)</f>
        <v>78</v>
      </c>
      <c r="L55" s="19">
        <f>VLOOKUP($F55,'[1]Camp Master List and Popula (2'!$J$2:$AG$97,10,0)</f>
        <v>73</v>
      </c>
      <c r="M55" s="19">
        <f>VLOOKUP($F55,'[1]Camp Master List and Popula (2'!$J$2:$AG$97,15,0)</f>
        <v>0</v>
      </c>
      <c r="N55" s="19">
        <f>VLOOKUP($F55,'[1]Camp Master List and Popula (2'!$J$2:$AG$97,16,0)</f>
        <v>0</v>
      </c>
      <c r="O55" s="19">
        <f>VLOOKUP($F55,'[1]Camp Master List and Popula (2'!$J$2:$AG$97,17,0)</f>
        <v>0</v>
      </c>
      <c r="P55" s="19">
        <f>VLOOKUP($F55,'[1]Camp Master List and Popula (2'!$J$2:$AG$97,18,0)</f>
        <v>0</v>
      </c>
      <c r="Q55" s="19">
        <f>VLOOKUP($F55,'[1]Camp Master List and Popula (2'!$J$2:$AG$97,19,0)</f>
        <v>0</v>
      </c>
      <c r="R55" s="19">
        <f>VLOOKUP($F55,'[1]Camp Master List and Popula (2'!$J$2:$AG$97,20,0)</f>
        <v>0</v>
      </c>
      <c r="S55" s="19">
        <f>VLOOKUP($F55,'[1]Camp Master List and Popula (2'!$J$2:$AG$97,21,0)</f>
        <v>32</v>
      </c>
      <c r="T55" s="19">
        <f>VLOOKUP($F55,'[1]Camp Master List and Popula (2'!$J$2:$AG$97,22,0)</f>
        <v>0</v>
      </c>
      <c r="U55" s="19">
        <f>VLOOKUP($F55,'[1]Camp Master List and Popula (2'!$J$2:$AG$97,23,0)</f>
        <v>0</v>
      </c>
      <c r="V55" s="20">
        <f>VLOOKUP($F55,'[1]Camp Master List and Popula (2'!$J$2:$AG$97,24,0)</f>
        <v>0</v>
      </c>
      <c r="W55" s="19">
        <f>VLOOKUP($F55,'[1]Camp Master List and Popula (2'!$J$2:$AG$97,11,0)</f>
        <v>95</v>
      </c>
      <c r="X55" s="19">
        <f>VLOOKUP($F55,'[1]Camp Master List and Popula (2'!$J$2:$AG$97,12,0)</f>
        <v>55</v>
      </c>
      <c r="Y55" s="20">
        <f>VLOOKUP($F55,'[1]Camp Master List and Popula (2'!$J$2:$AG$97,13,0)</f>
        <v>1</v>
      </c>
      <c r="Z55" s="1"/>
      <c r="AA55" s="1"/>
      <c r="AB55" s="1"/>
      <c r="AC55" s="1"/>
      <c r="AD55" s="1"/>
      <c r="AE55" s="1"/>
      <c r="AF55" s="1"/>
      <c r="AG55" s="1"/>
      <c r="AH55" s="1"/>
      <c r="AI55" s="1"/>
    </row>
    <row r="56" spans="1:35" s="29" customFormat="1" ht="17.45" customHeight="1" x14ac:dyDescent="0.3">
      <c r="A56" s="1"/>
      <c r="B56" s="21">
        <v>47</v>
      </c>
      <c r="C56" s="15" t="s">
        <v>33</v>
      </c>
      <c r="D56" s="19" t="s">
        <v>126</v>
      </c>
      <c r="E56" s="19" t="s">
        <v>136</v>
      </c>
      <c r="F56" s="19" t="s">
        <v>139</v>
      </c>
      <c r="G56" s="22"/>
      <c r="H56" s="19" t="s">
        <v>140</v>
      </c>
      <c r="I56" s="19">
        <f>VLOOKUP($F56,'[1]Camp Master List and Popula (2'!$J$2:$AG$97,7,0)</f>
        <v>15</v>
      </c>
      <c r="J56" s="19">
        <f>VLOOKUP($F56,'[1]Camp Master List and Popula (2'!$J$2:$AG$97,8,0)</f>
        <v>76</v>
      </c>
      <c r="K56" s="19">
        <f>VLOOKUP($F56,'[1]Camp Master List and Popula (2'!$J$2:$AG$97,9,0)</f>
        <v>45</v>
      </c>
      <c r="L56" s="19">
        <f>VLOOKUP($F56,'[1]Camp Master List and Popula (2'!$J$2:$AG$97,10,0)</f>
        <v>31</v>
      </c>
      <c r="M56" s="19">
        <f>VLOOKUP($F56,'[1]Camp Master List and Popula (2'!$J$2:$AG$97,15,0)</f>
        <v>0</v>
      </c>
      <c r="N56" s="19">
        <f>VLOOKUP($F56,'[1]Camp Master List and Popula (2'!$J$2:$AG$97,16,0)</f>
        <v>0</v>
      </c>
      <c r="O56" s="19">
        <f>VLOOKUP($F56,'[1]Camp Master List and Popula (2'!$J$2:$AG$97,17,0)</f>
        <v>0</v>
      </c>
      <c r="P56" s="19">
        <f>VLOOKUP($F56,'[1]Camp Master List and Popula (2'!$J$2:$AG$97,18,0)</f>
        <v>0</v>
      </c>
      <c r="Q56" s="19">
        <f>VLOOKUP($F56,'[1]Camp Master List and Popula (2'!$J$2:$AG$97,19,0)</f>
        <v>0</v>
      </c>
      <c r="R56" s="19">
        <f>VLOOKUP($F56,'[1]Camp Master List and Popula (2'!$J$2:$AG$97,20,0)</f>
        <v>0</v>
      </c>
      <c r="S56" s="19">
        <f>VLOOKUP($F56,'[1]Camp Master List and Popula (2'!$J$2:$AG$97,21,0)</f>
        <v>15</v>
      </c>
      <c r="T56" s="19">
        <f>VLOOKUP($F56,'[1]Camp Master List and Popula (2'!$J$2:$AG$97,22,0)</f>
        <v>0</v>
      </c>
      <c r="U56" s="19">
        <f>VLOOKUP($F56,'[1]Camp Master List and Popula (2'!$J$2:$AG$97,23,0)</f>
        <v>0</v>
      </c>
      <c r="V56" s="20">
        <f>VLOOKUP($F56,'[1]Camp Master List and Popula (2'!$J$2:$AG$97,24,0)</f>
        <v>0</v>
      </c>
      <c r="W56" s="19">
        <f>VLOOKUP($F56,'[1]Camp Master List and Popula (2'!$J$2:$AG$97,11,0)</f>
        <v>50</v>
      </c>
      <c r="X56" s="19">
        <f>VLOOKUP($F56,'[1]Camp Master List and Popula (2'!$J$2:$AG$97,12,0)</f>
        <v>26</v>
      </c>
      <c r="Y56" s="20">
        <f>VLOOKUP($F56,'[1]Camp Master List and Popula (2'!$J$2:$AG$97,13,0)</f>
        <v>0</v>
      </c>
      <c r="Z56" s="1"/>
      <c r="AA56" s="1"/>
      <c r="AB56" s="1"/>
      <c r="AC56" s="1"/>
      <c r="AD56" s="1"/>
      <c r="AE56" s="1"/>
      <c r="AF56" s="1"/>
      <c r="AG56" s="1"/>
      <c r="AH56" s="1"/>
      <c r="AI56" s="1"/>
    </row>
    <row r="57" spans="1:35" s="29" customFormat="1" ht="17.45" customHeight="1" x14ac:dyDescent="0.3">
      <c r="A57" s="1"/>
      <c r="B57" s="21">
        <v>48</v>
      </c>
      <c r="C57" s="15" t="s">
        <v>33</v>
      </c>
      <c r="D57" s="19" t="s">
        <v>141</v>
      </c>
      <c r="E57" s="19" t="s">
        <v>142</v>
      </c>
      <c r="F57" s="19" t="s">
        <v>143</v>
      </c>
      <c r="G57" s="22"/>
      <c r="H57" s="19" t="s">
        <v>144</v>
      </c>
      <c r="I57" s="19">
        <f>VLOOKUP($F57,'[1]Camp Master List and Popula (2'!$J$2:$AG$97,7,0)</f>
        <v>2044</v>
      </c>
      <c r="J57" s="19">
        <f>VLOOKUP($F57,'[1]Camp Master List and Popula (2'!$J$2:$AG$97,8,0)</f>
        <v>10577</v>
      </c>
      <c r="K57" s="19">
        <f>VLOOKUP($F57,'[1]Camp Master List and Popula (2'!$J$2:$AG$97,9,0)</f>
        <v>5432</v>
      </c>
      <c r="L57" s="19">
        <f>VLOOKUP($F57,'[1]Camp Master List and Popula (2'!$J$2:$AG$97,10,0)</f>
        <v>5145</v>
      </c>
      <c r="M57" s="19">
        <f>VLOOKUP($F57,'[1]Camp Master List and Popula (2'!$J$2:$AG$97,15,0)</f>
        <v>1</v>
      </c>
      <c r="N57" s="19">
        <f>VLOOKUP($F57,'[1]Camp Master List and Popula (2'!$J$2:$AG$97,16,0)</f>
        <v>9</v>
      </c>
      <c r="O57" s="19">
        <f>VLOOKUP($F57,'[1]Camp Master List and Popula (2'!$J$2:$AG$97,17,0)</f>
        <v>0</v>
      </c>
      <c r="P57" s="19">
        <f>VLOOKUP($F57,'[1]Camp Master List and Popula (2'!$J$2:$AG$97,18,0)</f>
        <v>0</v>
      </c>
      <c r="Q57" s="19">
        <f>VLOOKUP($F57,'[1]Camp Master List and Popula (2'!$J$2:$AG$97,19,0)</f>
        <v>2</v>
      </c>
      <c r="R57" s="19">
        <f>VLOOKUP($F57,'[1]Camp Master List and Popula (2'!$J$2:$AG$97,20,0)</f>
        <v>14</v>
      </c>
      <c r="S57" s="19">
        <f>VLOOKUP($F57,'[1]Camp Master List and Popula (2'!$J$2:$AG$97,21,0)</f>
        <v>1522</v>
      </c>
      <c r="T57" s="19">
        <f>VLOOKUP($F57,'[1]Camp Master List and Popula (2'!$J$2:$AG$97,22,0)</f>
        <v>0</v>
      </c>
      <c r="U57" s="19">
        <f>VLOOKUP($F57,'[1]Camp Master List and Popula (2'!$J$2:$AG$97,23,0)</f>
        <v>0</v>
      </c>
      <c r="V57" s="20">
        <f>VLOOKUP($F57,'[1]Camp Master List and Popula (2'!$J$2:$AG$97,24,0)</f>
        <v>0</v>
      </c>
      <c r="W57" s="19">
        <f>VLOOKUP($F57,'[1]Camp Master List and Popula (2'!$J$2:$AG$97,11,0)</f>
        <v>4895</v>
      </c>
      <c r="X57" s="19">
        <f>VLOOKUP($F57,'[1]Camp Master List and Popula (2'!$J$2:$AG$97,12,0)</f>
        <v>5162</v>
      </c>
      <c r="Y57" s="20">
        <f>VLOOKUP($F57,'[1]Camp Master List and Popula (2'!$J$2:$AG$97,13,0)</f>
        <v>520</v>
      </c>
      <c r="Z57" s="1"/>
      <c r="AA57" s="1"/>
      <c r="AB57" s="1"/>
      <c r="AC57" s="1"/>
      <c r="AD57" s="1"/>
      <c r="AE57" s="1"/>
      <c r="AF57" s="1"/>
      <c r="AG57" s="1"/>
      <c r="AH57" s="1"/>
      <c r="AI57" s="1"/>
    </row>
    <row r="58" spans="1:35" s="29" customFormat="1" ht="17.45" customHeight="1" x14ac:dyDescent="0.3">
      <c r="A58" s="1"/>
      <c r="B58" s="21">
        <v>49</v>
      </c>
      <c r="C58" s="15" t="s">
        <v>33</v>
      </c>
      <c r="D58" s="19" t="s">
        <v>141</v>
      </c>
      <c r="E58" s="19" t="s">
        <v>145</v>
      </c>
      <c r="F58" s="19" t="s">
        <v>146</v>
      </c>
      <c r="G58" s="22"/>
      <c r="H58" s="19" t="s">
        <v>147</v>
      </c>
      <c r="I58" s="19">
        <f>VLOOKUP($F58,'[1]Camp Master List and Popula (2'!$J$2:$AG$97,7,0)</f>
        <v>1242</v>
      </c>
      <c r="J58" s="19">
        <f>VLOOKUP($F58,'[1]Camp Master List and Popula (2'!$J$2:$AG$97,8,0)</f>
        <v>7599</v>
      </c>
      <c r="K58" s="19">
        <f>VLOOKUP($F58,'[1]Camp Master List and Popula (2'!$J$2:$AG$97,9,0)</f>
        <v>3894</v>
      </c>
      <c r="L58" s="19">
        <f>VLOOKUP($F58,'[1]Camp Master List and Popula (2'!$J$2:$AG$97,10,0)</f>
        <v>3705</v>
      </c>
      <c r="M58" s="19">
        <f>VLOOKUP($F58,'[1]Camp Master List and Popula (2'!$J$2:$AG$97,15,0)</f>
        <v>0</v>
      </c>
      <c r="N58" s="19">
        <f>VLOOKUP($F58,'[1]Camp Master List and Popula (2'!$J$2:$AG$97,16,0)</f>
        <v>0</v>
      </c>
      <c r="O58" s="19">
        <f>VLOOKUP($F58,'[1]Camp Master List and Popula (2'!$J$2:$AG$97,17,0)</f>
        <v>0</v>
      </c>
      <c r="P58" s="19">
        <f>VLOOKUP($F58,'[1]Camp Master List and Popula (2'!$J$2:$AG$97,18,0)</f>
        <v>0</v>
      </c>
      <c r="Q58" s="19">
        <f>VLOOKUP($F58,'[1]Camp Master List and Popula (2'!$J$2:$AG$97,19,0)</f>
        <v>45</v>
      </c>
      <c r="R58" s="19">
        <f>VLOOKUP($F58,'[1]Camp Master List and Popula (2'!$J$2:$AG$97,20,0)</f>
        <v>217</v>
      </c>
      <c r="S58" s="19">
        <f>VLOOKUP($F58,'[1]Camp Master List and Popula (2'!$J$2:$AG$97,21,0)</f>
        <v>1848</v>
      </c>
      <c r="T58" s="19">
        <f>VLOOKUP($F58,'[1]Camp Master List and Popula (2'!$J$2:$AG$97,22,0)</f>
        <v>651</v>
      </c>
      <c r="U58" s="19">
        <f>VLOOKUP($F58,'[1]Camp Master List and Popula (2'!$J$2:$AG$97,23,0)</f>
        <v>0</v>
      </c>
      <c r="V58" s="20">
        <f>VLOOKUP($F58,'[1]Camp Master List and Popula (2'!$J$2:$AG$97,24,0)</f>
        <v>0</v>
      </c>
      <c r="W58" s="19">
        <f>VLOOKUP($F58,'[1]Camp Master List and Popula (2'!$J$2:$AG$97,11,0)</f>
        <v>3549</v>
      </c>
      <c r="X58" s="19">
        <f>VLOOKUP($F58,'[1]Camp Master List and Popula (2'!$J$2:$AG$97,12,0)</f>
        <v>3738</v>
      </c>
      <c r="Y58" s="20">
        <f>VLOOKUP($F58,'[1]Camp Master List and Popula (2'!$J$2:$AG$97,13,0)</f>
        <v>312</v>
      </c>
      <c r="Z58" s="1"/>
      <c r="AA58" s="1"/>
      <c r="AB58" s="1"/>
      <c r="AC58" s="1"/>
      <c r="AD58" s="1"/>
      <c r="AE58" s="1"/>
      <c r="AF58" s="1"/>
      <c r="AG58" s="1"/>
      <c r="AH58" s="1"/>
      <c r="AI58" s="1"/>
    </row>
    <row r="59" spans="1:35" s="29" customFormat="1" ht="17.45" customHeight="1" x14ac:dyDescent="0.3">
      <c r="A59" s="1"/>
      <c r="B59" s="21">
        <v>50</v>
      </c>
      <c r="C59" s="15" t="s">
        <v>33</v>
      </c>
      <c r="D59" s="19" t="s">
        <v>141</v>
      </c>
      <c r="E59" s="19" t="s">
        <v>145</v>
      </c>
      <c r="F59" s="19" t="s">
        <v>148</v>
      </c>
      <c r="G59" s="22"/>
      <c r="H59" s="19" t="s">
        <v>149</v>
      </c>
      <c r="I59" s="19">
        <f>VLOOKUP($F59,'[1]Camp Master List and Popula (2'!$J$2:$AG$97,7,0)</f>
        <v>1747</v>
      </c>
      <c r="J59" s="19">
        <f>VLOOKUP($F59,'[1]Camp Master List and Popula (2'!$J$2:$AG$97,8,0)</f>
        <v>8860</v>
      </c>
      <c r="K59" s="19">
        <f>VLOOKUP($F59,'[1]Camp Master List and Popula (2'!$J$2:$AG$97,9,0)</f>
        <v>4539</v>
      </c>
      <c r="L59" s="19">
        <f>VLOOKUP($F59,'[1]Camp Master List and Popula (2'!$J$2:$AG$97,10,0)</f>
        <v>4321</v>
      </c>
      <c r="M59" s="19">
        <f>VLOOKUP($F59,'[1]Camp Master List and Popula (2'!$J$2:$AG$97,15,0)</f>
        <v>0</v>
      </c>
      <c r="N59" s="19">
        <f>VLOOKUP($F59,'[1]Camp Master List and Popula (2'!$J$2:$AG$97,16,0)</f>
        <v>0</v>
      </c>
      <c r="O59" s="19">
        <f>VLOOKUP($F59,'[1]Camp Master List and Popula (2'!$J$2:$AG$97,17,0)</f>
        <v>0</v>
      </c>
      <c r="P59" s="19">
        <f>VLOOKUP($F59,'[1]Camp Master List and Popula (2'!$J$2:$AG$97,18,0)</f>
        <v>0</v>
      </c>
      <c r="Q59" s="19">
        <f>VLOOKUP($F59,'[1]Camp Master List and Popula (2'!$J$2:$AG$97,19,0)</f>
        <v>3</v>
      </c>
      <c r="R59" s="19">
        <f>VLOOKUP($F59,'[1]Camp Master List and Popula (2'!$J$2:$AG$97,20,0)</f>
        <v>9</v>
      </c>
      <c r="S59" s="19">
        <f>VLOOKUP($F59,'[1]Camp Master List and Popula (2'!$J$2:$AG$97,21,0)</f>
        <v>1820</v>
      </c>
      <c r="T59" s="19">
        <f>VLOOKUP($F59,'[1]Camp Master List and Popula (2'!$J$2:$AG$97,22,0)</f>
        <v>0</v>
      </c>
      <c r="U59" s="19">
        <f>VLOOKUP($F59,'[1]Camp Master List and Popula (2'!$J$2:$AG$97,23,0)</f>
        <v>0</v>
      </c>
      <c r="V59" s="20">
        <f>VLOOKUP($F59,'[1]Camp Master List and Popula (2'!$J$2:$AG$97,24,0)</f>
        <v>0</v>
      </c>
      <c r="W59" s="19">
        <f>VLOOKUP($F59,'[1]Camp Master List and Popula (2'!$J$2:$AG$97,11,0)</f>
        <v>4367</v>
      </c>
      <c r="X59" s="19">
        <f>VLOOKUP($F59,'[1]Camp Master List and Popula (2'!$J$2:$AG$97,12,0)</f>
        <v>4148</v>
      </c>
      <c r="Y59" s="20">
        <f>VLOOKUP($F59,'[1]Camp Master List and Popula (2'!$J$2:$AG$97,13,0)</f>
        <v>345</v>
      </c>
      <c r="Z59" s="1"/>
      <c r="AA59" s="1"/>
      <c r="AB59" s="1"/>
      <c r="AC59" s="1"/>
      <c r="AD59" s="1"/>
      <c r="AE59" s="1"/>
      <c r="AF59" s="1"/>
      <c r="AG59" s="1"/>
      <c r="AH59" s="1"/>
      <c r="AI59" s="1"/>
    </row>
    <row r="60" spans="1:35" s="29" customFormat="1" ht="17.45" customHeight="1" x14ac:dyDescent="0.3">
      <c r="A60" s="1"/>
      <c r="B60" s="21">
        <v>51</v>
      </c>
      <c r="C60" s="15" t="s">
        <v>33</v>
      </c>
      <c r="D60" s="19" t="s">
        <v>141</v>
      </c>
      <c r="E60" s="19" t="s">
        <v>145</v>
      </c>
      <c r="F60" s="19" t="s">
        <v>150</v>
      </c>
      <c r="G60" s="22"/>
      <c r="H60" s="19" t="s">
        <v>151</v>
      </c>
      <c r="I60" s="19">
        <f>VLOOKUP($F60,'[1]Camp Master List and Popula (2'!$J$2:$AG$97,7,0)</f>
        <v>5046</v>
      </c>
      <c r="J60" s="19">
        <f>VLOOKUP($F60,'[1]Camp Master List and Popula (2'!$J$2:$AG$97,8,0)</f>
        <v>26975</v>
      </c>
      <c r="K60" s="19">
        <f>VLOOKUP($F60,'[1]Camp Master List and Popula (2'!$J$2:$AG$97,9,0)</f>
        <v>13851</v>
      </c>
      <c r="L60" s="19">
        <f>VLOOKUP($F60,'[1]Camp Master List and Popula (2'!$J$2:$AG$97,10,0)</f>
        <v>13124</v>
      </c>
      <c r="M60" s="19">
        <f>VLOOKUP($F60,'[1]Camp Master List and Popula (2'!$J$2:$AG$97,15,0)</f>
        <v>4</v>
      </c>
      <c r="N60" s="19">
        <f>VLOOKUP($F60,'[1]Camp Master List and Popula (2'!$J$2:$AG$97,16,0)</f>
        <v>13</v>
      </c>
      <c r="O60" s="19">
        <f>VLOOKUP($F60,'[1]Camp Master List and Popula (2'!$J$2:$AG$97,17,0)</f>
        <v>0</v>
      </c>
      <c r="P60" s="19">
        <f>VLOOKUP($F60,'[1]Camp Master List and Popula (2'!$J$2:$AG$97,18,0)</f>
        <v>0</v>
      </c>
      <c r="Q60" s="19">
        <f>VLOOKUP($F60,'[1]Camp Master List and Popula (2'!$J$2:$AG$97,19,0)</f>
        <v>20</v>
      </c>
      <c r="R60" s="19">
        <f>VLOOKUP($F60,'[1]Camp Master List and Popula (2'!$J$2:$AG$97,20,0)</f>
        <v>129</v>
      </c>
      <c r="S60" s="19">
        <f>VLOOKUP($F60,'[1]Camp Master List and Popula (2'!$J$2:$AG$97,21,0)</f>
        <v>5000</v>
      </c>
      <c r="T60" s="19">
        <f>VLOOKUP($F60,'[1]Camp Master List and Popula (2'!$J$2:$AG$97,22,0)</f>
        <v>0</v>
      </c>
      <c r="U60" s="19">
        <f>VLOOKUP($F60,'[1]Camp Master List and Popula (2'!$J$2:$AG$97,23,0)</f>
        <v>0</v>
      </c>
      <c r="V60" s="20">
        <f>VLOOKUP($F60,'[1]Camp Master List and Popula (2'!$J$2:$AG$97,24,0)</f>
        <v>0</v>
      </c>
      <c r="W60" s="19">
        <f>VLOOKUP($F60,'[1]Camp Master List and Popula (2'!$J$2:$AG$97,11,0)</f>
        <v>11642</v>
      </c>
      <c r="X60" s="19">
        <f>VLOOKUP($F60,'[1]Camp Master List and Popula (2'!$J$2:$AG$97,12,0)</f>
        <v>14011</v>
      </c>
      <c r="Y60" s="20">
        <f>VLOOKUP($F60,'[1]Camp Master List and Popula (2'!$J$2:$AG$97,13,0)</f>
        <v>1322</v>
      </c>
      <c r="Z60" s="1"/>
      <c r="AA60" s="1"/>
      <c r="AB60" s="1"/>
      <c r="AC60" s="1"/>
      <c r="AD60" s="1"/>
      <c r="AE60" s="1"/>
      <c r="AF60" s="1"/>
      <c r="AG60" s="1"/>
      <c r="AH60" s="1"/>
      <c r="AI60" s="1"/>
    </row>
    <row r="61" spans="1:35" s="29" customFormat="1" ht="17.45" customHeight="1" x14ac:dyDescent="0.3">
      <c r="A61" s="1"/>
      <c r="B61" s="21">
        <v>52</v>
      </c>
      <c r="C61" s="15" t="s">
        <v>33</v>
      </c>
      <c r="D61" s="19" t="s">
        <v>141</v>
      </c>
      <c r="E61" s="19" t="s">
        <v>145</v>
      </c>
      <c r="F61" s="19" t="s">
        <v>316</v>
      </c>
      <c r="G61" s="22"/>
      <c r="H61" s="19" t="s">
        <v>152</v>
      </c>
      <c r="I61" s="19">
        <f>VLOOKUP($F61,'[1]Camp Master List and Popula (2'!$J$2:$AG$97,7,0)</f>
        <v>728</v>
      </c>
      <c r="J61" s="19">
        <f>VLOOKUP($F61,'[1]Camp Master List and Popula (2'!$J$2:$AG$97,8,0)</f>
        <v>3960</v>
      </c>
      <c r="K61" s="19">
        <f>VLOOKUP($F61,'[1]Camp Master List and Popula (2'!$J$2:$AG$97,9,0)</f>
        <v>1996</v>
      </c>
      <c r="L61" s="19">
        <f>VLOOKUP($F61,'[1]Camp Master List and Popula (2'!$J$2:$AG$97,10,0)</f>
        <v>1964</v>
      </c>
      <c r="M61" s="19">
        <f>VLOOKUP($F61,'[1]Camp Master List and Popula (2'!$J$2:$AG$97,15,0)</f>
        <v>0</v>
      </c>
      <c r="N61" s="19">
        <f>VLOOKUP($F61,'[1]Camp Master List and Popula (2'!$J$2:$AG$97,16,0)</f>
        <v>0</v>
      </c>
      <c r="O61" s="19">
        <f>VLOOKUP($F61,'[1]Camp Master List and Popula (2'!$J$2:$AG$97,17,0)</f>
        <v>0</v>
      </c>
      <c r="P61" s="19">
        <f>VLOOKUP($F61,'[1]Camp Master List and Popula (2'!$J$2:$AG$97,18,0)</f>
        <v>0</v>
      </c>
      <c r="Q61" s="19">
        <f>VLOOKUP($F61,'[1]Camp Master List and Popula (2'!$J$2:$AG$97,19,0)</f>
        <v>0</v>
      </c>
      <c r="R61" s="19">
        <f>VLOOKUP($F61,'[1]Camp Master List and Popula (2'!$J$2:$AG$97,20,0)</f>
        <v>0</v>
      </c>
      <c r="S61" s="19">
        <f>VLOOKUP($F61,'[1]Camp Master List and Popula (2'!$J$2:$AG$97,21,0)</f>
        <v>801</v>
      </c>
      <c r="T61" s="19">
        <f>VLOOKUP($F61,'[1]Camp Master List and Popula (2'!$J$2:$AG$97,22,0)</f>
        <v>0</v>
      </c>
      <c r="U61" s="19">
        <f>VLOOKUP($F61,'[1]Camp Master List and Popula (2'!$J$2:$AG$97,23,0)</f>
        <v>0</v>
      </c>
      <c r="V61" s="20">
        <f>VLOOKUP($F61,'[1]Camp Master List and Popula (2'!$J$2:$AG$97,24,0)</f>
        <v>0</v>
      </c>
      <c r="W61" s="19">
        <f>VLOOKUP($F61,'[1]Camp Master List and Popula (2'!$J$2:$AG$97,11,0)</f>
        <v>1842</v>
      </c>
      <c r="X61" s="19">
        <f>VLOOKUP($F61,'[1]Camp Master List and Popula (2'!$J$2:$AG$97,12,0)</f>
        <v>1944</v>
      </c>
      <c r="Y61" s="20">
        <f>VLOOKUP($F61,'[1]Camp Master List and Popula (2'!$J$2:$AG$97,13,0)</f>
        <v>174</v>
      </c>
      <c r="Z61" s="1"/>
      <c r="AA61" s="1"/>
      <c r="AB61" s="1"/>
      <c r="AC61" s="1"/>
      <c r="AD61" s="1"/>
      <c r="AE61" s="1"/>
      <c r="AF61" s="1"/>
      <c r="AG61" s="1"/>
      <c r="AH61" s="1"/>
      <c r="AI61" s="1"/>
    </row>
    <row r="62" spans="1:35" s="29" customFormat="1" ht="17.45" customHeight="1" x14ac:dyDescent="0.3">
      <c r="A62" s="1"/>
      <c r="B62" s="21">
        <v>53</v>
      </c>
      <c r="C62" s="15" t="s">
        <v>33</v>
      </c>
      <c r="D62" s="19" t="s">
        <v>141</v>
      </c>
      <c r="E62" s="19" t="s">
        <v>153</v>
      </c>
      <c r="F62" s="19" t="s">
        <v>154</v>
      </c>
      <c r="G62" s="22"/>
      <c r="H62" s="19" t="s">
        <v>155</v>
      </c>
      <c r="I62" s="19">
        <f>VLOOKUP($F62,'[1]Camp Master List and Popula (2'!$J$2:$AG$97,7,0)</f>
        <v>626</v>
      </c>
      <c r="J62" s="19">
        <f>VLOOKUP($F62,'[1]Camp Master List and Popula (2'!$J$2:$AG$97,8,0)</f>
        <v>3208</v>
      </c>
      <c r="K62" s="19">
        <f>VLOOKUP($F62,'[1]Camp Master List and Popula (2'!$J$2:$AG$97,9,0)</f>
        <v>1682</v>
      </c>
      <c r="L62" s="19">
        <f>VLOOKUP($F62,'[1]Camp Master List and Popula (2'!$J$2:$AG$97,10,0)</f>
        <v>1526</v>
      </c>
      <c r="M62" s="19">
        <f>VLOOKUP($F62,'[1]Camp Master List and Popula (2'!$J$2:$AG$97,15,0)</f>
        <v>0</v>
      </c>
      <c r="N62" s="19">
        <f>VLOOKUP($F62,'[1]Camp Master List and Popula (2'!$J$2:$AG$97,16,0)</f>
        <v>0</v>
      </c>
      <c r="O62" s="19">
        <f>VLOOKUP($F62,'[1]Camp Master List and Popula (2'!$J$2:$AG$97,17,0)</f>
        <v>0</v>
      </c>
      <c r="P62" s="19">
        <f>VLOOKUP($F62,'[1]Camp Master List and Popula (2'!$J$2:$AG$97,18,0)</f>
        <v>0</v>
      </c>
      <c r="Q62" s="19">
        <f>VLOOKUP($F62,'[1]Camp Master List and Popula (2'!$J$2:$AG$97,19,0)</f>
        <v>0</v>
      </c>
      <c r="R62" s="19">
        <f>VLOOKUP($F62,'[1]Camp Master List and Popula (2'!$J$2:$AG$97,20,0)</f>
        <v>0</v>
      </c>
      <c r="S62" s="19">
        <f>VLOOKUP($F62,'[1]Camp Master List and Popula (2'!$J$2:$AG$97,21,0)</f>
        <v>874</v>
      </c>
      <c r="T62" s="19">
        <f>VLOOKUP($F62,'[1]Camp Master List and Popula (2'!$J$2:$AG$97,22,0)</f>
        <v>0</v>
      </c>
      <c r="U62" s="19">
        <f>VLOOKUP($F62,'[1]Camp Master List and Popula (2'!$J$2:$AG$97,23,0)</f>
        <v>0</v>
      </c>
      <c r="V62" s="20">
        <f>VLOOKUP($F62,'[1]Camp Master List and Popula (2'!$J$2:$AG$97,24,0)</f>
        <v>26</v>
      </c>
      <c r="W62" s="19">
        <f>VLOOKUP($F62,'[1]Camp Master List and Popula (2'!$J$2:$AG$97,11,0)</f>
        <v>1542</v>
      </c>
      <c r="X62" s="19">
        <f>VLOOKUP($F62,'[1]Camp Master List and Popula (2'!$J$2:$AG$97,12,0)</f>
        <v>1514</v>
      </c>
      <c r="Y62" s="20">
        <f>VLOOKUP($F62,'[1]Camp Master List and Popula (2'!$J$2:$AG$97,13,0)</f>
        <v>152</v>
      </c>
      <c r="Z62" s="1"/>
      <c r="AA62" s="1"/>
      <c r="AB62" s="1"/>
      <c r="AC62" s="1"/>
      <c r="AD62" s="1"/>
      <c r="AE62" s="1"/>
      <c r="AF62" s="1"/>
      <c r="AG62" s="1"/>
      <c r="AH62" s="1"/>
      <c r="AI62" s="1"/>
    </row>
    <row r="63" spans="1:35" s="29" customFormat="1" ht="17.45" customHeight="1" x14ac:dyDescent="0.3">
      <c r="A63" s="1"/>
      <c r="B63" s="21">
        <v>54</v>
      </c>
      <c r="C63" s="15" t="s">
        <v>33</v>
      </c>
      <c r="D63" s="19" t="s">
        <v>141</v>
      </c>
      <c r="E63" s="19" t="s">
        <v>141</v>
      </c>
      <c r="F63" s="33" t="s">
        <v>156</v>
      </c>
      <c r="G63" s="22"/>
      <c r="H63" s="19" t="s">
        <v>157</v>
      </c>
      <c r="I63" s="19">
        <f>VLOOKUP($F63,'[1]Camp Master List and Popula (2'!$J$2:$AG$97,7,0)</f>
        <v>2639</v>
      </c>
      <c r="J63" s="19">
        <f>VLOOKUP($F63,'[1]Camp Master List and Popula (2'!$J$2:$AG$97,8,0)</f>
        <v>13806</v>
      </c>
      <c r="K63" s="19">
        <f>VLOOKUP($F63,'[1]Camp Master List and Popula (2'!$J$2:$AG$97,9,0)</f>
        <v>7109</v>
      </c>
      <c r="L63" s="19">
        <f>VLOOKUP($F63,'[1]Camp Master List and Popula (2'!$J$2:$AG$97,10,0)</f>
        <v>6697</v>
      </c>
      <c r="M63" s="19">
        <f>VLOOKUP($F63,'[1]Camp Master List and Popula (2'!$J$2:$AG$97,15,0)</f>
        <v>4</v>
      </c>
      <c r="N63" s="19">
        <f>VLOOKUP($F63,'[1]Camp Master List and Popula (2'!$J$2:$AG$97,16,0)</f>
        <v>16</v>
      </c>
      <c r="O63" s="19">
        <f>VLOOKUP($F63,'[1]Camp Master List and Popula (2'!$J$2:$AG$97,17,0)</f>
        <v>0</v>
      </c>
      <c r="P63" s="19">
        <f>VLOOKUP($F63,'[1]Camp Master List and Popula (2'!$J$2:$AG$97,18,0)</f>
        <v>0</v>
      </c>
      <c r="Q63" s="19">
        <f>VLOOKUP($F63,'[1]Camp Master List and Popula (2'!$J$2:$AG$97,19,0)</f>
        <v>7</v>
      </c>
      <c r="R63" s="19">
        <f>VLOOKUP($F63,'[1]Camp Master List and Popula (2'!$J$2:$AG$97,20,0)</f>
        <v>22</v>
      </c>
      <c r="S63" s="19">
        <f>VLOOKUP($F63,'[1]Camp Master List and Popula (2'!$J$2:$AG$97,21,0)</f>
        <v>3000</v>
      </c>
      <c r="T63" s="19">
        <f>VLOOKUP($F63,'[1]Camp Master List and Popula (2'!$J$2:$AG$97,22,0)</f>
        <v>0</v>
      </c>
      <c r="U63" s="19">
        <f>VLOOKUP($F63,'[1]Camp Master List and Popula (2'!$J$2:$AG$97,23,0)</f>
        <v>0</v>
      </c>
      <c r="V63" s="20">
        <f>VLOOKUP($F63,'[1]Camp Master List and Popula (2'!$J$2:$AG$97,24,0)</f>
        <v>0</v>
      </c>
      <c r="W63" s="19">
        <f>VLOOKUP($F63,'[1]Camp Master List and Popula (2'!$J$2:$AG$97,11,0)</f>
        <v>6463</v>
      </c>
      <c r="X63" s="19">
        <f>VLOOKUP($F63,'[1]Camp Master List and Popula (2'!$J$2:$AG$97,12,0)</f>
        <v>6710</v>
      </c>
      <c r="Y63" s="20">
        <f>VLOOKUP($F63,'[1]Camp Master List and Popula (2'!$J$2:$AG$97,13,0)</f>
        <v>633</v>
      </c>
      <c r="Z63" s="1"/>
      <c r="AA63" s="1"/>
      <c r="AB63" s="1"/>
      <c r="AC63" s="1"/>
      <c r="AD63" s="1"/>
      <c r="AE63" s="1"/>
      <c r="AF63" s="1"/>
      <c r="AG63" s="1"/>
      <c r="AH63" s="1"/>
      <c r="AI63" s="1"/>
    </row>
    <row r="64" spans="1:35" s="29" customFormat="1" ht="17.45" customHeight="1" x14ac:dyDescent="0.3">
      <c r="A64" s="1"/>
      <c r="B64" s="21">
        <v>55</v>
      </c>
      <c r="C64" s="15" t="s">
        <v>33</v>
      </c>
      <c r="D64" s="19" t="s">
        <v>141</v>
      </c>
      <c r="E64" s="19" t="s">
        <v>142</v>
      </c>
      <c r="F64" s="19" t="s">
        <v>158</v>
      </c>
      <c r="G64" s="22"/>
      <c r="H64" s="19" t="s">
        <v>159</v>
      </c>
      <c r="I64" s="19">
        <f>VLOOKUP($F64,'[1]Camp Master List and Popula (2'!$J$2:$AG$97,7,0)</f>
        <v>2813</v>
      </c>
      <c r="J64" s="19">
        <f>VLOOKUP($F64,'[1]Camp Master List and Popula (2'!$J$2:$AG$97,8,0)</f>
        <v>16208</v>
      </c>
      <c r="K64" s="19">
        <f>VLOOKUP($F64,'[1]Camp Master List and Popula (2'!$J$2:$AG$97,9,0)</f>
        <v>8190</v>
      </c>
      <c r="L64" s="19">
        <f>VLOOKUP($F64,'[1]Camp Master List and Popula (2'!$J$2:$AG$97,10,0)</f>
        <v>8018</v>
      </c>
      <c r="M64" s="19">
        <f>VLOOKUP($F64,'[1]Camp Master List and Popula (2'!$J$2:$AG$97,15,0)</f>
        <v>16</v>
      </c>
      <c r="N64" s="19">
        <f>VLOOKUP($F64,'[1]Camp Master List and Popula (2'!$J$2:$AG$97,16,0)</f>
        <v>57</v>
      </c>
      <c r="O64" s="19">
        <f>VLOOKUP($F64,'[1]Camp Master List and Popula (2'!$J$2:$AG$97,17,0)</f>
        <v>1</v>
      </c>
      <c r="P64" s="19">
        <f>VLOOKUP($F64,'[1]Camp Master List and Popula (2'!$J$2:$AG$97,18,0)</f>
        <v>2</v>
      </c>
      <c r="Q64" s="19">
        <f>VLOOKUP($F64,'[1]Camp Master List and Popula (2'!$J$2:$AG$97,19,0)</f>
        <v>23</v>
      </c>
      <c r="R64" s="19">
        <f>VLOOKUP($F64,'[1]Camp Master List and Popula (2'!$J$2:$AG$97,20,0)</f>
        <v>112</v>
      </c>
      <c r="S64" s="19">
        <f>VLOOKUP($F64,'[1]Camp Master List and Popula (2'!$J$2:$AG$97,21,0)</f>
        <v>3120</v>
      </c>
      <c r="T64" s="19">
        <f>VLOOKUP($F64,'[1]Camp Master List and Popula (2'!$J$2:$AG$97,22,0)</f>
        <v>0</v>
      </c>
      <c r="U64" s="19">
        <f>VLOOKUP($F64,'[1]Camp Master List and Popula (2'!$J$2:$AG$97,23,0)</f>
        <v>0</v>
      </c>
      <c r="V64" s="20">
        <f>VLOOKUP($F64,'[1]Camp Master List and Popula (2'!$J$2:$AG$97,24,0)</f>
        <v>0</v>
      </c>
      <c r="W64" s="19">
        <f>VLOOKUP($F64,'[1]Camp Master List and Popula (2'!$J$2:$AG$97,11,0)</f>
        <v>7283</v>
      </c>
      <c r="X64" s="19">
        <f>VLOOKUP($F64,'[1]Camp Master List and Popula (2'!$J$2:$AG$97,12,0)</f>
        <v>8213</v>
      </c>
      <c r="Y64" s="20">
        <f>VLOOKUP($F64,'[1]Camp Master List and Popula (2'!$J$2:$AG$97,13,0)</f>
        <v>712</v>
      </c>
      <c r="Z64" s="1"/>
      <c r="AA64" s="1"/>
      <c r="AB64" s="1"/>
      <c r="AC64" s="1"/>
      <c r="AD64" s="1"/>
      <c r="AE64" s="1"/>
      <c r="AF64" s="1"/>
      <c r="AG64" s="1"/>
      <c r="AH64" s="1"/>
      <c r="AI64" s="1"/>
    </row>
    <row r="65" spans="1:35" s="29" customFormat="1" ht="17.45" customHeight="1" x14ac:dyDescent="0.3">
      <c r="A65" s="1"/>
      <c r="B65" s="21">
        <v>56</v>
      </c>
      <c r="C65" s="15" t="s">
        <v>33</v>
      </c>
      <c r="D65" s="19" t="s">
        <v>141</v>
      </c>
      <c r="E65" s="19" t="s">
        <v>141</v>
      </c>
      <c r="F65" s="19" t="s">
        <v>160</v>
      </c>
      <c r="G65" s="22"/>
      <c r="H65" s="19" t="s">
        <v>161</v>
      </c>
      <c r="I65" s="19">
        <f>VLOOKUP($F65,'[1]Camp Master List and Popula (2'!$J$2:$AG$97,7,0)</f>
        <v>199</v>
      </c>
      <c r="J65" s="19">
        <f>VLOOKUP($F65,'[1]Camp Master List and Popula (2'!$J$2:$AG$97,8,0)</f>
        <v>1005</v>
      </c>
      <c r="K65" s="19">
        <f>VLOOKUP($F65,'[1]Camp Master List and Popula (2'!$J$2:$AG$97,9,0)</f>
        <v>525</v>
      </c>
      <c r="L65" s="19">
        <f>VLOOKUP($F65,'[1]Camp Master List and Popula (2'!$J$2:$AG$97,10,0)</f>
        <v>480</v>
      </c>
      <c r="M65" s="19">
        <f>VLOOKUP($F65,'[1]Camp Master List and Popula (2'!$J$2:$AG$97,15,0)</f>
        <v>0</v>
      </c>
      <c r="N65" s="19">
        <f>VLOOKUP($F65,'[1]Camp Master List and Popula (2'!$J$2:$AG$97,16,0)</f>
        <v>0</v>
      </c>
      <c r="O65" s="19">
        <f>VLOOKUP($F65,'[1]Camp Master List and Popula (2'!$J$2:$AG$97,17,0)</f>
        <v>0</v>
      </c>
      <c r="P65" s="19">
        <f>VLOOKUP($F65,'[1]Camp Master List and Popula (2'!$J$2:$AG$97,18,0)</f>
        <v>0</v>
      </c>
      <c r="Q65" s="19">
        <f>VLOOKUP($F65,'[1]Camp Master List and Popula (2'!$J$2:$AG$97,19,0)</f>
        <v>6</v>
      </c>
      <c r="R65" s="19">
        <f>VLOOKUP($F65,'[1]Camp Master List and Popula (2'!$J$2:$AG$97,20,0)</f>
        <v>31</v>
      </c>
      <c r="S65" s="19">
        <f>VLOOKUP($F65,'[1]Camp Master List and Popula (2'!$J$2:$AG$97,21,0)</f>
        <v>410</v>
      </c>
      <c r="T65" s="19">
        <f>VLOOKUP($F65,'[1]Camp Master List and Popula (2'!$J$2:$AG$97,22,0)</f>
        <v>2590</v>
      </c>
      <c r="U65" s="19">
        <f>VLOOKUP($F65,'[1]Camp Master List and Popula (2'!$J$2:$AG$97,23,0)</f>
        <v>0</v>
      </c>
      <c r="V65" s="20">
        <f>VLOOKUP($F65,'[1]Camp Master List and Popula (2'!$J$2:$AG$97,24,0)</f>
        <v>0</v>
      </c>
      <c r="W65" s="19">
        <f>VLOOKUP($F65,'[1]Camp Master List and Popula (2'!$J$2:$AG$97,11,0)</f>
        <v>516</v>
      </c>
      <c r="X65" s="19">
        <f>VLOOKUP($F65,'[1]Camp Master List and Popula (2'!$J$2:$AG$97,12,0)</f>
        <v>441</v>
      </c>
      <c r="Y65" s="20">
        <f>VLOOKUP($F65,'[1]Camp Master List and Popula (2'!$J$2:$AG$97,13,0)</f>
        <v>48</v>
      </c>
      <c r="Z65" s="1"/>
      <c r="AA65" s="1"/>
      <c r="AB65" s="1"/>
      <c r="AC65" s="1"/>
      <c r="AD65" s="1"/>
      <c r="AE65" s="1"/>
      <c r="AF65" s="1"/>
      <c r="AG65" s="1"/>
      <c r="AH65" s="1"/>
      <c r="AI65" s="1"/>
    </row>
    <row r="66" spans="1:35" s="29" customFormat="1" ht="17.45" customHeight="1" x14ac:dyDescent="0.3">
      <c r="A66" s="1"/>
      <c r="B66" s="21">
        <v>57</v>
      </c>
      <c r="C66" s="15" t="s">
        <v>33</v>
      </c>
      <c r="D66" s="19" t="s">
        <v>141</v>
      </c>
      <c r="E66" s="19" t="s">
        <v>142</v>
      </c>
      <c r="F66" s="19" t="s">
        <v>162</v>
      </c>
      <c r="G66" s="22"/>
      <c r="H66" s="19" t="s">
        <v>163</v>
      </c>
      <c r="I66" s="19">
        <f>VLOOKUP($F66,'[1]Camp Master List and Popula (2'!$J$2:$AG$97,7,0)</f>
        <v>2620</v>
      </c>
      <c r="J66" s="19">
        <f>VLOOKUP($F66,'[1]Camp Master List and Popula (2'!$J$2:$AG$97,8,0)</f>
        <v>14260</v>
      </c>
      <c r="K66" s="19">
        <f>VLOOKUP($F66,'[1]Camp Master List and Popula (2'!$J$2:$AG$97,9,0)</f>
        <v>7475</v>
      </c>
      <c r="L66" s="19">
        <f>VLOOKUP($F66,'[1]Camp Master List and Popula (2'!$J$2:$AG$97,10,0)</f>
        <v>6785</v>
      </c>
      <c r="M66" s="19">
        <f>VLOOKUP($F66,'[1]Camp Master List and Popula (2'!$J$2:$AG$97,15,0)</f>
        <v>5</v>
      </c>
      <c r="N66" s="19">
        <f>VLOOKUP($F66,'[1]Camp Master List and Popula (2'!$J$2:$AG$97,16,0)</f>
        <v>14</v>
      </c>
      <c r="O66" s="19">
        <f>VLOOKUP($F66,'[1]Camp Master List and Popula (2'!$J$2:$AG$97,17,0)</f>
        <v>0</v>
      </c>
      <c r="P66" s="19">
        <f>VLOOKUP($F66,'[1]Camp Master List and Popula (2'!$J$2:$AG$97,18,0)</f>
        <v>0</v>
      </c>
      <c r="Q66" s="19">
        <f>VLOOKUP($F66,'[1]Camp Master List and Popula (2'!$J$2:$AG$97,19,0)</f>
        <v>7</v>
      </c>
      <c r="R66" s="19">
        <f>VLOOKUP($F66,'[1]Camp Master List and Popula (2'!$J$2:$AG$97,20,0)</f>
        <v>36</v>
      </c>
      <c r="S66" s="19">
        <f>VLOOKUP($F66,'[1]Camp Master List and Popula (2'!$J$2:$AG$97,21,0)</f>
        <v>3004</v>
      </c>
      <c r="T66" s="19">
        <f>VLOOKUP($F66,'[1]Camp Master List and Popula (2'!$J$2:$AG$97,22,0)</f>
        <v>0</v>
      </c>
      <c r="U66" s="19">
        <f>VLOOKUP($F66,'[1]Camp Master List and Popula (2'!$J$2:$AG$97,23,0)</f>
        <v>0</v>
      </c>
      <c r="V66" s="20">
        <f>VLOOKUP($F66,'[1]Camp Master List and Popula (2'!$J$2:$AG$97,24,0)</f>
        <v>0</v>
      </c>
      <c r="W66" s="19">
        <f>VLOOKUP($F66,'[1]Camp Master List and Popula (2'!$J$2:$AG$97,11,0)</f>
        <v>6088</v>
      </c>
      <c r="X66" s="19">
        <f>VLOOKUP($F66,'[1]Camp Master List and Popula (2'!$J$2:$AG$97,12,0)</f>
        <v>7499</v>
      </c>
      <c r="Y66" s="20">
        <f>VLOOKUP($F66,'[1]Camp Master List and Popula (2'!$J$2:$AG$97,13,0)</f>
        <v>673</v>
      </c>
      <c r="Z66" s="1"/>
      <c r="AA66" s="1"/>
      <c r="AB66" s="1"/>
      <c r="AC66" s="1"/>
      <c r="AD66" s="1"/>
      <c r="AE66" s="1"/>
      <c r="AF66" s="1"/>
      <c r="AG66" s="1"/>
      <c r="AH66" s="1"/>
      <c r="AI66" s="1"/>
    </row>
    <row r="67" spans="1:35" s="29" customFormat="1" ht="17.45" customHeight="1" x14ac:dyDescent="0.3">
      <c r="A67" s="1"/>
      <c r="B67" s="21">
        <v>58</v>
      </c>
      <c r="C67" s="15" t="s">
        <v>33</v>
      </c>
      <c r="D67" s="19" t="s">
        <v>141</v>
      </c>
      <c r="E67" s="19" t="s">
        <v>142</v>
      </c>
      <c r="F67" s="19" t="s">
        <v>164</v>
      </c>
      <c r="G67" s="22"/>
      <c r="H67" s="19" t="s">
        <v>165</v>
      </c>
      <c r="I67" s="19">
        <f>VLOOKUP($F67,'[1]Camp Master List and Popula (2'!$J$2:$AG$97,7,0)</f>
        <v>3084</v>
      </c>
      <c r="J67" s="19">
        <f>VLOOKUP($F67,'[1]Camp Master List and Popula (2'!$J$2:$AG$97,8,0)</f>
        <v>16614</v>
      </c>
      <c r="K67" s="19">
        <f>VLOOKUP($F67,'[1]Camp Master List and Popula (2'!$J$2:$AG$97,9,0)</f>
        <v>8532</v>
      </c>
      <c r="L67" s="19">
        <f>VLOOKUP($F67,'[1]Camp Master List and Popula (2'!$J$2:$AG$97,10,0)</f>
        <v>8082</v>
      </c>
      <c r="M67" s="19">
        <f>VLOOKUP($F67,'[1]Camp Master List and Popula (2'!$J$2:$AG$97,15,0)</f>
        <v>11</v>
      </c>
      <c r="N67" s="19">
        <f>VLOOKUP($F67,'[1]Camp Master List and Popula (2'!$J$2:$AG$97,16,0)</f>
        <v>33</v>
      </c>
      <c r="O67" s="19">
        <f>VLOOKUP($F67,'[1]Camp Master List and Popula (2'!$J$2:$AG$97,17,0)</f>
        <v>0</v>
      </c>
      <c r="P67" s="19">
        <f>VLOOKUP($F67,'[1]Camp Master List and Popula (2'!$J$2:$AG$97,18,0)</f>
        <v>0</v>
      </c>
      <c r="Q67" s="19">
        <f>VLOOKUP($F67,'[1]Camp Master List and Popula (2'!$J$2:$AG$97,19,0)</f>
        <v>12</v>
      </c>
      <c r="R67" s="19">
        <f>VLOOKUP($F67,'[1]Camp Master List and Popula (2'!$J$2:$AG$97,20,0)</f>
        <v>54</v>
      </c>
      <c r="S67" s="19">
        <f>VLOOKUP($F67,'[1]Camp Master List and Popula (2'!$J$2:$AG$97,21,0)</f>
        <v>3970</v>
      </c>
      <c r="T67" s="19">
        <f>VLOOKUP($F67,'[1]Camp Master List and Popula (2'!$J$2:$AG$97,22,0)</f>
        <v>0</v>
      </c>
      <c r="U67" s="19">
        <f>VLOOKUP($F67,'[1]Camp Master List and Popula (2'!$J$2:$AG$97,23,0)</f>
        <v>30</v>
      </c>
      <c r="V67" s="20">
        <f>VLOOKUP($F67,'[1]Camp Master List and Popula (2'!$J$2:$AG$97,24,0)</f>
        <v>0</v>
      </c>
      <c r="W67" s="19">
        <f>VLOOKUP($F67,'[1]Camp Master List and Popula (2'!$J$2:$AG$97,11,0)</f>
        <v>7781</v>
      </c>
      <c r="X67" s="19">
        <f>VLOOKUP($F67,'[1]Camp Master List and Popula (2'!$J$2:$AG$97,12,0)</f>
        <v>8145</v>
      </c>
      <c r="Y67" s="20">
        <f>VLOOKUP($F67,'[1]Camp Master List and Popula (2'!$J$2:$AG$97,13,0)</f>
        <v>688</v>
      </c>
      <c r="Z67" s="1"/>
      <c r="AA67" s="1"/>
      <c r="AB67" s="1"/>
      <c r="AC67" s="1"/>
      <c r="AD67" s="1"/>
      <c r="AE67" s="1"/>
      <c r="AF67" s="1"/>
      <c r="AG67" s="1"/>
      <c r="AH67" s="1"/>
      <c r="AI67" s="1"/>
    </row>
    <row r="68" spans="1:35" s="29" customFormat="1" ht="17.45" customHeight="1" x14ac:dyDescent="0.3">
      <c r="A68" s="1"/>
      <c r="B68" s="21">
        <v>59</v>
      </c>
      <c r="C68" s="15" t="s">
        <v>33</v>
      </c>
      <c r="D68" s="19" t="s">
        <v>141</v>
      </c>
      <c r="E68" s="19" t="s">
        <v>141</v>
      </c>
      <c r="F68" s="19" t="s">
        <v>166</v>
      </c>
      <c r="G68" s="22"/>
      <c r="H68" s="19" t="s">
        <v>167</v>
      </c>
      <c r="I68" s="19">
        <f>VLOOKUP($F68,'[1]Camp Master List and Popula (2'!$J$2:$AG$97,7,0)</f>
        <v>2585</v>
      </c>
      <c r="J68" s="19">
        <f>VLOOKUP($F68,'[1]Camp Master List and Popula (2'!$J$2:$AG$97,8,0)</f>
        <v>13592</v>
      </c>
      <c r="K68" s="19">
        <f>VLOOKUP($F68,'[1]Camp Master List and Popula (2'!$J$2:$AG$97,9,0)</f>
        <v>6953</v>
      </c>
      <c r="L68" s="19">
        <f>VLOOKUP($F68,'[1]Camp Master List and Popula (2'!$J$2:$AG$97,10,0)</f>
        <v>6639</v>
      </c>
      <c r="M68" s="19">
        <f>VLOOKUP($F68,'[1]Camp Master List and Popula (2'!$J$2:$AG$97,15,0)</f>
        <v>16</v>
      </c>
      <c r="N68" s="19">
        <f>VLOOKUP($F68,'[1]Camp Master List and Popula (2'!$J$2:$AG$97,16,0)</f>
        <v>72</v>
      </c>
      <c r="O68" s="19">
        <f>VLOOKUP($F68,'[1]Camp Master List and Popula (2'!$J$2:$AG$97,17,0)</f>
        <v>0</v>
      </c>
      <c r="P68" s="19">
        <f>VLOOKUP($F68,'[1]Camp Master List and Popula (2'!$J$2:$AG$97,18,0)</f>
        <v>0</v>
      </c>
      <c r="Q68" s="19">
        <f>VLOOKUP($F68,'[1]Camp Master List and Popula (2'!$J$2:$AG$97,19,0)</f>
        <v>14</v>
      </c>
      <c r="R68" s="19">
        <f>VLOOKUP($F68,'[1]Camp Master List and Popula (2'!$J$2:$AG$97,20,0)</f>
        <v>90</v>
      </c>
      <c r="S68" s="19">
        <f>VLOOKUP($F68,'[1]Camp Master List and Popula (2'!$J$2:$AG$97,21,0)</f>
        <v>3000</v>
      </c>
      <c r="T68" s="19">
        <f>VLOOKUP($F68,'[1]Camp Master List and Popula (2'!$J$2:$AG$97,22,0)</f>
        <v>0</v>
      </c>
      <c r="U68" s="19">
        <f>VLOOKUP($F68,'[1]Camp Master List and Popula (2'!$J$2:$AG$97,23,0)</f>
        <v>0</v>
      </c>
      <c r="V68" s="20">
        <f>VLOOKUP($F68,'[1]Camp Master List and Popula (2'!$J$2:$AG$97,24,0)</f>
        <v>0</v>
      </c>
      <c r="W68" s="19">
        <f>VLOOKUP($F68,'[1]Camp Master List and Popula (2'!$J$2:$AG$97,11,0)</f>
        <v>6568</v>
      </c>
      <c r="X68" s="19">
        <f>VLOOKUP($F68,'[1]Camp Master List and Popula (2'!$J$2:$AG$97,12,0)</f>
        <v>6470</v>
      </c>
      <c r="Y68" s="20">
        <f>VLOOKUP($F68,'[1]Camp Master List and Popula (2'!$J$2:$AG$97,13,0)</f>
        <v>554</v>
      </c>
      <c r="Z68" s="1"/>
      <c r="AA68" s="1"/>
      <c r="AB68" s="1"/>
      <c r="AC68" s="1"/>
      <c r="AD68" s="1"/>
      <c r="AE68" s="1"/>
      <c r="AF68" s="1"/>
      <c r="AG68" s="1"/>
      <c r="AH68" s="1"/>
      <c r="AI68" s="1"/>
    </row>
    <row r="69" spans="1:35" s="29" customFormat="1" ht="17.45" customHeight="1" x14ac:dyDescent="0.3">
      <c r="A69" s="1"/>
      <c r="B69" s="21">
        <v>60</v>
      </c>
      <c r="C69" s="15" t="s">
        <v>33</v>
      </c>
      <c r="D69" s="19" t="s">
        <v>168</v>
      </c>
      <c r="E69" s="19" t="s">
        <v>169</v>
      </c>
      <c r="F69" s="19" t="s">
        <v>170</v>
      </c>
      <c r="G69" s="22"/>
      <c r="H69" s="19" t="s">
        <v>171</v>
      </c>
      <c r="I69" s="19">
        <f>VLOOKUP($F69,'[1]Camp Master List and Popula (2'!$J$2:$AG$97,7,0)</f>
        <v>622</v>
      </c>
      <c r="J69" s="19">
        <f>VLOOKUP($F69,'[1]Camp Master List and Popula (2'!$J$2:$AG$97,8,0)</f>
        <v>2747</v>
      </c>
      <c r="K69" s="19">
        <f>VLOOKUP($F69,'[1]Camp Master List and Popula (2'!$J$2:$AG$97,9,0)</f>
        <v>1344</v>
      </c>
      <c r="L69" s="19">
        <f>VLOOKUP($F69,'[1]Camp Master List and Popula (2'!$J$2:$AG$97,10,0)</f>
        <v>1403</v>
      </c>
      <c r="M69" s="19">
        <f>VLOOKUP($F69,'[1]Camp Master List and Popula (2'!$J$2:$AG$97,15,0)</f>
        <v>0</v>
      </c>
      <c r="N69" s="19">
        <f>VLOOKUP($F69,'[1]Camp Master List and Popula (2'!$J$2:$AG$97,16,0)</f>
        <v>0</v>
      </c>
      <c r="O69" s="19">
        <f>VLOOKUP($F69,'[1]Camp Master List and Popula (2'!$J$2:$AG$97,17,0)</f>
        <v>0</v>
      </c>
      <c r="P69" s="19">
        <f>VLOOKUP($F69,'[1]Camp Master List and Popula (2'!$J$2:$AG$97,18,0)</f>
        <v>0</v>
      </c>
      <c r="Q69" s="19">
        <f>VLOOKUP($F69,'[1]Camp Master List and Popula (2'!$J$2:$AG$97,19,0)</f>
        <v>11</v>
      </c>
      <c r="R69" s="19">
        <f>VLOOKUP($F69,'[1]Camp Master List and Popula (2'!$J$2:$AG$97,20,0)</f>
        <v>30</v>
      </c>
      <c r="S69" s="19">
        <f>VLOOKUP($F69,'[1]Camp Master List and Popula (2'!$J$2:$AG$97,21,0)</f>
        <v>811</v>
      </c>
      <c r="T69" s="19">
        <f>VLOOKUP($F69,'[1]Camp Master List and Popula (2'!$J$2:$AG$97,22,0)</f>
        <v>0</v>
      </c>
      <c r="U69" s="19">
        <f>VLOOKUP($F69,'[1]Camp Master List and Popula (2'!$J$2:$AG$97,23,0)</f>
        <v>0</v>
      </c>
      <c r="V69" s="20">
        <f>VLOOKUP($F69,'[1]Camp Master List and Popula (2'!$J$2:$AG$97,24,0)</f>
        <v>0</v>
      </c>
      <c r="W69" s="19">
        <f>VLOOKUP($F69,'[1]Camp Master List and Popula (2'!$J$2:$AG$97,11,0)</f>
        <v>1358</v>
      </c>
      <c r="X69" s="19">
        <f>VLOOKUP($F69,'[1]Camp Master List and Popula (2'!$J$2:$AG$97,12,0)</f>
        <v>1327</v>
      </c>
      <c r="Y69" s="20">
        <f>VLOOKUP($F69,'[1]Camp Master List and Popula (2'!$J$2:$AG$97,13,0)</f>
        <v>62</v>
      </c>
      <c r="Z69" s="1"/>
      <c r="AA69" s="1"/>
      <c r="AB69" s="1"/>
      <c r="AC69" s="1"/>
      <c r="AD69" s="1"/>
      <c r="AE69" s="1"/>
      <c r="AF69" s="1"/>
      <c r="AG69" s="1"/>
      <c r="AH69" s="1"/>
      <c r="AI69" s="1"/>
    </row>
    <row r="70" spans="1:35" s="29" customFormat="1" ht="17.45" customHeight="1" x14ac:dyDescent="0.3">
      <c r="A70" s="1"/>
      <c r="B70" s="21">
        <v>61</v>
      </c>
      <c r="C70" s="15" t="s">
        <v>33</v>
      </c>
      <c r="D70" s="19" t="s">
        <v>168</v>
      </c>
      <c r="E70" s="19" t="s">
        <v>169</v>
      </c>
      <c r="F70" s="19" t="s">
        <v>172</v>
      </c>
      <c r="G70" s="22"/>
      <c r="H70" s="19" t="s">
        <v>173</v>
      </c>
      <c r="I70" s="19">
        <f>VLOOKUP($F70,'[1]Camp Master List and Popula (2'!$J$2:$AG$97,7,0)</f>
        <v>212</v>
      </c>
      <c r="J70" s="19">
        <f>VLOOKUP($F70,'[1]Camp Master List and Popula (2'!$J$2:$AG$97,8,0)</f>
        <v>934</v>
      </c>
      <c r="K70" s="19">
        <f>VLOOKUP($F70,'[1]Camp Master List and Popula (2'!$J$2:$AG$97,9,0)</f>
        <v>442</v>
      </c>
      <c r="L70" s="19">
        <f>VLOOKUP($F70,'[1]Camp Master List and Popula (2'!$J$2:$AG$97,10,0)</f>
        <v>492</v>
      </c>
      <c r="M70" s="19">
        <f>VLOOKUP($F70,'[1]Camp Master List and Popula (2'!$J$2:$AG$97,15,0)</f>
        <v>0</v>
      </c>
      <c r="N70" s="19">
        <f>VLOOKUP($F70,'[1]Camp Master List and Popula (2'!$J$2:$AG$97,16,0)</f>
        <v>0</v>
      </c>
      <c r="O70" s="19">
        <f>VLOOKUP($F70,'[1]Camp Master List and Popula (2'!$J$2:$AG$97,17,0)</f>
        <v>0</v>
      </c>
      <c r="P70" s="19">
        <f>VLOOKUP($F70,'[1]Camp Master List and Popula (2'!$J$2:$AG$97,18,0)</f>
        <v>0</v>
      </c>
      <c r="Q70" s="19">
        <f>VLOOKUP($F70,'[1]Camp Master List and Popula (2'!$J$2:$AG$97,19,0)</f>
        <v>5</v>
      </c>
      <c r="R70" s="19">
        <f>VLOOKUP($F70,'[1]Camp Master List and Popula (2'!$J$2:$AG$97,20,0)</f>
        <v>30</v>
      </c>
      <c r="S70" s="19">
        <f>VLOOKUP($F70,'[1]Camp Master List and Popula (2'!$J$2:$AG$97,21,0)</f>
        <v>287</v>
      </c>
      <c r="T70" s="19">
        <f>VLOOKUP($F70,'[1]Camp Master List and Popula (2'!$J$2:$AG$97,22,0)</f>
        <v>225</v>
      </c>
      <c r="U70" s="19">
        <f>VLOOKUP($F70,'[1]Camp Master List and Popula (2'!$J$2:$AG$97,23,0)</f>
        <v>0</v>
      </c>
      <c r="V70" s="20">
        <f>VLOOKUP($F70,'[1]Camp Master List and Popula (2'!$J$2:$AG$97,24,0)</f>
        <v>0</v>
      </c>
      <c r="W70" s="19">
        <f>VLOOKUP($F70,'[1]Camp Master List and Popula (2'!$J$2:$AG$97,11,0)</f>
        <v>471</v>
      </c>
      <c r="X70" s="19">
        <f>VLOOKUP($F70,'[1]Camp Master List and Popula (2'!$J$2:$AG$97,12,0)</f>
        <v>424</v>
      </c>
      <c r="Y70" s="20">
        <f>VLOOKUP($F70,'[1]Camp Master List and Popula (2'!$J$2:$AG$97,13,0)</f>
        <v>39</v>
      </c>
      <c r="Z70" s="1"/>
      <c r="AA70" s="1"/>
      <c r="AB70" s="1"/>
      <c r="AC70" s="1"/>
      <c r="AD70" s="1"/>
      <c r="AE70" s="1"/>
      <c r="AF70" s="1"/>
      <c r="AG70" s="1"/>
      <c r="AH70" s="1"/>
      <c r="AI70" s="1"/>
    </row>
    <row r="71" spans="1:35" s="29" customFormat="1" ht="17.45" customHeight="1" x14ac:dyDescent="0.3">
      <c r="A71" s="1"/>
      <c r="B71" s="21">
        <v>62</v>
      </c>
      <c r="C71" s="15" t="s">
        <v>317</v>
      </c>
      <c r="D71" s="19" t="s">
        <v>168</v>
      </c>
      <c r="E71" s="19" t="s">
        <v>174</v>
      </c>
      <c r="F71" s="19" t="s">
        <v>175</v>
      </c>
      <c r="G71" s="22"/>
      <c r="H71" s="19" t="s">
        <v>176</v>
      </c>
      <c r="I71" s="19">
        <v>134</v>
      </c>
      <c r="J71" s="19">
        <v>685</v>
      </c>
      <c r="K71" s="19">
        <v>387</v>
      </c>
      <c r="L71" s="19">
        <v>298</v>
      </c>
      <c r="M71" s="19">
        <v>0</v>
      </c>
      <c r="N71" s="19">
        <v>0</v>
      </c>
      <c r="O71" s="19">
        <v>0</v>
      </c>
      <c r="P71" s="19">
        <v>0</v>
      </c>
      <c r="Q71" s="19">
        <v>0</v>
      </c>
      <c r="R71" s="19">
        <v>0</v>
      </c>
      <c r="S71" s="19">
        <v>195</v>
      </c>
      <c r="T71" s="19">
        <v>0</v>
      </c>
      <c r="U71" s="19">
        <v>0</v>
      </c>
      <c r="V71" s="20">
        <v>193</v>
      </c>
      <c r="W71" s="19">
        <v>370</v>
      </c>
      <c r="X71" s="19">
        <v>290</v>
      </c>
      <c r="Y71" s="20">
        <v>25</v>
      </c>
      <c r="Z71" s="1"/>
      <c r="AA71" s="1"/>
      <c r="AB71" s="1"/>
      <c r="AC71" s="1"/>
      <c r="AD71" s="1"/>
      <c r="AE71" s="1"/>
      <c r="AF71" s="1"/>
      <c r="AG71" s="1"/>
      <c r="AH71" s="1"/>
      <c r="AI71" s="1"/>
    </row>
    <row r="72" spans="1:35" s="29" customFormat="1" ht="17.45" customHeight="1" x14ac:dyDescent="0.3">
      <c r="A72" s="1"/>
      <c r="B72" s="21">
        <v>63</v>
      </c>
      <c r="C72" s="15" t="s">
        <v>33</v>
      </c>
      <c r="D72" s="19" t="s">
        <v>177</v>
      </c>
      <c r="E72" s="19" t="s">
        <v>177</v>
      </c>
      <c r="F72" s="19" t="s">
        <v>178</v>
      </c>
      <c r="G72" s="22"/>
      <c r="H72" s="19" t="s">
        <v>179</v>
      </c>
      <c r="I72" s="19">
        <f>VLOOKUP($F72,'[1]Camp Master List and Popula (2'!$J$2:$AG$97,7,0)</f>
        <v>940</v>
      </c>
      <c r="J72" s="19">
        <f>VLOOKUP($F72,'[1]Camp Master List and Popula (2'!$J$2:$AG$97,8,0)</f>
        <v>4791</v>
      </c>
      <c r="K72" s="19">
        <f>VLOOKUP($F72,'[1]Camp Master List and Popula (2'!$J$2:$AG$97,9,0)</f>
        <v>2438</v>
      </c>
      <c r="L72" s="19">
        <f>VLOOKUP($F72,'[1]Camp Master List and Popula (2'!$J$2:$AG$97,10,0)</f>
        <v>2353</v>
      </c>
      <c r="M72" s="19">
        <f>VLOOKUP($F72,'[1]Camp Master List and Popula (2'!$J$2:$AG$97,15,0)</f>
        <v>9</v>
      </c>
      <c r="N72" s="19">
        <f>VLOOKUP($F72,'[1]Camp Master List and Popula (2'!$J$2:$AG$97,16,0)</f>
        <v>51</v>
      </c>
      <c r="O72" s="19">
        <f>VLOOKUP($F72,'[1]Camp Master List and Popula (2'!$J$2:$AG$97,17,0)</f>
        <v>9</v>
      </c>
      <c r="P72" s="19">
        <f>VLOOKUP($F72,'[1]Camp Master List and Popula (2'!$J$2:$AG$97,18,0)</f>
        <v>49</v>
      </c>
      <c r="Q72" s="19">
        <f>VLOOKUP($F72,'[1]Camp Master List and Popula (2'!$J$2:$AG$97,19,0)</f>
        <v>8</v>
      </c>
      <c r="R72" s="19">
        <f>VLOOKUP($F72,'[1]Camp Master List and Popula (2'!$J$2:$AG$97,20,0)</f>
        <v>50</v>
      </c>
      <c r="S72" s="19">
        <f>VLOOKUP($F72,'[1]Camp Master List and Popula (2'!$J$2:$AG$97,21,0)</f>
        <v>1181</v>
      </c>
      <c r="T72" s="19">
        <f>VLOOKUP($F72,'[1]Camp Master List and Popula (2'!$J$2:$AG$97,22,0)</f>
        <v>0</v>
      </c>
      <c r="U72" s="19">
        <f>VLOOKUP($F72,'[1]Camp Master List and Popula (2'!$J$2:$AG$97,23,0)</f>
        <v>2</v>
      </c>
      <c r="V72" s="20">
        <f>VLOOKUP($F72,'[1]Camp Master List and Popula (2'!$J$2:$AG$97,24,0)</f>
        <v>0</v>
      </c>
      <c r="W72" s="19">
        <f>VLOOKUP($F72,'[1]Camp Master List and Popula (2'!$J$2:$AG$97,11,0)</f>
        <v>2718</v>
      </c>
      <c r="X72" s="19">
        <f>VLOOKUP($F72,'[1]Camp Master List and Popula (2'!$J$2:$AG$97,12,0)</f>
        <v>1932</v>
      </c>
      <c r="Y72" s="20">
        <f>VLOOKUP($F72,'[1]Camp Master List and Popula (2'!$J$2:$AG$97,13,0)</f>
        <v>141</v>
      </c>
      <c r="Z72" s="1"/>
      <c r="AA72" s="1"/>
      <c r="AB72" s="1"/>
      <c r="AC72" s="1"/>
      <c r="AD72" s="1"/>
      <c r="AE72" s="1"/>
      <c r="AF72" s="1"/>
      <c r="AG72" s="1"/>
      <c r="AH72" s="1"/>
      <c r="AI72" s="1"/>
    </row>
    <row r="73" spans="1:35" s="29" customFormat="1" ht="17.45" customHeight="1" x14ac:dyDescent="0.3">
      <c r="A73" s="1"/>
      <c r="B73" s="21">
        <v>64</v>
      </c>
      <c r="C73" s="15" t="s">
        <v>33</v>
      </c>
      <c r="D73" s="19" t="s">
        <v>177</v>
      </c>
      <c r="E73" s="19" t="s">
        <v>180</v>
      </c>
      <c r="F73" s="19" t="s">
        <v>181</v>
      </c>
      <c r="G73" s="22"/>
      <c r="H73" s="19" t="s">
        <v>182</v>
      </c>
      <c r="I73" s="19">
        <f>VLOOKUP($F73,'[1]Camp Master List and Popula (2'!$J$2:$AG$97,7,0)</f>
        <v>1817</v>
      </c>
      <c r="J73" s="19">
        <f>VLOOKUP($F73,'[1]Camp Master List and Popula (2'!$J$2:$AG$97,8,0)</f>
        <v>9692</v>
      </c>
      <c r="K73" s="19">
        <f>VLOOKUP($F73,'[1]Camp Master List and Popula (2'!$J$2:$AG$97,9,0)</f>
        <v>4947</v>
      </c>
      <c r="L73" s="19">
        <f>VLOOKUP($F73,'[1]Camp Master List and Popula (2'!$J$2:$AG$97,10,0)</f>
        <v>4745</v>
      </c>
      <c r="M73" s="19">
        <f>VLOOKUP($F73,'[1]Camp Master List and Popula (2'!$J$2:$AG$97,15,0)</f>
        <v>0</v>
      </c>
      <c r="N73" s="19">
        <f>VLOOKUP($F73,'[1]Camp Master List and Popula (2'!$J$2:$AG$97,16,0)</f>
        <v>5</v>
      </c>
      <c r="O73" s="19">
        <f>VLOOKUP($F73,'[1]Camp Master List and Popula (2'!$J$2:$AG$97,17,0)</f>
        <v>0</v>
      </c>
      <c r="P73" s="19">
        <f>VLOOKUP($F73,'[1]Camp Master List and Popula (2'!$J$2:$AG$97,18,0)</f>
        <v>0</v>
      </c>
      <c r="Q73" s="19">
        <f>VLOOKUP($F73,'[1]Camp Master List and Popula (2'!$J$2:$AG$97,19,0)</f>
        <v>11</v>
      </c>
      <c r="R73" s="19">
        <f>VLOOKUP($F73,'[1]Camp Master List and Popula (2'!$J$2:$AG$97,20,0)</f>
        <v>68</v>
      </c>
      <c r="S73" s="19">
        <f>VLOOKUP($F73,'[1]Camp Master List and Popula (2'!$J$2:$AG$97,21,0)</f>
        <v>1760</v>
      </c>
      <c r="T73" s="19">
        <f>VLOOKUP($F73,'[1]Camp Master List and Popula (2'!$J$2:$AG$97,22,0)</f>
        <v>0</v>
      </c>
      <c r="U73" s="19">
        <f>VLOOKUP($F73,'[1]Camp Master List and Popula (2'!$J$2:$AG$97,23,0)</f>
        <v>0</v>
      </c>
      <c r="V73" s="20">
        <f>VLOOKUP($F73,'[1]Camp Master List and Popula (2'!$J$2:$AG$97,24,0)</f>
        <v>36</v>
      </c>
      <c r="W73" s="19">
        <f>VLOOKUP($F73,'[1]Camp Master List and Popula (2'!$J$2:$AG$97,11,0)</f>
        <v>5198</v>
      </c>
      <c r="X73" s="19">
        <f>VLOOKUP($F73,'[1]Camp Master List and Popula (2'!$J$2:$AG$97,12,0)</f>
        <v>4175</v>
      </c>
      <c r="Y73" s="20">
        <f>VLOOKUP($F73,'[1]Camp Master List and Popula (2'!$J$2:$AG$97,13,0)</f>
        <v>319</v>
      </c>
      <c r="Z73" s="1"/>
      <c r="AA73" s="1"/>
      <c r="AB73" s="1"/>
      <c r="AC73" s="1"/>
      <c r="AD73" s="1"/>
      <c r="AE73" s="1"/>
      <c r="AF73" s="1"/>
      <c r="AG73" s="1"/>
      <c r="AH73" s="1"/>
      <c r="AI73" s="1"/>
    </row>
    <row r="74" spans="1:35" s="29" customFormat="1" ht="17.45" customHeight="1" x14ac:dyDescent="0.3">
      <c r="A74" s="1"/>
      <c r="B74" s="21">
        <v>65</v>
      </c>
      <c r="C74" s="15" t="s">
        <v>33</v>
      </c>
      <c r="D74" s="19" t="s">
        <v>177</v>
      </c>
      <c r="E74" s="19" t="s">
        <v>177</v>
      </c>
      <c r="F74" s="19" t="s">
        <v>183</v>
      </c>
      <c r="G74" s="22"/>
      <c r="H74" s="19" t="s">
        <v>184</v>
      </c>
      <c r="I74" s="19">
        <f>VLOOKUP($F74,'[1]Camp Master List and Popula (2'!$J$2:$AG$97,7,0)</f>
        <v>296</v>
      </c>
      <c r="J74" s="19">
        <f>VLOOKUP($F74,'[1]Camp Master List and Popula (2'!$J$2:$AG$97,8,0)</f>
        <v>1484</v>
      </c>
      <c r="K74" s="19">
        <f>VLOOKUP($F74,'[1]Camp Master List and Popula (2'!$J$2:$AG$97,9,0)</f>
        <v>756</v>
      </c>
      <c r="L74" s="19">
        <f>VLOOKUP($F74,'[1]Camp Master List and Popula (2'!$J$2:$AG$97,10,0)</f>
        <v>728</v>
      </c>
      <c r="M74" s="19">
        <f>VLOOKUP($F74,'[1]Camp Master List and Popula (2'!$J$2:$AG$97,15,0)</f>
        <v>2</v>
      </c>
      <c r="N74" s="19">
        <f>VLOOKUP($F74,'[1]Camp Master List and Popula (2'!$J$2:$AG$97,16,0)</f>
        <v>4</v>
      </c>
      <c r="O74" s="19">
        <f>VLOOKUP($F74,'[1]Camp Master List and Popula (2'!$J$2:$AG$97,17,0)</f>
        <v>2</v>
      </c>
      <c r="P74" s="19">
        <f>VLOOKUP($F74,'[1]Camp Master List and Popula (2'!$J$2:$AG$97,18,0)</f>
        <v>4</v>
      </c>
      <c r="Q74" s="19">
        <f>VLOOKUP($F74,'[1]Camp Master List and Popula (2'!$J$2:$AG$97,19,0)</f>
        <v>7</v>
      </c>
      <c r="R74" s="19">
        <f>VLOOKUP($F74,'[1]Camp Master List and Popula (2'!$J$2:$AG$97,20,0)</f>
        <v>33</v>
      </c>
      <c r="S74" s="19">
        <f>VLOOKUP($F74,'[1]Camp Master List and Popula (2'!$J$2:$AG$97,21,0)</f>
        <v>301</v>
      </c>
      <c r="T74" s="19">
        <f>VLOOKUP($F74,'[1]Camp Master List and Popula (2'!$J$2:$AG$97,22,0)</f>
        <v>0</v>
      </c>
      <c r="U74" s="19">
        <f>VLOOKUP($F74,'[1]Camp Master List and Popula (2'!$J$2:$AG$97,23,0)</f>
        <v>0</v>
      </c>
      <c r="V74" s="20">
        <f>VLOOKUP($F74,'[1]Camp Master List and Popula (2'!$J$2:$AG$97,24,0)</f>
        <v>0</v>
      </c>
      <c r="W74" s="19">
        <f>VLOOKUP($F74,'[1]Camp Master List and Popula (2'!$J$2:$AG$97,11,0)</f>
        <v>811</v>
      </c>
      <c r="X74" s="19">
        <f>VLOOKUP($F74,'[1]Camp Master List and Popula (2'!$J$2:$AG$97,12,0)</f>
        <v>639</v>
      </c>
      <c r="Y74" s="20">
        <f>VLOOKUP($F74,'[1]Camp Master List and Popula (2'!$J$2:$AG$97,13,0)</f>
        <v>34</v>
      </c>
      <c r="Z74" s="1"/>
      <c r="AA74" s="1"/>
      <c r="AB74" s="1"/>
      <c r="AC74" s="1"/>
      <c r="AD74" s="1"/>
      <c r="AE74" s="1"/>
      <c r="AF74" s="1"/>
      <c r="AG74" s="1"/>
      <c r="AH74" s="1"/>
      <c r="AI74" s="1"/>
    </row>
    <row r="75" spans="1:35" s="29" customFormat="1" ht="17.45" customHeight="1" x14ac:dyDescent="0.3">
      <c r="A75" s="1"/>
      <c r="B75" s="21">
        <v>66</v>
      </c>
      <c r="C75" s="15" t="s">
        <v>33</v>
      </c>
      <c r="D75" s="19" t="s">
        <v>185</v>
      </c>
      <c r="E75" s="19" t="s">
        <v>186</v>
      </c>
      <c r="F75" s="19" t="s">
        <v>187</v>
      </c>
      <c r="G75" s="22"/>
      <c r="H75" s="19" t="s">
        <v>188</v>
      </c>
      <c r="I75" s="19">
        <f>VLOOKUP($F75,'[1]Camp Master List and Popula (2'!$J$2:$AG$97,7,0)</f>
        <v>109</v>
      </c>
      <c r="J75" s="19">
        <f>VLOOKUP($F75,'[1]Camp Master List and Popula (2'!$J$2:$AG$97,8,0)</f>
        <v>670</v>
      </c>
      <c r="K75" s="19">
        <f>VLOOKUP($F75,'[1]Camp Master List and Popula (2'!$J$2:$AG$97,9,0)</f>
        <v>341</v>
      </c>
      <c r="L75" s="19">
        <f>VLOOKUP($F75,'[1]Camp Master List and Popula (2'!$J$2:$AG$97,10,0)</f>
        <v>329</v>
      </c>
      <c r="M75" s="19">
        <f>VLOOKUP($F75,'[1]Camp Master List and Popula (2'!$J$2:$AG$97,15,0)</f>
        <v>0</v>
      </c>
      <c r="N75" s="19">
        <f>VLOOKUP($F75,'[1]Camp Master List and Popula (2'!$J$2:$AG$97,16,0)</f>
        <v>0</v>
      </c>
      <c r="O75" s="19">
        <f>VLOOKUP($F75,'[1]Camp Master List and Popula (2'!$J$2:$AG$97,17,0)</f>
        <v>0</v>
      </c>
      <c r="P75" s="19">
        <f>VLOOKUP($F75,'[1]Camp Master List and Popula (2'!$J$2:$AG$97,18,0)</f>
        <v>0</v>
      </c>
      <c r="Q75" s="19">
        <f>VLOOKUP($F75,'[1]Camp Master List and Popula (2'!$J$2:$AG$97,19,0)</f>
        <v>5</v>
      </c>
      <c r="R75" s="19">
        <f>VLOOKUP($F75,'[1]Camp Master List and Popula (2'!$J$2:$AG$97,20,0)</f>
        <v>31</v>
      </c>
      <c r="S75" s="19">
        <f>VLOOKUP($F75,'[1]Camp Master List and Popula (2'!$J$2:$AG$97,21,0)</f>
        <v>109</v>
      </c>
      <c r="T75" s="19">
        <f>VLOOKUP($F75,'[1]Camp Master List and Popula (2'!$J$2:$AG$97,22,0)</f>
        <v>0</v>
      </c>
      <c r="U75" s="19">
        <f>VLOOKUP($F75,'[1]Camp Master List and Popula (2'!$J$2:$AG$97,23,0)</f>
        <v>0</v>
      </c>
      <c r="V75" s="20">
        <f>VLOOKUP($F75,'[1]Camp Master List and Popula (2'!$J$2:$AG$97,24,0)</f>
        <v>1008</v>
      </c>
      <c r="W75" s="19">
        <f>VLOOKUP($F75,'[1]Camp Master List and Popula (2'!$J$2:$AG$97,11,0)</f>
        <v>356</v>
      </c>
      <c r="X75" s="19">
        <f>VLOOKUP($F75,'[1]Camp Master List and Popula (2'!$J$2:$AG$97,12,0)</f>
        <v>296</v>
      </c>
      <c r="Y75" s="20">
        <f>VLOOKUP($F75,'[1]Camp Master List and Popula (2'!$J$2:$AG$97,13,0)</f>
        <v>18</v>
      </c>
      <c r="Z75" s="1"/>
      <c r="AA75" s="1"/>
      <c r="AB75" s="1"/>
      <c r="AC75" s="1"/>
      <c r="AD75" s="1"/>
      <c r="AE75" s="1"/>
      <c r="AF75" s="1"/>
      <c r="AG75" s="1"/>
      <c r="AH75" s="1"/>
      <c r="AI75" s="1"/>
    </row>
    <row r="76" spans="1:35" s="29" customFormat="1" ht="17.45" customHeight="1" x14ac:dyDescent="0.3">
      <c r="A76" s="1"/>
      <c r="B76" s="21">
        <v>67</v>
      </c>
      <c r="C76" s="15" t="s">
        <v>33</v>
      </c>
      <c r="D76" s="19" t="s">
        <v>189</v>
      </c>
      <c r="E76" s="19" t="s">
        <v>189</v>
      </c>
      <c r="F76" s="19" t="s">
        <v>190</v>
      </c>
      <c r="G76" s="22"/>
      <c r="H76" s="19" t="s">
        <v>191</v>
      </c>
      <c r="I76" s="19">
        <f>VLOOKUP($F76,'[1]Camp Master List and Popula (2'!$J$2:$AG$97,7,0)</f>
        <v>436</v>
      </c>
      <c r="J76" s="19">
        <f>VLOOKUP($F76,'[1]Camp Master List and Popula (2'!$J$2:$AG$97,8,0)</f>
        <v>2447</v>
      </c>
      <c r="K76" s="19">
        <f>VLOOKUP($F76,'[1]Camp Master List and Popula (2'!$J$2:$AG$97,9,0)</f>
        <v>1305</v>
      </c>
      <c r="L76" s="19">
        <f>VLOOKUP($F76,'[1]Camp Master List and Popula (2'!$J$2:$AG$97,10,0)</f>
        <v>1142</v>
      </c>
      <c r="M76" s="19">
        <f>VLOOKUP($F76,'[1]Camp Master List and Popula (2'!$J$2:$AG$97,15,0)</f>
        <v>1</v>
      </c>
      <c r="N76" s="19">
        <f>VLOOKUP($F76,'[1]Camp Master List and Popula (2'!$J$2:$AG$97,16,0)</f>
        <v>21</v>
      </c>
      <c r="O76" s="19">
        <f>VLOOKUP($F76,'[1]Camp Master List and Popula (2'!$J$2:$AG$97,17,0)</f>
        <v>0</v>
      </c>
      <c r="P76" s="19">
        <f>VLOOKUP($F76,'[1]Camp Master List and Popula (2'!$J$2:$AG$97,18,0)</f>
        <v>0</v>
      </c>
      <c r="Q76" s="19">
        <f>VLOOKUP($F76,'[1]Camp Master List and Popula (2'!$J$2:$AG$97,19,0)</f>
        <v>22</v>
      </c>
      <c r="R76" s="19">
        <f>VLOOKUP($F76,'[1]Camp Master List and Popula (2'!$J$2:$AG$97,20,0)</f>
        <v>118</v>
      </c>
      <c r="S76" s="19">
        <f>VLOOKUP($F76,'[1]Camp Master List and Popula (2'!$J$2:$AG$97,21,0)</f>
        <v>611</v>
      </c>
      <c r="T76" s="19">
        <f>VLOOKUP($F76,'[1]Camp Master List and Popula (2'!$J$2:$AG$97,22,0)</f>
        <v>311</v>
      </c>
      <c r="U76" s="19">
        <f>VLOOKUP($F76,'[1]Camp Master List and Popula (2'!$J$2:$AG$97,23,0)</f>
        <v>0</v>
      </c>
      <c r="V76" s="20">
        <f>VLOOKUP($F76,'[1]Camp Master List and Popula (2'!$J$2:$AG$97,24,0)</f>
        <v>0</v>
      </c>
      <c r="W76" s="19">
        <f>VLOOKUP($F76,'[1]Camp Master List and Popula (2'!$J$2:$AG$97,11,0)</f>
        <v>1524</v>
      </c>
      <c r="X76" s="19">
        <f>VLOOKUP($F76,'[1]Camp Master List and Popula (2'!$J$2:$AG$97,12,0)</f>
        <v>869</v>
      </c>
      <c r="Y76" s="20">
        <f>VLOOKUP($F76,'[1]Camp Master List and Popula (2'!$J$2:$AG$97,13,0)</f>
        <v>54</v>
      </c>
      <c r="Z76" s="1"/>
      <c r="AA76" s="1"/>
      <c r="AB76" s="1"/>
      <c r="AC76" s="1"/>
      <c r="AD76" s="1"/>
      <c r="AE76" s="1"/>
      <c r="AF76" s="1"/>
      <c r="AG76" s="1"/>
      <c r="AH76" s="1"/>
      <c r="AI76" s="1"/>
    </row>
    <row r="77" spans="1:35" s="29" customFormat="1" ht="17.45" customHeight="1" x14ac:dyDescent="0.3">
      <c r="A77" s="1"/>
      <c r="B77" s="21">
        <v>68</v>
      </c>
      <c r="C77" s="15" t="s">
        <v>33</v>
      </c>
      <c r="D77" s="19" t="s">
        <v>189</v>
      </c>
      <c r="E77" s="19" t="s">
        <v>192</v>
      </c>
      <c r="F77" s="19" t="s">
        <v>193</v>
      </c>
      <c r="G77" s="22"/>
      <c r="H77" s="19" t="s">
        <v>194</v>
      </c>
      <c r="I77" s="19">
        <f>VLOOKUP($F77,'[1]Camp Master List and Popula (2'!$J$2:$AG$97,7,0)</f>
        <v>490</v>
      </c>
      <c r="J77" s="19">
        <f>VLOOKUP($F77,'[1]Camp Master List and Popula (2'!$J$2:$AG$97,8,0)</f>
        <v>2640</v>
      </c>
      <c r="K77" s="19">
        <f>VLOOKUP($F77,'[1]Camp Master List and Popula (2'!$J$2:$AG$97,9,0)</f>
        <v>1351</v>
      </c>
      <c r="L77" s="19">
        <f>VLOOKUP($F77,'[1]Camp Master List and Popula (2'!$J$2:$AG$97,10,0)</f>
        <v>1289</v>
      </c>
      <c r="M77" s="19">
        <f>VLOOKUP($F77,'[1]Camp Master List and Popula (2'!$J$2:$AG$97,15,0)</f>
        <v>0</v>
      </c>
      <c r="N77" s="19">
        <f>VLOOKUP($F77,'[1]Camp Master List and Popula (2'!$J$2:$AG$97,16,0)</f>
        <v>0</v>
      </c>
      <c r="O77" s="19">
        <f>VLOOKUP($F77,'[1]Camp Master List and Popula (2'!$J$2:$AG$97,17,0)</f>
        <v>1</v>
      </c>
      <c r="P77" s="19">
        <f>VLOOKUP($F77,'[1]Camp Master List and Popula (2'!$J$2:$AG$97,18,0)</f>
        <v>6</v>
      </c>
      <c r="Q77" s="19">
        <f>VLOOKUP($F77,'[1]Camp Master List and Popula (2'!$J$2:$AG$97,19,0)</f>
        <v>6</v>
      </c>
      <c r="R77" s="19">
        <f>VLOOKUP($F77,'[1]Camp Master List and Popula (2'!$J$2:$AG$97,20,0)</f>
        <v>16</v>
      </c>
      <c r="S77" s="19">
        <f>VLOOKUP($F77,'[1]Camp Master List and Popula (2'!$J$2:$AG$97,21,0)</f>
        <v>641</v>
      </c>
      <c r="T77" s="19">
        <f>VLOOKUP($F77,'[1]Camp Master List and Popula (2'!$J$2:$AG$97,22,0)</f>
        <v>0</v>
      </c>
      <c r="U77" s="19">
        <f>VLOOKUP($F77,'[1]Camp Master List and Popula (2'!$J$2:$AG$97,23,0)</f>
        <v>49</v>
      </c>
      <c r="V77" s="20">
        <f>VLOOKUP($F77,'[1]Camp Master List and Popula (2'!$J$2:$AG$97,24,0)</f>
        <v>0</v>
      </c>
      <c r="W77" s="19">
        <f>VLOOKUP($F77,'[1]Camp Master List and Popula (2'!$J$2:$AG$97,11,0)</f>
        <v>1392</v>
      </c>
      <c r="X77" s="19">
        <f>VLOOKUP($F77,'[1]Camp Master List and Popula (2'!$J$2:$AG$97,12,0)</f>
        <v>1152</v>
      </c>
      <c r="Y77" s="20">
        <f>VLOOKUP($F77,'[1]Camp Master List and Popula (2'!$J$2:$AG$97,13,0)</f>
        <v>96</v>
      </c>
      <c r="Z77" s="1"/>
      <c r="AA77" s="1"/>
      <c r="AB77" s="1"/>
      <c r="AC77" s="1"/>
      <c r="AD77" s="1"/>
      <c r="AE77" s="1"/>
      <c r="AF77" s="1"/>
      <c r="AG77" s="1"/>
      <c r="AH77" s="1"/>
      <c r="AI77" s="1"/>
    </row>
    <row r="78" spans="1:35" s="29" customFormat="1" ht="17.45" customHeight="1" x14ac:dyDescent="0.3">
      <c r="A78" s="1"/>
      <c r="B78" s="21">
        <v>69</v>
      </c>
      <c r="C78" s="15" t="s">
        <v>33</v>
      </c>
      <c r="D78" s="19" t="s">
        <v>189</v>
      </c>
      <c r="E78" s="19" t="s">
        <v>189</v>
      </c>
      <c r="F78" s="19" t="s">
        <v>195</v>
      </c>
      <c r="G78" s="22"/>
      <c r="H78" s="19" t="s">
        <v>196</v>
      </c>
      <c r="I78" s="19">
        <f>VLOOKUP($F78,'[1]Camp Master List and Popula (2'!$J$2:$AG$97,7,0)</f>
        <v>1038</v>
      </c>
      <c r="J78" s="19">
        <f>VLOOKUP($F78,'[1]Camp Master List and Popula (2'!$J$2:$AG$97,8,0)</f>
        <v>5830</v>
      </c>
      <c r="K78" s="19">
        <f>VLOOKUP($F78,'[1]Camp Master List and Popula (2'!$J$2:$AG$97,9,0)</f>
        <v>3050</v>
      </c>
      <c r="L78" s="19">
        <f>VLOOKUP($F78,'[1]Camp Master List and Popula (2'!$J$2:$AG$97,10,0)</f>
        <v>2780</v>
      </c>
      <c r="M78" s="19">
        <f>VLOOKUP($F78,'[1]Camp Master List and Popula (2'!$J$2:$AG$97,15,0)</f>
        <v>6</v>
      </c>
      <c r="N78" s="19">
        <f>VLOOKUP($F78,'[1]Camp Master List and Popula (2'!$J$2:$AG$97,16,0)</f>
        <v>25</v>
      </c>
      <c r="O78" s="19">
        <f>VLOOKUP($F78,'[1]Camp Master List and Popula (2'!$J$2:$AG$97,17,0)</f>
        <v>2</v>
      </c>
      <c r="P78" s="19">
        <f>VLOOKUP($F78,'[1]Camp Master List and Popula (2'!$J$2:$AG$97,18,0)</f>
        <v>9</v>
      </c>
      <c r="Q78" s="19">
        <f>VLOOKUP($F78,'[1]Camp Master List and Popula (2'!$J$2:$AG$97,19,0)</f>
        <v>30</v>
      </c>
      <c r="R78" s="19">
        <f>VLOOKUP($F78,'[1]Camp Master List and Popula (2'!$J$2:$AG$97,20,0)</f>
        <v>140</v>
      </c>
      <c r="S78" s="19">
        <f>VLOOKUP($F78,'[1]Camp Master List and Popula (2'!$J$2:$AG$97,21,0)</f>
        <v>1443</v>
      </c>
      <c r="T78" s="19">
        <f>VLOOKUP($F78,'[1]Camp Master List and Popula (2'!$J$2:$AG$97,22,0)</f>
        <v>562</v>
      </c>
      <c r="U78" s="19">
        <f>VLOOKUP($F78,'[1]Camp Master List and Popula (2'!$J$2:$AG$97,23,0)</f>
        <v>562</v>
      </c>
      <c r="V78" s="20">
        <f>VLOOKUP($F78,'[1]Camp Master List and Popula (2'!$J$2:$AG$97,24,0)</f>
        <v>0</v>
      </c>
      <c r="W78" s="19">
        <f>VLOOKUP($F78,'[1]Camp Master List and Popula (2'!$J$2:$AG$97,11,0)</f>
        <v>3469</v>
      </c>
      <c r="X78" s="19">
        <f>VLOOKUP($F78,'[1]Camp Master List and Popula (2'!$J$2:$AG$97,12,0)</f>
        <v>2195</v>
      </c>
      <c r="Y78" s="20">
        <f>VLOOKUP($F78,'[1]Camp Master List and Popula (2'!$J$2:$AG$97,13,0)</f>
        <v>166</v>
      </c>
      <c r="Z78" s="1"/>
      <c r="AA78" s="1"/>
      <c r="AB78" s="1"/>
      <c r="AC78" s="1"/>
      <c r="AD78" s="1"/>
      <c r="AE78" s="1"/>
      <c r="AF78" s="1"/>
      <c r="AG78" s="1"/>
      <c r="AH78" s="1"/>
      <c r="AI78" s="1"/>
    </row>
    <row r="79" spans="1:35" s="29" customFormat="1" ht="17.45" customHeight="1" x14ac:dyDescent="0.3">
      <c r="A79" s="1"/>
      <c r="B79" s="21">
        <v>70</v>
      </c>
      <c r="C79" s="15" t="s">
        <v>33</v>
      </c>
      <c r="D79" s="19" t="s">
        <v>197</v>
      </c>
      <c r="E79" s="19" t="s">
        <v>198</v>
      </c>
      <c r="F79" s="19" t="s">
        <v>199</v>
      </c>
      <c r="G79" s="22"/>
      <c r="H79" s="19" t="s">
        <v>200</v>
      </c>
      <c r="I79" s="19">
        <f>VLOOKUP($F79,'[1]Camp Master List and Popula (2'!$J$2:$AG$97,7,0)</f>
        <v>2762</v>
      </c>
      <c r="J79" s="19">
        <f>VLOOKUP($F79,'[1]Camp Master List and Popula (2'!$J$2:$AG$97,8,0)</f>
        <v>14994</v>
      </c>
      <c r="K79" s="19">
        <f>VLOOKUP($F79,'[1]Camp Master List and Popula (2'!$J$2:$AG$97,9,0)</f>
        <v>7412</v>
      </c>
      <c r="L79" s="19">
        <f>VLOOKUP($F79,'[1]Camp Master List and Popula (2'!$J$2:$AG$97,10,0)</f>
        <v>7582</v>
      </c>
      <c r="M79" s="19">
        <f>VLOOKUP($F79,'[1]Camp Master List and Popula (2'!$J$2:$AG$97,15,0)</f>
        <v>5</v>
      </c>
      <c r="N79" s="19">
        <f>VLOOKUP($F79,'[1]Camp Master List and Popula (2'!$J$2:$AG$97,16,0)</f>
        <v>10</v>
      </c>
      <c r="O79" s="19">
        <f>VLOOKUP($F79,'[1]Camp Master List and Popula (2'!$J$2:$AG$97,17,0)</f>
        <v>0</v>
      </c>
      <c r="P79" s="19">
        <f>VLOOKUP($F79,'[1]Camp Master List and Popula (2'!$J$2:$AG$97,18,0)</f>
        <v>0</v>
      </c>
      <c r="Q79" s="19">
        <f>VLOOKUP($F79,'[1]Camp Master List and Popula (2'!$J$2:$AG$97,19,0)</f>
        <v>8</v>
      </c>
      <c r="R79" s="19">
        <f>VLOOKUP($F79,'[1]Camp Master List and Popula (2'!$J$2:$AG$97,20,0)</f>
        <v>26</v>
      </c>
      <c r="S79" s="19">
        <f>VLOOKUP($F79,'[1]Camp Master List and Popula (2'!$J$2:$AG$97,21,0)</f>
        <v>3003</v>
      </c>
      <c r="T79" s="19">
        <f>VLOOKUP($F79,'[1]Camp Master List and Popula (2'!$J$2:$AG$97,22,0)</f>
        <v>0</v>
      </c>
      <c r="U79" s="19">
        <f>VLOOKUP($F79,'[1]Camp Master List and Popula (2'!$J$2:$AG$97,23,0)</f>
        <v>0</v>
      </c>
      <c r="V79" s="20">
        <f>VLOOKUP($F79,'[1]Camp Master List and Popula (2'!$J$2:$AG$97,24,0)</f>
        <v>0</v>
      </c>
      <c r="W79" s="19">
        <f>VLOOKUP($F79,'[1]Camp Master List and Popula (2'!$J$2:$AG$97,11,0)</f>
        <v>6857</v>
      </c>
      <c r="X79" s="19">
        <f>VLOOKUP($F79,'[1]Camp Master List and Popula (2'!$J$2:$AG$97,12,0)</f>
        <v>7499</v>
      </c>
      <c r="Y79" s="20">
        <f>VLOOKUP($F79,'[1]Camp Master List and Popula (2'!$J$2:$AG$97,13,0)</f>
        <v>638</v>
      </c>
      <c r="Z79" s="1"/>
      <c r="AA79" s="1"/>
      <c r="AB79" s="1"/>
      <c r="AC79" s="1"/>
      <c r="AD79" s="1"/>
      <c r="AE79" s="1"/>
      <c r="AF79" s="1"/>
      <c r="AG79" s="1"/>
      <c r="AH79" s="1"/>
      <c r="AI79" s="1"/>
    </row>
    <row r="80" spans="1:35" s="29" customFormat="1" ht="17.45" customHeight="1" x14ac:dyDescent="0.3">
      <c r="A80" s="1"/>
      <c r="B80" s="21">
        <v>71</v>
      </c>
      <c r="C80" s="15" t="s">
        <v>33</v>
      </c>
      <c r="D80" s="19" t="s">
        <v>197</v>
      </c>
      <c r="E80" s="19" t="s">
        <v>198</v>
      </c>
      <c r="F80" s="19" t="s">
        <v>201</v>
      </c>
      <c r="G80" s="22"/>
      <c r="H80" s="19" t="s">
        <v>202</v>
      </c>
      <c r="I80" s="19">
        <f>VLOOKUP($F80,'[1]Camp Master List and Popula (2'!$J$2:$AG$97,7,0)</f>
        <v>78</v>
      </c>
      <c r="J80" s="19">
        <f>VLOOKUP($F80,'[1]Camp Master List and Popula (2'!$J$2:$AG$97,8,0)</f>
        <v>444</v>
      </c>
      <c r="K80" s="19">
        <f>VLOOKUP($F80,'[1]Camp Master List and Popula (2'!$J$2:$AG$97,9,0)</f>
        <v>213</v>
      </c>
      <c r="L80" s="19">
        <f>VLOOKUP($F80,'[1]Camp Master List and Popula (2'!$J$2:$AG$97,10,0)</f>
        <v>231</v>
      </c>
      <c r="M80" s="19">
        <f>VLOOKUP($F80,'[1]Camp Master List and Popula (2'!$J$2:$AG$97,15,0)</f>
        <v>0</v>
      </c>
      <c r="N80" s="19">
        <f>VLOOKUP($F80,'[1]Camp Master List and Popula (2'!$J$2:$AG$97,16,0)</f>
        <v>0</v>
      </c>
      <c r="O80" s="19">
        <f>VLOOKUP($F80,'[1]Camp Master List and Popula (2'!$J$2:$AG$97,17,0)</f>
        <v>0</v>
      </c>
      <c r="P80" s="19">
        <f>VLOOKUP($F80,'[1]Camp Master List and Popula (2'!$J$2:$AG$97,18,0)</f>
        <v>0</v>
      </c>
      <c r="Q80" s="19">
        <f>VLOOKUP($F80,'[1]Camp Master List and Popula (2'!$J$2:$AG$97,19,0)</f>
        <v>0</v>
      </c>
      <c r="R80" s="19">
        <f>VLOOKUP($F80,'[1]Camp Master List and Popula (2'!$J$2:$AG$97,20,0)</f>
        <v>0</v>
      </c>
      <c r="S80" s="19">
        <f>VLOOKUP($F80,'[1]Camp Master List and Popula (2'!$J$2:$AG$97,21,0)</f>
        <v>112</v>
      </c>
      <c r="T80" s="19">
        <f>VLOOKUP($F80,'[1]Camp Master List and Popula (2'!$J$2:$AG$97,22,0)</f>
        <v>1084</v>
      </c>
      <c r="U80" s="19">
        <f>VLOOKUP($F80,'[1]Camp Master List and Popula (2'!$J$2:$AG$97,23,0)</f>
        <v>1196</v>
      </c>
      <c r="V80" s="20">
        <f>VLOOKUP($F80,'[1]Camp Master List and Popula (2'!$J$2:$AG$97,24,0)</f>
        <v>0</v>
      </c>
      <c r="W80" s="19">
        <f>VLOOKUP($F80,'[1]Camp Master List and Popula (2'!$J$2:$AG$97,11,0)</f>
        <v>280</v>
      </c>
      <c r="X80" s="19">
        <f>VLOOKUP($F80,'[1]Camp Master List and Popula (2'!$J$2:$AG$97,12,0)</f>
        <v>153</v>
      </c>
      <c r="Y80" s="20">
        <f>VLOOKUP($F80,'[1]Camp Master List and Popula (2'!$J$2:$AG$97,13,0)</f>
        <v>11</v>
      </c>
      <c r="Z80" s="1"/>
      <c r="AA80" s="1"/>
      <c r="AB80" s="1"/>
      <c r="AC80" s="1"/>
      <c r="AD80" s="1"/>
      <c r="AE80" s="1"/>
      <c r="AF80" s="1"/>
      <c r="AG80" s="1"/>
      <c r="AH80" s="1"/>
      <c r="AI80" s="1"/>
    </row>
    <row r="81" spans="1:35" s="29" customFormat="1" ht="17.45" customHeight="1" x14ac:dyDescent="0.3">
      <c r="A81" s="1"/>
      <c r="B81" s="21">
        <v>72</v>
      </c>
      <c r="C81" s="15" t="s">
        <v>33</v>
      </c>
      <c r="D81" s="19" t="s">
        <v>197</v>
      </c>
      <c r="E81" s="19" t="s">
        <v>203</v>
      </c>
      <c r="F81" s="19" t="s">
        <v>204</v>
      </c>
      <c r="G81" s="22"/>
      <c r="H81" s="19" t="s">
        <v>205</v>
      </c>
      <c r="I81" s="19">
        <f>VLOOKUP($F81,'[1]Camp Master List and Popula (2'!$J$2:$AG$97,7,0)</f>
        <v>2222</v>
      </c>
      <c r="J81" s="19">
        <f>VLOOKUP($F81,'[1]Camp Master List and Popula (2'!$J$2:$AG$97,8,0)</f>
        <v>11977</v>
      </c>
      <c r="K81" s="19">
        <f>VLOOKUP($F81,'[1]Camp Master List and Popula (2'!$J$2:$AG$97,9,0)</f>
        <v>6386</v>
      </c>
      <c r="L81" s="19">
        <f>VLOOKUP($F81,'[1]Camp Master List and Popula (2'!$J$2:$AG$97,10,0)</f>
        <v>5591</v>
      </c>
      <c r="M81" s="19">
        <f>VLOOKUP($F81,'[1]Camp Master List and Popula (2'!$J$2:$AG$97,15,0)</f>
        <v>3</v>
      </c>
      <c r="N81" s="19">
        <f>VLOOKUP($F81,'[1]Camp Master List and Popula (2'!$J$2:$AG$97,16,0)</f>
        <v>19</v>
      </c>
      <c r="O81" s="19">
        <f>VLOOKUP($F81,'[1]Camp Master List and Popula (2'!$J$2:$AG$97,17,0)</f>
        <v>3</v>
      </c>
      <c r="P81" s="19">
        <f>VLOOKUP($F81,'[1]Camp Master List and Popula (2'!$J$2:$AG$97,18,0)</f>
        <v>19</v>
      </c>
      <c r="Q81" s="19">
        <f>VLOOKUP($F81,'[1]Camp Master List and Popula (2'!$J$2:$AG$97,19,0)</f>
        <v>210</v>
      </c>
      <c r="R81" s="19">
        <f>VLOOKUP($F81,'[1]Camp Master List and Popula (2'!$J$2:$AG$97,20,0)</f>
        <v>1049</v>
      </c>
      <c r="S81" s="19">
        <f>VLOOKUP($F81,'[1]Camp Master List and Popula (2'!$J$2:$AG$97,21,0)</f>
        <v>2860</v>
      </c>
      <c r="T81" s="19">
        <f>VLOOKUP($F81,'[1]Camp Master List and Popula (2'!$J$2:$AG$97,22,0)</f>
        <v>7500</v>
      </c>
      <c r="U81" s="19">
        <f>VLOOKUP($F81,'[1]Camp Master List and Popula (2'!$J$2:$AG$97,23,0)</f>
        <v>2860</v>
      </c>
      <c r="V81" s="20">
        <f>VLOOKUP($F81,'[1]Camp Master List and Popula (2'!$J$2:$AG$97,24,0)</f>
        <v>0</v>
      </c>
      <c r="W81" s="19">
        <f>VLOOKUP($F81,'[1]Camp Master List and Popula (2'!$J$2:$AG$97,11,0)</f>
        <v>6553</v>
      </c>
      <c r="X81" s="19">
        <f>VLOOKUP($F81,'[1]Camp Master List and Popula (2'!$J$2:$AG$97,12,0)</f>
        <v>4965</v>
      </c>
      <c r="Y81" s="20">
        <f>VLOOKUP($F81,'[1]Camp Master List and Popula (2'!$J$2:$AG$97,13,0)</f>
        <v>459</v>
      </c>
      <c r="Z81" s="1"/>
      <c r="AA81" s="1"/>
      <c r="AB81" s="1"/>
      <c r="AC81" s="1"/>
      <c r="AD81" s="1"/>
      <c r="AE81" s="1"/>
      <c r="AF81" s="1"/>
      <c r="AG81" s="1"/>
      <c r="AH81" s="1"/>
      <c r="AI81" s="1"/>
    </row>
    <row r="82" spans="1:35" s="29" customFormat="1" ht="17.45" customHeight="1" x14ac:dyDescent="0.3">
      <c r="A82" s="1"/>
      <c r="B82" s="21">
        <v>73</v>
      </c>
      <c r="C82" s="15" t="s">
        <v>33</v>
      </c>
      <c r="D82" s="19" t="s">
        <v>197</v>
      </c>
      <c r="E82" s="19" t="s">
        <v>203</v>
      </c>
      <c r="F82" s="19" t="s">
        <v>206</v>
      </c>
      <c r="G82" s="22"/>
      <c r="H82" s="19" t="s">
        <v>207</v>
      </c>
      <c r="I82" s="19">
        <f>VLOOKUP($F82,'[1]Camp Master List and Popula (2'!$J$2:$AG$97,7,0)</f>
        <v>3837</v>
      </c>
      <c r="J82" s="19">
        <f>VLOOKUP($F82,'[1]Camp Master List and Popula (2'!$J$2:$AG$97,8,0)</f>
        <v>18876</v>
      </c>
      <c r="K82" s="19">
        <f>VLOOKUP($F82,'[1]Camp Master List and Popula (2'!$J$2:$AG$97,9,0)</f>
        <v>10336</v>
      </c>
      <c r="L82" s="19">
        <f>VLOOKUP($F82,'[1]Camp Master List and Popula (2'!$J$2:$AG$97,10,0)</f>
        <v>8540</v>
      </c>
      <c r="M82" s="19">
        <f>VLOOKUP($F82,'[1]Camp Master List and Popula (2'!$J$2:$AG$97,15,0)</f>
        <v>17</v>
      </c>
      <c r="N82" s="19">
        <f>VLOOKUP($F82,'[1]Camp Master List and Popula (2'!$J$2:$AG$97,16,0)</f>
        <v>67</v>
      </c>
      <c r="O82" s="19">
        <f>VLOOKUP($F82,'[1]Camp Master List and Popula (2'!$J$2:$AG$97,17,0)</f>
        <v>14</v>
      </c>
      <c r="P82" s="19">
        <f>VLOOKUP($F82,'[1]Camp Master List and Popula (2'!$J$2:$AG$97,18,0)</f>
        <v>54</v>
      </c>
      <c r="Q82" s="19">
        <f>VLOOKUP($F82,'[1]Camp Master List and Popula (2'!$J$2:$AG$97,19,0)</f>
        <v>337</v>
      </c>
      <c r="R82" s="19">
        <f>VLOOKUP($F82,'[1]Camp Master List and Popula (2'!$J$2:$AG$97,20,0)</f>
        <v>1785</v>
      </c>
      <c r="S82" s="19">
        <f>VLOOKUP($F82,'[1]Camp Master List and Popula (2'!$J$2:$AG$97,21,0)</f>
        <v>3970</v>
      </c>
      <c r="T82" s="19">
        <f>VLOOKUP($F82,'[1]Camp Master List and Popula (2'!$J$2:$AG$97,22,0)</f>
        <v>686</v>
      </c>
      <c r="U82" s="19">
        <f>VLOOKUP($F82,'[1]Camp Master List and Popula (2'!$J$2:$AG$97,23,0)</f>
        <v>0</v>
      </c>
      <c r="V82" s="20">
        <f>VLOOKUP($F82,'[1]Camp Master List and Popula (2'!$J$2:$AG$97,24,0)</f>
        <v>0</v>
      </c>
      <c r="W82" s="19">
        <f>VLOOKUP($F82,'[1]Camp Master List and Popula (2'!$J$2:$AG$97,11,0)</f>
        <v>11896</v>
      </c>
      <c r="X82" s="19">
        <f>VLOOKUP($F82,'[1]Camp Master List and Popula (2'!$J$2:$AG$97,12,0)</f>
        <v>6485</v>
      </c>
      <c r="Y82" s="20">
        <f>VLOOKUP($F82,'[1]Camp Master List and Popula (2'!$J$2:$AG$97,13,0)</f>
        <v>495</v>
      </c>
      <c r="Z82" s="1"/>
      <c r="AA82" s="1"/>
      <c r="AB82" s="1"/>
      <c r="AC82" s="1"/>
      <c r="AD82" s="1"/>
      <c r="AE82" s="1"/>
      <c r="AF82" s="1"/>
      <c r="AG82" s="1"/>
      <c r="AH82" s="1"/>
      <c r="AI82" s="1"/>
    </row>
    <row r="83" spans="1:35" s="29" customFormat="1" ht="17.45" customHeight="1" x14ac:dyDescent="0.3">
      <c r="A83" s="1"/>
      <c r="B83" s="21">
        <v>74</v>
      </c>
      <c r="C83" s="15" t="s">
        <v>33</v>
      </c>
      <c r="D83" s="19" t="s">
        <v>197</v>
      </c>
      <c r="E83" s="19" t="s">
        <v>208</v>
      </c>
      <c r="F83" s="19" t="s">
        <v>209</v>
      </c>
      <c r="G83" s="22"/>
      <c r="H83" s="19" t="s">
        <v>210</v>
      </c>
      <c r="I83" s="19">
        <f>VLOOKUP($F83,'[1]Camp Master List and Popula (2'!$J$2:$AG$97,7,0)</f>
        <v>914</v>
      </c>
      <c r="J83" s="19">
        <f>VLOOKUP($F83,'[1]Camp Master List and Popula (2'!$J$2:$AG$97,8,0)</f>
        <v>4381</v>
      </c>
      <c r="K83" s="19">
        <f>VLOOKUP($F83,'[1]Camp Master List and Popula (2'!$J$2:$AG$97,9,0)</f>
        <v>2407</v>
      </c>
      <c r="L83" s="19">
        <f>VLOOKUP($F83,'[1]Camp Master List and Popula (2'!$J$2:$AG$97,10,0)</f>
        <v>1974</v>
      </c>
      <c r="M83" s="19">
        <f>VLOOKUP($F83,'[1]Camp Master List and Popula (2'!$J$2:$AG$97,15,0)</f>
        <v>39</v>
      </c>
      <c r="N83" s="19">
        <f>VLOOKUP($F83,'[1]Camp Master List and Popula (2'!$J$2:$AG$97,16,0)</f>
        <v>195</v>
      </c>
      <c r="O83" s="19">
        <f>VLOOKUP($F83,'[1]Camp Master List and Popula (2'!$J$2:$AG$97,17,0)</f>
        <v>19</v>
      </c>
      <c r="P83" s="19">
        <f>VLOOKUP($F83,'[1]Camp Master List and Popula (2'!$J$2:$AG$97,18,0)</f>
        <v>93</v>
      </c>
      <c r="Q83" s="19">
        <f>VLOOKUP($F83,'[1]Camp Master List and Popula (2'!$J$2:$AG$97,19,0)</f>
        <v>41</v>
      </c>
      <c r="R83" s="19">
        <f>VLOOKUP($F83,'[1]Camp Master List and Popula (2'!$J$2:$AG$97,20,0)</f>
        <v>182</v>
      </c>
      <c r="S83" s="19">
        <f>VLOOKUP($F83,'[1]Camp Master List and Popula (2'!$J$2:$AG$97,21,0)</f>
        <v>1195</v>
      </c>
      <c r="T83" s="19">
        <f>VLOOKUP($F83,'[1]Camp Master List and Popula (2'!$J$2:$AG$97,22,0)</f>
        <v>0</v>
      </c>
      <c r="U83" s="19">
        <f>VLOOKUP($F83,'[1]Camp Master List and Popula (2'!$J$2:$AG$97,23,0)</f>
        <v>0</v>
      </c>
      <c r="V83" s="20">
        <f>VLOOKUP($F83,'[1]Camp Master List and Popula (2'!$J$2:$AG$97,24,0)</f>
        <v>0</v>
      </c>
      <c r="W83" s="19">
        <f>VLOOKUP($F83,'[1]Camp Master List and Popula (2'!$J$2:$AG$97,11,0)</f>
        <v>2869</v>
      </c>
      <c r="X83" s="19">
        <f>VLOOKUP($F83,'[1]Camp Master List and Popula (2'!$J$2:$AG$97,12,0)</f>
        <v>1423</v>
      </c>
      <c r="Y83" s="20">
        <f>VLOOKUP($F83,'[1]Camp Master List and Popula (2'!$J$2:$AG$97,13,0)</f>
        <v>89</v>
      </c>
      <c r="Z83" s="1"/>
      <c r="AA83" s="1"/>
      <c r="AB83" s="1"/>
      <c r="AC83" s="1"/>
      <c r="AD83" s="1"/>
      <c r="AE83" s="1"/>
      <c r="AF83" s="1"/>
      <c r="AG83" s="1"/>
      <c r="AH83" s="1"/>
      <c r="AI83" s="1"/>
    </row>
    <row r="84" spans="1:35" s="29" customFormat="1" ht="17.45" customHeight="1" x14ac:dyDescent="0.3">
      <c r="A84" s="1"/>
      <c r="B84" s="21">
        <v>75</v>
      </c>
      <c r="C84" s="15" t="s">
        <v>33</v>
      </c>
      <c r="D84" s="19" t="s">
        <v>197</v>
      </c>
      <c r="E84" s="19" t="s">
        <v>208</v>
      </c>
      <c r="F84" s="19" t="s">
        <v>211</v>
      </c>
      <c r="G84" s="22"/>
      <c r="H84" s="19" t="s">
        <v>212</v>
      </c>
      <c r="I84" s="19">
        <f>VLOOKUP($F84,'[1]Camp Master List and Popula (2'!$J$2:$AG$97,7,0)</f>
        <v>1205</v>
      </c>
      <c r="J84" s="19">
        <f>VLOOKUP($F84,'[1]Camp Master List and Popula (2'!$J$2:$AG$97,8,0)</f>
        <v>5606</v>
      </c>
      <c r="K84" s="19">
        <f>VLOOKUP($F84,'[1]Camp Master List and Popula (2'!$J$2:$AG$97,9,0)</f>
        <v>3060</v>
      </c>
      <c r="L84" s="19">
        <f>VLOOKUP($F84,'[1]Camp Master List and Popula (2'!$J$2:$AG$97,10,0)</f>
        <v>2546</v>
      </c>
      <c r="M84" s="19">
        <f>VLOOKUP($F84,'[1]Camp Master List and Popula (2'!$J$2:$AG$97,15,0)</f>
        <v>38</v>
      </c>
      <c r="N84" s="19">
        <f>VLOOKUP($F84,'[1]Camp Master List and Popula (2'!$J$2:$AG$97,16,0)</f>
        <v>174</v>
      </c>
      <c r="O84" s="19">
        <f>VLOOKUP($F84,'[1]Camp Master List and Popula (2'!$J$2:$AG$97,17,0)</f>
        <v>9</v>
      </c>
      <c r="P84" s="19">
        <f>VLOOKUP($F84,'[1]Camp Master List and Popula (2'!$J$2:$AG$97,18,0)</f>
        <v>36</v>
      </c>
      <c r="Q84" s="19">
        <f>VLOOKUP($F84,'[1]Camp Master List and Popula (2'!$J$2:$AG$97,19,0)</f>
        <v>48</v>
      </c>
      <c r="R84" s="19">
        <f>VLOOKUP($F84,'[1]Camp Master List and Popula (2'!$J$2:$AG$97,20,0)</f>
        <v>216</v>
      </c>
      <c r="S84" s="19">
        <f>VLOOKUP($F84,'[1]Camp Master List and Popula (2'!$J$2:$AG$97,21,0)</f>
        <v>1525</v>
      </c>
      <c r="T84" s="19">
        <f>VLOOKUP($F84,'[1]Camp Master List and Popula (2'!$J$2:$AG$97,22,0)</f>
        <v>0</v>
      </c>
      <c r="U84" s="19">
        <f>VLOOKUP($F84,'[1]Camp Master List and Popula (2'!$J$2:$AG$97,23,0)</f>
        <v>0</v>
      </c>
      <c r="V84" s="20">
        <f>VLOOKUP($F84,'[1]Camp Master List and Popula (2'!$J$2:$AG$97,24,0)</f>
        <v>0</v>
      </c>
      <c r="W84" s="19">
        <f>VLOOKUP($F84,'[1]Camp Master List and Popula (2'!$J$2:$AG$97,11,0)</f>
        <v>3346</v>
      </c>
      <c r="X84" s="19">
        <f>VLOOKUP($F84,'[1]Camp Master List and Popula (2'!$J$2:$AG$97,12,0)</f>
        <v>2098</v>
      </c>
      <c r="Y84" s="20">
        <f>VLOOKUP($F84,'[1]Camp Master List and Popula (2'!$J$2:$AG$97,13,0)</f>
        <v>162</v>
      </c>
      <c r="Z84" s="1"/>
      <c r="AA84" s="1"/>
      <c r="AB84" s="1"/>
      <c r="AC84" s="1"/>
      <c r="AD84" s="1"/>
      <c r="AE84" s="1"/>
      <c r="AF84" s="1"/>
      <c r="AG84" s="1"/>
      <c r="AH84" s="1"/>
      <c r="AI84" s="1"/>
    </row>
    <row r="85" spans="1:35" s="29" customFormat="1" ht="17.45" customHeight="1" x14ac:dyDescent="0.3">
      <c r="A85" s="1"/>
      <c r="B85" s="21">
        <v>76</v>
      </c>
      <c r="C85" s="15" t="s">
        <v>33</v>
      </c>
      <c r="D85" s="19" t="s">
        <v>197</v>
      </c>
      <c r="E85" s="19" t="s">
        <v>208</v>
      </c>
      <c r="F85" s="19" t="s">
        <v>213</v>
      </c>
      <c r="G85" s="22"/>
      <c r="H85" s="19" t="s">
        <v>214</v>
      </c>
      <c r="I85" s="19">
        <f>VLOOKUP($F85,'[1]Camp Master List and Popula (2'!$J$2:$AG$97,7,0)</f>
        <v>1276</v>
      </c>
      <c r="J85" s="19">
        <f>VLOOKUP($F85,'[1]Camp Master List and Popula (2'!$J$2:$AG$97,8,0)</f>
        <v>6659</v>
      </c>
      <c r="K85" s="19">
        <f>VLOOKUP($F85,'[1]Camp Master List and Popula (2'!$J$2:$AG$97,9,0)</f>
        <v>3530</v>
      </c>
      <c r="L85" s="19">
        <f>VLOOKUP($F85,'[1]Camp Master List and Popula (2'!$J$2:$AG$97,10,0)</f>
        <v>3129</v>
      </c>
      <c r="M85" s="19">
        <f>VLOOKUP($F85,'[1]Camp Master List and Popula (2'!$J$2:$AG$97,15,0)</f>
        <v>23</v>
      </c>
      <c r="N85" s="19">
        <f>VLOOKUP($F85,'[1]Camp Master List and Popula (2'!$J$2:$AG$97,16,0)</f>
        <v>105</v>
      </c>
      <c r="O85" s="19">
        <f>VLOOKUP($F85,'[1]Camp Master List and Popula (2'!$J$2:$AG$97,17,0)</f>
        <v>6</v>
      </c>
      <c r="P85" s="19">
        <f>VLOOKUP($F85,'[1]Camp Master List and Popula (2'!$J$2:$AG$97,18,0)</f>
        <v>31</v>
      </c>
      <c r="Q85" s="19">
        <f>VLOOKUP($F85,'[1]Camp Master List and Popula (2'!$J$2:$AG$97,19,0)</f>
        <v>23</v>
      </c>
      <c r="R85" s="19">
        <f>VLOOKUP($F85,'[1]Camp Master List and Popula (2'!$J$2:$AG$97,20,0)</f>
        <v>121</v>
      </c>
      <c r="S85" s="19">
        <f>VLOOKUP($F85,'[1]Camp Master List and Popula (2'!$J$2:$AG$97,21,0)</f>
        <v>1758</v>
      </c>
      <c r="T85" s="19">
        <f>VLOOKUP($F85,'[1]Camp Master List and Popula (2'!$J$2:$AG$97,22,0)</f>
        <v>0</v>
      </c>
      <c r="U85" s="19">
        <f>VLOOKUP($F85,'[1]Camp Master List and Popula (2'!$J$2:$AG$97,23,0)</f>
        <v>0</v>
      </c>
      <c r="V85" s="20">
        <f>VLOOKUP($F85,'[1]Camp Master List and Popula (2'!$J$2:$AG$97,24,0)</f>
        <v>0</v>
      </c>
      <c r="W85" s="19">
        <f>VLOOKUP($F85,'[1]Camp Master List and Popula (2'!$J$2:$AG$97,11,0)</f>
        <v>3996</v>
      </c>
      <c r="X85" s="19">
        <f>VLOOKUP($F85,'[1]Camp Master List and Popula (2'!$J$2:$AG$97,12,0)</f>
        <v>2489</v>
      </c>
      <c r="Y85" s="20">
        <f>VLOOKUP($F85,'[1]Camp Master List and Popula (2'!$J$2:$AG$97,13,0)</f>
        <v>174</v>
      </c>
      <c r="Z85" s="1"/>
      <c r="AA85" s="1"/>
      <c r="AB85" s="1"/>
      <c r="AC85" s="1"/>
      <c r="AD85" s="1"/>
      <c r="AE85" s="1"/>
      <c r="AF85" s="1"/>
      <c r="AG85" s="1"/>
      <c r="AH85" s="1"/>
      <c r="AI85" s="1"/>
    </row>
    <row r="86" spans="1:35" s="29" customFormat="1" ht="17.45" customHeight="1" x14ac:dyDescent="0.3">
      <c r="A86" s="1"/>
      <c r="B86" s="21">
        <v>77</v>
      </c>
      <c r="C86" s="15" t="s">
        <v>33</v>
      </c>
      <c r="D86" s="19" t="s">
        <v>197</v>
      </c>
      <c r="E86" s="19" t="s">
        <v>198</v>
      </c>
      <c r="F86" s="19" t="s">
        <v>215</v>
      </c>
      <c r="G86" s="22"/>
      <c r="H86" s="19" t="s">
        <v>216</v>
      </c>
      <c r="I86" s="19">
        <f>VLOOKUP($F86,'[1]Camp Master List and Popula (2'!$J$2:$AG$97,7,0)</f>
        <v>1741</v>
      </c>
      <c r="J86" s="19">
        <f>VLOOKUP($F86,'[1]Camp Master List and Popula (2'!$J$2:$AG$97,8,0)</f>
        <v>8887</v>
      </c>
      <c r="K86" s="19">
        <f>VLOOKUP($F86,'[1]Camp Master List and Popula (2'!$J$2:$AG$97,9,0)</f>
        <v>4615</v>
      </c>
      <c r="L86" s="19">
        <f>VLOOKUP($F86,'[1]Camp Master List and Popula (2'!$J$2:$AG$97,10,0)</f>
        <v>4272</v>
      </c>
      <c r="M86" s="19">
        <f>VLOOKUP($F86,'[1]Camp Master List and Popula (2'!$J$2:$AG$97,15,0)</f>
        <v>0</v>
      </c>
      <c r="N86" s="19">
        <f>VLOOKUP($F86,'[1]Camp Master List and Popula (2'!$J$2:$AG$97,16,0)</f>
        <v>0</v>
      </c>
      <c r="O86" s="19">
        <f>VLOOKUP($F86,'[1]Camp Master List and Popula (2'!$J$2:$AG$97,17,0)</f>
        <v>0</v>
      </c>
      <c r="P86" s="19">
        <f>VLOOKUP($F86,'[1]Camp Master List and Popula (2'!$J$2:$AG$97,18,0)</f>
        <v>0</v>
      </c>
      <c r="Q86" s="19">
        <f>VLOOKUP($F86,'[1]Camp Master List and Popula (2'!$J$2:$AG$97,19,0)</f>
        <v>5</v>
      </c>
      <c r="R86" s="19">
        <f>VLOOKUP($F86,'[1]Camp Master List and Popula (2'!$J$2:$AG$97,20,0)</f>
        <v>30</v>
      </c>
      <c r="S86" s="19">
        <f>VLOOKUP($F86,'[1]Camp Master List and Popula (2'!$J$2:$AG$97,21,0)</f>
        <v>1832</v>
      </c>
      <c r="T86" s="19">
        <f>VLOOKUP($F86,'[1]Camp Master List and Popula (2'!$J$2:$AG$97,22,0)</f>
        <v>157</v>
      </c>
      <c r="U86" s="19">
        <f>VLOOKUP($F86,'[1]Camp Master List and Popula (2'!$J$2:$AG$97,23,0)</f>
        <v>0</v>
      </c>
      <c r="V86" s="20">
        <f>VLOOKUP($F86,'[1]Camp Master List and Popula (2'!$J$2:$AG$97,24,0)</f>
        <v>1</v>
      </c>
      <c r="W86" s="19">
        <f>VLOOKUP($F86,'[1]Camp Master List and Popula (2'!$J$2:$AG$97,11,0)</f>
        <v>4006</v>
      </c>
      <c r="X86" s="19">
        <f>VLOOKUP($F86,'[1]Camp Master List and Popula (2'!$J$2:$AG$97,12,0)</f>
        <v>4477</v>
      </c>
      <c r="Y86" s="20">
        <f>VLOOKUP($F86,'[1]Camp Master List and Popula (2'!$J$2:$AG$97,13,0)</f>
        <v>404</v>
      </c>
      <c r="Z86" s="1"/>
      <c r="AA86" s="1"/>
      <c r="AB86" s="1"/>
      <c r="AC86" s="1"/>
      <c r="AD86" s="1"/>
      <c r="AE86" s="1"/>
      <c r="AF86" s="1"/>
      <c r="AG86" s="1"/>
      <c r="AH86" s="1"/>
      <c r="AI86" s="1"/>
    </row>
    <row r="87" spans="1:35" s="29" customFormat="1" ht="17.45" customHeight="1" x14ac:dyDescent="0.3">
      <c r="A87" s="1"/>
      <c r="B87" s="21">
        <v>78</v>
      </c>
      <c r="C87" s="15" t="s">
        <v>33</v>
      </c>
      <c r="D87" s="19" t="s">
        <v>197</v>
      </c>
      <c r="E87" s="19" t="s">
        <v>203</v>
      </c>
      <c r="F87" s="19" t="s">
        <v>217</v>
      </c>
      <c r="G87" s="22"/>
      <c r="H87" s="19" t="s">
        <v>218</v>
      </c>
      <c r="I87" s="19">
        <f>VLOOKUP($F87,'[1]Camp Master List and Popula (2'!$J$2:$AG$97,7,0)</f>
        <v>5786</v>
      </c>
      <c r="J87" s="19">
        <f>VLOOKUP($F87,'[1]Camp Master List and Popula (2'!$J$2:$AG$97,8,0)</f>
        <v>28983</v>
      </c>
      <c r="K87" s="19">
        <f>VLOOKUP($F87,'[1]Camp Master List and Popula (2'!$J$2:$AG$97,9,0)</f>
        <v>15939</v>
      </c>
      <c r="L87" s="19">
        <f>VLOOKUP($F87,'[1]Camp Master List and Popula (2'!$J$2:$AG$97,10,0)</f>
        <v>13044</v>
      </c>
      <c r="M87" s="19">
        <f>VLOOKUP($F87,'[1]Camp Master List and Popula (2'!$J$2:$AG$97,15,0)</f>
        <v>82</v>
      </c>
      <c r="N87" s="19">
        <f>VLOOKUP($F87,'[1]Camp Master List and Popula (2'!$J$2:$AG$97,16,0)</f>
        <v>316</v>
      </c>
      <c r="O87" s="19">
        <f>VLOOKUP($F87,'[1]Camp Master List and Popula (2'!$J$2:$AG$97,17,0)</f>
        <v>1</v>
      </c>
      <c r="P87" s="19">
        <f>VLOOKUP($F87,'[1]Camp Master List and Popula (2'!$J$2:$AG$97,18,0)</f>
        <v>3</v>
      </c>
      <c r="Q87" s="19">
        <f>VLOOKUP($F87,'[1]Camp Master List and Popula (2'!$J$2:$AG$97,19,0)</f>
        <v>563</v>
      </c>
      <c r="R87" s="19">
        <f>VLOOKUP($F87,'[1]Camp Master List and Popula (2'!$J$2:$AG$97,20,0)</f>
        <v>2727</v>
      </c>
      <c r="S87" s="19">
        <f>VLOOKUP($F87,'[1]Camp Master List and Popula (2'!$J$2:$AG$97,21,0)</f>
        <v>7787</v>
      </c>
      <c r="T87" s="19">
        <f>VLOOKUP($F87,'[1]Camp Master List and Popula (2'!$J$2:$AG$97,22,0)</f>
        <v>894</v>
      </c>
      <c r="U87" s="19">
        <f>VLOOKUP($F87,'[1]Camp Master List and Popula (2'!$J$2:$AG$97,23,0)</f>
        <v>1319</v>
      </c>
      <c r="V87" s="20">
        <f>VLOOKUP($F87,'[1]Camp Master List and Popula (2'!$J$2:$AG$97,24,0)</f>
        <v>0</v>
      </c>
      <c r="W87" s="19">
        <f>VLOOKUP($F87,'[1]Camp Master List and Popula (2'!$J$2:$AG$97,11,0)</f>
        <v>17701</v>
      </c>
      <c r="X87" s="19">
        <f>VLOOKUP($F87,'[1]Camp Master List and Popula (2'!$J$2:$AG$97,12,0)</f>
        <v>10668</v>
      </c>
      <c r="Y87" s="20">
        <f>VLOOKUP($F87,'[1]Camp Master List and Popula (2'!$J$2:$AG$97,13,0)</f>
        <v>614</v>
      </c>
      <c r="Z87" s="1"/>
      <c r="AA87" s="1"/>
      <c r="AB87" s="1"/>
      <c r="AC87" s="1"/>
      <c r="AD87" s="1"/>
      <c r="AE87" s="1"/>
      <c r="AF87" s="1"/>
      <c r="AG87" s="1"/>
      <c r="AH87" s="1"/>
      <c r="AI87" s="1"/>
    </row>
    <row r="88" spans="1:35" s="29" customFormat="1" ht="17.45" customHeight="1" x14ac:dyDescent="0.3">
      <c r="A88" s="1"/>
      <c r="B88" s="21">
        <v>79</v>
      </c>
      <c r="C88" s="15" t="s">
        <v>33</v>
      </c>
      <c r="D88" s="19" t="s">
        <v>197</v>
      </c>
      <c r="E88" s="19" t="s">
        <v>203</v>
      </c>
      <c r="F88" s="19" t="s">
        <v>219</v>
      </c>
      <c r="G88" s="22"/>
      <c r="H88" s="19" t="s">
        <v>220</v>
      </c>
      <c r="I88" s="19" t="s">
        <v>221</v>
      </c>
      <c r="J88" s="19" t="s">
        <v>221</v>
      </c>
      <c r="K88" s="19" t="s">
        <v>221</v>
      </c>
      <c r="L88" s="19" t="s">
        <v>221</v>
      </c>
      <c r="M88" s="19" t="s">
        <v>221</v>
      </c>
      <c r="N88" s="19" t="s">
        <v>221</v>
      </c>
      <c r="O88" s="19" t="s">
        <v>221</v>
      </c>
      <c r="P88" s="19" t="s">
        <v>221</v>
      </c>
      <c r="Q88" s="19" t="s">
        <v>221</v>
      </c>
      <c r="R88" s="19" t="s">
        <v>221</v>
      </c>
      <c r="S88" s="19" t="s">
        <v>221</v>
      </c>
      <c r="T88" s="19" t="s">
        <v>221</v>
      </c>
      <c r="U88" s="19" t="s">
        <v>221</v>
      </c>
      <c r="V88" s="20" t="s">
        <v>221</v>
      </c>
      <c r="W88" s="19" t="s">
        <v>221</v>
      </c>
      <c r="X88" s="19" t="s">
        <v>221</v>
      </c>
      <c r="Y88" s="20" t="s">
        <v>221</v>
      </c>
      <c r="Z88" s="1"/>
      <c r="AA88" s="1"/>
      <c r="AB88" s="1"/>
      <c r="AC88" s="1"/>
      <c r="AD88" s="1"/>
      <c r="AE88" s="1"/>
      <c r="AF88" s="1"/>
      <c r="AG88" s="1"/>
      <c r="AH88" s="1"/>
      <c r="AI88" s="1"/>
    </row>
    <row r="89" spans="1:35" s="29" customFormat="1" ht="17.45" customHeight="1" x14ac:dyDescent="0.3">
      <c r="A89" s="1"/>
      <c r="B89" s="21">
        <v>80</v>
      </c>
      <c r="C89" s="15" t="s">
        <v>33</v>
      </c>
      <c r="D89" s="19" t="s">
        <v>197</v>
      </c>
      <c r="E89" s="19" t="s">
        <v>203</v>
      </c>
      <c r="F89" s="19" t="s">
        <v>222</v>
      </c>
      <c r="G89" s="22"/>
      <c r="H89" s="19" t="s">
        <v>223</v>
      </c>
      <c r="I89" s="19" t="s">
        <v>221</v>
      </c>
      <c r="J89" s="19" t="s">
        <v>221</v>
      </c>
      <c r="K89" s="19" t="s">
        <v>221</v>
      </c>
      <c r="L89" s="19" t="s">
        <v>221</v>
      </c>
      <c r="M89" s="19" t="s">
        <v>221</v>
      </c>
      <c r="N89" s="19" t="s">
        <v>221</v>
      </c>
      <c r="O89" s="19" t="s">
        <v>221</v>
      </c>
      <c r="P89" s="19" t="s">
        <v>221</v>
      </c>
      <c r="Q89" s="19" t="s">
        <v>221</v>
      </c>
      <c r="R89" s="19" t="s">
        <v>221</v>
      </c>
      <c r="S89" s="19" t="s">
        <v>221</v>
      </c>
      <c r="T89" s="19" t="s">
        <v>221</v>
      </c>
      <c r="U89" s="19" t="s">
        <v>221</v>
      </c>
      <c r="V89" s="20" t="s">
        <v>221</v>
      </c>
      <c r="W89" s="19" t="s">
        <v>221</v>
      </c>
      <c r="X89" s="19" t="s">
        <v>221</v>
      </c>
      <c r="Y89" s="20" t="s">
        <v>221</v>
      </c>
      <c r="Z89" s="1"/>
      <c r="AA89" s="1"/>
      <c r="AB89" s="1"/>
      <c r="AC89" s="1"/>
      <c r="AD89" s="1"/>
      <c r="AE89" s="1"/>
      <c r="AF89" s="1"/>
      <c r="AG89" s="1"/>
      <c r="AH89" s="1"/>
      <c r="AI89" s="1"/>
    </row>
    <row r="90" spans="1:35" s="29" customFormat="1" ht="17.45" customHeight="1" x14ac:dyDescent="0.3">
      <c r="A90" s="1"/>
      <c r="B90" s="21">
        <v>81</v>
      </c>
      <c r="C90" s="15" t="s">
        <v>33</v>
      </c>
      <c r="D90" s="19" t="s">
        <v>197</v>
      </c>
      <c r="E90" s="19" t="s">
        <v>203</v>
      </c>
      <c r="F90" s="19" t="s">
        <v>224</v>
      </c>
      <c r="G90" s="22"/>
      <c r="H90" s="19" t="s">
        <v>225</v>
      </c>
      <c r="I90" s="19" t="s">
        <v>221</v>
      </c>
      <c r="J90" s="19" t="s">
        <v>221</v>
      </c>
      <c r="K90" s="19" t="s">
        <v>221</v>
      </c>
      <c r="L90" s="19" t="s">
        <v>221</v>
      </c>
      <c r="M90" s="19" t="s">
        <v>221</v>
      </c>
      <c r="N90" s="19" t="s">
        <v>221</v>
      </c>
      <c r="O90" s="19" t="s">
        <v>221</v>
      </c>
      <c r="P90" s="19" t="s">
        <v>221</v>
      </c>
      <c r="Q90" s="19" t="s">
        <v>221</v>
      </c>
      <c r="R90" s="19" t="s">
        <v>221</v>
      </c>
      <c r="S90" s="19" t="s">
        <v>221</v>
      </c>
      <c r="T90" s="19" t="s">
        <v>221</v>
      </c>
      <c r="U90" s="19" t="s">
        <v>221</v>
      </c>
      <c r="V90" s="20" t="s">
        <v>221</v>
      </c>
      <c r="W90" s="19" t="s">
        <v>221</v>
      </c>
      <c r="X90" s="19" t="s">
        <v>221</v>
      </c>
      <c r="Y90" s="20" t="s">
        <v>221</v>
      </c>
      <c r="Z90" s="1"/>
      <c r="AA90" s="1"/>
      <c r="AB90" s="1"/>
      <c r="AC90" s="1"/>
      <c r="AD90" s="1"/>
      <c r="AE90" s="1"/>
      <c r="AF90" s="1"/>
      <c r="AG90" s="1"/>
      <c r="AH90" s="1"/>
      <c r="AI90" s="1"/>
    </row>
    <row r="91" spans="1:35" s="29" customFormat="1" ht="17.45" customHeight="1" x14ac:dyDescent="0.3">
      <c r="A91" s="1"/>
      <c r="B91" s="21">
        <v>82</v>
      </c>
      <c r="C91" s="15" t="s">
        <v>33</v>
      </c>
      <c r="D91" s="19" t="s">
        <v>197</v>
      </c>
      <c r="E91" s="19" t="s">
        <v>203</v>
      </c>
      <c r="F91" s="19" t="s">
        <v>226</v>
      </c>
      <c r="G91" s="22"/>
      <c r="H91" s="19" t="s">
        <v>227</v>
      </c>
      <c r="I91" s="19" t="s">
        <v>221</v>
      </c>
      <c r="J91" s="19" t="s">
        <v>221</v>
      </c>
      <c r="K91" s="19" t="s">
        <v>221</v>
      </c>
      <c r="L91" s="19" t="s">
        <v>221</v>
      </c>
      <c r="M91" s="19" t="s">
        <v>221</v>
      </c>
      <c r="N91" s="19" t="s">
        <v>221</v>
      </c>
      <c r="O91" s="19" t="s">
        <v>221</v>
      </c>
      <c r="P91" s="19" t="s">
        <v>221</v>
      </c>
      <c r="Q91" s="19" t="s">
        <v>221</v>
      </c>
      <c r="R91" s="19" t="s">
        <v>221</v>
      </c>
      <c r="S91" s="19" t="s">
        <v>221</v>
      </c>
      <c r="T91" s="19" t="s">
        <v>221</v>
      </c>
      <c r="U91" s="19" t="s">
        <v>221</v>
      </c>
      <c r="V91" s="20" t="s">
        <v>221</v>
      </c>
      <c r="W91" s="19" t="s">
        <v>221</v>
      </c>
      <c r="X91" s="19" t="s">
        <v>221</v>
      </c>
      <c r="Y91" s="20" t="s">
        <v>221</v>
      </c>
      <c r="Z91" s="1"/>
      <c r="AA91" s="1"/>
      <c r="AB91" s="1"/>
      <c r="AC91" s="1"/>
      <c r="AD91" s="1"/>
      <c r="AE91" s="1"/>
      <c r="AF91" s="1"/>
      <c r="AG91" s="1"/>
      <c r="AH91" s="1"/>
      <c r="AI91" s="1"/>
    </row>
    <row r="92" spans="1:35" s="29" customFormat="1" ht="17.45" customHeight="1" x14ac:dyDescent="0.3">
      <c r="A92" s="1"/>
      <c r="B92" s="21">
        <v>83</v>
      </c>
      <c r="C92" s="15" t="s">
        <v>33</v>
      </c>
      <c r="D92" s="19" t="s">
        <v>197</v>
      </c>
      <c r="E92" s="19" t="s">
        <v>203</v>
      </c>
      <c r="F92" s="19" t="s">
        <v>228</v>
      </c>
      <c r="G92" s="22"/>
      <c r="H92" s="19" t="s">
        <v>229</v>
      </c>
      <c r="I92" s="19" t="s">
        <v>221</v>
      </c>
      <c r="J92" s="19" t="s">
        <v>221</v>
      </c>
      <c r="K92" s="19" t="s">
        <v>221</v>
      </c>
      <c r="L92" s="19" t="s">
        <v>221</v>
      </c>
      <c r="M92" s="19" t="s">
        <v>221</v>
      </c>
      <c r="N92" s="19" t="s">
        <v>221</v>
      </c>
      <c r="O92" s="19" t="s">
        <v>221</v>
      </c>
      <c r="P92" s="19" t="s">
        <v>221</v>
      </c>
      <c r="Q92" s="19" t="s">
        <v>221</v>
      </c>
      <c r="R92" s="19" t="s">
        <v>221</v>
      </c>
      <c r="S92" s="19" t="s">
        <v>221</v>
      </c>
      <c r="T92" s="19" t="s">
        <v>221</v>
      </c>
      <c r="U92" s="19" t="s">
        <v>221</v>
      </c>
      <c r="V92" s="20" t="s">
        <v>221</v>
      </c>
      <c r="W92" s="19" t="s">
        <v>221</v>
      </c>
      <c r="X92" s="19" t="s">
        <v>221</v>
      </c>
      <c r="Y92" s="20" t="s">
        <v>221</v>
      </c>
      <c r="Z92" s="1"/>
      <c r="AA92" s="1"/>
      <c r="AB92" s="1"/>
      <c r="AC92" s="1"/>
      <c r="AD92" s="1"/>
      <c r="AE92" s="1"/>
      <c r="AF92" s="1"/>
      <c r="AG92" s="1"/>
      <c r="AH92" s="1"/>
      <c r="AI92" s="1"/>
    </row>
    <row r="93" spans="1:35" s="29" customFormat="1" ht="17.45" customHeight="1" x14ac:dyDescent="0.3">
      <c r="A93" s="1"/>
      <c r="B93" s="21">
        <v>84</v>
      </c>
      <c r="C93" s="15" t="s">
        <v>33</v>
      </c>
      <c r="D93" s="19" t="s">
        <v>197</v>
      </c>
      <c r="E93" s="19" t="s">
        <v>198</v>
      </c>
      <c r="F93" s="19" t="s">
        <v>230</v>
      </c>
      <c r="G93" s="22"/>
      <c r="H93" s="19" t="s">
        <v>231</v>
      </c>
      <c r="I93" s="19">
        <f>VLOOKUP($F93,'[1]Camp Master List and Popula (2'!$J$2:$AG$97,7,0)</f>
        <v>844</v>
      </c>
      <c r="J93" s="19">
        <f>VLOOKUP($F93,'[1]Camp Master List and Popula (2'!$J$2:$AG$97,8,0)</f>
        <v>4323</v>
      </c>
      <c r="K93" s="19">
        <f>VLOOKUP($F93,'[1]Camp Master List and Popula (2'!$J$2:$AG$97,9,0)</f>
        <v>2156</v>
      </c>
      <c r="L93" s="19">
        <f>VLOOKUP($F93,'[1]Camp Master List and Popula (2'!$J$2:$AG$97,10,0)</f>
        <v>2167</v>
      </c>
      <c r="M93" s="19">
        <f>VLOOKUP($F93,'[1]Camp Master List and Popula (2'!$J$2:$AG$97,15,0)</f>
        <v>5</v>
      </c>
      <c r="N93" s="19">
        <f>VLOOKUP($F93,'[1]Camp Master List and Popula (2'!$J$2:$AG$97,16,0)</f>
        <v>16</v>
      </c>
      <c r="O93" s="19">
        <f>VLOOKUP($F93,'[1]Camp Master List and Popula (2'!$J$2:$AG$97,17,0)</f>
        <v>0</v>
      </c>
      <c r="P93" s="19">
        <f>VLOOKUP($F93,'[1]Camp Master List and Popula (2'!$J$2:$AG$97,18,0)</f>
        <v>0</v>
      </c>
      <c r="Q93" s="19">
        <f>VLOOKUP($F93,'[1]Camp Master List and Popula (2'!$J$2:$AG$97,19,0)</f>
        <v>8</v>
      </c>
      <c r="R93" s="19">
        <f>VLOOKUP($F93,'[1]Camp Master List and Popula (2'!$J$2:$AG$97,20,0)</f>
        <v>44</v>
      </c>
      <c r="S93" s="19">
        <f>VLOOKUP($F93,'[1]Camp Master List and Popula (2'!$J$2:$AG$97,21,0)</f>
        <v>1004</v>
      </c>
      <c r="T93" s="19">
        <f>VLOOKUP($F93,'[1]Camp Master List and Popula (2'!$J$2:$AG$97,22,0)</f>
        <v>0</v>
      </c>
      <c r="U93" s="19">
        <f>VLOOKUP($F93,'[1]Camp Master List and Popula (2'!$J$2:$AG$97,23,0)</f>
        <v>0</v>
      </c>
      <c r="V93" s="20">
        <f>VLOOKUP($F93,'[1]Camp Master List and Popula (2'!$J$2:$AG$97,24,0)</f>
        <v>0</v>
      </c>
      <c r="W93" s="19">
        <f>VLOOKUP($F93,'[1]Camp Master List and Popula (2'!$J$2:$AG$97,11,0)</f>
        <v>1972</v>
      </c>
      <c r="X93" s="19">
        <f>VLOOKUP($F93,'[1]Camp Master List and Popula (2'!$J$2:$AG$97,12,0)</f>
        <v>2155</v>
      </c>
      <c r="Y93" s="20">
        <f>VLOOKUP($F93,'[1]Camp Master List and Popula (2'!$J$2:$AG$97,13,0)</f>
        <v>196</v>
      </c>
      <c r="Z93" s="1"/>
      <c r="AA93" s="1"/>
      <c r="AB93" s="1"/>
      <c r="AC93" s="1"/>
      <c r="AD93" s="1"/>
      <c r="AE93" s="1"/>
      <c r="AF93" s="1"/>
      <c r="AG93" s="1"/>
      <c r="AH93" s="1"/>
      <c r="AI93" s="1"/>
    </row>
    <row r="94" spans="1:35" s="29" customFormat="1" ht="17.45" customHeight="1" x14ac:dyDescent="0.3">
      <c r="A94" s="1"/>
      <c r="B94" s="21">
        <v>85</v>
      </c>
      <c r="C94" s="15" t="s">
        <v>33</v>
      </c>
      <c r="D94" s="19" t="s">
        <v>197</v>
      </c>
      <c r="E94" s="19" t="s">
        <v>208</v>
      </c>
      <c r="F94" s="19" t="s">
        <v>232</v>
      </c>
      <c r="G94" s="22"/>
      <c r="H94" s="19" t="s">
        <v>233</v>
      </c>
      <c r="I94" s="19">
        <f>VLOOKUP($F94,'[1]Camp Master List and Popula (2'!$J$2:$AG$97,7,0)</f>
        <v>3375</v>
      </c>
      <c r="J94" s="19">
        <f>VLOOKUP($F94,'[1]Camp Master List and Popula (2'!$J$2:$AG$97,8,0)</f>
        <v>17432</v>
      </c>
      <c r="K94" s="19">
        <f>VLOOKUP($F94,'[1]Camp Master List and Popula (2'!$J$2:$AG$97,9,0)</f>
        <v>9147</v>
      </c>
      <c r="L94" s="19">
        <f>VLOOKUP($F94,'[1]Camp Master List and Popula (2'!$J$2:$AG$97,10,0)</f>
        <v>8285</v>
      </c>
      <c r="M94" s="19">
        <f>VLOOKUP($F94,'[1]Camp Master List and Popula (2'!$J$2:$AG$97,15,0)</f>
        <v>6</v>
      </c>
      <c r="N94" s="19">
        <f>VLOOKUP($F94,'[1]Camp Master List and Popula (2'!$J$2:$AG$97,16,0)</f>
        <v>27</v>
      </c>
      <c r="O94" s="19">
        <f>VLOOKUP($F94,'[1]Camp Master List and Popula (2'!$J$2:$AG$97,17,0)</f>
        <v>5</v>
      </c>
      <c r="P94" s="19">
        <f>VLOOKUP($F94,'[1]Camp Master List and Popula (2'!$J$2:$AG$97,18,0)</f>
        <v>20</v>
      </c>
      <c r="Q94" s="19">
        <f>VLOOKUP($F94,'[1]Camp Master List and Popula (2'!$J$2:$AG$97,19,0)</f>
        <v>176</v>
      </c>
      <c r="R94" s="19">
        <f>VLOOKUP($F94,'[1]Camp Master List and Popula (2'!$J$2:$AG$97,20,0)</f>
        <v>949</v>
      </c>
      <c r="S94" s="19">
        <f>VLOOKUP($F94,'[1]Camp Master List and Popula (2'!$J$2:$AG$97,21,0)</f>
        <v>4194</v>
      </c>
      <c r="T94" s="19">
        <f>VLOOKUP($F94,'[1]Camp Master List and Popula (2'!$J$2:$AG$97,22,0)</f>
        <v>554</v>
      </c>
      <c r="U94" s="19">
        <f>VLOOKUP($F94,'[1]Camp Master List and Popula (2'!$J$2:$AG$97,23,0)</f>
        <v>0</v>
      </c>
      <c r="V94" s="20">
        <f>VLOOKUP($F94,'[1]Camp Master List and Popula (2'!$J$2:$AG$97,24,0)</f>
        <v>0</v>
      </c>
      <c r="W94" s="19">
        <f>VLOOKUP($F94,'[1]Camp Master List and Popula (2'!$J$2:$AG$97,11,0)</f>
        <v>9897</v>
      </c>
      <c r="X94" s="19">
        <f>VLOOKUP($F94,'[1]Camp Master List and Popula (2'!$J$2:$AG$97,12,0)</f>
        <v>6917</v>
      </c>
      <c r="Y94" s="20">
        <f>VLOOKUP($F94,'[1]Camp Master List and Popula (2'!$J$2:$AG$97,13,0)</f>
        <v>618</v>
      </c>
      <c r="Z94" s="1"/>
      <c r="AA94" s="1"/>
      <c r="AB94" s="1"/>
      <c r="AC94" s="1"/>
      <c r="AD94" s="1"/>
      <c r="AE94" s="1"/>
      <c r="AF94" s="1"/>
      <c r="AG94" s="1"/>
      <c r="AH94" s="1"/>
      <c r="AI94" s="1"/>
    </row>
    <row r="95" spans="1:35" s="29" customFormat="1" ht="17.45" customHeight="1" x14ac:dyDescent="0.3">
      <c r="A95" s="1"/>
      <c r="B95" s="21">
        <v>86</v>
      </c>
      <c r="C95" s="15" t="s">
        <v>33</v>
      </c>
      <c r="D95" s="19" t="s">
        <v>197</v>
      </c>
      <c r="E95" s="19" t="s">
        <v>208</v>
      </c>
      <c r="F95" s="19" t="s">
        <v>234</v>
      </c>
      <c r="G95" s="22"/>
      <c r="H95" s="19" t="s">
        <v>235</v>
      </c>
      <c r="I95" s="19">
        <f>VLOOKUP($F95,'[1]Camp Master List and Popula (2'!$J$2:$AG$97,7,0)</f>
        <v>1221</v>
      </c>
      <c r="J95" s="19">
        <f>VLOOKUP($F95,'[1]Camp Master List and Popula (2'!$J$2:$AG$97,8,0)</f>
        <v>6682</v>
      </c>
      <c r="K95" s="19">
        <f>VLOOKUP($F95,'[1]Camp Master List and Popula (2'!$J$2:$AG$97,9,0)</f>
        <v>3563</v>
      </c>
      <c r="L95" s="19">
        <f>VLOOKUP($F95,'[1]Camp Master List and Popula (2'!$J$2:$AG$97,10,0)</f>
        <v>3119</v>
      </c>
      <c r="M95" s="19">
        <f>VLOOKUP($F95,'[1]Camp Master List and Popula (2'!$J$2:$AG$97,15,0)</f>
        <v>2</v>
      </c>
      <c r="N95" s="19">
        <f>VLOOKUP($F95,'[1]Camp Master List and Popula (2'!$J$2:$AG$97,16,0)</f>
        <v>7</v>
      </c>
      <c r="O95" s="19">
        <f>VLOOKUP($F95,'[1]Camp Master List and Popula (2'!$J$2:$AG$97,17,0)</f>
        <v>1</v>
      </c>
      <c r="P95" s="19">
        <f>VLOOKUP($F95,'[1]Camp Master List and Popula (2'!$J$2:$AG$97,18,0)</f>
        <v>3</v>
      </c>
      <c r="Q95" s="19">
        <f>VLOOKUP($F95,'[1]Camp Master List and Popula (2'!$J$2:$AG$97,19,0)</f>
        <v>29</v>
      </c>
      <c r="R95" s="19">
        <f>VLOOKUP($F95,'[1]Camp Master List and Popula (2'!$J$2:$AG$97,20,0)</f>
        <v>466</v>
      </c>
      <c r="S95" s="19">
        <f>VLOOKUP($F95,'[1]Camp Master List and Popula (2'!$J$2:$AG$97,21,0)</f>
        <v>1529</v>
      </c>
      <c r="T95" s="19">
        <f>VLOOKUP($F95,'[1]Camp Master List and Popula (2'!$J$2:$AG$97,22,0)</f>
        <v>233</v>
      </c>
      <c r="U95" s="19">
        <f>VLOOKUP($F95,'[1]Camp Master List and Popula (2'!$J$2:$AG$97,23,0)</f>
        <v>0</v>
      </c>
      <c r="V95" s="20">
        <f>VLOOKUP($F95,'[1]Camp Master List and Popula (2'!$J$2:$AG$97,24,0)</f>
        <v>0</v>
      </c>
      <c r="W95" s="19">
        <f>VLOOKUP($F95,'[1]Camp Master List and Popula (2'!$J$2:$AG$97,11,0)</f>
        <v>4014</v>
      </c>
      <c r="X95" s="19">
        <f>VLOOKUP($F95,'[1]Camp Master List and Popula (2'!$J$2:$AG$97,12,0)</f>
        <v>2480</v>
      </c>
      <c r="Y95" s="20">
        <f>VLOOKUP($F95,'[1]Camp Master List and Popula (2'!$J$2:$AG$97,13,0)</f>
        <v>188</v>
      </c>
      <c r="Z95" s="1"/>
      <c r="AA95" s="1"/>
      <c r="AB95" s="1"/>
      <c r="AC95" s="1"/>
      <c r="AD95" s="1"/>
      <c r="AE95" s="1"/>
      <c r="AF95" s="1"/>
      <c r="AG95" s="1"/>
      <c r="AH95" s="1"/>
      <c r="AI95" s="1"/>
    </row>
    <row r="96" spans="1:35" s="29" customFormat="1" ht="17.45" customHeight="1" x14ac:dyDescent="0.3">
      <c r="A96" s="1"/>
      <c r="B96" s="21">
        <v>87</v>
      </c>
      <c r="C96" s="15" t="s">
        <v>33</v>
      </c>
      <c r="D96" s="19" t="s">
        <v>197</v>
      </c>
      <c r="E96" s="19" t="s">
        <v>203</v>
      </c>
      <c r="F96" s="19" t="s">
        <v>236</v>
      </c>
      <c r="G96" s="22"/>
      <c r="H96" s="19" t="s">
        <v>237</v>
      </c>
      <c r="I96" s="19">
        <f>VLOOKUP($F96,'[1]Camp Master List and Popula (2'!$J$2:$AG$97,7,0)</f>
        <v>3385</v>
      </c>
      <c r="J96" s="19">
        <f>VLOOKUP($F96,'[1]Camp Master List and Popula (2'!$J$2:$AG$97,8,0)</f>
        <v>13848</v>
      </c>
      <c r="K96" s="19">
        <f>VLOOKUP($F96,'[1]Camp Master List and Popula (2'!$J$2:$AG$97,9,0)</f>
        <v>7438</v>
      </c>
      <c r="L96" s="19">
        <f>VLOOKUP($F96,'[1]Camp Master List and Popula (2'!$J$2:$AG$97,10,0)</f>
        <v>6410</v>
      </c>
      <c r="M96" s="19">
        <f>VLOOKUP($F96,'[1]Camp Master List and Popula (2'!$J$2:$AG$97,15,0)</f>
        <v>27</v>
      </c>
      <c r="N96" s="19">
        <f>VLOOKUP($F96,'[1]Camp Master List and Popula (2'!$J$2:$AG$97,16,0)</f>
        <v>105</v>
      </c>
      <c r="O96" s="19">
        <f>VLOOKUP($F96,'[1]Camp Master List and Popula (2'!$J$2:$AG$97,17,0)</f>
        <v>23</v>
      </c>
      <c r="P96" s="19">
        <f>VLOOKUP($F96,'[1]Camp Master List and Popula (2'!$J$2:$AG$97,18,0)</f>
        <v>91</v>
      </c>
      <c r="Q96" s="19">
        <f>VLOOKUP($F96,'[1]Camp Master List and Popula (2'!$J$2:$AG$97,19,0)</f>
        <v>338</v>
      </c>
      <c r="R96" s="19">
        <f>VLOOKUP($F96,'[1]Camp Master List and Popula (2'!$J$2:$AG$97,20,0)</f>
        <v>1408</v>
      </c>
      <c r="S96" s="19">
        <f>VLOOKUP($F96,'[1]Camp Master List and Popula (2'!$J$2:$AG$97,21,0)</f>
        <v>3390</v>
      </c>
      <c r="T96" s="19">
        <f>VLOOKUP($F96,'[1]Camp Master List and Popula (2'!$J$2:$AG$97,22,0)</f>
        <v>265</v>
      </c>
      <c r="U96" s="19">
        <f>VLOOKUP($F96,'[1]Camp Master List and Popula (2'!$J$2:$AG$97,23,0)</f>
        <v>345</v>
      </c>
      <c r="V96" s="20">
        <f>VLOOKUP($F96,'[1]Camp Master List and Popula (2'!$J$2:$AG$97,24,0)</f>
        <v>0</v>
      </c>
      <c r="W96" s="19">
        <f>VLOOKUP($F96,'[1]Camp Master List and Popula (2'!$J$2:$AG$97,11,0)</f>
        <v>8706</v>
      </c>
      <c r="X96" s="19">
        <f>VLOOKUP($F96,'[1]Camp Master List and Popula (2'!$J$2:$AG$97,12,0)</f>
        <v>4753</v>
      </c>
      <c r="Y96" s="20">
        <f>VLOOKUP($F96,'[1]Camp Master List and Popula (2'!$J$2:$AG$97,13,0)</f>
        <v>389</v>
      </c>
      <c r="Z96" s="1"/>
      <c r="AA96" s="1"/>
      <c r="AB96" s="1"/>
      <c r="AC96" s="1"/>
      <c r="AD96" s="1"/>
      <c r="AE96" s="1"/>
      <c r="AF96" s="1"/>
      <c r="AG96" s="1"/>
      <c r="AH96" s="1"/>
      <c r="AI96" s="1"/>
    </row>
    <row r="97" spans="1:40" s="29" customFormat="1" ht="17.45" customHeight="1" x14ac:dyDescent="0.3">
      <c r="A97" s="1"/>
      <c r="B97" s="21">
        <v>88</v>
      </c>
      <c r="C97" s="15" t="s">
        <v>33</v>
      </c>
      <c r="D97" s="19" t="s">
        <v>197</v>
      </c>
      <c r="E97" s="19" t="s">
        <v>208</v>
      </c>
      <c r="F97" s="19" t="s">
        <v>238</v>
      </c>
      <c r="G97" s="22"/>
      <c r="H97" s="19" t="s">
        <v>239</v>
      </c>
      <c r="I97" s="19">
        <f>VLOOKUP($F97,'[1]Camp Master List and Popula (2'!$J$2:$AG$97,7,0)</f>
        <v>514</v>
      </c>
      <c r="J97" s="19">
        <f>VLOOKUP($F97,'[1]Camp Master List and Popula (2'!$J$2:$AG$97,8,0)</f>
        <v>2348</v>
      </c>
      <c r="K97" s="19">
        <f>VLOOKUP($F97,'[1]Camp Master List and Popula (2'!$J$2:$AG$97,9,0)</f>
        <v>1339</v>
      </c>
      <c r="L97" s="19">
        <f>VLOOKUP($F97,'[1]Camp Master List and Popula (2'!$J$2:$AG$97,10,0)</f>
        <v>1009</v>
      </c>
      <c r="M97" s="19">
        <f>VLOOKUP($F97,'[1]Camp Master List and Popula (2'!$J$2:$AG$97,15,0)</f>
        <v>1</v>
      </c>
      <c r="N97" s="19">
        <f>VLOOKUP($F97,'[1]Camp Master List and Popula (2'!$J$2:$AG$97,16,0)</f>
        <v>3</v>
      </c>
      <c r="O97" s="19">
        <f>VLOOKUP($F97,'[1]Camp Master List and Popula (2'!$J$2:$AG$97,17,0)</f>
        <v>0</v>
      </c>
      <c r="P97" s="19">
        <f>VLOOKUP($F97,'[1]Camp Master List and Popula (2'!$J$2:$AG$97,18,0)</f>
        <v>0</v>
      </c>
      <c r="Q97" s="19">
        <f>VLOOKUP($F97,'[1]Camp Master List and Popula (2'!$J$2:$AG$97,19,0)</f>
        <v>21</v>
      </c>
      <c r="R97" s="19">
        <f>VLOOKUP($F97,'[1]Camp Master List and Popula (2'!$J$2:$AG$97,20,0)</f>
        <v>102</v>
      </c>
      <c r="S97" s="19">
        <f>VLOOKUP($F97,'[1]Camp Master List and Popula (2'!$J$2:$AG$97,21,0)</f>
        <v>624</v>
      </c>
      <c r="T97" s="19">
        <f>VLOOKUP($F97,'[1]Camp Master List and Popula (2'!$J$2:$AG$97,22,0)</f>
        <v>465</v>
      </c>
      <c r="U97" s="19">
        <f>VLOOKUP($F97,'[1]Camp Master List and Popula (2'!$J$2:$AG$97,23,0)</f>
        <v>0</v>
      </c>
      <c r="V97" s="20">
        <f>VLOOKUP($F97,'[1]Camp Master List and Popula (2'!$J$2:$AG$97,24,0)</f>
        <v>0</v>
      </c>
      <c r="W97" s="19">
        <f>VLOOKUP($F97,'[1]Camp Master List and Popula (2'!$J$2:$AG$97,11,0)</f>
        <v>1439</v>
      </c>
      <c r="X97" s="19">
        <f>VLOOKUP($F97,'[1]Camp Master List and Popula (2'!$J$2:$AG$97,12,0)</f>
        <v>828</v>
      </c>
      <c r="Y97" s="20">
        <f>VLOOKUP($F97,'[1]Camp Master List and Popula (2'!$J$2:$AG$97,13,0)</f>
        <v>81</v>
      </c>
      <c r="Z97" s="1"/>
      <c r="AA97" s="1"/>
      <c r="AB97" s="1"/>
      <c r="AC97" s="1"/>
      <c r="AD97" s="1"/>
      <c r="AE97" s="1"/>
      <c r="AF97" s="1"/>
      <c r="AG97" s="1"/>
      <c r="AH97" s="1"/>
      <c r="AI97" s="1"/>
    </row>
    <row r="98" spans="1:40" s="29" customFormat="1" ht="17.45" customHeight="1" x14ac:dyDescent="0.3">
      <c r="A98" s="1"/>
      <c r="B98" s="21">
        <v>89</v>
      </c>
      <c r="C98" s="15" t="s">
        <v>33</v>
      </c>
      <c r="D98" s="19" t="s">
        <v>240</v>
      </c>
      <c r="E98" s="19" t="s">
        <v>241</v>
      </c>
      <c r="F98" s="19" t="s">
        <v>242</v>
      </c>
      <c r="G98" s="22"/>
      <c r="H98" s="19" t="s">
        <v>243</v>
      </c>
      <c r="I98" s="19">
        <f>VLOOKUP($F98,'[1]Camp Master List and Popula (2'!$J$2:$AG$97,7,0)</f>
        <v>272</v>
      </c>
      <c r="J98" s="19">
        <f>VLOOKUP($F98,'[1]Camp Master List and Popula (2'!$J$2:$AG$97,8,0)</f>
        <v>1485</v>
      </c>
      <c r="K98" s="19">
        <f>VLOOKUP($F98,'[1]Camp Master List and Popula (2'!$J$2:$AG$97,9,0)</f>
        <v>803</v>
      </c>
      <c r="L98" s="19">
        <f>VLOOKUP($F98,'[1]Camp Master List and Popula (2'!$J$2:$AG$97,10,0)</f>
        <v>682</v>
      </c>
      <c r="M98" s="19">
        <f>VLOOKUP($F98,'[1]Camp Master List and Popula (2'!$J$2:$AG$97,15,0)</f>
        <v>0</v>
      </c>
      <c r="N98" s="19">
        <f>VLOOKUP($F98,'[1]Camp Master List and Popula (2'!$J$2:$AG$97,16,0)</f>
        <v>0</v>
      </c>
      <c r="O98" s="19">
        <f>VLOOKUP($F98,'[1]Camp Master List and Popula (2'!$J$2:$AG$97,17,0)</f>
        <v>0</v>
      </c>
      <c r="P98" s="19">
        <f>VLOOKUP($F98,'[1]Camp Master List and Popula (2'!$J$2:$AG$97,18,0)</f>
        <v>0</v>
      </c>
      <c r="Q98" s="19">
        <f>VLOOKUP($F98,'[1]Camp Master List and Popula (2'!$J$2:$AG$97,19,0)</f>
        <v>3</v>
      </c>
      <c r="R98" s="19">
        <f>VLOOKUP($F98,'[1]Camp Master List and Popula (2'!$J$2:$AG$97,20,0)</f>
        <v>12</v>
      </c>
      <c r="S98" s="19">
        <f>VLOOKUP($F98,'[1]Camp Master List and Popula (2'!$J$2:$AG$97,21,0)</f>
        <v>352</v>
      </c>
      <c r="T98" s="19">
        <f>VLOOKUP($F98,'[1]Camp Master List and Popula (2'!$J$2:$AG$97,22,0)</f>
        <v>148</v>
      </c>
      <c r="U98" s="19">
        <f>VLOOKUP($F98,'[1]Camp Master List and Popula (2'!$J$2:$AG$97,23,0)</f>
        <v>0</v>
      </c>
      <c r="V98" s="20">
        <f>VLOOKUP($F98,'[1]Camp Master List and Popula (2'!$J$2:$AG$97,24,0)</f>
        <v>0</v>
      </c>
      <c r="W98" s="19">
        <f>VLOOKUP($F98,'[1]Camp Master List and Popula (2'!$J$2:$AG$97,11,0)</f>
        <v>891</v>
      </c>
      <c r="X98" s="19">
        <f>VLOOKUP($F98,'[1]Camp Master List and Popula (2'!$J$2:$AG$97,12,0)</f>
        <v>546</v>
      </c>
      <c r="Y98" s="20">
        <f>VLOOKUP($F98,'[1]Camp Master List and Popula (2'!$J$2:$AG$97,13,0)</f>
        <v>48</v>
      </c>
      <c r="Z98" s="1"/>
      <c r="AA98" s="1"/>
      <c r="AB98" s="1"/>
      <c r="AC98" s="1"/>
      <c r="AD98" s="1"/>
      <c r="AE98" s="1"/>
      <c r="AF98" s="1"/>
      <c r="AG98" s="1"/>
      <c r="AH98" s="1"/>
      <c r="AI98" s="1"/>
    </row>
    <row r="99" spans="1:40" s="29" customFormat="1" ht="17.45" customHeight="1" x14ac:dyDescent="0.3">
      <c r="A99" s="1"/>
      <c r="B99" s="21">
        <v>90</v>
      </c>
      <c r="C99" s="15" t="s">
        <v>33</v>
      </c>
      <c r="D99" s="19" t="s">
        <v>240</v>
      </c>
      <c r="E99" s="19" t="s">
        <v>244</v>
      </c>
      <c r="F99" s="19" t="s">
        <v>245</v>
      </c>
      <c r="G99" s="22"/>
      <c r="H99" s="19" t="s">
        <v>246</v>
      </c>
      <c r="I99" s="19">
        <f>VLOOKUP($F99,'[1]Camp Master List and Popula (2'!$J$2:$AG$97,7,0)</f>
        <v>294</v>
      </c>
      <c r="J99" s="19">
        <f>VLOOKUP($F99,'[1]Camp Master List and Popula (2'!$J$2:$AG$97,8,0)</f>
        <v>1485</v>
      </c>
      <c r="K99" s="19">
        <f>VLOOKUP($F99,'[1]Camp Master List and Popula (2'!$J$2:$AG$97,9,0)</f>
        <v>722</v>
      </c>
      <c r="L99" s="19">
        <f>VLOOKUP($F99,'[1]Camp Master List and Popula (2'!$J$2:$AG$97,10,0)</f>
        <v>763</v>
      </c>
      <c r="M99" s="19">
        <f>VLOOKUP($F99,'[1]Camp Master List and Popula (2'!$J$2:$AG$97,15,0)</f>
        <v>0</v>
      </c>
      <c r="N99" s="19">
        <f>VLOOKUP($F99,'[1]Camp Master List and Popula (2'!$J$2:$AG$97,16,0)</f>
        <v>0</v>
      </c>
      <c r="O99" s="19">
        <f>VLOOKUP($F99,'[1]Camp Master List and Popula (2'!$J$2:$AG$97,17,0)</f>
        <v>0</v>
      </c>
      <c r="P99" s="19">
        <f>VLOOKUP($F99,'[1]Camp Master List and Popula (2'!$J$2:$AG$97,18,0)</f>
        <v>0</v>
      </c>
      <c r="Q99" s="19">
        <f>VLOOKUP($F99,'[1]Camp Master List and Popula (2'!$J$2:$AG$97,19,0)</f>
        <v>1</v>
      </c>
      <c r="R99" s="19">
        <f>VLOOKUP($F99,'[1]Camp Master List and Popula (2'!$J$2:$AG$97,20,0)</f>
        <v>5</v>
      </c>
      <c r="S99" s="19">
        <f>VLOOKUP($F99,'[1]Camp Master List and Popula (2'!$J$2:$AG$97,21,0)</f>
        <v>357</v>
      </c>
      <c r="T99" s="19">
        <f>VLOOKUP($F99,'[1]Camp Master List and Popula (2'!$J$2:$AG$97,22,0)</f>
        <v>221</v>
      </c>
      <c r="U99" s="19">
        <f>VLOOKUP($F99,'[1]Camp Master List and Popula (2'!$J$2:$AG$97,23,0)</f>
        <v>193</v>
      </c>
      <c r="V99" s="20">
        <f>VLOOKUP($F99,'[1]Camp Master List and Popula (2'!$J$2:$AG$97,24,0)</f>
        <v>0</v>
      </c>
      <c r="W99" s="19">
        <f>VLOOKUP($F99,'[1]Camp Master List and Popula (2'!$J$2:$AG$97,11,0)</f>
        <v>873</v>
      </c>
      <c r="X99" s="19">
        <f>VLOOKUP($F99,'[1]Camp Master List and Popula (2'!$J$2:$AG$97,12,0)</f>
        <v>570</v>
      </c>
      <c r="Y99" s="20">
        <f>VLOOKUP($F99,'[1]Camp Master List and Popula (2'!$J$2:$AG$97,13,0)</f>
        <v>42</v>
      </c>
      <c r="Z99" s="1"/>
      <c r="AA99" s="1"/>
      <c r="AB99" s="1"/>
      <c r="AC99" s="1"/>
      <c r="AD99" s="1"/>
      <c r="AE99" s="1"/>
      <c r="AF99" s="1"/>
      <c r="AG99" s="1"/>
      <c r="AH99" s="1"/>
      <c r="AI99" s="1"/>
    </row>
    <row r="100" spans="1:40" s="29" customFormat="1" ht="17.45" customHeight="1" x14ac:dyDescent="0.3">
      <c r="A100" s="1"/>
      <c r="B100" s="21">
        <v>91</v>
      </c>
      <c r="C100" s="15" t="s">
        <v>33</v>
      </c>
      <c r="D100" s="19" t="s">
        <v>240</v>
      </c>
      <c r="E100" s="19" t="s">
        <v>241</v>
      </c>
      <c r="F100" s="19" t="s">
        <v>247</v>
      </c>
      <c r="G100" s="22"/>
      <c r="H100" s="19" t="s">
        <v>248</v>
      </c>
      <c r="I100" s="19">
        <f>VLOOKUP($F100,'[1]Camp Master List and Popula (2'!$J$2:$AG$97,7,0)</f>
        <v>790</v>
      </c>
      <c r="J100" s="19">
        <f>VLOOKUP($F100,'[1]Camp Master List and Popula (2'!$J$2:$AG$97,8,0)</f>
        <v>3952</v>
      </c>
      <c r="K100" s="19">
        <f>VLOOKUP($F100,'[1]Camp Master List and Popula (2'!$J$2:$AG$97,9,0)</f>
        <v>2701</v>
      </c>
      <c r="L100" s="19">
        <f>VLOOKUP($F100,'[1]Camp Master List and Popula (2'!$J$2:$AG$97,10,0)</f>
        <v>1251</v>
      </c>
      <c r="M100" s="19">
        <f>VLOOKUP($F100,'[1]Camp Master List and Popula (2'!$J$2:$AG$97,15,0)</f>
        <v>0</v>
      </c>
      <c r="N100" s="19">
        <f>VLOOKUP($F100,'[1]Camp Master List and Popula (2'!$J$2:$AG$97,16,0)</f>
        <v>0</v>
      </c>
      <c r="O100" s="19">
        <f>VLOOKUP($F100,'[1]Camp Master List and Popula (2'!$J$2:$AG$97,17,0)</f>
        <v>0</v>
      </c>
      <c r="P100" s="19">
        <f>VLOOKUP($F100,'[1]Camp Master List and Popula (2'!$J$2:$AG$97,18,0)</f>
        <v>0</v>
      </c>
      <c r="Q100" s="19">
        <f>VLOOKUP($F100,'[1]Camp Master List and Popula (2'!$J$2:$AG$97,19,0)</f>
        <v>44</v>
      </c>
      <c r="R100" s="19">
        <f>VLOOKUP($F100,'[1]Camp Master List and Popula (2'!$J$2:$AG$97,20,0)</f>
        <v>197</v>
      </c>
      <c r="S100" s="19">
        <f>VLOOKUP($F100,'[1]Camp Master List and Popula (2'!$J$2:$AG$97,21,0)</f>
        <v>513</v>
      </c>
      <c r="T100" s="19">
        <f>VLOOKUP($F100,'[1]Camp Master List and Popula (2'!$J$2:$AG$97,22,0)</f>
        <v>110</v>
      </c>
      <c r="U100" s="19">
        <f>VLOOKUP($F100,'[1]Camp Master List and Popula (2'!$J$2:$AG$97,23,0)</f>
        <v>0</v>
      </c>
      <c r="V100" s="20">
        <f>VLOOKUP($F100,'[1]Camp Master List and Popula (2'!$J$2:$AG$97,24,0)</f>
        <v>0</v>
      </c>
      <c r="W100" s="19">
        <f>VLOOKUP($F100,'[1]Camp Master List and Popula (2'!$J$2:$AG$97,11,0)</f>
        <v>1429</v>
      </c>
      <c r="X100" s="19">
        <f>VLOOKUP($F100,'[1]Camp Master List and Popula (2'!$J$2:$AG$97,12,0)</f>
        <v>2455</v>
      </c>
      <c r="Y100" s="20">
        <f>VLOOKUP($F100,'[1]Camp Master List and Popula (2'!$J$2:$AG$97,13,0)</f>
        <v>68</v>
      </c>
      <c r="Z100" s="1"/>
      <c r="AA100" s="1"/>
      <c r="AB100" s="1"/>
      <c r="AC100" s="1"/>
      <c r="AD100" s="1"/>
      <c r="AE100" s="1"/>
      <c r="AF100" s="1"/>
      <c r="AG100" s="1"/>
      <c r="AH100" s="1"/>
      <c r="AI100" s="1"/>
    </row>
    <row r="101" spans="1:40" s="29" customFormat="1" ht="17.45" customHeight="1" x14ac:dyDescent="0.3">
      <c r="A101" s="1"/>
      <c r="B101" s="21">
        <v>92</v>
      </c>
      <c r="C101" s="15" t="s">
        <v>33</v>
      </c>
      <c r="D101" s="19" t="s">
        <v>240</v>
      </c>
      <c r="E101" s="19" t="s">
        <v>241</v>
      </c>
      <c r="F101" s="19" t="s">
        <v>249</v>
      </c>
      <c r="G101" s="22"/>
      <c r="H101" s="34" t="s">
        <v>250</v>
      </c>
      <c r="I101" s="19">
        <f>VLOOKUP($F101,'[1]Camp Master List and Popula (2'!$J$2:$AG$97,7,0)</f>
        <v>298</v>
      </c>
      <c r="J101" s="19">
        <f>VLOOKUP($F101,'[1]Camp Master List and Popula (2'!$J$2:$AG$97,8,0)</f>
        <v>1229</v>
      </c>
      <c r="K101" s="19">
        <f>VLOOKUP($F101,'[1]Camp Master List and Popula (2'!$J$2:$AG$97,9,0)</f>
        <v>622</v>
      </c>
      <c r="L101" s="19">
        <f>VLOOKUP($F101,'[1]Camp Master List and Popula (2'!$J$2:$AG$97,10,0)</f>
        <v>607</v>
      </c>
      <c r="M101" s="19">
        <f>VLOOKUP($F101,'[1]Camp Master List and Popula (2'!$J$2:$AG$97,15,0)</f>
        <v>0</v>
      </c>
      <c r="N101" s="19">
        <f>VLOOKUP($F101,'[1]Camp Master List and Popula (2'!$J$2:$AG$97,16,0)</f>
        <v>0</v>
      </c>
      <c r="O101" s="19">
        <f>VLOOKUP($F101,'[1]Camp Master List and Popula (2'!$J$2:$AG$97,17,0)</f>
        <v>0</v>
      </c>
      <c r="P101" s="19">
        <f>VLOOKUP($F101,'[1]Camp Master List and Popula (2'!$J$2:$AG$97,18,0)</f>
        <v>0</v>
      </c>
      <c r="Q101" s="19">
        <f>VLOOKUP($F101,'[1]Camp Master List and Popula (2'!$J$2:$AG$97,19,0)</f>
        <v>41</v>
      </c>
      <c r="R101" s="19">
        <f>VLOOKUP($F101,'[1]Camp Master List and Popula (2'!$J$2:$AG$97,20,0)</f>
        <v>233</v>
      </c>
      <c r="S101" s="19">
        <f>VLOOKUP($F101,'[1]Camp Master List and Popula (2'!$J$2:$AG$97,21,0)</f>
        <v>439</v>
      </c>
      <c r="T101" s="19">
        <f>VLOOKUP($F101,'[1]Camp Master List and Popula (2'!$J$2:$AG$97,22,0)</f>
        <v>291</v>
      </c>
      <c r="U101" s="19">
        <f>VLOOKUP($F101,'[1]Camp Master List and Popula (2'!$J$2:$AG$97,23,0)</f>
        <v>680</v>
      </c>
      <c r="V101" s="20">
        <f>VLOOKUP($F101,'[1]Camp Master List and Popula (2'!$J$2:$AG$97,24,0)</f>
        <v>0</v>
      </c>
      <c r="W101" s="19">
        <f>VLOOKUP($F101,'[1]Camp Master List and Popula (2'!$J$2:$AG$97,11,0)</f>
        <v>712</v>
      </c>
      <c r="X101" s="19">
        <f>VLOOKUP($F101,'[1]Camp Master List and Popula (2'!$J$2:$AG$97,12,0)</f>
        <v>486</v>
      </c>
      <c r="Y101" s="20">
        <f>VLOOKUP($F101,'[1]Camp Master List and Popula (2'!$J$2:$AG$97,13,0)</f>
        <v>31</v>
      </c>
      <c r="Z101" s="1"/>
      <c r="AA101" s="1"/>
      <c r="AB101" s="1"/>
      <c r="AC101" s="1"/>
      <c r="AD101" s="1"/>
      <c r="AE101" s="1"/>
      <c r="AF101" s="1"/>
      <c r="AG101" s="1"/>
      <c r="AH101" s="1"/>
      <c r="AI101" s="1"/>
    </row>
    <row r="102" spans="1:40" s="29" customFormat="1" ht="17.45" customHeight="1" x14ac:dyDescent="0.3">
      <c r="A102" s="1"/>
      <c r="B102" s="21">
        <v>93</v>
      </c>
      <c r="C102" s="15" t="s">
        <v>33</v>
      </c>
      <c r="D102" s="19" t="s">
        <v>251</v>
      </c>
      <c r="E102" s="19" t="s">
        <v>252</v>
      </c>
      <c r="F102" s="19" t="s">
        <v>253</v>
      </c>
      <c r="G102" s="22"/>
      <c r="H102" s="19" t="s">
        <v>254</v>
      </c>
      <c r="I102" s="19">
        <f>VLOOKUP($F102,'[1]Camp Master List and Popula (2'!$J$2:$AG$97,7,0)</f>
        <v>215</v>
      </c>
      <c r="J102" s="19">
        <f>VLOOKUP($F102,'[1]Camp Master List and Popula (2'!$J$2:$AG$97,8,0)</f>
        <v>1001</v>
      </c>
      <c r="K102" s="19">
        <f>VLOOKUP($F102,'[1]Camp Master List and Popula (2'!$J$2:$AG$97,9,0)</f>
        <v>487</v>
      </c>
      <c r="L102" s="19">
        <f>VLOOKUP($F102,'[1]Camp Master List and Popula (2'!$J$2:$AG$97,10,0)</f>
        <v>514</v>
      </c>
      <c r="M102" s="19">
        <f>VLOOKUP($F102,'[1]Camp Master List and Popula (2'!$J$2:$AG$97,15,0)</f>
        <v>1</v>
      </c>
      <c r="N102" s="19">
        <f>VLOOKUP($F102,'[1]Camp Master List and Popula (2'!$J$2:$AG$97,16,0)</f>
        <v>2</v>
      </c>
      <c r="O102" s="19">
        <f>VLOOKUP($F102,'[1]Camp Master List and Popula (2'!$J$2:$AG$97,17,0)</f>
        <v>1</v>
      </c>
      <c r="P102" s="19">
        <f>VLOOKUP($F102,'[1]Camp Master List and Popula (2'!$J$2:$AG$97,18,0)</f>
        <v>2</v>
      </c>
      <c r="Q102" s="19">
        <f>VLOOKUP($F102,'[1]Camp Master List and Popula (2'!$J$2:$AG$97,19,0)</f>
        <v>21</v>
      </c>
      <c r="R102" s="19">
        <f>VLOOKUP($F102,'[1]Camp Master List and Popula (2'!$J$2:$AG$97,20,0)</f>
        <v>90</v>
      </c>
      <c r="S102" s="19">
        <f>VLOOKUP($F102,'[1]Camp Master List and Popula (2'!$J$2:$AG$97,21,0)</f>
        <v>347</v>
      </c>
      <c r="T102" s="19">
        <f>VLOOKUP($F102,'[1]Camp Master List and Popula (2'!$J$2:$AG$97,22,0)</f>
        <v>181</v>
      </c>
      <c r="U102" s="19">
        <f>VLOOKUP($F102,'[1]Camp Master List and Popula (2'!$J$2:$AG$97,23,0)</f>
        <v>0</v>
      </c>
      <c r="V102" s="20">
        <f>VLOOKUP($F102,'[1]Camp Master List and Popula (2'!$J$2:$AG$97,24,0)</f>
        <v>0</v>
      </c>
      <c r="W102" s="19">
        <f>VLOOKUP($F102,'[1]Camp Master List and Popula (2'!$J$2:$AG$97,11,0)</f>
        <v>566</v>
      </c>
      <c r="X102" s="19">
        <f>VLOOKUP($F102,'[1]Camp Master List and Popula (2'!$J$2:$AG$97,12,0)</f>
        <v>403</v>
      </c>
      <c r="Y102" s="20">
        <f>VLOOKUP($F102,'[1]Camp Master List and Popula (2'!$J$2:$AG$97,13,0)</f>
        <v>32</v>
      </c>
      <c r="Z102" s="1"/>
      <c r="AA102" s="1"/>
      <c r="AB102" s="1"/>
      <c r="AC102" s="1"/>
      <c r="AD102" s="1"/>
      <c r="AE102" s="1"/>
      <c r="AF102" s="1"/>
      <c r="AG102" s="1"/>
      <c r="AH102" s="1"/>
      <c r="AI102" s="1"/>
    </row>
    <row r="103" spans="1:40" s="29" customFormat="1" ht="17.45" customHeight="1" x14ac:dyDescent="0.3">
      <c r="A103" s="1"/>
      <c r="B103" s="21">
        <v>94</v>
      </c>
      <c r="C103" s="15" t="s">
        <v>33</v>
      </c>
      <c r="D103" s="19" t="s">
        <v>251</v>
      </c>
      <c r="E103" s="19" t="s">
        <v>252</v>
      </c>
      <c r="F103" s="19" t="s">
        <v>255</v>
      </c>
      <c r="G103" s="22"/>
      <c r="H103" s="19" t="s">
        <v>256</v>
      </c>
      <c r="I103" s="19">
        <f>VLOOKUP($F103,'[1]Camp Master List and Popula (2'!$J$2:$AG$97,7,0)</f>
        <v>293</v>
      </c>
      <c r="J103" s="19">
        <f>VLOOKUP($F103,'[1]Camp Master List and Popula (2'!$J$2:$AG$97,8,0)</f>
        <v>1359</v>
      </c>
      <c r="K103" s="19">
        <f>VLOOKUP($F103,'[1]Camp Master List and Popula (2'!$J$2:$AG$97,9,0)</f>
        <v>724</v>
      </c>
      <c r="L103" s="19">
        <f>VLOOKUP($F103,'[1]Camp Master List and Popula (2'!$J$2:$AG$97,10,0)</f>
        <v>635</v>
      </c>
      <c r="M103" s="19">
        <f>VLOOKUP($F103,'[1]Camp Master List and Popula (2'!$J$2:$AG$97,15,0)</f>
        <v>0</v>
      </c>
      <c r="N103" s="19">
        <f>VLOOKUP($F103,'[1]Camp Master List and Popula (2'!$J$2:$AG$97,16,0)</f>
        <v>0</v>
      </c>
      <c r="O103" s="19">
        <f>VLOOKUP($F103,'[1]Camp Master List and Popula (2'!$J$2:$AG$97,17,0)</f>
        <v>0</v>
      </c>
      <c r="P103" s="19">
        <f>VLOOKUP($F103,'[1]Camp Master List and Popula (2'!$J$2:$AG$97,18,0)</f>
        <v>0</v>
      </c>
      <c r="Q103" s="19">
        <f>VLOOKUP($F103,'[1]Camp Master List and Popula (2'!$J$2:$AG$97,19,0)</f>
        <v>14</v>
      </c>
      <c r="R103" s="19">
        <f>VLOOKUP($F103,'[1]Camp Master List and Popula (2'!$J$2:$AG$97,20,0)</f>
        <v>71</v>
      </c>
      <c r="S103" s="19">
        <f>VLOOKUP($F103,'[1]Camp Master List and Popula (2'!$J$2:$AG$97,21,0)</f>
        <v>970</v>
      </c>
      <c r="T103" s="19">
        <f>VLOOKUP($F103,'[1]Camp Master List and Popula (2'!$J$2:$AG$97,22,0)</f>
        <v>0</v>
      </c>
      <c r="U103" s="19">
        <f>VLOOKUP($F103,'[1]Camp Master List and Popula (2'!$J$2:$AG$97,23,0)</f>
        <v>0</v>
      </c>
      <c r="V103" s="20">
        <f>VLOOKUP($F103,'[1]Camp Master List and Popula (2'!$J$2:$AG$97,24,0)</f>
        <v>613</v>
      </c>
      <c r="W103" s="19">
        <f>VLOOKUP($F103,'[1]Camp Master List and Popula (2'!$J$2:$AG$97,11,0)</f>
        <v>740</v>
      </c>
      <c r="X103" s="19">
        <f>VLOOKUP($F103,'[1]Camp Master List and Popula (2'!$J$2:$AG$97,12,0)</f>
        <v>577</v>
      </c>
      <c r="Y103" s="20">
        <f>VLOOKUP($F103,'[1]Camp Master List and Popula (2'!$J$2:$AG$97,13,0)</f>
        <v>42</v>
      </c>
      <c r="Z103" s="1"/>
      <c r="AA103" s="1"/>
      <c r="AB103" s="1"/>
      <c r="AC103" s="1"/>
      <c r="AD103" s="1"/>
      <c r="AE103" s="1"/>
      <c r="AF103" s="1"/>
      <c r="AG103" s="1"/>
      <c r="AH103" s="1"/>
      <c r="AI103" s="1"/>
    </row>
    <row r="104" spans="1:40" s="29" customFormat="1" ht="17.45" customHeight="1" x14ac:dyDescent="0.3">
      <c r="A104" s="1"/>
      <c r="B104" s="21">
        <v>95</v>
      </c>
      <c r="C104" s="15" t="s">
        <v>33</v>
      </c>
      <c r="D104" s="19" t="s">
        <v>251</v>
      </c>
      <c r="E104" s="19" t="s">
        <v>257</v>
      </c>
      <c r="F104" s="19" t="s">
        <v>258</v>
      </c>
      <c r="G104" s="22"/>
      <c r="H104" s="19" t="s">
        <v>259</v>
      </c>
      <c r="I104" s="19">
        <f>VLOOKUP($F104,'[1]Camp Master List and Popula (2'!$J$2:$AG$97,7,0)</f>
        <v>346</v>
      </c>
      <c r="J104" s="19">
        <f>VLOOKUP($F104,'[1]Camp Master List and Popula (2'!$J$2:$AG$97,8,0)</f>
        <v>1631</v>
      </c>
      <c r="K104" s="19">
        <f>VLOOKUP($F104,'[1]Camp Master List and Popula (2'!$J$2:$AG$97,9,0)</f>
        <v>833</v>
      </c>
      <c r="L104" s="19">
        <f>VLOOKUP($F104,'[1]Camp Master List and Popula (2'!$J$2:$AG$97,10,0)</f>
        <v>798</v>
      </c>
      <c r="M104" s="19">
        <f>VLOOKUP($F104,'[1]Camp Master List and Popula (2'!$J$2:$AG$97,15,0)</f>
        <v>0</v>
      </c>
      <c r="N104" s="19">
        <f>VLOOKUP($F104,'[1]Camp Master List and Popula (2'!$J$2:$AG$97,16,0)</f>
        <v>0</v>
      </c>
      <c r="O104" s="19">
        <f>VLOOKUP($F104,'[1]Camp Master List and Popula (2'!$J$2:$AG$97,17,0)</f>
        <v>0</v>
      </c>
      <c r="P104" s="19">
        <f>VLOOKUP($F104,'[1]Camp Master List and Popula (2'!$J$2:$AG$97,18,0)</f>
        <v>0</v>
      </c>
      <c r="Q104" s="19">
        <f>VLOOKUP($F104,'[1]Camp Master List and Popula (2'!$J$2:$AG$97,19,0)</f>
        <v>2</v>
      </c>
      <c r="R104" s="19">
        <f>VLOOKUP($F104,'[1]Camp Master List and Popula (2'!$J$2:$AG$97,20,0)</f>
        <v>11</v>
      </c>
      <c r="S104" s="19">
        <f>VLOOKUP($F104,'[1]Camp Master List and Popula (2'!$J$2:$AG$97,21,0)</f>
        <v>395</v>
      </c>
      <c r="T104" s="19">
        <f>VLOOKUP($F104,'[1]Camp Master List and Popula (2'!$J$2:$AG$97,22,0)</f>
        <v>1</v>
      </c>
      <c r="U104" s="19">
        <f>VLOOKUP($F104,'[1]Camp Master List and Popula (2'!$J$2:$AG$97,23,0)</f>
        <v>1</v>
      </c>
      <c r="V104" s="20">
        <f>VLOOKUP($F104,'[1]Camp Master List and Popula (2'!$J$2:$AG$97,24,0)</f>
        <v>21</v>
      </c>
      <c r="W104" s="19">
        <f>VLOOKUP($F104,'[1]Camp Master List and Popula (2'!$J$2:$AG$97,11,0)</f>
        <v>916</v>
      </c>
      <c r="X104" s="19">
        <f>VLOOKUP($F104,'[1]Camp Master List and Popula (2'!$J$2:$AG$97,12,0)</f>
        <v>673</v>
      </c>
      <c r="Y104" s="20">
        <f>VLOOKUP($F104,'[1]Camp Master List and Popula (2'!$J$2:$AG$97,13,0)</f>
        <v>42</v>
      </c>
      <c r="Z104" s="1"/>
      <c r="AA104" s="1"/>
      <c r="AB104" s="1"/>
      <c r="AC104" s="1"/>
      <c r="AD104" s="1"/>
      <c r="AE104" s="1"/>
      <c r="AF104" s="1"/>
      <c r="AG104" s="1"/>
      <c r="AH104" s="1"/>
      <c r="AI104" s="1"/>
    </row>
    <row r="105" spans="1:40" s="29" customFormat="1" ht="17.45" customHeight="1" x14ac:dyDescent="0.3">
      <c r="A105" s="1"/>
      <c r="B105" s="21">
        <v>96</v>
      </c>
      <c r="C105" s="15" t="s">
        <v>33</v>
      </c>
      <c r="D105" s="19" t="s">
        <v>251</v>
      </c>
      <c r="E105" s="19" t="s">
        <v>260</v>
      </c>
      <c r="F105" s="19" t="s">
        <v>261</v>
      </c>
      <c r="G105" s="22"/>
      <c r="H105" s="35" t="s">
        <v>262</v>
      </c>
      <c r="I105" s="19">
        <f>VLOOKUP($F105,'[1]Camp Master List and Popula (2'!$J$2:$AG$97,7,0)</f>
        <v>42</v>
      </c>
      <c r="J105" s="19">
        <f>VLOOKUP($F105,'[1]Camp Master List and Popula (2'!$J$2:$AG$97,8,0)</f>
        <v>209</v>
      </c>
      <c r="K105" s="19">
        <f>VLOOKUP($F105,'[1]Camp Master List and Popula (2'!$J$2:$AG$97,9,0)</f>
        <v>109</v>
      </c>
      <c r="L105" s="19">
        <f>VLOOKUP($F105,'[1]Camp Master List and Popula (2'!$J$2:$AG$97,10,0)</f>
        <v>100</v>
      </c>
      <c r="M105" s="19">
        <f>VLOOKUP($F105,'[1]Camp Master List and Popula (2'!$J$2:$AG$97,15,0)</f>
        <v>0</v>
      </c>
      <c r="N105" s="19">
        <f>VLOOKUP($F105,'[1]Camp Master List and Popula (2'!$J$2:$AG$97,16,0)</f>
        <v>0</v>
      </c>
      <c r="O105" s="19">
        <f>VLOOKUP($F105,'[1]Camp Master List and Popula (2'!$J$2:$AG$97,17,0)</f>
        <v>0</v>
      </c>
      <c r="P105" s="19">
        <f>VLOOKUP($F105,'[1]Camp Master List and Popula (2'!$J$2:$AG$97,18,0)</f>
        <v>0</v>
      </c>
      <c r="Q105" s="19">
        <f>VLOOKUP($F105,'[1]Camp Master List and Popula (2'!$J$2:$AG$97,19,0)</f>
        <v>0</v>
      </c>
      <c r="R105" s="19">
        <f>VLOOKUP($F105,'[1]Camp Master List and Popula (2'!$J$2:$AG$97,20,0)</f>
        <v>0</v>
      </c>
      <c r="S105" s="19">
        <f>VLOOKUP($F105,'[1]Camp Master List and Popula (2'!$J$2:$AG$97,21,0)</f>
        <v>42</v>
      </c>
      <c r="T105" s="19">
        <f>VLOOKUP($F105,'[1]Camp Master List and Popula (2'!$J$2:$AG$97,22,0)</f>
        <v>0</v>
      </c>
      <c r="U105" s="19">
        <f>VLOOKUP($F105,'[1]Camp Master List and Popula (2'!$J$2:$AG$97,23,0)</f>
        <v>0</v>
      </c>
      <c r="V105" s="20">
        <f>VLOOKUP($F105,'[1]Camp Master List and Popula (2'!$J$2:$AG$97,24,0)</f>
        <v>358</v>
      </c>
      <c r="W105" s="19">
        <f>VLOOKUP($F105,'[1]Camp Master List and Popula (2'!$J$2:$AG$97,11,0)</f>
        <v>84</v>
      </c>
      <c r="X105" s="19">
        <f>VLOOKUP($F105,'[1]Camp Master List and Popula (2'!$J$2:$AG$97,12,0)</f>
        <v>120</v>
      </c>
      <c r="Y105" s="20">
        <f>VLOOKUP($F105,'[1]Camp Master List and Popula (2'!$J$2:$AG$97,13,0)</f>
        <v>5</v>
      </c>
      <c r="Z105" s="1"/>
      <c r="AA105" s="1"/>
      <c r="AB105" s="1"/>
      <c r="AC105" s="1"/>
      <c r="AD105" s="1"/>
      <c r="AE105" s="1"/>
      <c r="AF105" s="1"/>
      <c r="AG105" s="1"/>
      <c r="AH105" s="1"/>
      <c r="AI105" s="1"/>
    </row>
    <row r="106" spans="1:40" s="29" customFormat="1" ht="17.45" customHeight="1" thickBot="1" x14ac:dyDescent="0.35">
      <c r="A106" s="1"/>
      <c r="B106" s="21">
        <v>97</v>
      </c>
      <c r="C106" s="15" t="s">
        <v>33</v>
      </c>
      <c r="D106" s="36" t="s">
        <v>251</v>
      </c>
      <c r="E106" s="36" t="s">
        <v>257</v>
      </c>
      <c r="F106" s="36" t="s">
        <v>263</v>
      </c>
      <c r="G106" s="37"/>
      <c r="H106" s="38" t="s">
        <v>264</v>
      </c>
      <c r="I106" s="19">
        <f>VLOOKUP($F106,'[1]Camp Master List and Popula (2'!$J$2:$AG$97,7,0)</f>
        <v>2203</v>
      </c>
      <c r="J106" s="19">
        <f>VLOOKUP($F106,'[1]Camp Master List and Popula (2'!$J$2:$AG$97,8,0)</f>
        <v>10667</v>
      </c>
      <c r="K106" s="19">
        <f>VLOOKUP($F106,'[1]Camp Master List and Popula (2'!$J$2:$AG$97,9,0)</f>
        <v>5457</v>
      </c>
      <c r="L106" s="19">
        <f>VLOOKUP($F106,'[1]Camp Master List and Popula (2'!$J$2:$AG$97,10,0)</f>
        <v>5210</v>
      </c>
      <c r="M106" s="19">
        <f>VLOOKUP($F106,'[1]Camp Master List and Popula (2'!$J$2:$AG$97,15,0)</f>
        <v>0</v>
      </c>
      <c r="N106" s="19">
        <f>VLOOKUP($F106,'[1]Camp Master List and Popula (2'!$J$2:$AG$97,16,0)</f>
        <v>0</v>
      </c>
      <c r="O106" s="19">
        <f>VLOOKUP($F106,'[1]Camp Master List and Popula (2'!$J$2:$AG$97,17,0)</f>
        <v>0</v>
      </c>
      <c r="P106" s="19">
        <f>VLOOKUP($F106,'[1]Camp Master List and Popula (2'!$J$2:$AG$97,18,0)</f>
        <v>0</v>
      </c>
      <c r="Q106" s="19">
        <f>VLOOKUP($F106,'[1]Camp Master List and Popula (2'!$J$2:$AG$97,19,0)</f>
        <v>44</v>
      </c>
      <c r="R106" s="19">
        <f>VLOOKUP($F106,'[1]Camp Master List and Popula (2'!$J$2:$AG$97,20,0)</f>
        <v>199</v>
      </c>
      <c r="S106" s="19">
        <f>VLOOKUP($F106,'[1]Camp Master List and Popula (2'!$J$2:$AG$97,21,0)</f>
        <v>2277</v>
      </c>
      <c r="T106" s="19">
        <f>VLOOKUP($F106,'[1]Camp Master List and Popula (2'!$J$2:$AG$97,22,0)</f>
        <v>353</v>
      </c>
      <c r="U106" s="19">
        <f>VLOOKUP($F106,'[1]Camp Master List and Popula (2'!$J$2:$AG$97,23,0)</f>
        <v>0</v>
      </c>
      <c r="V106" s="20">
        <f>VLOOKUP($F106,'[1]Camp Master List and Popula (2'!$J$2:$AG$97,24,0)</f>
        <v>0</v>
      </c>
      <c r="W106" s="19">
        <f>VLOOKUP($F106,'[1]Camp Master List and Popula (2'!$J$2:$AG$97,11,0)</f>
        <v>5962</v>
      </c>
      <c r="X106" s="19">
        <f>VLOOKUP($F106,'[1]Camp Master List and Popula (2'!$J$2:$AG$97,12,0)</f>
        <v>4424</v>
      </c>
      <c r="Y106" s="20">
        <f>VLOOKUP($F106,'[1]Camp Master List and Popula (2'!$J$2:$AG$97,13,0)</f>
        <v>281</v>
      </c>
      <c r="Z106" s="1"/>
      <c r="AA106" s="1"/>
      <c r="AB106" s="1"/>
      <c r="AC106" s="1"/>
      <c r="AD106" s="1"/>
      <c r="AE106" s="1"/>
      <c r="AF106" s="1"/>
      <c r="AG106" s="1"/>
      <c r="AH106" s="1"/>
      <c r="AI106" s="1"/>
    </row>
    <row r="107" spans="1:40" s="43" customFormat="1" ht="17.25" thickBot="1" x14ac:dyDescent="0.35">
      <c r="A107" s="39"/>
      <c r="B107" s="40"/>
      <c r="C107" s="41" t="s">
        <v>265</v>
      </c>
      <c r="D107" s="41"/>
      <c r="E107" s="41"/>
      <c r="F107" s="42"/>
      <c r="G107" s="42"/>
      <c r="H107" s="42"/>
      <c r="I107" s="42">
        <f>SUM(I52:I106)+I51+I39</f>
        <v>68363</v>
      </c>
      <c r="J107" s="42">
        <f t="shared" ref="J107:Y107" si="2">SUM(J52:J106)+J51+J39</f>
        <v>352779</v>
      </c>
      <c r="K107" s="42">
        <f t="shared" si="2"/>
        <v>184711</v>
      </c>
      <c r="L107" s="42">
        <f t="shared" si="2"/>
        <v>168068</v>
      </c>
      <c r="M107" s="42">
        <f t="shared" si="2"/>
        <v>325</v>
      </c>
      <c r="N107" s="42">
        <f t="shared" si="2"/>
        <v>1372</v>
      </c>
      <c r="O107" s="42">
        <f t="shared" si="2"/>
        <v>97</v>
      </c>
      <c r="P107" s="42">
        <f t="shared" si="2"/>
        <v>422</v>
      </c>
      <c r="Q107" s="42">
        <f t="shared" si="2"/>
        <v>2312</v>
      </c>
      <c r="R107" s="42">
        <f t="shared" si="2"/>
        <v>11492</v>
      </c>
      <c r="S107" s="42">
        <f t="shared" si="2"/>
        <v>79553</v>
      </c>
      <c r="T107" s="42">
        <f t="shared" si="2"/>
        <v>21899</v>
      </c>
      <c r="U107" s="42">
        <f t="shared" si="2"/>
        <v>11361</v>
      </c>
      <c r="V107" s="42">
        <f t="shared" si="2"/>
        <v>3225</v>
      </c>
      <c r="W107" s="42">
        <f t="shared" si="2"/>
        <v>181434</v>
      </c>
      <c r="X107" s="42">
        <f t="shared" si="2"/>
        <v>158643</v>
      </c>
      <c r="Y107" s="42">
        <f t="shared" si="2"/>
        <v>12702</v>
      </c>
      <c r="Z107" s="39"/>
      <c r="AA107" s="39"/>
      <c r="AB107" s="39"/>
      <c r="AC107" s="39"/>
      <c r="AD107" s="39"/>
      <c r="AE107" s="39"/>
      <c r="AF107" s="39"/>
      <c r="AG107" s="39"/>
      <c r="AH107" s="39"/>
      <c r="AI107" s="39"/>
      <c r="AJ107" s="39"/>
      <c r="AK107" s="39"/>
      <c r="AL107" s="39"/>
      <c r="AM107" s="39"/>
      <c r="AN107" s="39"/>
    </row>
    <row r="108" spans="1:40" s="1" customFormat="1" x14ac:dyDescent="0.3">
      <c r="F108" s="2"/>
      <c r="H108" s="2"/>
    </row>
    <row r="109" spans="1:40" s="1" customFormat="1" ht="17.25" thickBot="1" x14ac:dyDescent="0.35">
      <c r="F109" s="2"/>
      <c r="G109" s="2"/>
      <c r="H109" s="2"/>
    </row>
    <row r="110" spans="1:40" s="29" customFormat="1" ht="17.25" thickBot="1" x14ac:dyDescent="0.35">
      <c r="A110" s="1"/>
      <c r="B110" s="70" t="s">
        <v>266</v>
      </c>
      <c r="C110" s="70"/>
      <c r="D110" s="70"/>
      <c r="E110" s="70"/>
      <c r="F110" s="70"/>
      <c r="G110" s="70"/>
      <c r="H110" s="71"/>
      <c r="I110" s="72" t="s">
        <v>5</v>
      </c>
      <c r="J110" s="70"/>
      <c r="K110" s="70"/>
      <c r="L110" s="71"/>
      <c r="M110" s="1"/>
      <c r="N110" s="44"/>
      <c r="O110" s="1"/>
      <c r="P110" s="1"/>
      <c r="Q110" s="1"/>
      <c r="R110" s="1"/>
      <c r="S110" s="1"/>
      <c r="T110" s="1"/>
      <c r="U110" s="1"/>
      <c r="V110" s="1"/>
      <c r="W110" s="1"/>
      <c r="X110" s="1"/>
      <c r="Y110" s="1"/>
      <c r="Z110" s="1"/>
      <c r="AA110" s="1"/>
    </row>
    <row r="111" spans="1:40" s="29" customFormat="1" ht="26.45" customHeight="1" thickBot="1" x14ac:dyDescent="0.35">
      <c r="A111" s="1"/>
      <c r="B111" s="45" t="s">
        <v>9</v>
      </c>
      <c r="C111" s="46" t="s">
        <v>10</v>
      </c>
      <c r="D111" s="46" t="s">
        <v>11</v>
      </c>
      <c r="E111" s="46" t="s">
        <v>12</v>
      </c>
      <c r="F111" s="46" t="s">
        <v>267</v>
      </c>
      <c r="G111" s="46" t="s">
        <v>268</v>
      </c>
      <c r="H111" s="46" t="s">
        <v>15</v>
      </c>
      <c r="I111" s="46" t="s">
        <v>16</v>
      </c>
      <c r="J111" s="46" t="s">
        <v>17</v>
      </c>
      <c r="K111" s="46" t="s">
        <v>18</v>
      </c>
      <c r="L111" s="46" t="s">
        <v>19</v>
      </c>
      <c r="M111" s="1"/>
      <c r="N111" s="44"/>
      <c r="O111" s="1"/>
      <c r="P111" s="47"/>
      <c r="Q111" s="1"/>
      <c r="R111" s="1"/>
      <c r="S111" s="1"/>
      <c r="T111" s="1"/>
      <c r="U111" s="1"/>
      <c r="V111" s="1"/>
      <c r="W111" s="1"/>
      <c r="X111" s="1"/>
      <c r="Y111" s="1"/>
      <c r="Z111" s="1"/>
      <c r="AA111" s="1"/>
    </row>
    <row r="112" spans="1:40" s="29" customFormat="1" x14ac:dyDescent="0.3">
      <c r="A112" s="1"/>
      <c r="B112" s="48">
        <v>1</v>
      </c>
      <c r="C112" s="49" t="s">
        <v>269</v>
      </c>
      <c r="D112" s="50" t="s">
        <v>126</v>
      </c>
      <c r="E112" s="50" t="s">
        <v>130</v>
      </c>
      <c r="F112" s="50" t="s">
        <v>270</v>
      </c>
      <c r="G112" s="50" t="s">
        <v>271</v>
      </c>
      <c r="H112" s="50" t="s">
        <v>272</v>
      </c>
      <c r="I112" s="51">
        <v>265</v>
      </c>
      <c r="J112" s="51">
        <v>1222</v>
      </c>
      <c r="K112" s="51">
        <v>560</v>
      </c>
      <c r="L112" s="52">
        <v>662</v>
      </c>
      <c r="M112" s="1"/>
      <c r="N112" s="1"/>
      <c r="O112" s="1"/>
      <c r="P112" s="1"/>
      <c r="Q112" s="1"/>
      <c r="R112" s="1"/>
      <c r="S112" s="1"/>
      <c r="T112" s="1"/>
      <c r="U112" s="1"/>
      <c r="V112" s="1"/>
      <c r="W112" s="1"/>
      <c r="X112" s="1"/>
      <c r="Y112" s="1"/>
      <c r="Z112" s="1"/>
      <c r="AA112" s="1"/>
    </row>
    <row r="113" spans="1:27" s="29" customFormat="1" x14ac:dyDescent="0.3">
      <c r="A113" s="1"/>
      <c r="B113" s="53">
        <v>2</v>
      </c>
      <c r="C113" s="54" t="s">
        <v>33</v>
      </c>
      <c r="D113" s="55" t="s">
        <v>273</v>
      </c>
      <c r="E113" s="55" t="s">
        <v>274</v>
      </c>
      <c r="F113" s="55" t="s">
        <v>275</v>
      </c>
      <c r="G113" s="55" t="s">
        <v>271</v>
      </c>
      <c r="H113" s="55" t="s">
        <v>276</v>
      </c>
      <c r="I113" s="56">
        <f>VLOOKUP($F113,[1]INFORMAL!$J$2:$W$15,7,0)</f>
        <v>50</v>
      </c>
      <c r="J113" s="56">
        <f>VLOOKUP($F113,[1]INFORMAL!$J$2:$W$15,8,0)</f>
        <v>281</v>
      </c>
      <c r="K113" s="56">
        <f>VLOOKUP($F113,[1]INFORMAL!$J$2:$W$15,9,0)</f>
        <v>140</v>
      </c>
      <c r="L113" s="57">
        <f>VLOOKUP($F113,[1]INFORMAL!$J$2:$W$15,10,0)</f>
        <v>141</v>
      </c>
      <c r="M113" s="1"/>
      <c r="N113" s="1"/>
      <c r="O113" s="1"/>
      <c r="P113" s="1"/>
      <c r="Q113" s="47"/>
      <c r="R113" s="1"/>
      <c r="S113" s="1"/>
      <c r="T113" s="1"/>
      <c r="U113" s="1"/>
      <c r="V113" s="1"/>
      <c r="W113" s="1"/>
      <c r="X113" s="1"/>
      <c r="Y113" s="1"/>
      <c r="Z113" s="1"/>
      <c r="AA113" s="1"/>
    </row>
    <row r="114" spans="1:27" s="29" customFormat="1" x14ac:dyDescent="0.3">
      <c r="A114" s="1"/>
      <c r="B114" s="53">
        <v>3</v>
      </c>
      <c r="C114" s="54" t="s">
        <v>33</v>
      </c>
      <c r="D114" s="55" t="s">
        <v>277</v>
      </c>
      <c r="E114" s="55" t="s">
        <v>277</v>
      </c>
      <c r="F114" s="55" t="s">
        <v>278</v>
      </c>
      <c r="G114" s="55" t="s">
        <v>271</v>
      </c>
      <c r="H114" s="58"/>
      <c r="I114" s="56">
        <f>VLOOKUP($F114,[1]INFORMAL!$J$2:$W$15,7,0)</f>
        <v>4</v>
      </c>
      <c r="J114" s="56">
        <f>VLOOKUP($F114,[1]INFORMAL!$J$2:$W$15,8,0)</f>
        <v>12</v>
      </c>
      <c r="K114" s="56">
        <f>VLOOKUP($F114,[1]INFORMAL!$J$2:$W$15,9,0)</f>
        <v>4</v>
      </c>
      <c r="L114" s="57">
        <f>VLOOKUP($F114,[1]INFORMAL!$J$2:$W$15,10,0)</f>
        <v>8</v>
      </c>
      <c r="M114" s="1"/>
      <c r="N114" s="1"/>
      <c r="O114" s="1"/>
      <c r="P114" s="1"/>
      <c r="Q114" s="1"/>
      <c r="R114" s="1"/>
      <c r="S114" s="1"/>
      <c r="T114" s="1"/>
      <c r="U114" s="1"/>
      <c r="V114" s="1"/>
      <c r="W114" s="1"/>
      <c r="X114" s="1"/>
      <c r="Y114" s="1"/>
      <c r="Z114" s="1"/>
      <c r="AA114" s="1"/>
    </row>
    <row r="115" spans="1:27" s="29" customFormat="1" x14ac:dyDescent="0.3">
      <c r="A115" s="1"/>
      <c r="B115" s="53">
        <v>4</v>
      </c>
      <c r="C115" s="54" t="s">
        <v>33</v>
      </c>
      <c r="D115" s="55" t="s">
        <v>279</v>
      </c>
      <c r="E115" s="55" t="s">
        <v>280</v>
      </c>
      <c r="F115" s="55" t="s">
        <v>281</v>
      </c>
      <c r="G115" s="55" t="s">
        <v>271</v>
      </c>
      <c r="H115" s="58" t="s">
        <v>282</v>
      </c>
      <c r="I115" s="56">
        <f>VLOOKUP($F115,[1]INFORMAL!$J$2:$W$15,7,0)</f>
        <v>95</v>
      </c>
      <c r="J115" s="56">
        <f>VLOOKUP($F115,[1]INFORMAL!$J$2:$W$15,8,0)</f>
        <v>561</v>
      </c>
      <c r="K115" s="56">
        <f>VLOOKUP($F115,[1]INFORMAL!$J$2:$W$15,9,0)</f>
        <v>301</v>
      </c>
      <c r="L115" s="57">
        <f>VLOOKUP($F115,[1]INFORMAL!$J$2:$W$15,10,0)</f>
        <v>260</v>
      </c>
      <c r="M115" s="1"/>
      <c r="N115" s="1"/>
      <c r="O115" s="1"/>
      <c r="P115" s="1"/>
      <c r="Q115" s="1"/>
      <c r="R115" s="1"/>
      <c r="S115" s="1"/>
      <c r="T115" s="1"/>
      <c r="U115" s="1"/>
      <c r="V115" s="1"/>
      <c r="W115" s="1"/>
      <c r="X115" s="1"/>
      <c r="Y115" s="1"/>
      <c r="Z115" s="1"/>
      <c r="AA115" s="1"/>
    </row>
    <row r="116" spans="1:27" s="29" customFormat="1" x14ac:dyDescent="0.3">
      <c r="A116" s="1"/>
      <c r="B116" s="53">
        <v>5</v>
      </c>
      <c r="C116" s="54" t="s">
        <v>283</v>
      </c>
      <c r="D116" s="59" t="s">
        <v>126</v>
      </c>
      <c r="E116" s="59" t="s">
        <v>284</v>
      </c>
      <c r="F116" s="59" t="s">
        <v>285</v>
      </c>
      <c r="G116" s="59" t="s">
        <v>271</v>
      </c>
      <c r="H116" s="56" t="s">
        <v>286</v>
      </c>
      <c r="I116" s="59">
        <v>20</v>
      </c>
      <c r="J116" s="59">
        <v>100</v>
      </c>
      <c r="K116" s="59">
        <v>56</v>
      </c>
      <c r="L116" s="57">
        <v>44</v>
      </c>
      <c r="M116" s="1"/>
      <c r="N116" s="1"/>
      <c r="O116" s="1"/>
      <c r="P116" s="1"/>
      <c r="Q116" s="1"/>
      <c r="R116" s="1"/>
      <c r="S116" s="1"/>
      <c r="T116" s="1"/>
      <c r="U116" s="1"/>
      <c r="V116" s="1"/>
      <c r="W116" s="1"/>
      <c r="X116" s="1"/>
      <c r="Y116" s="1"/>
      <c r="Z116" s="1"/>
      <c r="AA116" s="1"/>
    </row>
    <row r="117" spans="1:27" s="29" customFormat="1" x14ac:dyDescent="0.3">
      <c r="A117" s="1"/>
      <c r="B117" s="53">
        <v>6</v>
      </c>
      <c r="C117" s="54" t="s">
        <v>283</v>
      </c>
      <c r="D117" s="59" t="s">
        <v>126</v>
      </c>
      <c r="E117" s="59" t="s">
        <v>284</v>
      </c>
      <c r="F117" s="59" t="s">
        <v>287</v>
      </c>
      <c r="G117" s="59" t="s">
        <v>271</v>
      </c>
      <c r="H117" s="56" t="s">
        <v>288</v>
      </c>
      <c r="I117" s="59">
        <v>4</v>
      </c>
      <c r="J117" s="59">
        <v>16</v>
      </c>
      <c r="K117" s="59">
        <v>9</v>
      </c>
      <c r="L117" s="57">
        <v>7</v>
      </c>
      <c r="M117" s="1"/>
      <c r="N117" s="1"/>
      <c r="O117" s="1"/>
      <c r="P117" s="1"/>
      <c r="Q117" s="1"/>
      <c r="R117" s="1"/>
      <c r="S117" s="1"/>
      <c r="T117" s="1"/>
      <c r="U117" s="1"/>
      <c r="V117" s="1"/>
      <c r="W117" s="1"/>
      <c r="X117" s="1"/>
      <c r="Y117" s="1"/>
      <c r="Z117" s="1"/>
      <c r="AA117" s="1"/>
    </row>
    <row r="118" spans="1:27" s="29" customFormat="1" x14ac:dyDescent="0.3">
      <c r="A118" s="1"/>
      <c r="B118" s="53">
        <v>7</v>
      </c>
      <c r="C118" s="54" t="s">
        <v>283</v>
      </c>
      <c r="D118" s="59" t="s">
        <v>126</v>
      </c>
      <c r="E118" s="59" t="s">
        <v>127</v>
      </c>
      <c r="F118" s="59" t="s">
        <v>289</v>
      </c>
      <c r="G118" s="59" t="s">
        <v>271</v>
      </c>
      <c r="H118" s="56" t="s">
        <v>290</v>
      </c>
      <c r="I118" s="56">
        <v>19</v>
      </c>
      <c r="J118" s="56">
        <v>81</v>
      </c>
      <c r="K118" s="56">
        <v>44</v>
      </c>
      <c r="L118" s="57">
        <v>37</v>
      </c>
      <c r="M118" s="1"/>
      <c r="N118" s="1"/>
      <c r="O118" s="1"/>
      <c r="P118" s="1"/>
      <c r="Q118" s="1"/>
      <c r="R118" s="1"/>
      <c r="S118" s="1"/>
      <c r="T118" s="1"/>
      <c r="U118" s="1"/>
      <c r="V118" s="1"/>
      <c r="W118" s="1"/>
      <c r="X118" s="1"/>
      <c r="Y118" s="1"/>
      <c r="Z118" s="1"/>
      <c r="AA118" s="1"/>
    </row>
    <row r="119" spans="1:27" s="29" customFormat="1" x14ac:dyDescent="0.3">
      <c r="A119" s="1"/>
      <c r="B119" s="53">
        <v>8</v>
      </c>
      <c r="C119" s="54" t="s">
        <v>283</v>
      </c>
      <c r="D119" s="59" t="s">
        <v>126</v>
      </c>
      <c r="E119" s="59" t="s">
        <v>133</v>
      </c>
      <c r="F119" s="59" t="s">
        <v>291</v>
      </c>
      <c r="G119" s="59" t="s">
        <v>271</v>
      </c>
      <c r="H119" s="56" t="s">
        <v>292</v>
      </c>
      <c r="I119" s="56">
        <v>14</v>
      </c>
      <c r="J119" s="56">
        <v>90</v>
      </c>
      <c r="K119" s="56">
        <v>48</v>
      </c>
      <c r="L119" s="57">
        <v>42</v>
      </c>
      <c r="M119" s="1"/>
      <c r="N119" s="1"/>
      <c r="O119" s="1"/>
      <c r="P119" s="1"/>
      <c r="Q119" s="1"/>
      <c r="R119" s="1"/>
      <c r="S119" s="1"/>
      <c r="T119" s="1"/>
      <c r="U119" s="1"/>
      <c r="V119" s="1"/>
      <c r="W119" s="1"/>
      <c r="X119" s="1"/>
      <c r="Y119" s="1"/>
      <c r="Z119" s="1"/>
      <c r="AA119" s="1"/>
    </row>
    <row r="120" spans="1:27" s="29" customFormat="1" x14ac:dyDescent="0.3">
      <c r="A120" s="1"/>
      <c r="B120" s="53">
        <v>9</v>
      </c>
      <c r="C120" s="54" t="s">
        <v>293</v>
      </c>
      <c r="D120" s="59" t="s">
        <v>34</v>
      </c>
      <c r="E120" s="59" t="s">
        <v>100</v>
      </c>
      <c r="F120" s="59" t="s">
        <v>294</v>
      </c>
      <c r="G120" s="59" t="s">
        <v>271</v>
      </c>
      <c r="H120" s="56"/>
      <c r="I120" s="56">
        <v>419</v>
      </c>
      <c r="J120" s="56">
        <v>2514</v>
      </c>
      <c r="K120" s="56">
        <v>1383</v>
      </c>
      <c r="L120" s="57">
        <v>1131</v>
      </c>
      <c r="M120" s="1"/>
      <c r="N120" s="1"/>
      <c r="O120" s="1"/>
      <c r="P120" s="1"/>
      <c r="Q120" s="1"/>
      <c r="R120" s="1"/>
      <c r="S120" s="1"/>
      <c r="T120" s="1"/>
      <c r="U120" s="1"/>
      <c r="V120" s="1"/>
      <c r="W120" s="1"/>
      <c r="X120" s="1"/>
      <c r="Y120" s="1"/>
      <c r="Z120" s="1"/>
      <c r="AA120" s="1"/>
    </row>
    <row r="121" spans="1:27" s="29" customFormat="1" x14ac:dyDescent="0.3">
      <c r="A121" s="1"/>
      <c r="B121" s="53">
        <v>10</v>
      </c>
      <c r="C121" s="54" t="s">
        <v>33</v>
      </c>
      <c r="D121" s="59" t="s">
        <v>273</v>
      </c>
      <c r="E121" s="59" t="s">
        <v>274</v>
      </c>
      <c r="F121" s="59" t="s">
        <v>295</v>
      </c>
      <c r="G121" s="56" t="s">
        <v>271</v>
      </c>
      <c r="H121" s="56" t="s">
        <v>296</v>
      </c>
      <c r="I121" s="56">
        <f>VLOOKUP($F121,[1]INFORMAL!$J$2:$W$15,7,0)</f>
        <v>15</v>
      </c>
      <c r="J121" s="56">
        <f>VLOOKUP($F121,[1]INFORMAL!$J$2:$W$15,8,0)</f>
        <v>70</v>
      </c>
      <c r="K121" s="56">
        <f>VLOOKUP($F121,[1]INFORMAL!$J$2:$W$15,9,0)</f>
        <v>40</v>
      </c>
      <c r="L121" s="57">
        <f>VLOOKUP($F121,[1]INFORMAL!$J$2:$W$15,10,0)</f>
        <v>30</v>
      </c>
      <c r="M121" s="1"/>
      <c r="N121" s="1"/>
      <c r="O121" s="1"/>
      <c r="P121" s="1"/>
      <c r="Q121" s="1"/>
      <c r="R121" s="1"/>
      <c r="S121" s="1"/>
      <c r="T121" s="1"/>
      <c r="U121" s="1"/>
      <c r="V121" s="1"/>
      <c r="W121" s="1"/>
      <c r="X121" s="1"/>
      <c r="Y121" s="1"/>
      <c r="Z121" s="1"/>
      <c r="AA121" s="1"/>
    </row>
    <row r="122" spans="1:27" s="29" customFormat="1" x14ac:dyDescent="0.3">
      <c r="A122" s="1"/>
      <c r="B122" s="53">
        <v>11</v>
      </c>
      <c r="C122" s="54" t="s">
        <v>33</v>
      </c>
      <c r="D122" s="59" t="s">
        <v>34</v>
      </c>
      <c r="E122" s="59" t="s">
        <v>35</v>
      </c>
      <c r="F122" s="59" t="s">
        <v>297</v>
      </c>
      <c r="G122" s="56" t="s">
        <v>271</v>
      </c>
      <c r="H122" s="56" t="s">
        <v>298</v>
      </c>
      <c r="I122" s="56">
        <f>VLOOKUP($F122,[1]INFORMAL!$J$2:$W$15,7,0)</f>
        <v>63</v>
      </c>
      <c r="J122" s="56">
        <f>VLOOKUP($F122,[1]INFORMAL!$J$2:$W$15,8,0)</f>
        <v>348</v>
      </c>
      <c r="K122" s="56">
        <f>VLOOKUP($F122,[1]INFORMAL!$J$2:$W$15,9,0)</f>
        <v>201</v>
      </c>
      <c r="L122" s="57">
        <f>VLOOKUP($F122,[1]INFORMAL!$J$2:$W$15,10,0)</f>
        <v>147</v>
      </c>
      <c r="M122" s="1"/>
      <c r="N122" s="1"/>
      <c r="O122" s="1"/>
      <c r="P122" s="1"/>
      <c r="Q122" s="1"/>
      <c r="R122" s="1"/>
      <c r="S122" s="1"/>
      <c r="T122" s="1"/>
      <c r="U122" s="1"/>
      <c r="V122" s="1"/>
      <c r="W122" s="1"/>
      <c r="X122" s="1"/>
      <c r="Y122" s="1"/>
      <c r="Z122" s="1"/>
      <c r="AA122" s="1"/>
    </row>
    <row r="123" spans="1:27" s="29" customFormat="1" x14ac:dyDescent="0.3">
      <c r="A123" s="1"/>
      <c r="B123" s="53">
        <v>12</v>
      </c>
      <c r="C123" s="54" t="s">
        <v>33</v>
      </c>
      <c r="D123" s="59" t="s">
        <v>34</v>
      </c>
      <c r="E123" s="59" t="s">
        <v>35</v>
      </c>
      <c r="F123" s="59" t="s">
        <v>299</v>
      </c>
      <c r="G123" s="56" t="s">
        <v>271</v>
      </c>
      <c r="H123" s="56" t="s">
        <v>300</v>
      </c>
      <c r="I123" s="56">
        <f>VLOOKUP($F123,[1]INFORMAL!$J$2:$W$15,7,0)</f>
        <v>91</v>
      </c>
      <c r="J123" s="56">
        <f>VLOOKUP($F123,[1]INFORMAL!$J$2:$W$15,8,0)</f>
        <v>523</v>
      </c>
      <c r="K123" s="56">
        <f>VLOOKUP($F123,[1]INFORMAL!$J$2:$W$15,9,0)</f>
        <v>303</v>
      </c>
      <c r="L123" s="57">
        <f>VLOOKUP($F123,[1]INFORMAL!$J$2:$W$15,10,0)</f>
        <v>215</v>
      </c>
      <c r="M123" s="1"/>
      <c r="N123" s="1"/>
      <c r="O123" s="1"/>
      <c r="P123" s="1"/>
      <c r="Q123" s="1"/>
      <c r="R123" s="1"/>
      <c r="S123" s="1"/>
      <c r="T123" s="1"/>
      <c r="U123" s="1"/>
      <c r="V123" s="1"/>
      <c r="W123" s="1"/>
      <c r="X123" s="1"/>
      <c r="Y123" s="1"/>
      <c r="Z123" s="1"/>
      <c r="AA123" s="1"/>
    </row>
    <row r="124" spans="1:27" s="29" customFormat="1" x14ac:dyDescent="0.3">
      <c r="A124" s="1"/>
      <c r="B124" s="53">
        <v>13</v>
      </c>
      <c r="C124" s="54" t="s">
        <v>33</v>
      </c>
      <c r="D124" s="59" t="s">
        <v>34</v>
      </c>
      <c r="E124" s="59" t="s">
        <v>35</v>
      </c>
      <c r="F124" s="59" t="s">
        <v>301</v>
      </c>
      <c r="G124" s="56" t="s">
        <v>271</v>
      </c>
      <c r="H124" s="56" t="s">
        <v>301</v>
      </c>
      <c r="I124" s="56">
        <f>VLOOKUP($F124,[1]INFORMAL!$J$2:$W$15,7,0)</f>
        <v>119</v>
      </c>
      <c r="J124" s="56">
        <f>VLOOKUP($F124,[1]INFORMAL!$J$2:$W$15,8,0)</f>
        <v>611</v>
      </c>
      <c r="K124" s="56">
        <f>VLOOKUP($F124,[1]INFORMAL!$J$2:$W$15,9,0)</f>
        <v>385</v>
      </c>
      <c r="L124" s="57">
        <f>VLOOKUP($F124,[1]INFORMAL!$J$2:$W$15,10,0)</f>
        <v>245</v>
      </c>
      <c r="M124" s="1"/>
      <c r="N124" s="1"/>
      <c r="O124" s="1"/>
      <c r="P124" s="1"/>
      <c r="Q124" s="1"/>
      <c r="R124" s="1"/>
      <c r="S124" s="1"/>
      <c r="T124" s="1"/>
      <c r="U124" s="1"/>
      <c r="V124" s="1"/>
      <c r="W124" s="1"/>
      <c r="X124" s="1"/>
      <c r="Y124" s="1"/>
      <c r="Z124" s="1"/>
      <c r="AA124" s="1"/>
    </row>
    <row r="125" spans="1:27" s="29" customFormat="1" x14ac:dyDescent="0.3">
      <c r="A125" s="1"/>
      <c r="B125" s="53">
        <v>14</v>
      </c>
      <c r="C125" s="54" t="s">
        <v>33</v>
      </c>
      <c r="D125" s="59" t="s">
        <v>34</v>
      </c>
      <c r="E125" s="59" t="s">
        <v>35</v>
      </c>
      <c r="F125" s="59" t="s">
        <v>302</v>
      </c>
      <c r="G125" s="56" t="s">
        <v>271</v>
      </c>
      <c r="H125" s="56" t="s">
        <v>303</v>
      </c>
      <c r="I125" s="56">
        <f>VLOOKUP($F125,[1]INFORMAL!$J$2:$W$15,7,0)</f>
        <v>24</v>
      </c>
      <c r="J125" s="56">
        <f>VLOOKUP($F125,[1]INFORMAL!$J$2:$W$15,8,0)</f>
        <v>132</v>
      </c>
      <c r="K125" s="56">
        <f>VLOOKUP($F125,[1]INFORMAL!$J$2:$W$15,9,0)</f>
        <v>65</v>
      </c>
      <c r="L125" s="57">
        <f>VLOOKUP($F125,[1]INFORMAL!$J$2:$W$15,10,0)</f>
        <v>52</v>
      </c>
      <c r="M125" s="1"/>
      <c r="N125" s="1"/>
      <c r="O125" s="1"/>
      <c r="P125" s="1"/>
      <c r="Q125" s="1"/>
      <c r="R125" s="1"/>
      <c r="S125" s="1"/>
      <c r="T125" s="1"/>
      <c r="U125" s="1"/>
      <c r="V125" s="1"/>
      <c r="W125" s="1"/>
      <c r="X125" s="1"/>
      <c r="Y125" s="1"/>
      <c r="Z125" s="1"/>
      <c r="AA125" s="1"/>
    </row>
    <row r="126" spans="1:27" s="29" customFormat="1" x14ac:dyDescent="0.3">
      <c r="A126" s="1"/>
      <c r="B126" s="53">
        <v>15</v>
      </c>
      <c r="C126" s="54" t="s">
        <v>33</v>
      </c>
      <c r="D126" s="59" t="s">
        <v>34</v>
      </c>
      <c r="E126" s="59" t="s">
        <v>35</v>
      </c>
      <c r="F126" s="59" t="s">
        <v>304</v>
      </c>
      <c r="G126" s="56" t="s">
        <v>271</v>
      </c>
      <c r="H126" s="56" t="s">
        <v>305</v>
      </c>
      <c r="I126" s="56">
        <f>VLOOKUP($F126,[1]INFORMAL!$J$2:$W$15,7,0)</f>
        <v>191</v>
      </c>
      <c r="J126" s="56">
        <f>VLOOKUP($F126,[1]INFORMAL!$J$2:$W$15,8,0)</f>
        <v>1011</v>
      </c>
      <c r="K126" s="56">
        <f>VLOOKUP($F126,[1]INFORMAL!$J$2:$W$15,9,0)</f>
        <v>593</v>
      </c>
      <c r="L126" s="57">
        <f>VLOOKUP($F126,[1]INFORMAL!$J$2:$W$15,10,0)</f>
        <v>400</v>
      </c>
      <c r="M126" s="1"/>
      <c r="N126" s="1"/>
      <c r="O126" s="1"/>
      <c r="P126" s="1"/>
      <c r="Q126" s="1"/>
      <c r="R126" s="1"/>
      <c r="S126" s="1"/>
      <c r="T126" s="1"/>
      <c r="U126" s="1"/>
      <c r="V126" s="1"/>
      <c r="W126" s="1"/>
      <c r="X126" s="1"/>
      <c r="Y126" s="1"/>
      <c r="Z126" s="1"/>
      <c r="AA126" s="1"/>
    </row>
    <row r="127" spans="1:27" s="29" customFormat="1" x14ac:dyDescent="0.3">
      <c r="A127" s="1"/>
      <c r="B127" s="53">
        <v>16</v>
      </c>
      <c r="C127" s="54" t="s">
        <v>33</v>
      </c>
      <c r="D127" s="59" t="s">
        <v>34</v>
      </c>
      <c r="E127" s="59" t="s">
        <v>35</v>
      </c>
      <c r="F127" s="59" t="s">
        <v>306</v>
      </c>
      <c r="G127" s="56" t="s">
        <v>271</v>
      </c>
      <c r="H127" s="56" t="s">
        <v>307</v>
      </c>
      <c r="I127" s="56">
        <f>VLOOKUP($F127,[1]INFORMAL!$J$2:$W$15,7,0)</f>
        <v>54</v>
      </c>
      <c r="J127" s="56">
        <f>VLOOKUP($F127,[1]INFORMAL!$J$2:$W$15,8,0)</f>
        <v>310</v>
      </c>
      <c r="K127" s="56">
        <f>VLOOKUP($F127,[1]INFORMAL!$J$2:$W$15,9,0)</f>
        <v>193</v>
      </c>
      <c r="L127" s="57">
        <f>VLOOKUP($F127,[1]INFORMAL!$J$2:$W$15,10,0)</f>
        <v>117</v>
      </c>
      <c r="M127" s="1"/>
      <c r="N127" s="1"/>
      <c r="O127" s="1"/>
      <c r="P127" s="1"/>
      <c r="Q127" s="1"/>
      <c r="R127" s="1"/>
      <c r="S127" s="1"/>
      <c r="T127" s="1"/>
      <c r="U127" s="1"/>
      <c r="V127" s="1"/>
      <c r="W127" s="1"/>
      <c r="X127" s="1"/>
      <c r="Y127" s="1"/>
      <c r="Z127" s="1"/>
      <c r="AA127" s="1"/>
    </row>
    <row r="128" spans="1:27" s="29" customFormat="1" x14ac:dyDescent="0.3">
      <c r="A128" s="1"/>
      <c r="B128" s="53">
        <v>17</v>
      </c>
      <c r="C128" s="54" t="s">
        <v>33</v>
      </c>
      <c r="D128" s="59" t="s">
        <v>34</v>
      </c>
      <c r="E128" s="59" t="s">
        <v>35</v>
      </c>
      <c r="F128" s="59" t="s">
        <v>308</v>
      </c>
      <c r="G128" s="56" t="s">
        <v>271</v>
      </c>
      <c r="H128" s="56" t="s">
        <v>309</v>
      </c>
      <c r="I128" s="56">
        <f>VLOOKUP($F128,[1]INFORMAL!$J$2:$W$15,7,0)</f>
        <v>61</v>
      </c>
      <c r="J128" s="56">
        <f>VLOOKUP($F128,[1]INFORMAL!$J$2:$W$15,8,0)</f>
        <v>202</v>
      </c>
      <c r="K128" s="56">
        <f>VLOOKUP($F128,[1]INFORMAL!$J$2:$W$15,9,0)</f>
        <v>152</v>
      </c>
      <c r="L128" s="57">
        <f>VLOOKUP($F128,[1]INFORMAL!$J$2:$W$15,10,0)</f>
        <v>86</v>
      </c>
      <c r="M128" s="1"/>
      <c r="N128" s="1"/>
      <c r="O128" s="1"/>
      <c r="P128" s="1"/>
      <c r="Q128" s="1"/>
      <c r="R128" s="1"/>
      <c r="S128" s="1"/>
      <c r="T128" s="1"/>
      <c r="U128" s="1"/>
      <c r="V128" s="1"/>
      <c r="W128" s="1"/>
      <c r="X128" s="1"/>
      <c r="Y128" s="1"/>
      <c r="Z128" s="1"/>
      <c r="AA128" s="1"/>
    </row>
    <row r="129" spans="1:40" s="29" customFormat="1" x14ac:dyDescent="0.3">
      <c r="A129" s="1"/>
      <c r="B129" s="53">
        <v>18</v>
      </c>
      <c r="C129" s="54" t="s">
        <v>33</v>
      </c>
      <c r="D129" s="59" t="s">
        <v>34</v>
      </c>
      <c r="E129" s="59" t="s">
        <v>35</v>
      </c>
      <c r="F129" s="59" t="s">
        <v>310</v>
      </c>
      <c r="G129" s="56" t="s">
        <v>271</v>
      </c>
      <c r="H129" s="56" t="s">
        <v>311</v>
      </c>
      <c r="I129" s="56">
        <f>VLOOKUP($F129,[1]INFORMAL!$J$2:$W$15,7,0)</f>
        <v>177</v>
      </c>
      <c r="J129" s="56">
        <f>VLOOKUP($F129,[1]INFORMAL!$J$2:$W$15,8,0)</f>
        <v>924</v>
      </c>
      <c r="K129" s="56">
        <f>VLOOKUP($F129,[1]INFORMAL!$J$2:$W$15,9,0)</f>
        <v>546</v>
      </c>
      <c r="L129" s="57">
        <f>VLOOKUP($F129,[1]INFORMAL!$J$2:$W$15,10,0)</f>
        <v>383</v>
      </c>
      <c r="M129" s="1"/>
      <c r="N129" s="1"/>
      <c r="O129" s="1"/>
      <c r="P129" s="1"/>
      <c r="Q129" s="1"/>
      <c r="R129" s="1"/>
      <c r="S129" s="1"/>
      <c r="T129" s="1"/>
      <c r="U129" s="1"/>
      <c r="V129" s="1"/>
      <c r="W129" s="1"/>
      <c r="X129" s="1"/>
      <c r="Y129" s="1"/>
      <c r="Z129" s="1"/>
      <c r="AA129" s="1"/>
    </row>
    <row r="130" spans="1:40" s="29" customFormat="1" x14ac:dyDescent="0.3">
      <c r="A130" s="1"/>
      <c r="B130" s="53">
        <v>19</v>
      </c>
      <c r="C130" s="54" t="s">
        <v>33</v>
      </c>
      <c r="D130" s="59" t="s">
        <v>34</v>
      </c>
      <c r="E130" s="59" t="s">
        <v>35</v>
      </c>
      <c r="F130" s="59" t="s">
        <v>312</v>
      </c>
      <c r="G130" s="56" t="s">
        <v>271</v>
      </c>
      <c r="H130" s="59" t="s">
        <v>313</v>
      </c>
      <c r="I130" s="56">
        <f>VLOOKUP($F130,[1]INFORMAL!$J$2:$W$15,7,0)</f>
        <v>111</v>
      </c>
      <c r="J130" s="56">
        <f>VLOOKUP($F130,[1]INFORMAL!$J$2:$W$15,8,0)</f>
        <v>576</v>
      </c>
      <c r="K130" s="56">
        <f>VLOOKUP($F130,[1]INFORMAL!$J$2:$W$15,9,0)</f>
        <v>342</v>
      </c>
      <c r="L130" s="57">
        <f>VLOOKUP($F130,[1]INFORMAL!$J$2:$W$15,10,0)</f>
        <v>234</v>
      </c>
      <c r="M130" s="1"/>
      <c r="N130" s="1"/>
      <c r="O130" s="1"/>
      <c r="P130" s="1"/>
      <c r="Q130" s="1"/>
      <c r="R130" s="1"/>
      <c r="S130" s="1"/>
      <c r="T130" s="1"/>
      <c r="U130" s="1"/>
      <c r="V130" s="1"/>
      <c r="W130" s="1"/>
      <c r="X130" s="1"/>
      <c r="Y130" s="1"/>
      <c r="Z130" s="1"/>
      <c r="AA130" s="1"/>
    </row>
    <row r="131" spans="1:40" s="29" customFormat="1" ht="17.25" thickBot="1" x14ac:dyDescent="0.35">
      <c r="A131" s="1"/>
      <c r="B131" s="53">
        <v>20</v>
      </c>
      <c r="C131" s="54" t="s">
        <v>33</v>
      </c>
      <c r="D131" s="60" t="s">
        <v>34</v>
      </c>
      <c r="E131" s="60" t="s">
        <v>35</v>
      </c>
      <c r="F131" s="60" t="s">
        <v>314</v>
      </c>
      <c r="G131" s="60" t="s">
        <v>271</v>
      </c>
      <c r="H131" s="60" t="s">
        <v>315</v>
      </c>
      <c r="I131" s="60">
        <f>VLOOKUP($F131,[1]INFORMAL!$J$2:$W$15,7,0)</f>
        <v>64</v>
      </c>
      <c r="J131" s="60">
        <f>VLOOKUP($F131,[1]INFORMAL!$J$2:$W$15,8,0)</f>
        <v>339</v>
      </c>
      <c r="K131" s="60">
        <f>VLOOKUP($F131,[1]INFORMAL!$J$2:$W$15,9,0)</f>
        <v>208</v>
      </c>
      <c r="L131" s="57">
        <f>VLOOKUP($F131,[1]INFORMAL!$J$2:$W$15,10,0)</f>
        <v>132</v>
      </c>
      <c r="M131" s="1"/>
      <c r="N131" s="1"/>
      <c r="O131" s="1"/>
      <c r="P131" s="1"/>
      <c r="Q131" s="1"/>
      <c r="R131" s="1"/>
      <c r="S131" s="1"/>
      <c r="T131" s="1"/>
      <c r="U131" s="1"/>
      <c r="V131" s="1"/>
      <c r="W131" s="1"/>
      <c r="X131" s="1"/>
      <c r="Y131" s="1"/>
      <c r="Z131" s="1"/>
      <c r="AA131" s="1"/>
    </row>
    <row r="132" spans="1:40" s="29" customFormat="1" ht="17.25" thickBot="1" x14ac:dyDescent="0.35">
      <c r="A132" s="1"/>
      <c r="B132" s="61"/>
      <c r="C132" s="61" t="s">
        <v>265</v>
      </c>
      <c r="D132" s="61"/>
      <c r="E132" s="61"/>
      <c r="F132" s="62"/>
      <c r="G132" s="62"/>
      <c r="H132" s="62"/>
      <c r="I132" s="62">
        <f>SUM(I112:I131)</f>
        <v>1860</v>
      </c>
      <c r="J132" s="62">
        <f t="shared" ref="J132:L132" si="3">SUM(J112:J131)</f>
        <v>9923</v>
      </c>
      <c r="K132" s="62">
        <f t="shared" si="3"/>
        <v>5573</v>
      </c>
      <c r="L132" s="62">
        <f t="shared" si="3"/>
        <v>4373</v>
      </c>
      <c r="M132" s="1"/>
      <c r="N132" s="1"/>
      <c r="O132" s="1"/>
      <c r="P132" s="1"/>
      <c r="Q132" s="1"/>
      <c r="R132" s="1"/>
      <c r="S132" s="1"/>
      <c r="T132" s="1"/>
      <c r="U132" s="1"/>
      <c r="V132" s="1"/>
      <c r="W132" s="1"/>
      <c r="X132" s="1"/>
      <c r="Y132" s="1"/>
      <c r="Z132" s="1"/>
      <c r="AA132" s="1"/>
    </row>
    <row r="133" spans="1:40" s="1" customFormat="1" x14ac:dyDescent="0.3">
      <c r="F133" s="2"/>
      <c r="G133" s="2"/>
      <c r="H133" s="2"/>
    </row>
    <row r="134" spans="1:40" s="29" customFormat="1" x14ac:dyDescent="0.3">
      <c r="A134" s="1"/>
      <c r="B134" s="1"/>
      <c r="C134" s="1"/>
      <c r="D134" s="1"/>
      <c r="E134" s="1"/>
      <c r="F134" s="2"/>
      <c r="G134" s="2"/>
      <c r="H134" s="2"/>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0" s="29" customFormat="1" x14ac:dyDescent="0.3">
      <c r="A135" s="1"/>
      <c r="B135" s="1"/>
      <c r="C135" s="1"/>
      <c r="D135" s="1"/>
      <c r="E135" s="1"/>
      <c r="F135" s="2"/>
      <c r="G135" s="2"/>
      <c r="H135" s="2"/>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1:40" s="29" customFormat="1" x14ac:dyDescent="0.3">
      <c r="A136" s="1"/>
      <c r="B136" s="1"/>
      <c r="C136" s="1"/>
      <c r="D136" s="1"/>
      <c r="E136" s="1"/>
      <c r="F136" s="2"/>
      <c r="G136" s="2"/>
      <c r="H136" s="2"/>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40" s="29" customFormat="1" x14ac:dyDescent="0.3">
      <c r="A137" s="1"/>
      <c r="B137" s="1"/>
      <c r="C137" s="1"/>
      <c r="D137" s="1"/>
      <c r="E137" s="1"/>
      <c r="F137" s="2"/>
      <c r="G137" s="2"/>
      <c r="H137" s="2"/>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s="29" customFormat="1" x14ac:dyDescent="0.3">
      <c r="A138" s="1"/>
      <c r="B138" s="1"/>
      <c r="C138" s="1"/>
      <c r="D138" s="1"/>
      <c r="E138" s="1"/>
      <c r="F138" s="2"/>
      <c r="G138" s="2"/>
      <c r="H138" s="2"/>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3">
      <c r="B139" s="1"/>
      <c r="C139" s="1"/>
      <c r="D139" s="1"/>
      <c r="E139" s="1"/>
      <c r="F139" s="2"/>
      <c r="G139" s="2"/>
      <c r="H139" s="2"/>
      <c r="I139" s="1"/>
      <c r="J139" s="1"/>
      <c r="K139" s="1"/>
      <c r="L139" s="1"/>
      <c r="M139" s="1"/>
      <c r="N139" s="1"/>
      <c r="O139" s="1"/>
      <c r="P139" s="1"/>
      <c r="Q139" s="1"/>
      <c r="R139" s="1"/>
      <c r="S139" s="1"/>
      <c r="T139" s="1"/>
      <c r="U139" s="1"/>
      <c r="V139" s="1"/>
    </row>
    <row r="140" spans="1:40" x14ac:dyDescent="0.3">
      <c r="B140" s="1"/>
      <c r="C140" s="1"/>
      <c r="D140" s="1"/>
      <c r="E140" s="1"/>
      <c r="F140" s="2"/>
      <c r="G140" s="2"/>
      <c r="H140" s="2"/>
      <c r="I140" s="1"/>
      <c r="J140" s="1"/>
      <c r="K140" s="1"/>
      <c r="L140" s="1"/>
      <c r="M140" s="1"/>
      <c r="N140" s="1"/>
      <c r="O140" s="1"/>
      <c r="P140" s="1"/>
      <c r="Q140" s="1"/>
      <c r="R140" s="1"/>
      <c r="S140" s="1"/>
      <c r="T140" s="1"/>
      <c r="U140" s="1"/>
      <c r="V140" s="1"/>
    </row>
    <row r="141" spans="1:40" x14ac:dyDescent="0.3">
      <c r="B141" s="1"/>
      <c r="C141" s="1"/>
      <c r="D141" s="1"/>
      <c r="E141" s="1"/>
      <c r="F141" s="2"/>
      <c r="G141" s="2"/>
      <c r="H141" s="2"/>
      <c r="I141" s="1"/>
      <c r="J141" s="1"/>
      <c r="K141" s="1"/>
      <c r="L141" s="1"/>
      <c r="M141" s="1"/>
      <c r="N141" s="1"/>
      <c r="O141" s="1"/>
      <c r="P141" s="1"/>
      <c r="Q141" s="1"/>
      <c r="R141" s="1"/>
      <c r="S141" s="1"/>
      <c r="T141" s="1"/>
      <c r="U141" s="1"/>
      <c r="V141" s="1"/>
    </row>
    <row r="142" spans="1:40" x14ac:dyDescent="0.3">
      <c r="B142" s="1"/>
      <c r="C142" s="1"/>
      <c r="D142" s="1"/>
      <c r="E142" s="1"/>
      <c r="F142" s="2"/>
      <c r="G142" s="2"/>
      <c r="H142" s="2"/>
      <c r="I142" s="1"/>
      <c r="J142" s="1"/>
      <c r="K142" s="1"/>
      <c r="L142" s="1"/>
      <c r="M142" s="1"/>
      <c r="N142" s="1"/>
      <c r="O142" s="1"/>
      <c r="P142" s="1"/>
      <c r="Q142" s="1"/>
      <c r="R142" s="1"/>
      <c r="S142" s="1"/>
      <c r="T142" s="1"/>
      <c r="U142" s="1"/>
      <c r="V142" s="1"/>
    </row>
    <row r="143" spans="1:40" s="1" customFormat="1" x14ac:dyDescent="0.3">
      <c r="F143" s="2"/>
      <c r="G143" s="2"/>
      <c r="H143" s="2"/>
    </row>
    <row r="144" spans="1:40" s="1" customFormat="1" x14ac:dyDescent="0.3">
      <c r="F144" s="2"/>
      <c r="G144" s="2"/>
      <c r="H144" s="2"/>
    </row>
    <row r="145" spans="6:8" s="1" customFormat="1" x14ac:dyDescent="0.3">
      <c r="F145" s="2"/>
      <c r="G145" s="2"/>
      <c r="H145" s="2"/>
    </row>
    <row r="146" spans="6:8" s="1" customFormat="1" x14ac:dyDescent="0.3">
      <c r="F146" s="2"/>
      <c r="G146" s="2"/>
      <c r="H146" s="2"/>
    </row>
  </sheetData>
  <mergeCells count="11">
    <mergeCell ref="F8:F38"/>
    <mergeCell ref="F40:F50"/>
    <mergeCell ref="B110:H110"/>
    <mergeCell ref="I110:L110"/>
    <mergeCell ref="R3:Y3"/>
    <mergeCell ref="R4:Y5"/>
    <mergeCell ref="B6:H6"/>
    <mergeCell ref="I6:L6"/>
    <mergeCell ref="M6:R6"/>
    <mergeCell ref="S6:V6"/>
    <mergeCell ref="W6:Y6"/>
  </mergeCells>
  <conditionalFormatting sqref="H133:H1048576 H108:H109">
    <cfRule type="duplicateValues" dxfId="17" priority="12"/>
  </conditionalFormatting>
  <conditionalFormatting sqref="H92">
    <cfRule type="duplicateValues" dxfId="16" priority="11"/>
  </conditionalFormatting>
  <conditionalFormatting sqref="F112:F113">
    <cfRule type="duplicateValues" dxfId="15" priority="10"/>
  </conditionalFormatting>
  <conditionalFormatting sqref="F115:F119 F121">
    <cfRule type="duplicateValues" dxfId="14" priority="13"/>
  </conditionalFormatting>
  <conditionalFormatting sqref="F114">
    <cfRule type="duplicateValues" dxfId="13" priority="9"/>
  </conditionalFormatting>
  <conditionalFormatting sqref="F103:F104">
    <cfRule type="duplicateValues" dxfId="12" priority="14"/>
  </conditionalFormatting>
  <conditionalFormatting sqref="H104:H106 H8:H38 H40:H50 H52:H100">
    <cfRule type="duplicateValues" dxfId="11" priority="15"/>
  </conditionalFormatting>
  <conditionalFormatting sqref="H101">
    <cfRule type="duplicateValues" dxfId="10" priority="5"/>
  </conditionalFormatting>
  <conditionalFormatting sqref="H101">
    <cfRule type="duplicateValues" dxfId="9" priority="6"/>
    <cfRule type="duplicateValues" dxfId="8" priority="7"/>
  </conditionalFormatting>
  <conditionalFormatting sqref="H101">
    <cfRule type="duplicateValues" dxfId="7" priority="8"/>
  </conditionalFormatting>
  <conditionalFormatting sqref="G40:G45">
    <cfRule type="duplicateValues" dxfId="6" priority="16"/>
  </conditionalFormatting>
  <conditionalFormatting sqref="F40 F8 F64:F104 F52:F62">
    <cfRule type="duplicateValues" dxfId="5" priority="17"/>
  </conditionalFormatting>
  <conditionalFormatting sqref="H108:H109">
    <cfRule type="duplicateValues" dxfId="4" priority="18"/>
  </conditionalFormatting>
  <conditionalFormatting sqref="F122:F131">
    <cfRule type="duplicateValues" dxfId="3" priority="4"/>
  </conditionalFormatting>
  <conditionalFormatting sqref="F105:F106">
    <cfRule type="duplicateValues" dxfId="2" priority="2"/>
  </conditionalFormatting>
  <conditionalFormatting sqref="F105:F106">
    <cfRule type="duplicateValues" dxfId="1" priority="3"/>
  </conditionalFormatting>
  <conditionalFormatting sqref="G131">
    <cfRule type="duplicateValues" dxfId="0" priority="1"/>
  </conditionalFormatting>
  <pageMargins left="7.874015748031496E-2" right="0" top="7.874015748031496E-2" bottom="7.874015748031496E-2" header="0.11811023622047245" footer="0.11811023622047245"/>
  <pageSetup paperSize="9" scale="65" orientation="landscape" horizontalDpi="300" r:id="rId1"/>
  <rowBreaks count="3" manualBreakCount="3">
    <brk id="45" min="1" max="24" man="1"/>
    <brk id="94" min="1" max="24" man="1"/>
    <brk id="132"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July2019</vt:lpstr>
      <vt:lpstr>July2019!Print_Area</vt:lpstr>
      <vt:lpstr>July2019!Print_Titles</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Niroj Shrestha</dc:creator>
  <cp:lastModifiedBy>Niroj Shrestha</cp:lastModifiedBy>
  <dcterms:created xsi:type="dcterms:W3CDTF">2019-08-13T06:05:14Z</dcterms:created>
  <dcterms:modified xsi:type="dcterms:W3CDTF">2019-08-13T12:27:50Z</dcterms:modified>
</cp:coreProperties>
</file>