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https://wfp.sharepoint.com/sites/WFPLebanon/food-sec/Shared Documents/FSS DOCUMENTS/02. LCRP/LCRP 2022/02. LCRP 2022 Final (Narrative, LogFrame, Workplan etc)/"/>
    </mc:Choice>
  </mc:AlternateContent>
  <xr:revisionPtr revIDLastSave="2346" documentId="8_{26A7A593-9DDA-498E-8461-913DA7A75EB4}" xr6:coauthVersionLast="45" xr6:coauthVersionMax="47" xr10:uidLastSave="{31A927F1-3DAD-4E65-A62D-C57E51654B9A}"/>
  <bookViews>
    <workbookView xWindow="28680" yWindow="-120" windowWidth="29040" windowHeight="15840" tabRatio="551" activeTab="3" xr2:uid="{4382615C-65DC-404A-96B3-E21C13E21C89}"/>
  </bookViews>
  <sheets>
    <sheet name="FSS Budget 2022" sheetId="1" r:id="rId1"/>
    <sheet name="PIN and Targets 2022" sheetId="2" r:id="rId2"/>
    <sheet name="LogFrameTargets 2022" sheetId="3" r:id="rId3"/>
    <sheet name="Indicators_Full List" sheetId="4" r:id="rId4"/>
  </sheets>
  <definedNames>
    <definedName name="_xlnm.Print_Area" localSheetId="0">'FSS Budget 2022'!$B$2:$S$40</definedName>
    <definedName name="_xlnm.Print_Area" localSheetId="2">'LogFrameTargets 2022'!$B$1:$L$305</definedName>
    <definedName name="reportedpartners" localSheetId="0">#REF!</definedName>
    <definedName name="reportedpartners" localSheetId="3">#REF!</definedName>
    <definedName name="reportedpartner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23" i="1" l="1"/>
  <c r="V28" i="1"/>
  <c r="V35" i="1"/>
  <c r="V38" i="1"/>
  <c r="L37" i="3" l="1"/>
  <c r="L190" i="3"/>
  <c r="L107" i="3"/>
  <c r="L219" i="3"/>
  <c r="L196" i="3"/>
  <c r="I13" i="1"/>
  <c r="H13" i="1"/>
  <c r="F6" i="2"/>
  <c r="F7" i="2"/>
  <c r="F8" i="2"/>
  <c r="F9" i="2"/>
  <c r="F10" i="2"/>
  <c r="F11" i="2"/>
  <c r="L183" i="3" l="1"/>
  <c r="K183" i="3"/>
  <c r="L58" i="3"/>
  <c r="I8" i="1" l="1"/>
  <c r="Q23" i="1" l="1"/>
  <c r="G23" i="1" l="1"/>
  <c r="D23" i="1"/>
  <c r="Q38" i="1"/>
  <c r="M38" i="1"/>
  <c r="J38" i="1"/>
  <c r="G38" i="1"/>
  <c r="D38" i="1"/>
  <c r="G35" i="1" l="1"/>
  <c r="G28" i="1"/>
  <c r="D28" i="1"/>
  <c r="D35" i="1"/>
  <c r="L282" i="3" l="1"/>
  <c r="K282" i="3"/>
  <c r="L270" i="3"/>
  <c r="K270" i="3"/>
  <c r="L264" i="3"/>
  <c r="K264" i="3"/>
  <c r="L258" i="3"/>
  <c r="K258" i="3"/>
  <c r="L225" i="3"/>
  <c r="K225" i="3"/>
  <c r="L213" i="3"/>
  <c r="K213" i="3"/>
  <c r="L207" i="3"/>
  <c r="K207" i="3"/>
  <c r="K190" i="3"/>
  <c r="L171" i="3"/>
  <c r="K171" i="3"/>
  <c r="K165" i="3"/>
  <c r="L153" i="3"/>
  <c r="K153" i="3"/>
  <c r="K140" i="3"/>
  <c r="L134" i="3"/>
  <c r="K134" i="3"/>
  <c r="L128" i="3"/>
  <c r="K128" i="3"/>
  <c r="L113" i="3"/>
  <c r="K113" i="3"/>
  <c r="K107" i="3"/>
  <c r="L92" i="3"/>
  <c r="K92" i="3"/>
  <c r="J92" i="3"/>
  <c r="L83" i="3"/>
  <c r="K83" i="3"/>
  <c r="J83" i="3"/>
  <c r="K58" i="3"/>
  <c r="J58" i="3"/>
  <c r="L48" i="3"/>
  <c r="K48" i="3"/>
  <c r="K37" i="3"/>
  <c r="J37" i="3"/>
  <c r="L30" i="3"/>
  <c r="K30" i="3"/>
  <c r="L21" i="3"/>
  <c r="L15" i="3"/>
  <c r="D26" i="2"/>
  <c r="D11" i="2"/>
  <c r="O10" i="2"/>
  <c r="M10" i="2"/>
  <c r="K10" i="2"/>
  <c r="I10" i="2"/>
  <c r="G10" i="2"/>
  <c r="C10" i="2"/>
  <c r="C11" i="2" s="1"/>
  <c r="O9" i="2"/>
  <c r="M9" i="2"/>
  <c r="K9" i="2"/>
  <c r="I9" i="2"/>
  <c r="G9" i="2"/>
  <c r="O8" i="2"/>
  <c r="M8" i="2"/>
  <c r="K8" i="2"/>
  <c r="I8" i="2"/>
  <c r="G8" i="2"/>
  <c r="O7" i="2"/>
  <c r="M7" i="2"/>
  <c r="K7" i="2"/>
  <c r="I7" i="2"/>
  <c r="G7" i="2"/>
  <c r="G6" i="2"/>
  <c r="O6" i="2"/>
  <c r="Q35" i="1"/>
  <c r="M35" i="1"/>
  <c r="J35" i="1"/>
  <c r="M29" i="1"/>
  <c r="M28" i="1" s="1"/>
  <c r="Q28" i="1"/>
  <c r="H8" i="1" s="1"/>
  <c r="J28" i="1"/>
  <c r="M23" i="1"/>
  <c r="J23" i="1"/>
  <c r="G13" i="1"/>
  <c r="O11" i="2" l="1"/>
  <c r="G11" i="2"/>
  <c r="E11" i="2"/>
  <c r="I6" i="2"/>
  <c r="I11" i="2" s="1"/>
  <c r="K6" i="2"/>
  <c r="K11" i="2" s="1"/>
  <c r="L11" i="2" s="1"/>
  <c r="M6" i="2"/>
  <c r="M11" i="2" s="1"/>
  <c r="N11" i="2" l="1"/>
  <c r="H11" i="2"/>
  <c r="J11" i="2"/>
  <c r="P11" i="2"/>
</calcChain>
</file>

<file path=xl/sharedStrings.xml><?xml version="1.0" encoding="utf-8"?>
<sst xmlns="http://schemas.openxmlformats.org/spreadsheetml/2006/main" count="1218" uniqueCount="502">
  <si>
    <t>FOOD SECURITY AND AGRICULTURE SECTOR</t>
  </si>
  <si>
    <t>Lead Ministry</t>
  </si>
  <si>
    <t>Ministry of Agriculture</t>
  </si>
  <si>
    <t>Coordinating Agency</t>
  </si>
  <si>
    <t>WFP And FAO</t>
  </si>
  <si>
    <t>Contact Information</t>
  </si>
  <si>
    <r>
      <rPr>
        <b/>
        <sz val="10"/>
        <rFont val="Calibri Light"/>
        <family val="2"/>
        <scheme val="major"/>
      </rPr>
      <t>Ms. Amal Salibi</t>
    </r>
    <r>
      <rPr>
        <sz val="10"/>
        <rFont val="Calibri Light"/>
        <family val="2"/>
        <scheme val="major"/>
      </rPr>
      <t xml:space="preserve">: asalibi@agriculture.gov.lb 
</t>
    </r>
    <r>
      <rPr>
        <b/>
        <sz val="10"/>
        <rFont val="Calibri Light"/>
        <family val="2"/>
        <scheme val="major"/>
      </rPr>
      <t>Mr. Hussein Nasrallah</t>
    </r>
    <r>
      <rPr>
        <sz val="10"/>
        <rFont val="Calibri Light"/>
        <family val="2"/>
        <scheme val="major"/>
      </rPr>
      <t xml:space="preserve">: nasrallah_h@hotmail.com
</t>
    </r>
    <r>
      <rPr>
        <b/>
        <sz val="10"/>
        <rFont val="Calibri Light"/>
        <family val="2"/>
        <scheme val="major"/>
      </rPr>
      <t>Ms Francesca Ciardi</t>
    </r>
    <r>
      <rPr>
        <sz val="10"/>
        <rFont val="Calibri Light"/>
        <family val="2"/>
        <scheme val="major"/>
      </rPr>
      <t xml:space="preserve">: francesca.ciardi@wfp.org
</t>
    </r>
    <r>
      <rPr>
        <b/>
        <sz val="10"/>
        <rFont val="Calibri Light"/>
        <family val="2"/>
        <scheme val="major"/>
      </rPr>
      <t>Mr. Elie Choueiri</t>
    </r>
    <r>
      <rPr>
        <sz val="10"/>
        <rFont val="Calibri Light"/>
        <family val="2"/>
        <scheme val="major"/>
      </rPr>
      <t>: Elie.Choueiri@fao.org</t>
    </r>
  </si>
  <si>
    <t>BUDGET</t>
  </si>
  <si>
    <t>Food Security Sector: Total budget (USD)</t>
  </si>
  <si>
    <t>% Humanitarian</t>
  </si>
  <si>
    <t>% Stabilization</t>
  </si>
  <si>
    <t>PERSONS IN NEED</t>
  </si>
  <si>
    <t>Targeted 2017</t>
  </si>
  <si>
    <t>Target 2018</t>
  </si>
  <si>
    <t>Indicative Traget 2019</t>
  </si>
  <si>
    <t>Indicative Target 2020</t>
  </si>
  <si>
    <t>Indicative Target 2021</t>
  </si>
  <si>
    <t>Indicative Target 2022</t>
  </si>
  <si>
    <t>Lebanese</t>
  </si>
  <si>
    <t>Displaced Syrians</t>
  </si>
  <si>
    <t>PRS</t>
  </si>
  <si>
    <t>PRL</t>
  </si>
  <si>
    <t>n/a</t>
  </si>
  <si>
    <t>Refugess of Other Nationalties</t>
  </si>
  <si>
    <t>OUTCOMES AND OUTPUTS</t>
  </si>
  <si>
    <t>Beneficiaries Type</t>
  </si>
  <si>
    <t>TOTAL TARGETS 2021</t>
  </si>
  <si>
    <t>Beneficiaries type</t>
  </si>
  <si>
    <t>Budget</t>
  </si>
  <si>
    <t xml:space="preserve">Budget </t>
  </si>
  <si>
    <t>% 
Humanitarian</t>
  </si>
  <si>
    <t>% 
Stabilization</t>
  </si>
  <si>
    <t>Budgt USD</t>
  </si>
  <si>
    <t>OUTCOME 1
Improve food availability through in kind food assistance and sustainable food/agriculture value chain</t>
  </si>
  <si>
    <r>
      <rPr>
        <b/>
        <sz val="11"/>
        <rFont val="Calibri Light"/>
        <family val="2"/>
        <scheme val="major"/>
      </rPr>
      <t>OUTPUT 1.1</t>
    </r>
    <r>
      <rPr>
        <sz val="11"/>
        <rFont val="Calibri Light"/>
        <family val="2"/>
        <scheme val="major"/>
      </rPr>
      <t xml:space="preserve">
Vulnerable individuals have access to nutritionally balanced in-kind food assistance</t>
    </r>
  </si>
  <si>
    <t>Individuals</t>
  </si>
  <si>
    <r>
      <rPr>
        <b/>
        <sz val="11"/>
        <rFont val="Calibri Light"/>
        <family val="2"/>
        <scheme val="major"/>
      </rPr>
      <t>OUPUT 1.2</t>
    </r>
    <r>
      <rPr>
        <sz val="11"/>
        <rFont val="Calibri Light"/>
        <family val="2"/>
        <scheme val="major"/>
      </rPr>
      <t xml:space="preserve">
Lebanese small-scale farmers have strengthened capacities in agricultural value chains, in reduction of food waste/losses, sustainable and climate-smart practices and in plant pest and transboundary animal diseases measures</t>
    </r>
  </si>
  <si>
    <t>indiv</t>
  </si>
  <si>
    <t>OUTCOME 2
Improve food access through cash-based food assistance and support to sustainable agricultural livelihoods</t>
  </si>
  <si>
    <r>
      <rPr>
        <b/>
        <sz val="11"/>
        <rFont val="Calibri Light"/>
        <family val="2"/>
        <scheme val="major"/>
      </rPr>
      <t>OUTPUT 2.1</t>
    </r>
    <r>
      <rPr>
        <sz val="11"/>
        <rFont val="Calibri Light"/>
        <family val="2"/>
        <scheme val="major"/>
      </rPr>
      <t xml:space="preserve">
Vulnerable populations have access to cash-based food assistance and improved access to food</t>
    </r>
  </si>
  <si>
    <r>
      <rPr>
        <b/>
        <sz val="11"/>
        <rFont val="Calibri Light"/>
        <family val="2"/>
        <scheme val="major"/>
      </rPr>
      <t>OUTPUT 2.2</t>
    </r>
    <r>
      <rPr>
        <sz val="11"/>
        <rFont val="Calibri Light"/>
        <family val="2"/>
        <scheme val="major"/>
      </rPr>
      <t xml:space="preserve">
Farmers associations, cooperatives and agricultural MSMEs have increased capacities in production, transformation, governance along the value chain and have improved agricultural livelihoods </t>
    </r>
  </si>
  <si>
    <t># Cooperatives
MSMEs</t>
  </si>
  <si>
    <t>OUTCOME 3
Improve food utilization through food safety and nutrition practices (promotion of consumption of diversified/quality food and IYCF practices)</t>
  </si>
  <si>
    <t>Households</t>
  </si>
  <si>
    <t>OUTCOME 4
Promote and stabilize food security through support/ capacity building and strengthening of national public institutions and their decentralised services</t>
  </si>
  <si>
    <t>Institutions</t>
  </si>
  <si>
    <t>Inst</t>
  </si>
  <si>
    <t xml:space="preserve">Population Cohort </t>
  </si>
  <si>
    <t>Total population</t>
  </si>
  <si>
    <t>PIN</t>
  </si>
  <si>
    <t>TARGETS</t>
  </si>
  <si>
    <t>POPULATION TARGETED BY SEX AND AGE</t>
  </si>
  <si>
    <t>Total population in need</t>
  </si>
  <si>
    <t>Total Population Targeted</t>
  </si>
  <si>
    <t># Targeted Households</t>
  </si>
  <si>
    <t># 
Women</t>
  </si>
  <si>
    <t>% 
Women</t>
  </si>
  <si>
    <t># 
Men</t>
  </si>
  <si>
    <t>% 
Men</t>
  </si>
  <si>
    <t># 
Children
 (0-19)</t>
  </si>
  <si>
    <t>% 
Children
(0-19)</t>
  </si>
  <si>
    <t># 
Adolescent
(12-17)</t>
  </si>
  <si>
    <t>% 
Adolescent
(12-17)</t>
  </si>
  <si>
    <t># 
Youth
 (19-24)</t>
  </si>
  <si>
    <t>% 
Youth
 (19-24)</t>
  </si>
  <si>
    <t>Palestinians from Syria (PRS)</t>
  </si>
  <si>
    <t>Palestinians from Lebanon (PRL)</t>
  </si>
  <si>
    <t>Refugees of other Nationalities</t>
  </si>
  <si>
    <t>Total</t>
  </si>
  <si>
    <t>INSTITUTIONAL SUPPORT</t>
  </si>
  <si>
    <t>Type of Institutions</t>
  </si>
  <si>
    <t>Targeted</t>
  </si>
  <si>
    <t xml:space="preserve"> </t>
  </si>
  <si>
    <t>Ministry of Social Affairs</t>
  </si>
  <si>
    <t>Social Development Centers</t>
  </si>
  <si>
    <t>Ministry of Agriculture Regional Services</t>
  </si>
  <si>
    <t>Agricultural Centres (MoA)</t>
  </si>
  <si>
    <t>Lebanese Agricultural Research Institute</t>
  </si>
  <si>
    <t>General Directorate of Cooperatives</t>
  </si>
  <si>
    <t>Green Plan</t>
  </si>
  <si>
    <t>Municipalities</t>
  </si>
  <si>
    <t>Cooperatives</t>
  </si>
  <si>
    <t>LEB</t>
  </si>
  <si>
    <t>SYR</t>
  </si>
  <si>
    <t>RON</t>
  </si>
  <si>
    <t>FOOD SECURITY AND AGRICULTURE SECTOR LOGFRAME &amp; TARGETS 2022</t>
  </si>
  <si>
    <t>Result</t>
  </si>
  <si>
    <t>ID</t>
  </si>
  <si>
    <t>Indicators</t>
  </si>
  <si>
    <t>Unit</t>
  </si>
  <si>
    <t>Description/ definition</t>
  </si>
  <si>
    <t>Data Collection</t>
  </si>
  <si>
    <t>Frequency</t>
  </si>
  <si>
    <t>Cohort</t>
  </si>
  <si>
    <t>Baseline</t>
  </si>
  <si>
    <t>Target</t>
  </si>
  <si>
    <t>A</t>
  </si>
  <si>
    <t>% of targeted households with borderline or acceptable food consumption score based on the food groups consumed over a recall period of 7 days</t>
  </si>
  <si>
    <t>% (HH)</t>
  </si>
  <si>
    <t>The Food Consumption Score (FCS) is a composite indicator that considers diet diversity, frequency of consumption and nutrient value of the food groups consumed over a recall period of seven days. According to this score, households are classified into three categories: poor, borderline and acceptable food consumption. The UN, NGOs and NGOs will collaborate for collecting and analyzing data during 2020 period.</t>
  </si>
  <si>
    <t>FSOM</t>
  </si>
  <si>
    <t>Yearly</t>
  </si>
  <si>
    <t>A:49%
B: 33%</t>
  </si>
  <si>
    <t>A: 70%
B: 25%</t>
  </si>
  <si>
    <t>A: 59%
B: 29%</t>
  </si>
  <si>
    <t>A; 65%
B: 20%</t>
  </si>
  <si>
    <t>A: 65%
B: 20%</t>
  </si>
  <si>
    <t>A: 63%
B : 25%</t>
  </si>
  <si>
    <t>A: 90%
B: 10%</t>
  </si>
  <si>
    <t>B</t>
  </si>
  <si>
    <t># of farmers with increased production, access to markets, reduced produce waste and losses, and benefitting as a result of transboundary animal and plant disease control and prevention</t>
  </si>
  <si>
    <t>individuals</t>
  </si>
  <si>
    <r>
      <t>Estimation of the level of production and the application of sustainable farming practices. In order to inform the level of food availability and the adoption/practices of the good farming practices: under ouput 1.2, output 1.3,output 1.4 and output 1.5</t>
    </r>
    <r>
      <rPr>
        <b/>
        <sz val="14"/>
        <rFont val="Calibri Light"/>
        <family val="2"/>
        <scheme val="major"/>
      </rPr>
      <t xml:space="preserve"> </t>
    </r>
    <r>
      <rPr>
        <sz val="14"/>
        <rFont val="Calibri Light"/>
        <family val="2"/>
        <scheme val="major"/>
      </rPr>
      <t>number of</t>
    </r>
    <r>
      <rPr>
        <b/>
        <sz val="14"/>
        <rFont val="Calibri Light"/>
        <family val="2"/>
        <scheme val="major"/>
      </rPr>
      <t xml:space="preserve"> </t>
    </r>
    <r>
      <rPr>
        <sz val="14"/>
        <rFont val="Calibri Light"/>
        <family val="2"/>
        <scheme val="major"/>
      </rPr>
      <t>assisted farmers (UN, INGOs, NGOs, MOA- responsible for collecting data)</t>
    </r>
  </si>
  <si>
    <t>Activity Info</t>
  </si>
  <si>
    <t>Quarterly</t>
  </si>
  <si>
    <t>TOTAL</t>
  </si>
  <si>
    <t>C</t>
  </si>
  <si>
    <t># of farmers adopting climate-smart and Good Agricultural Practices (GAP), including the conservation of natural resources, disaggregated by sex</t>
  </si>
  <si>
    <t>The UN agencies, INGOs and NNGOs analyze the extent to which the target farmers apply good practices /measures to control and conserve the environmental resources in ensuring sustainable production and future resilience during 2022</t>
  </si>
  <si>
    <t xml:space="preserve">Activity Info / Sample survey </t>
  </si>
  <si>
    <t xml:space="preserve">Yearly </t>
  </si>
  <si>
    <t>The calculation is based on the amount of food sufficient to meet the food needs. The UN, NNGOs, INGOs will collect data to report the quantity of In-kind food assistance distributed in monthly narrative report (ex: food parcels, ready-to-eat foods, hot meals) while the number of individuals receiving food is reported in the Activity Info. The UN agencies, INGOs and NNGOs (IPs) monitor the actual receipts of each type of In-kind assistance separately during Post Distribution Monitoring (PDM).</t>
  </si>
  <si>
    <t>Partners' report / Activity Info</t>
  </si>
  <si>
    <t xml:space="preserve">Monthly </t>
  </si>
  <si>
    <t>food parcels</t>
  </si>
  <si>
    <t>Monthly</t>
  </si>
  <si>
    <t># of households with Pregnant and Lactating Women (PLW) or children &lt;5 years receiving food parcel support</t>
  </si>
  <si>
    <t>The UN agencies, INGOs and NNGOs will report the number of households with pregnant and lactating women and HHs with children under 5 years receiving food parcels assistance</t>
  </si>
  <si>
    <t>List Activities under this output 1.1</t>
  </si>
  <si>
    <t>OUPUT 1.2
Lebanese small-scale farmers have strengthened capacities in agricultural value chains, in reduction of food waste/losses, sustainable and climate-smart practices and in plant pest and transboundary animal diseases measures</t>
  </si>
  <si>
    <t># small-scale farmers receiving training and/or inputs to improve:
a) farming practices/ production 
b) natural resource conservation
c) climate-smart agriculture practices
d)  food waste and losses, and to valorize organic waste
e) storage conditions
disaggregated by sex and by cohorts</t>
  </si>
  <si>
    <t>The records of trainings and participants/farmers kept and reported in Activity info by INGOs NNGOs, MoA. The records include the amounts of inputs/materials reported in the Narrative report (ex: seeds, livestock, equipment, inputs, machinery…) also practices on climate smart  sustainable agriculture, livestock and fisheries production and  efficient technologies for natural resources conservation (ex: solar pumps, drip irrigation…) provided; agricultural value chain development throughout the whole process from production to processing, marketing and trade, retail and consumption.</t>
  </si>
  <si>
    <t>Partners' report / Activity Info / Training reports</t>
  </si>
  <si>
    <t># agricultural value chain assessments conducted</t>
  </si>
  <si>
    <t>assessments</t>
  </si>
  <si>
    <t>The UN agencies, INGOs and NNGOs (IPs) will conduct Agricultural value chain assessments.</t>
  </si>
  <si>
    <t xml:space="preserve"># of farmers accessing prevention and control measures through a Disaster Risk Reduction System (DRR) of trans-boundary animal diseases and plant pests disaggregated by sex </t>
  </si>
  <si>
    <t>The INGOs &amp; NNGOs (Ips), UN and MoA, responsible for mapping the population in the areas covered by the Trans-boundary animal diseases and plant pests activities to estimate the number of farmers/herders benefitting or covered and to report during 2021 period.</t>
  </si>
  <si>
    <t>List Activities under this output 1.2</t>
  </si>
  <si>
    <t>Activity 1: Provision of technical trainings for increased and sustainable agricultural and livestock production; for natural resources conservation; for climate smart sustainable agriculture and energy saving farming practices.</t>
  </si>
  <si>
    <t>Activity 2: Provision of agricultural inputs/agricultural equipment/veterinary drugs for sustainable agricultural production (animal and plant)</t>
  </si>
  <si>
    <t xml:space="preserve">Activity 3: Provision of trainings on agriculture value chain development	</t>
  </si>
  <si>
    <t xml:space="preserve">Activity 4: Provision of training/inputs to small-scale farmers to access markets </t>
  </si>
  <si>
    <t>Activity 5: Provision of technical trainings on post harvest management practices (labelling, packaging)</t>
  </si>
  <si>
    <t xml:space="preserve">Activity 6: Provision of trainings/inputs on improved storage (silo, grain bags, cold storage houses, etc) and packaging centers </t>
  </si>
  <si>
    <t>Activity 7: Valorization of organic waste and least valued products (ex: through processing for animal nutrition; composting, awareness)</t>
  </si>
  <si>
    <t>Activity 8: Supporting the monitoring and early warning systems for plant pests and animal diseases</t>
  </si>
  <si>
    <t>Activity 9: Supporting emergency interventions to control the spread of transboundary diseases</t>
  </si>
  <si>
    <t>% of targeted households with borderline or acceptable food consumption score disaggregated by sex and by cohorts</t>
  </si>
  <si>
    <t>The UN agencies and NNGOs and INGOs (IPs) collect data to assess the level of food accessibility. The Food Consumption Score (FCS) is a composite indicator that considers diet diversity, frequency of consumption and nutrient value of the food groups consumed over a recall period of seven days. According to this score, households are classified into three categories: poor, borderline and acceptable food consumption during 2020 period.</t>
  </si>
  <si>
    <t>A;70%
B: 25%</t>
  </si>
  <si>
    <t># of households with increased agricultural livelihoods disaggregated by sex and by cohorts</t>
  </si>
  <si>
    <t>The UN agencies, NNGOs and INGOs (IPs) calculates the number of the HHs with improved livelihood opportunities as resulting from activities 2.2 2.3 2.4 2.5 2.6. It also involves assessing the perception of the households/farmers targeted to understand changes in their livelihoods during 2022.</t>
  </si>
  <si>
    <t>Partners' reports</t>
  </si>
  <si>
    <r>
      <rPr>
        <b/>
        <u/>
        <sz val="14"/>
        <rFont val="Calibri Light"/>
        <family val="2"/>
        <scheme val="major"/>
      </rPr>
      <t>OUTPUT 2.1</t>
    </r>
    <r>
      <rPr>
        <b/>
        <sz val="14"/>
        <rFont val="Calibri Light"/>
        <family val="2"/>
        <scheme val="major"/>
      </rPr>
      <t xml:space="preserve">
Vulnerable populations  have access to cash-based food assistance and have improved access to food</t>
    </r>
  </si>
  <si>
    <t># of individuals receiving cash-based food assistance (e-cards, ATM, NPTP, food vouchers) disaggregated by sex and by cohort</t>
  </si>
  <si>
    <t>The UN agencies, INGOs and NNGOs reconcile disbursement records (ex.: e-cards, ATM, food vouchers). The receipt of each type of Cash reported in the Activity info and the qualitative data is reported in the partners' Narrative reports ( Post Distribution Monitoring -PDM).</t>
  </si>
  <si>
    <t>Partners' reports / Activity Info</t>
  </si>
  <si>
    <t># of Post Distribution Monitoring (PDM) assessments conducted</t>
  </si>
  <si>
    <t>Assessments</t>
  </si>
  <si>
    <t xml:space="preserve">The UN agencies, INGOs and NNGOs will conduct post distribution monitoring assessments of inputs to evaluate the resulting benefits to the vulnerable targeed population and that inputs reached the required beneficiaries. </t>
  </si>
  <si>
    <t>PDM reports</t>
  </si>
  <si>
    <t>Total amount in USD or LBP disbursed as cash-based food assistance</t>
  </si>
  <si>
    <t>USD or LBP</t>
  </si>
  <si>
    <t xml:space="preserve">The UN agencies, INGOs and NNGOs will report the total amount of cash-based food assistance disbursed either in USD or in LBP </t>
  </si>
  <si>
    <t xml:space="preserve"> PDM reports</t>
  </si>
  <si>
    <t>List Activities under this output 2.1</t>
  </si>
  <si>
    <t xml:space="preserve">Activity 2: Post Distribution Monitoring (PDM) </t>
  </si>
  <si>
    <r>
      <rPr>
        <b/>
        <u/>
        <sz val="14"/>
        <rFont val="Calibri Light"/>
        <family val="2"/>
        <scheme val="major"/>
      </rPr>
      <t>OUTPUT 2.2</t>
    </r>
    <r>
      <rPr>
        <b/>
        <sz val="14"/>
        <rFont val="Calibri Light"/>
        <family val="2"/>
        <scheme val="major"/>
      </rPr>
      <t xml:space="preserve">
Farmers associations, cooperatives and agricultural MSMEs have increased capacities in production, transformation, governance along the value chain and have improved agricultural livelihoods </t>
    </r>
  </si>
  <si>
    <t># of farmers associations, cooperatives and agricultural MSMEs receiving financial and/or technical trainings and/or in-kind inputs support with enhanced capacities on business management practices disaggregated by governorate.</t>
  </si>
  <si>
    <t xml:space="preserve">The UN agencies, INGOs, NNGos and MoA will estimate the amounts of inputs / equipment,  materials, financial value and report /show the extent how support to the Associations impacts on agricultural livelihoods in the Narrative report; while the number of trainings and participants to report. </t>
  </si>
  <si>
    <t>Associations / Cooperatives</t>
  </si>
  <si>
    <t>MSMEs</t>
  </si>
  <si>
    <t xml:space="preserve"># of members of  farmers associations, cooperatives and agricultural MSMEs with improved capacities on Good Agricultural Practices (management of soil resources, pest management and efficient use of water resources) disaggregated by sex </t>
  </si>
  <si>
    <t xml:space="preserve">The UN agencies, INGOs and NNGOs (IPs) will conduct training and in the process keep records of the number of members of agricultural cooperatives/farmers associations trained on Good Agricultural Practices (management of soil resources, pest management and efficient use of water resources).
</t>
  </si>
  <si>
    <t>Partners' reports, Activity Info</t>
  </si>
  <si>
    <t># of members of agricultural cooperatives with improved capacities on governance/laws and regulations of cooperatives disaggregated by sex</t>
  </si>
  <si>
    <t xml:space="preserve">The UN agencies, INGOs and NNGOs will keep records of trainings carried out to members of agricultural cooperatives specifically on the cooperatives laws, regulations and governance
</t>
  </si>
  <si>
    <t>D</t>
  </si>
  <si>
    <t># of farmers associations/agricultural cooperatives having signed contracts or agreements with retailers, exporters, domestic traders</t>
  </si>
  <si>
    <t xml:space="preserve">The UN Agencies, INGOs and NNGOs will keep records on technical support received (trainings, etc..) on marketing the agricultural products and having greater acccess to domestic and export markets
</t>
  </si>
  <si>
    <t>List Activities under this output 2.2</t>
  </si>
  <si>
    <t xml:space="preserve">Activity 1: Provision of farmers associations and/or cooperatives/ agricultural MSMEs with financial support (i.e. grants/credit schemes) </t>
  </si>
  <si>
    <t xml:space="preserve">Activity 2: Provision of farmers associations and/or cooperatives/agricultural MSMEs with technical and/or material support on business management (trainings; capacity building; etc.) </t>
  </si>
  <si>
    <t xml:space="preserve">Activity 3: Provision of trainings and inputs to members of agriculture cooperatives to improve the agricultural value chain across the whole process from production, harvesting, post-harvesting, handling, processing and marketing  </t>
  </si>
  <si>
    <t>Activity 4: Provision of trainings to members of agricultural cooperatives on governance aspects /laws and regulations of cooperatives</t>
  </si>
  <si>
    <t>Activity 5: Provision of farmers associations and agricultural cooperatives with technical capacities on marketing and access to markets</t>
  </si>
  <si>
    <t># of small-scale farmers accessing (a) in-kind agricultural inputs, (b) cash grants/credit (c) technical support disaggregated by sex and by cohort.</t>
  </si>
  <si>
    <t xml:space="preserve">The UN, INGOs and NNGOs reports the actual number of farmers provided inputs against the  plan on inputs either in-kind, credit or cash to report in the Activity Info. In the Narrative report to show the progress and impacts on farmers' agricultural livelihoods private investment.  </t>
  </si>
  <si>
    <t># of small-scale farmers receiving emergency short-term support (cash or vouchers) to promote agricultural investment disaggregated by sex</t>
  </si>
  <si>
    <t xml:space="preserve">The UN Agencies, INGOs and NNGOs will record the number of small scale farmers receiving emergency support through cash or voucher schemes in exchange of agricultural inputs to sustain their farming activities throughout 2021
</t>
  </si>
  <si>
    <t># of small-scale farmers participating to a) awareness sessions on how to access innovative credits and b) receiving trainings on Farmers Business Schools (FBS) disaggregated by sex</t>
  </si>
  <si>
    <t xml:space="preserve">The UN Agencies, INGOs and NNGOs will record the number of farmers attending trainings and/or awareness sessions on the access to innovative credit facilities and receiving traings on Farmers Business Schools (FBS) to increase their profitability and strengthen the management of their farms
</t>
  </si>
  <si>
    <t>List Activities under this output 2.3</t>
  </si>
  <si>
    <t>Activity 1: Provision of emergency assitance to farmers (cash or vouchers) to promote agricultural investment</t>
  </si>
  <si>
    <t>Activity 2: Provision of financial and technical support to agriculture private sector investment (e.g. access and utilize unproductive land through land reclamation, terracing, irrigation/water management)</t>
  </si>
  <si>
    <t xml:space="preserve">Activity 3: Raise awareness to promote innovative credit/loan investment schemes for Lebanese farmers </t>
  </si>
  <si>
    <t xml:space="preserve">Activity 4: Provision of trainings on profitable farm business (i.e. farmer business school) </t>
  </si>
  <si>
    <r>
      <t xml:space="preserve"># of youth aged 15-25 years disaggregated by sex and cohort, enrolled to enhance employability skills in: 
</t>
    </r>
    <r>
      <rPr>
        <b/>
        <sz val="14"/>
        <rFont val="Calibri Light"/>
        <family val="2"/>
        <scheme val="major"/>
      </rPr>
      <t xml:space="preserve">(a) </t>
    </r>
    <r>
      <rPr>
        <sz val="14"/>
        <rFont val="Calibri Light"/>
        <family val="2"/>
        <scheme val="major"/>
      </rPr>
      <t xml:space="preserve">agricultural schools, 
</t>
    </r>
    <r>
      <rPr>
        <b/>
        <sz val="14"/>
        <rFont val="Calibri Light"/>
        <family val="2"/>
        <scheme val="major"/>
      </rPr>
      <t>(b)</t>
    </r>
    <r>
      <rPr>
        <sz val="14"/>
        <rFont val="Calibri Light"/>
        <family val="2"/>
        <scheme val="major"/>
      </rPr>
      <t xml:space="preserve"> agriculture vocational skills training (internship and on the job training, apprenticeship)
</t>
    </r>
    <r>
      <rPr>
        <b/>
        <sz val="14"/>
        <rFont val="Calibri Light"/>
        <family val="2"/>
        <scheme val="major"/>
      </rPr>
      <t>(c)</t>
    </r>
    <r>
      <rPr>
        <sz val="14"/>
        <rFont val="Calibri Light"/>
        <family val="2"/>
        <scheme val="major"/>
      </rPr>
      <t xml:space="preserve"> basic numeracy and literacy trainings</t>
    </r>
  </si>
  <si>
    <t xml:space="preserve">Individuals </t>
  </si>
  <si>
    <r>
      <t xml:space="preserve"> The UN, INGOs and NNGOs will record the number of individuals/ participants (#youth aged 15 to 25 years) and other age group (25 and above) who enrolled, trained and completed the training/course </t>
    </r>
    <r>
      <rPr>
        <strike/>
        <sz val="14"/>
        <rFont val="Calibri Light"/>
        <family val="2"/>
        <scheme val="major"/>
      </rPr>
      <t xml:space="preserve"> </t>
    </r>
    <r>
      <rPr>
        <sz val="14"/>
        <rFont val="Calibri Light"/>
        <family val="2"/>
        <scheme val="major"/>
      </rPr>
      <t>in agriculture related fields</t>
    </r>
    <r>
      <rPr>
        <b/>
        <sz val="14"/>
        <rFont val="Calibri Light"/>
        <family val="2"/>
        <scheme val="major"/>
      </rPr>
      <t xml:space="preserve"> </t>
    </r>
    <r>
      <rPr>
        <sz val="14"/>
        <rFont val="Calibri Light"/>
        <family val="2"/>
        <scheme val="major"/>
      </rPr>
      <t xml:space="preserve">and/or basic literacy and numeracy.  </t>
    </r>
  </si>
  <si>
    <t xml:space="preserve"># of youth aged 15-25 years with access to employment opportunities as a result of formal and/or non-formal education
</t>
  </si>
  <si>
    <t xml:space="preserve"> The UN, INGOs and NNGOs will record the number of individuals/ participants (#youth aged 15 to 25 years) and other age group (25 and above) who had access to employment opportunities as a result of formal and/or non-formal education</t>
  </si>
  <si>
    <t>Partners' reports, Activity Info, PDM</t>
  </si>
  <si>
    <t># of youth aged 15-25 receiving online courses of the revised curriculum (formal education enrollment in one of the agricultural technical schools of Ministry of Agriculture) disaggregated by sex and by cohort</t>
  </si>
  <si>
    <t xml:space="preserve">The UN agencies, INGOs and NNGOs will record the number of youth aged 15-25 years enrolled in online courses of one of the agricultural technical schools of the MoA
</t>
  </si>
  <si>
    <t># of youth aged 15-25 years receiving face-to-face and/or online Technical and Vocational Educational Training (TVET) disaggregated by sex and by cohort</t>
  </si>
  <si>
    <t xml:space="preserve">The UN agencies, INGOs and NNGOs will record the number of youth aged 15-25 years and individuals above 25 years old and who are receiving short term vocational trainings either online or through physical attendance
</t>
  </si>
  <si>
    <t>List Activities under this output 2.4</t>
  </si>
  <si>
    <t>Activity 1: Enrolment of the youth aged 15-25 years in agriculture schools, agriculture vocational skills training, or basic literacy and numeracy.</t>
  </si>
  <si>
    <t>Activity 2: Conduct TVET training/courses for the youth aged 15-25 years on agriculture skills or related basic numeracy and literacy skills (physical attendance or online courses)</t>
  </si>
  <si>
    <t xml:space="preserve">Activity 3: Monitor access to employment after interventions </t>
  </si>
  <si>
    <t xml:space="preserve"># of farmers with access to rehabilitated agricultural infrastructure and/or communal assets disaggregated by sex </t>
  </si>
  <si>
    <t>The UN, INGOs and NNGOs estimate the number of farmers benefitting from agricultural productive infrastructure and communal assets (ex: agricultural roads, irrigation networks, forests, hill lakes, water reservoirs …) rehabilitated or newly established.</t>
  </si>
  <si>
    <t xml:space="preserve"># of agricultural productive infrastructure and communal assets rehabilitated/built up during the 2022 period.  </t>
  </si>
  <si>
    <t>Assets</t>
  </si>
  <si>
    <t xml:space="preserve">The estimates of the numbers is done by IPs using the relevant units/measures of the agricultural productive  structures/assets rehabilitated or built to support farmers' agricultural livelihoods during 2022. </t>
  </si>
  <si>
    <t>Infrastructure
Assets</t>
  </si>
  <si>
    <t># of individuals employed in temporary/casual labour in agriculture sector disaggregated by sex and by cohort</t>
  </si>
  <si>
    <t>The record of number of individuals  involved in seasonal agricultural labor/casual labor is reported by the IPs basing the calculations of the actual numbers on the Work-days standards.</t>
  </si>
  <si>
    <t>Total amount in USD or LBP received by vulnerable people as cash assistance in exchange for temporary/casual labour</t>
  </si>
  <si>
    <t>This indicator will record the total amount of cash in USD or LBP received by the vulnerable population through cash-based transfer under Food Assistance For Assets programmes allowing them to access casual and seasonal labor.</t>
  </si>
  <si>
    <t>List Activities under this output 2.5</t>
  </si>
  <si>
    <t>Activity 1: Rehabilitation and/or creation of agricultural productive infrastructure and communal assets (Food for Assets)</t>
  </si>
  <si>
    <t xml:space="preserve">Activity 2: Support the most vulnerable individuals to access agricultural temporary/casual labor </t>
  </si>
  <si>
    <t xml:space="preserve"># of targeted individuals with enhanced skills and competencies to access temporary/ casual labour disaggregated by sex and by cohort </t>
  </si>
  <si>
    <t>individuals (male and female)</t>
  </si>
  <si>
    <t xml:space="preserve">The record of  targeted individuals receiving trainings and/or inputs to improve skills and competencies that allow them to better access food in particular through Food Assistance for Training (FFT) programmes
</t>
  </si>
  <si>
    <t># of trainings targeted individuals received to develop their skills and competences (non-agricultural trainings)</t>
  </si>
  <si>
    <t>trainings</t>
  </si>
  <si>
    <t xml:space="preserve">The UN, INGOs and NNGOs records the number of trainings  benefitting targeted vulnerable individuals </t>
  </si>
  <si>
    <t>Total Amount in USD or LBP received by vulnerable people as cash-based transfer for food assistance for training.</t>
  </si>
  <si>
    <t>USD</t>
  </si>
  <si>
    <t>This indicator will record the total amount of cash in USD or LBP received by the vulnerable population through cash-based transfer as Food Assistance For Training allowing them access to food while attending trainings and get adequate skills for better employment opportunities</t>
  </si>
  <si>
    <t># of individuals having greater access to jobs/internships as a result of support to employment opportunities</t>
  </si>
  <si>
    <t>The record of  targeted individuals having accessed a job or  internship as a result of interventions provided by the UN, INGOs and NNGOs partners.</t>
  </si>
  <si>
    <t xml:space="preserve">List Activities under this output 2.6 </t>
  </si>
  <si>
    <t>Activity 1: Support access of most vulnerable individuals to trainings and inputs in exchange to Food Assistance for Trainings (FFT)</t>
  </si>
  <si>
    <t>Activity 2: Provision of trainings and inputs to vulnerable individuals (non-agriculttural trainings)</t>
  </si>
  <si>
    <t xml:space="preserve">Activity 3: Support access  to vulnerable individuals to employment opportunities </t>
  </si>
  <si>
    <t xml:space="preserve">Activity 4: Monitor the increase in opportunities to employment </t>
  </si>
  <si>
    <t>% of women with a minimum dietary diversity score based on the Household Diet Diversity Scale (HDDS) by cohort</t>
  </si>
  <si>
    <t>% female.</t>
  </si>
  <si>
    <t>The UN agencies INGOs and NNGOs will be responsible in collecting data on and analysis done centrally once a year. The dietary diversity is a qualitative measure of the level of food consumption. It reflects the level of access to a variety of foods, and is also a proxy for nutrient adequacy of the diet of individuals or households. The Household Dietary Diversity Scale (HDDS) is based on 5 out of 10 food groups to calculate the proportion of women or individuals with adequate dietary diversity during 2022 period.</t>
  </si>
  <si>
    <t>% of beneficiaries supported in improving their food safety, quality and dietary diversity practices disaggregated by sex and by cohort</t>
  </si>
  <si>
    <t xml:space="preserve">The aim is to evaluate the adoption levels of beneficiaries on improved food safety and quality measures. The IPs will conduct a sample survey to evaluate the level of the practices involving the entire food chain- production, storage, preparation/cooking including hygiene etc.: as resulting from  output 3.1 and 3.2 </t>
  </si>
  <si>
    <t># of individuals whose nutritional activities and practices are improved - disaggregated by sex and by cohort with focus on women-headed households, households with pregnant and lactating women and children under five and households with individuals over 65 years old</t>
  </si>
  <si>
    <t>The UN agencies, INGOs and NNGOs IPs calculate the number of beneficiaries reached for promoting nutritional practices using different methods and activities i.e. through  trainings and awareness sessions in schools, backyard and roof/micro gardens etc.; in particular women with pregnant and lactating women and children under five</t>
  </si>
  <si>
    <t># individuals benefitting from small-scale production of diversified nutritious food through backyard and roof/micro gardens disaggregated by sex and cohort</t>
  </si>
  <si>
    <t xml:space="preserve">The aim is to record the number of small-scale farmers who benefitted from schools, backyard and roof/micro gardens which will allow a diversified nutritious food to them and their families
</t>
  </si>
  <si>
    <t># of households receiving technical support in food preservation and transformation technologies (e.g. agro-food processing)</t>
  </si>
  <si>
    <t xml:space="preserve">The UN agencies, INGOs and NNGOs will record the number of households whose technical capacities have been improved in food preservation and transformation technologies through attendance to trainings
</t>
  </si>
  <si>
    <t>List Activities under this output 3.1</t>
  </si>
  <si>
    <t>Activity 1: Promoting optimal nutrition related behaviours and practices amongst the targeted vulnerable groups (pregnant women and caregivers of children under 5 years) most specifically the promotion of adequate IYCF practices and nutrition awareness sessions through different SBCC channels</t>
  </si>
  <si>
    <t xml:space="preserve">Activity 2:  Improving food diversity for vulnerable households through the promotion of small scale production of diversified nutritious food through schools, backyard and roof/micro gardens </t>
  </si>
  <si>
    <t>Activity 3:  Promote food preservation/ transformation technologies at household and community level</t>
  </si>
  <si>
    <t># of individuals who demonstrate improved knowledge and practice on food safety and quality measures disaggregated by sex and by cohort.</t>
  </si>
  <si>
    <t>The UN agencies, INGOs and NNGOs analyze the level of knowledge and practices on nutrition for male/female individuals trained on food safety and quality measures including farmers, staff and consumers where applicable.</t>
  </si>
  <si>
    <t xml:space="preserve"># and types of initiatives  in place to improve good practices, local production, safety and quality of high value nutritious food </t>
  </si>
  <si>
    <t>Initiatives</t>
  </si>
  <si>
    <t>These include the number and types of initiatives effectively implemented  by the IPs to support the local production of high value nutritious foods, such as activities for behaviour change, use of micro gardens, food systems i.e. processing, preservation and transformation technologies.</t>
  </si>
  <si>
    <t>List Activities under this output 3.2</t>
  </si>
  <si>
    <t xml:space="preserve">Activity 1: Promoting Integrated Pest Management and Good Agriculture Practices and Standards (i.e. pesticide use) </t>
  </si>
  <si>
    <t>Activity 2: Support the inherent food systems/value chains - production, processing,  storage, preparation /cooking /serving to ensure food safety and quality.</t>
  </si>
  <si>
    <t>Activity 3: Promote policies supporting the local production of high value nutritious autogenous foods.</t>
  </si>
  <si>
    <t># of government institutions, at the national and decentralized levels, with improved capacities in food security, agriculture and social protection</t>
  </si>
  <si>
    <t>Record the number of national institutions and their decentralized services working in the food security sector whose  capacities have been strengthened in different areas of agriculture, social protection and others to improve delivery of services through capacity strenghtening activities</t>
  </si>
  <si>
    <t xml:space="preserve"># of government institution’s staff, at the national and decentralized levels, with improved capacity to provide better service delivery
</t>
  </si>
  <si>
    <t>Staff</t>
  </si>
  <si>
    <t># of government institutions with improved capacities to provide service delivery to vulnerable populations (food security, agriculture and social protection)</t>
  </si>
  <si>
    <t>The UN agencies, INGOs and NNGOs involved will report number and type of trainings and technical assistance provided to the different institutions and/ or departments (MoA centers/offices/schools -including TVET; MoSA/NPTP and SDCs/ Disaster Risk Management -DRM)  to address different needs more effectively (i.e. establishing safety net processes and strategies, vulnerability assessments, capacity assessment, contingency planning, updating national policies/strategies/action plans</t>
  </si>
  <si>
    <t>Survey, Reports, Capacity Strengthening Outputs (e.g. revised documents, strategies, plans)</t>
  </si>
  <si>
    <t xml:space="preserve">9
</t>
  </si>
  <si>
    <t># of government staff with improved capacity in designing and delivering services and programmes (food security, agriculture and social protection)</t>
  </si>
  <si>
    <t>Survey, Training Reports</t>
  </si>
  <si>
    <t>List Activities under this output 4.1</t>
  </si>
  <si>
    <t xml:space="preserve">Activity 1: Support to national institutions in elaborating/updating national policies/strategies/action plans in relation to food security, agriculture and social protection </t>
  </si>
  <si>
    <t xml:space="preserve">Activity 2: Conduct a capacity assessment of NPTP social workers, develop a capacity development plan and conduct trainings for SDCs	</t>
  </si>
  <si>
    <t>Activity 3:Assist the Government in improving food inspection and safety measures i.e. analysis of quality/source of water; quality soil; use of pesticides</t>
  </si>
  <si>
    <t>Activity 4: National capacity in the areas of safety nets response, food security, vulnerability analysis and disaster risk management created and/or supported</t>
  </si>
  <si>
    <t>Outcome</t>
  </si>
  <si>
    <t>Output</t>
  </si>
  <si>
    <t>Geographical
Level</t>
  </si>
  <si>
    <t>Indicator #</t>
  </si>
  <si>
    <t>Master Indicator</t>
  </si>
  <si>
    <t>District</t>
  </si>
  <si>
    <t># of individuals receiving food parcels</t>
  </si>
  <si>
    <t>SYR; PRS; PRL; RON; LEB</t>
  </si>
  <si>
    <t># of households with Pregnant and Lactating Women and/or with children &lt; 5 years receiving in-kind food assistance</t>
  </si>
  <si>
    <t>LEB; Others</t>
  </si>
  <si>
    <t># of value chain assessments conducted</t>
  </si>
  <si>
    <t>SYR; PRS; PRL; LEB; RON</t>
  </si>
  <si>
    <t>National</t>
  </si>
  <si>
    <t>SYR; LEB; PRS; PRL; Other</t>
  </si>
  <si>
    <t># of agricultural productive infrastructure and communal assets rehabilitated/built up</t>
  </si>
  <si>
    <t># of individuals having access to temporary/casual agricultural labor</t>
  </si>
  <si>
    <t># of non-agricultural trainings provided to individuals to enhance their skills</t>
  </si>
  <si>
    <t># of individuals having greater access to jobs/internships</t>
  </si>
  <si>
    <t># of caregiver enrolled in malnutrition programmes referred to the Food Security and Agriculture Sector and receiving assistance</t>
  </si>
  <si>
    <t xml:space="preserve"># individuals participating to trainings on food preservation/transformation technologies </t>
  </si>
  <si>
    <t># of farmers trained on Pest Management and Good Agriculture Practices and Standards</t>
  </si>
  <si>
    <t># of individuals attending trainings on food safety and quality measures/practices</t>
  </si>
  <si>
    <t xml:space="preserve">% children 6-24 months </t>
  </si>
  <si>
    <t>Outcome Monitoring</t>
  </si>
  <si>
    <t>The UN agencies INGOs and NNGOs will be responsible in collecting data on and analysis done centrally once a year. The indicator assesses the acceptability of a child's diet based on its micronutrient adequacy and meal frequency.</t>
  </si>
  <si>
    <t xml:space="preserve">Output 1.4 – Smallscale farmers have access to prevention and control measures for transboundary animal diseases and plant pests (DRR) (Merged with output 1.2  in 2022) </t>
  </si>
  <si>
    <t xml:space="preserve">Output 1.3 – Lebanese smallscale farmers have strengthened capacities along the value chain on processing, marketing, access to markets and reduction of food waste and food losses  (Merged with output 1.2  in 2022) </t>
  </si>
  <si>
    <r>
      <rPr>
        <b/>
        <sz val="11"/>
        <color theme="0" tint="-0.499984740745262"/>
        <rFont val="Calibri Light"/>
        <family val="2"/>
        <scheme val="major"/>
      </rPr>
      <t>Output 4.2</t>
    </r>
    <r>
      <rPr>
        <sz val="11"/>
        <color theme="0" tint="-0.499984740745262"/>
        <rFont val="Calibri Light"/>
        <family val="2"/>
        <scheme val="major"/>
      </rPr>
      <t xml:space="preserve">. Regional/decentralised public institutions involved in agriculture, food security, disaster reduction and social protection have strengthened capacities to improve service delivery for vulnerable population </t>
    </r>
    <r>
      <rPr>
        <b/>
        <sz val="11"/>
        <color theme="0" tint="-0.499984740745262"/>
        <rFont val="Calibri Light"/>
        <family val="2"/>
        <scheme val="major"/>
      </rPr>
      <t xml:space="preserve"> (Merged with output above in 2022) </t>
    </r>
  </si>
  <si>
    <r>
      <rPr>
        <b/>
        <sz val="11"/>
        <rFont val="Calibri Light"/>
        <family val="2"/>
        <scheme val="major"/>
      </rPr>
      <t>OUTPUT 2.5</t>
    </r>
    <r>
      <rPr>
        <sz val="11"/>
        <rFont val="Calibri Light"/>
        <family val="2"/>
        <scheme val="major"/>
      </rPr>
      <t xml:space="preserve">
Vulnerable individuals have improved opportunities to access temporary and seasonal labour in agriculture and related sectors, in exchange for cash assistance to increase their access to food and to agricultural infrastructure and assets</t>
    </r>
  </si>
  <si>
    <r>
      <rPr>
        <b/>
        <sz val="11"/>
        <rFont val="Calibri Light"/>
        <family val="2"/>
        <scheme val="major"/>
      </rPr>
      <t>OUTPUT 2.6</t>
    </r>
    <r>
      <rPr>
        <sz val="11"/>
        <rFont val="Calibri Light"/>
        <family val="2"/>
        <scheme val="major"/>
      </rPr>
      <t xml:space="preserve">
Vulnerable individuals have strengthened technical and operational capacities to access temporary, seasonal and casual labour, in exchange for cash-based assistance that increases their access to food</t>
    </r>
  </si>
  <si>
    <t>Entities</t>
  </si>
  <si>
    <t>TOTAL COHORTS</t>
  </si>
  <si>
    <t>TOTAL TARGETS 
2020</t>
  </si>
  <si>
    <t># of food parcels, ready-to-eat food, hot meals, distributed that are supplemented with fresh fruits and vegetables</t>
  </si>
  <si>
    <t>The sector recommendation for 2022 is to continue to create linkages between procurement of food parcels and local production. The sector will promote linkages between cooperatives, MSMEs and local producers and the partners implementing in kind programmes so that they can purchase locally some of the food items in the sector’s food parcel suggested composition</t>
  </si>
  <si>
    <t>TOTAL 
TARGETS 
2022</t>
  </si>
  <si>
    <t>Quartely</t>
  </si>
  <si>
    <r>
      <rPr>
        <b/>
        <sz val="11"/>
        <rFont val="Calibri Light"/>
        <family val="2"/>
        <scheme val="major"/>
      </rPr>
      <t>OUTPUT 4.1</t>
    </r>
    <r>
      <rPr>
        <sz val="11"/>
        <rFont val="Calibri Light"/>
        <family val="2"/>
        <scheme val="major"/>
      </rPr>
      <t xml:space="preserve">
National and decentralised institutions working in food security, agriculture and social protection have strengthened capacities to improve service delivery for vulnerable populations</t>
    </r>
  </si>
  <si>
    <t>OUTPUT 1.1
Vulnerable individuals have access to nutritionally balanced in-kind food assistance</t>
  </si>
  <si>
    <r>
      <rPr>
        <b/>
        <u/>
        <sz val="14"/>
        <rFont val="Calibri Light"/>
        <family val="2"/>
        <scheme val="major"/>
      </rPr>
      <t xml:space="preserve">OUTCOME 2
</t>
    </r>
    <r>
      <rPr>
        <b/>
        <sz val="14"/>
        <rFont val="Calibri Light"/>
        <family val="2"/>
        <scheme val="major"/>
      </rPr>
      <t>Improve food access through cash-based food assistance and support to sustainable agricultural livelihoods</t>
    </r>
  </si>
  <si>
    <r>
      <rPr>
        <b/>
        <u/>
        <sz val="14"/>
        <rFont val="Calibri Light"/>
        <family val="2"/>
        <scheme val="major"/>
      </rPr>
      <t>OUTPUT 2.5</t>
    </r>
    <r>
      <rPr>
        <b/>
        <sz val="14"/>
        <rFont val="Calibri Light"/>
        <family val="2"/>
        <scheme val="major"/>
      </rPr>
      <t xml:space="preserve">
Vulnerable individuals have improved opportunities to access temporary, seasonal and casual labour in agriculture and related sectors, in exchange for cash assistance to increase their access to food and to agricultural infrastructure and assets</t>
    </r>
  </si>
  <si>
    <r>
      <rPr>
        <b/>
        <u/>
        <sz val="14"/>
        <rFont val="Calibri Light"/>
        <family val="2"/>
        <scheme val="major"/>
      </rPr>
      <t>OUTPUT 2.6</t>
    </r>
    <r>
      <rPr>
        <b/>
        <sz val="14"/>
        <rFont val="Calibri Light"/>
        <family val="2"/>
        <scheme val="major"/>
      </rPr>
      <t xml:space="preserve">
Vulnerable individuals have strengthened technical and operational capacities to access temporary, seasonal and casual labour, in exchange for cash-based assistance that increases their access to food
</t>
    </r>
  </si>
  <si>
    <r>
      <rPr>
        <b/>
        <u/>
        <sz val="14"/>
        <rFont val="Calibri Light"/>
        <family val="2"/>
        <scheme val="major"/>
      </rPr>
      <t xml:space="preserve">OUTPUT 3.2
</t>
    </r>
    <r>
      <rPr>
        <b/>
        <sz val="14"/>
        <rFont val="Calibri Light"/>
        <family val="2"/>
        <scheme val="major"/>
      </rPr>
      <t>Individuals have improved capacity on food safety and quality to improve their practices.</t>
    </r>
  </si>
  <si>
    <t xml:space="preserve">OUTPUT 3.1
Individuals and households more vulnerable to food insecurity (women-headed households, households with pregnant and lactating women and children under five, households with individuals over 65 years old) adopt optimal nutrition practices. </t>
  </si>
  <si>
    <r>
      <rPr>
        <b/>
        <sz val="11"/>
        <rFont val="Calibri Light"/>
        <family val="2"/>
        <scheme val="major"/>
      </rPr>
      <t>OUTPUT 3.1</t>
    </r>
    <r>
      <rPr>
        <sz val="11"/>
        <rFont val="Calibri Light"/>
        <family val="2"/>
        <scheme val="major"/>
      </rPr>
      <t xml:space="preserve">
Individuals and households more vulnerable to food insecurity (women-headed households, households with pregnant and lactating women and children under five, households with individuals over 65 years old) adopt optimal nutrition practices</t>
    </r>
  </si>
  <si>
    <r>
      <rPr>
        <b/>
        <sz val="11"/>
        <rFont val="Calibri Light"/>
        <family val="2"/>
        <scheme val="major"/>
      </rPr>
      <t>OUTPUT 3.2</t>
    </r>
    <r>
      <rPr>
        <sz val="11"/>
        <rFont val="Calibri Light"/>
        <family val="2"/>
        <scheme val="major"/>
      </rPr>
      <t xml:space="preserve">
Individuals have improved capacity on food safety and quality to improve their practices.</t>
    </r>
  </si>
  <si>
    <r>
      <rPr>
        <b/>
        <u/>
        <sz val="14"/>
        <rFont val="Calibri Light"/>
        <family val="2"/>
        <scheme val="major"/>
      </rPr>
      <t>OUTCOME 4</t>
    </r>
    <r>
      <rPr>
        <b/>
        <sz val="14"/>
        <rFont val="Calibri Light"/>
        <family val="2"/>
        <scheme val="major"/>
      </rPr>
      <t xml:space="preserve">
Promote and stabilize food security through support/ capacity building and strengthening of national public institutions and their decentralised services</t>
    </r>
  </si>
  <si>
    <r>
      <rPr>
        <b/>
        <u/>
        <sz val="14"/>
        <rFont val="Calibri Light"/>
        <family val="2"/>
        <scheme val="major"/>
      </rPr>
      <t>OUTPUT 4.1</t>
    </r>
    <r>
      <rPr>
        <b/>
        <sz val="14"/>
        <rFont val="Calibri Light"/>
        <family val="2"/>
        <scheme val="major"/>
      </rPr>
      <t xml:space="preserve">
National and decentralised institutions working in food security, agriculture and social protection have strengthened capacities to improve service delivery for vulnerable populations</t>
    </r>
  </si>
  <si>
    <t>OUTPUT 2.1
Vulnerable populations  have access to cash-based food assistance and have improved access to food</t>
  </si>
  <si>
    <t xml:space="preserve">OUTPUT 2.2
Farmers associations, cooperatives and agricultural MSMEs have increased capacities in production, transformation, governance along the value chain and have improved agricultural livelihoods </t>
  </si>
  <si>
    <t>OUTPUT 2.5
Vulnerable individuals have improved opportunities to access temporary, seasonal and casual labour in agriculture and related sectors, in exchange for cash assistance to increase their access to food and to agricultural infrastructure and assets</t>
  </si>
  <si>
    <t>OUTPUT 2.6
Vulnerable individuals have strengthened technical and operational capacities to access temporary, seasonal and casual labour, in exchange for cash-based assistance that increases their access to food</t>
  </si>
  <si>
    <t>OUTPUT 3.2
Individuals have improved capacity on food safety and quality to improve their practices.</t>
  </si>
  <si>
    <t>OUTPUT 4.1
National and decentralised institutions working in food security, agriculture and social protection have strengthened capacities to improve service delivery for vulnerable populations</t>
  </si>
  <si>
    <t>LCRP 2022 - FOOD SECURITY AND AGRICULTURE SECTOR'S OVERALL PIN AND TARGETS</t>
  </si>
  <si>
    <t>21,5%</t>
  </si>
  <si>
    <t># of farmers registered in the Ministry of Agriculture farm registry</t>
  </si>
  <si>
    <t># of individuals receiving cash-based food assistance</t>
  </si>
  <si>
    <t># of individuals receiving food vouchers</t>
  </si>
  <si>
    <t># of small-scale farmers receiving inputs, training and/or technical support in agricultural and livestock practices</t>
  </si>
  <si>
    <t># of small-scale farmers with animals who have benefitted from a vaccination campaign</t>
  </si>
  <si>
    <t># of small-scale farmers receiving trainings on how to conduct profitable farmer business school programme and related trainings</t>
  </si>
  <si>
    <t># of farmers benefitting from new or rehabilitated infrastructure and assets</t>
  </si>
  <si>
    <t xml:space="preserve">OUTPUT 2.3
Lebanese small-scale farmers have access to emergency, recovery and/or long-term support (in kind/inputs, financial, technical) that promote agricultural investment </t>
  </si>
  <si>
    <r>
      <rPr>
        <b/>
        <u/>
        <sz val="14"/>
        <rFont val="Calibri Light"/>
        <family val="2"/>
        <scheme val="major"/>
      </rPr>
      <t>OUTPUT 2.3</t>
    </r>
    <r>
      <rPr>
        <b/>
        <sz val="14"/>
        <rFont val="Calibri Light"/>
        <family val="2"/>
        <scheme val="major"/>
      </rPr>
      <t xml:space="preserve">
Lebanese small-scale farmers have access to emergency, recovery and/or long-term support (in kind/inputs, financial, technical) that promote agricultural investment </t>
    </r>
  </si>
  <si>
    <r>
      <rPr>
        <b/>
        <sz val="11"/>
        <rFont val="Calibri Light"/>
        <family val="2"/>
        <scheme val="major"/>
      </rPr>
      <t>OUTPUT 2.3</t>
    </r>
    <r>
      <rPr>
        <sz val="11"/>
        <rFont val="Calibri Light"/>
        <family val="2"/>
        <scheme val="major"/>
      </rPr>
      <t xml:space="preserve">
Lebanese small-scale farmers have access to emergency, recovery and/or long-term support (in kind/inputs, financial, technical) that promote agricultural investment </t>
    </r>
  </si>
  <si>
    <r>
      <rPr>
        <b/>
        <u/>
        <sz val="14"/>
        <rFont val="Calibri Light"/>
        <family val="2"/>
        <scheme val="major"/>
      </rPr>
      <t>OUTPUT 2.4</t>
    </r>
    <r>
      <rPr>
        <b/>
        <sz val="14"/>
        <rFont val="Calibri Light"/>
        <family val="2"/>
        <scheme val="major"/>
      </rPr>
      <t xml:space="preserve">
Youth aged 15 to 25 years have access to improved agricultural technical education and vocational training</t>
    </r>
  </si>
  <si>
    <r>
      <rPr>
        <b/>
        <sz val="11"/>
        <rFont val="Calibri Light"/>
        <family val="2"/>
        <scheme val="major"/>
      </rPr>
      <t>OUTPUT 2.4</t>
    </r>
    <r>
      <rPr>
        <sz val="11"/>
        <rFont val="Calibri Light"/>
        <family val="2"/>
        <scheme val="major"/>
      </rPr>
      <t xml:space="preserve">
Youth aged 15 to 25 years have access to improved agricultural technical education and vocational training</t>
    </r>
  </si>
  <si>
    <r>
      <t xml:space="preserve">% of children 6–23 months of age who received a Minimum Acceptable Diet (MAD) </t>
    </r>
    <r>
      <rPr>
        <sz val="14"/>
        <color rgb="FF00B050"/>
        <rFont val="Calibri Light"/>
        <family val="2"/>
        <scheme val="major"/>
      </rPr>
      <t xml:space="preserve"> (NEW)</t>
    </r>
  </si>
  <si>
    <t># of individuals receiving ready-to-eat food/hot meals</t>
  </si>
  <si>
    <t># of small-scale farmers with improved access to markets through training, technical support and/or linkages to market actors</t>
  </si>
  <si>
    <t># of small-scale farmers participating in awareness sessions/training on how to access innovative credits</t>
  </si>
  <si>
    <t># of individuals (15-25 years) enrolled in agriculture schools</t>
  </si>
  <si>
    <t># of individuals (15-25 years) receiving TVET training courses on agriculture skills or related basic numeracy and literacy</t>
  </si>
  <si>
    <t># of Lebanese registered in the National Poverty Targeting Programme receiving cash-based food assistance</t>
  </si>
  <si>
    <t># of post distribution monitoring assessments conducted</t>
  </si>
  <si>
    <t># of agricultural groups/associations/cooperatives/MSMEs receiving equipment and/or technical and financial support</t>
  </si>
  <si>
    <t xml:space="preserve"># of training conducted on TVET agriculture skills or related basic numeracy and literacy skills for individuals aged 15-25 years </t>
  </si>
  <si>
    <t>Value of investment in USD in agriculture infrastructure and communal assets</t>
  </si>
  <si>
    <t>Total amount disbursed in USD as cash-based transfer for food assistance</t>
  </si>
  <si>
    <t>Total amount disbursed in LBP as cash-based transfer for food assistance</t>
  </si>
  <si>
    <t>Total amount disbursed in USD as cash-based food assistance</t>
  </si>
  <si>
    <t>Total amount disbursed in LBP as cash-based food assistance</t>
  </si>
  <si>
    <t>Total amount disbursed in USD as cash-based food assistance through the National Poverty Targeting Programme</t>
  </si>
  <si>
    <t>Total amount disbursed in LBP as cash-based food assistance through the National Poverty Targeting Programme</t>
  </si>
  <si>
    <t>Total amount disbursed in USD as food vouchers</t>
  </si>
  <si>
    <t>Total amount disbursed in LBP as food vouchers</t>
  </si>
  <si>
    <t>Total Amount disbursed in USD as cash-based transfer for food assistance</t>
  </si>
  <si>
    <t>Total Amount disbursed in LBP as cash-based transfer for food assistance</t>
  </si>
  <si>
    <t>Total amount disbursed in USD as cash and/or vouchers to strengthen agricultural investments</t>
  </si>
  <si>
    <t># of small-scale farmers receiving cash and/or vouchers to strengthen agricultural investments</t>
  </si>
  <si>
    <t>Total amount disbursed in LBP as cash and/or vouchers to strengthen agricultural investments</t>
  </si>
  <si>
    <t xml:space="preserve"># of caregivers of children &lt; 5 and Pregnant and Lactating Women who received information on healthy nutrition and diets </t>
  </si>
  <si>
    <t># of national and decentralised institutions supported through strategic, technical and/or operational support to strengthen the delivery of food security, agriculture and social protection programmes and services</t>
  </si>
  <si>
    <t># of national and decentralised institutions supported through strategic, technical and/or operational support to improve food inspection and safety measures</t>
  </si>
  <si>
    <t># of individuals working at the Ministry of Social Affairs supported through technical assistance, training, equipment</t>
  </si>
  <si>
    <t># of individual working at the Ministry of Agriculture supported through technical assistance, training, equipment</t>
  </si>
  <si>
    <t>OUTPUT 2.4
Youths aged 15 to 25 years have access to improved agricultural technical education and vocational training</t>
  </si>
  <si>
    <t># of members of agriculture cooperatives receiving trainings, technical support and/or equipment to strengthen value chain and good governance practices</t>
  </si>
  <si>
    <t># of individuals (15-25 years) having greater access to jobs/internships as a result of education (formal and/or non-formal)</t>
  </si>
  <si>
    <t>Units</t>
  </si>
  <si>
    <t>Definition</t>
  </si>
  <si>
    <t>Parcels</t>
  </si>
  <si>
    <t>Population Cohorts (disaggregated by sex)</t>
  </si>
  <si>
    <t>Assessment</t>
  </si>
  <si>
    <t>Animals</t>
  </si>
  <si>
    <t>N/A</t>
  </si>
  <si>
    <t>Report number of animals vaccinated</t>
  </si>
  <si>
    <t>Report the number of farmers whose animals were vaccinated</t>
  </si>
  <si>
    <t>Number of small-scale farmers receiving inputs, training and/or technical support in agricultural and livestock practices. This may include: farmers trained and/or who hvae received material or in-kind support (ex: seeds, livestock, equipment, inputs, machiner) on sustainable agricultural production, livestock production, natural resources conservation  and/or adopting energy and water efficient technologies (ex: solar pumps, drip irrigation) climate smart agriculture and energy saving practices (tolerant cultivars, organic farming, conservation agriculture, mixed farming, crop rotation).</t>
  </si>
  <si>
    <t>Currency (USD)</t>
  </si>
  <si>
    <t>Currency (LBP)</t>
  </si>
  <si>
    <r>
      <t>Number of small-scale farmers with strengthened linkages to markets through signed contracts/agreements with exporters, traders etc. as a result of training, support and inputs.</t>
    </r>
    <r>
      <rPr>
        <u/>
        <sz val="11"/>
        <color rgb="FF0070C0"/>
        <rFont val="Calibri"/>
        <family val="2"/>
      </rPr>
      <t xml:space="preserve"> Focus of this indicator is to measure/monitor the number of farmers with increased access to markets.</t>
    </r>
  </si>
  <si>
    <t>Report on total amount transferred to beneficiaries in USD, only if the currency of disbursement is in USD.</t>
  </si>
  <si>
    <t>Report on total amount transferred to beneficiaries in LBP, only if the currency of disbursement is in LBP.</t>
  </si>
  <si>
    <r>
      <t xml:space="preserve">Number of new and existing Lebanese individuals registered in the NPTP, receiving cash-based food assistance. </t>
    </r>
    <r>
      <rPr>
        <u/>
        <sz val="11"/>
        <color rgb="FF0070C0"/>
        <rFont val="Calibri"/>
        <family val="2"/>
      </rPr>
      <t xml:space="preserve">Add both </t>
    </r>
    <r>
      <rPr>
        <b/>
        <u/>
        <sz val="11"/>
        <color rgb="FF0070C0"/>
        <rFont val="Calibri"/>
        <family val="2"/>
      </rPr>
      <t>new</t>
    </r>
    <r>
      <rPr>
        <u/>
        <sz val="11"/>
        <color rgb="FF0070C0"/>
        <rFont val="Calibri"/>
        <family val="2"/>
      </rPr>
      <t xml:space="preserve"> and </t>
    </r>
    <r>
      <rPr>
        <b/>
        <u/>
        <sz val="11"/>
        <color rgb="FF0070C0"/>
        <rFont val="Calibri"/>
        <family val="2"/>
      </rPr>
      <t>existing</t>
    </r>
    <r>
      <rPr>
        <u/>
        <sz val="11"/>
        <color rgb="FF0070C0"/>
        <rFont val="Calibri"/>
        <family val="2"/>
      </rPr>
      <t xml:space="preserve"> Lebanese beneficiaries registered in the NPTP, in the data fields provided in Activity Info. This is to improve reporting and to avoid double counting.</t>
    </r>
  </si>
  <si>
    <r>
      <t>Number of new and existing beneficiaries across ALL population cohorts assisted with cash-based food assistance including e-cards, ATM etc.</t>
    </r>
    <r>
      <rPr>
        <u/>
        <sz val="11"/>
        <color rgb="FF0070C0"/>
        <rFont val="Calibri"/>
        <family val="2"/>
      </rPr>
      <t xml:space="preserve"> Add  both </t>
    </r>
    <r>
      <rPr>
        <b/>
        <u/>
        <sz val="11"/>
        <color rgb="FF0070C0"/>
        <rFont val="Calibri"/>
        <family val="2"/>
      </rPr>
      <t>new</t>
    </r>
    <r>
      <rPr>
        <u/>
        <sz val="11"/>
        <color rgb="FF0070C0"/>
        <rFont val="Calibri"/>
        <family val="2"/>
      </rPr>
      <t xml:space="preserve"> and </t>
    </r>
    <r>
      <rPr>
        <b/>
        <u/>
        <sz val="11"/>
        <color rgb="FF0070C0"/>
        <rFont val="Calibri"/>
        <family val="2"/>
      </rPr>
      <t>existing</t>
    </r>
    <r>
      <rPr>
        <u/>
        <sz val="11"/>
        <color rgb="FF0070C0"/>
        <rFont val="Calibri"/>
        <family val="2"/>
      </rPr>
      <t xml:space="preserve"> beneficiaries - including Lebanese NOT registered in the NPTP - in the data fields provided in Activity Info. This is to improve reporting and to avoid double counting.</t>
    </r>
  </si>
  <si>
    <t>Report on total amount transferred to Lebanese beneficiaries registered in the NPTP in USD, only if the currency of disbursement is in USD.</t>
  </si>
  <si>
    <t>Report on total amount transferred to Lebanese beneficiaries registered in the NPTP in LBP, only if the currency of disbursement is in LBP.</t>
  </si>
  <si>
    <r>
      <t xml:space="preserve">Number of new and existing beneficiaries across ALL population cohorts assisted with food vouchers. </t>
    </r>
    <r>
      <rPr>
        <u/>
        <sz val="11"/>
        <color rgb="FF0070C0"/>
        <rFont val="Calibri"/>
        <family val="2"/>
      </rPr>
      <t xml:space="preserve">Add  both </t>
    </r>
    <r>
      <rPr>
        <b/>
        <u/>
        <sz val="11"/>
        <color rgb="FF0070C0"/>
        <rFont val="Calibri"/>
        <family val="2"/>
      </rPr>
      <t>new</t>
    </r>
    <r>
      <rPr>
        <u/>
        <sz val="11"/>
        <color rgb="FF0070C0"/>
        <rFont val="Calibri"/>
        <family val="2"/>
      </rPr>
      <t xml:space="preserve"> and </t>
    </r>
    <r>
      <rPr>
        <b/>
        <u/>
        <sz val="11"/>
        <color rgb="FF0070C0"/>
        <rFont val="Calibri"/>
        <family val="2"/>
      </rPr>
      <t>existing</t>
    </r>
    <r>
      <rPr>
        <u/>
        <sz val="11"/>
        <color rgb="FF0070C0"/>
        <rFont val="Calibri"/>
        <family val="2"/>
      </rPr>
      <t xml:space="preserve"> beneficiaries in the data fields provided in Activity Info. This is to improve reporting and to avoid double counting.</t>
    </r>
  </si>
  <si>
    <t># of food parcels/ready to eat food/hot meals distributed (without fresh fruit and vegetables)</t>
  </si>
  <si>
    <t># of food parcels/ready to eat food/hot meals distributed (with fresh fruit and vegetables)</t>
  </si>
  <si>
    <t>Number of food parcels/ready to eat food/hot meals, with or without fresh fruit and vegetables, distributed during the reporting month.</t>
  </si>
  <si>
    <r>
      <t xml:space="preserve">Number of new and existing individuals, and households with PLW and/or children &lt;5,  receiving food parcels during the reporting month. </t>
    </r>
    <r>
      <rPr>
        <u/>
        <sz val="11"/>
        <color rgb="FF0070C0"/>
        <rFont val="Calibri"/>
        <family val="2"/>
      </rPr>
      <t xml:space="preserve">Add both </t>
    </r>
    <r>
      <rPr>
        <b/>
        <u/>
        <sz val="11"/>
        <color rgb="FF0070C0"/>
        <rFont val="Calibri"/>
        <family val="2"/>
      </rPr>
      <t>new</t>
    </r>
    <r>
      <rPr>
        <u/>
        <sz val="11"/>
        <color rgb="FF0070C0"/>
        <rFont val="Calibri"/>
        <family val="2"/>
      </rPr>
      <t xml:space="preserve"> and </t>
    </r>
    <r>
      <rPr>
        <b/>
        <u/>
        <sz val="11"/>
        <color rgb="FF0070C0"/>
        <rFont val="Calibri"/>
        <family val="2"/>
      </rPr>
      <t>existing</t>
    </r>
    <r>
      <rPr>
        <u/>
        <sz val="11"/>
        <color rgb="FF0070C0"/>
        <rFont val="Calibri"/>
        <family val="2"/>
      </rPr>
      <t xml:space="preserve"> beneficiaries in the data fields provided in Activity Info. This is to improve reporting and to avoid double counting.</t>
    </r>
  </si>
  <si>
    <r>
      <t xml:space="preserve"># of households with Pregnant and Lactating Women and/or with children &lt; 5 years receiving cash-based food assistance (cash and/or vouchers) </t>
    </r>
    <r>
      <rPr>
        <sz val="11"/>
        <color rgb="FF00B050"/>
        <rFont val="Calibri"/>
        <family val="2"/>
      </rPr>
      <t>(NEW 2022)</t>
    </r>
  </si>
  <si>
    <t>1.2.2</t>
  </si>
  <si>
    <t># of vaccinated animals</t>
  </si>
  <si>
    <t>2.1.4</t>
  </si>
  <si>
    <t>2.1.5</t>
  </si>
  <si>
    <r>
      <t xml:space="preserve">Number of new and existing households with PLW and/or children &lt;5  receiving cash-based food assistance (cash and/or voucher) during the reporting month. </t>
    </r>
    <r>
      <rPr>
        <u/>
        <sz val="11"/>
        <color rgb="FF0070C0"/>
        <rFont val="Calibri"/>
        <family val="2"/>
      </rPr>
      <t>Add both new and existing beneficiaries in the data fields provided in Activity Info. This is to improve reporting and to avoid double counting.</t>
    </r>
  </si>
  <si>
    <r>
      <t xml:space="preserve">Report the number of post distribution monitoring assessments conducted / </t>
    </r>
    <r>
      <rPr>
        <u/>
        <sz val="11"/>
        <color rgb="FF0070C0"/>
        <rFont val="Calibri"/>
        <family val="2"/>
      </rPr>
      <t>share findings/reports with Sector's Coordinator for monitoring/reporting purposes and follow-ups as needed</t>
    </r>
  </si>
  <si>
    <r>
      <t xml:space="preserve">Report the number of assessments or studies carried out on Value Chain / </t>
    </r>
    <r>
      <rPr>
        <u/>
        <sz val="11"/>
        <color rgb="FF0070C0"/>
        <rFont val="Calibri"/>
        <family val="2"/>
      </rPr>
      <t>report directly to the Sector coordinator which value chain category was assessed</t>
    </r>
  </si>
  <si>
    <t xml:space="preserve">Number of local agricultural associations/ cooperatives/agricultural MSMEs  receiving financial, technical (trainings) and/or inputs support with enhanced capacities (e.g on business management practices) </t>
  </si>
  <si>
    <t>Number of members of agricultural cooperatives/farmers associations receiving trainings and technical or in-kind support across the whole agriculture value chain process (production, harvesting, post harvesting, handling, processing and marketing).  Include also members of agricultural cooperatives receiving trainings and/or in-kind support specifically on the cooperatives laws, regulations and governance</t>
  </si>
  <si>
    <t>2.3.1</t>
  </si>
  <si>
    <r>
      <t xml:space="preserve">Number of new and existing farmers receiving cash and/or vouchers to purchase agricultural inputs. </t>
    </r>
    <r>
      <rPr>
        <u/>
        <sz val="11"/>
        <color rgb="FF0070C0"/>
        <rFont val="Calibri"/>
        <family val="2"/>
      </rPr>
      <t xml:space="preserve"> Add both new and existing beneficiaries in the data fields provided in Activity Info. This is to improve reporting and to avoid double counting.</t>
    </r>
  </si>
  <si>
    <t>Report on total amount transferred to farmers in USD, only if the currency of disbursement is in USD.</t>
  </si>
  <si>
    <t>Report on total amount transferred to farmers in LBP, only if the currency of disbursement is in LBP.</t>
  </si>
  <si>
    <t xml:space="preserve">Number of farmers receiving awareness sessions to promote innovative credit/loan investment schemes </t>
  </si>
  <si>
    <t>Number of farmers attending trainings on Farmers Business Schools (FBS) to increase their profitability and strengthen the management of their farms</t>
  </si>
  <si>
    <t>Provision of financial (grants) and technical support for agriculture private sector investment (e.g. to access and utilize unproductive land through land reclamation, terracing, irrigation/water management)</t>
  </si>
  <si>
    <t># of small-scale farmers receiving financial, technical support and/or inputs</t>
  </si>
  <si>
    <t>Training</t>
  </si>
  <si>
    <t>2.4.2</t>
  </si>
  <si>
    <t>Report the number of youth aged 15-25 years enrolled in agriculture schools (formal education)</t>
  </si>
  <si>
    <t>Report the number of youth aged 15-25 yearse receiving trainings on TVET agriculture skills training, or basic literacy and numeracy</t>
  </si>
  <si>
    <t>Report the number of training courses carried out for youth aged 15-25 years on TVET agriculture skills or related basic numeracy and literacy skills</t>
  </si>
  <si>
    <t>Report the number of youth aged 15-25 having access to employment/internship opportunities as a result of formal and/or non-formal education</t>
  </si>
  <si>
    <t>2.4.3</t>
  </si>
  <si>
    <t>Number of farmers benefitting from new and/or rehabilitated  agricultural productive infrastructure and communal assets (e.g. agricultural roads, irrigation networks, forests, hill lakes, water reservoirs)</t>
  </si>
  <si>
    <t>Infrastructure</t>
  </si>
  <si>
    <t>Number of agricultural assets/infrastructure rehabilitated/developed</t>
  </si>
  <si>
    <t>Total value of investments in USD</t>
  </si>
  <si>
    <t>Number of individuals supported for seasonal, casual, temporary agricultural labor</t>
  </si>
  <si>
    <t>2.5.1</t>
  </si>
  <si>
    <t>2.5.2</t>
  </si>
  <si>
    <t>2.5.3</t>
  </si>
  <si>
    <t>Activity 5: Provide support and training for the extension services staff/MoA agricultural centers to improve capacity in providing extension services on agro-climatic information and guidance on improved cropping practices to make agricultural production systems more resilient</t>
  </si>
  <si>
    <t>2.6.2</t>
  </si>
  <si>
    <t>2.6.3</t>
  </si>
  <si>
    <t>Record the total amount of assistance in USD (if disbursements were in USD) received by programme participants  through cash-based transfers allowing them to access casual and seasonal labor and contributing to cover their food needs (e.g. through Food for Assets programmes)</t>
  </si>
  <si>
    <t>Record the total amount of assistance in LBP (if disbursements were in LBP) received by programme participants through cash-based transfer allowing them to access casual and seasonal labor and contributing to cover their food needs (e.g. through Food for Assets programmes)</t>
  </si>
  <si>
    <t>Record  targeted individuals receiving trainings and/or inputs to improve skills and compentencies that allow them to better access food in particular through Food Assistance for Training  programmes</t>
  </si>
  <si>
    <t>Record the total amount of assistance in USD (if disbursements were in USD) received by  programme participants  allowing them access to food while attending trainings and get adequate skills for better employment opportunities (e.g. through Food Assistance for Training programmes)</t>
  </si>
  <si>
    <t>Record the total amount of assistance in LBP (if disbursements were in LBP) received by  programme participants  allowing them access to food while attending trainings and get adequate skills for better employment opportunities (e.g. through Food Assistance for Training programmes)</t>
  </si>
  <si>
    <t>Record the number of targeted individuals having accessed a job or internship as a result of interventions</t>
  </si>
  <si>
    <t xml:space="preserve"># of trainings targeted individuals  received to develop their skills and competences (non-agricultural trainings) </t>
  </si>
  <si>
    <t>Report the number of individuals attending trainings on food preservation/transformation technologies</t>
  </si>
  <si>
    <t>Number of  caregivers of children &lt; 5 and Pregnant and Lactating Women who have received information through different channels and media on healthy nutrition and diets</t>
  </si>
  <si>
    <t>Number of  caregivers referred ot the Sector and receiving assistance (cash and/or voucher and in-kind)</t>
  </si>
  <si>
    <t>3.1.1</t>
  </si>
  <si>
    <t>1.1.1</t>
  </si>
  <si>
    <t>1.1.2</t>
  </si>
  <si>
    <t>1.1.3</t>
  </si>
  <si>
    <t>1.1.4</t>
  </si>
  <si>
    <t>1.1.5</t>
  </si>
  <si>
    <t>1.2.1</t>
  </si>
  <si>
    <t>1.2.3</t>
  </si>
  <si>
    <t>1.2.4</t>
  </si>
  <si>
    <t>1.2.5</t>
  </si>
  <si>
    <t>2.1.1</t>
  </si>
  <si>
    <t>2.1.2</t>
  </si>
  <si>
    <t>2.1.3</t>
  </si>
  <si>
    <t>2.1.6</t>
  </si>
  <si>
    <t>2.1.7</t>
  </si>
  <si>
    <t>2.1.8</t>
  </si>
  <si>
    <t>2.1.9</t>
  </si>
  <si>
    <t>2.1.10</t>
  </si>
  <si>
    <t>2.1.11</t>
  </si>
  <si>
    <t>2.2.1</t>
  </si>
  <si>
    <t>2.2.2</t>
  </si>
  <si>
    <t>2.3.2</t>
  </si>
  <si>
    <t>2.3.3</t>
  </si>
  <si>
    <t>2.3.4</t>
  </si>
  <si>
    <t>2.3.5</t>
  </si>
  <si>
    <t>2.3.6</t>
  </si>
  <si>
    <t>2.4.1</t>
  </si>
  <si>
    <t>2.4.4</t>
  </si>
  <si>
    <t>2.5.4</t>
  </si>
  <si>
    <t>2.5.5</t>
  </si>
  <si>
    <t>2.5.6</t>
  </si>
  <si>
    <t>2.6.1</t>
  </si>
  <si>
    <t>2.6.4</t>
  </si>
  <si>
    <t>2.6.5</t>
  </si>
  <si>
    <t>3.1.2</t>
  </si>
  <si>
    <t>3.1.3</t>
  </si>
  <si>
    <t>3.2.1</t>
  </si>
  <si>
    <t>3.2.2</t>
  </si>
  <si>
    <t>Number of farmers attending trainings on Good Agricultural practices 9GAP) and Integrated Pest management Practices</t>
  </si>
  <si>
    <t>Number of individuals trained on food safety and quality measures</t>
  </si>
  <si>
    <t>4.1.2</t>
  </si>
  <si>
    <t>4.1.1</t>
  </si>
  <si>
    <t>4.1.3</t>
  </si>
  <si>
    <t>4.1.4</t>
  </si>
  <si>
    <t>4.1.5</t>
  </si>
  <si>
    <t xml:space="preserve">Number of MoSA and MoA staff (including staff working in national, regional and decentralised services and agriculture/extension centers staff; MoA schools; MoSA SDC; Green Plan and GDC decentralised offices) supported through technical assistance, capacity strengthening, equipment to strengthen the design, implementation and monitoring of programme and services. </t>
  </si>
  <si>
    <t>Number of farmers registered in the Ministry of Agriculture farm registry achieved through capacity strengthening and support to conduct registrations</t>
  </si>
  <si>
    <t>Number of natoinal, regoinal and decentralised institutions (MoA centers/offices/schools -including TVET; MoSA/NPTP and SDCs/ Disaster Risk Management -DRM)  supported through technical/operatoinal support in areas including: establishing safety net processes and strategies, vulnerability assessments, capacity assessment, contingency planning, updating national policies/strategies/action plans etc.</t>
  </si>
  <si>
    <t>Activity 1: Provision of food parcels, ready-to-eat foods, hot meals that are supplemented, where possible, with fresh produce (special focus on targeting households with PLW, children under 5)</t>
  </si>
  <si>
    <t xml:space="preserve">Activity 1:  Provison of cash-based food assistance (cash and/or vouchers) </t>
  </si>
  <si>
    <t xml:space="preserve"># of individuals receiving in-kind food assistance through food parcels (including food kits, ready-to-eat foods, hot meals, school feeding)disaggregated by gender - female &amp; male and by cohorts. </t>
  </si>
  <si>
    <t># of individuals attending trainings on skills and competencies to access temporary/casual labour in exchange of Food Assistance for Training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</si>
</sst>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_(&quot;$&quot;* \(#,##0.00\);_(&quot;$&quot;* &quot;-&quot;??_);_(@_)"/>
    <numFmt numFmtId="43" formatCode="_(* #,##0.00_);_(* \(#,##0.00\);_(* &quot;-&quot;??_);_(@_)"/>
    <numFmt numFmtId="164" formatCode="_(* #,##0_);_(* \(#,##0\);_(* &quot;-&quot;??_);_(@_)"/>
    <numFmt numFmtId="165" formatCode="0.000%"/>
    <numFmt numFmtId="166" formatCode="0.0"/>
    <numFmt numFmtId="167" formatCode="0.0%"/>
    <numFmt numFmtId="168" formatCode="_-* #,##0.00_-;\-* #,##0.00_-;_-* &quot;-&quot;??_-;_-@_-"/>
    <numFmt numFmtId="169" formatCode="_(* #,##0_);_(* \(#,##0\);_(* &quot;-&quot;?_);_(@_)"/>
    <numFmt numFmtId="170" formatCode="_(&quot;$&quot;* #,##0_);_(&quot;$&quot;* \(#,##0\);_(&quot;$&quot;* &quot;-&quot;??_);_(@_)"/>
  </numFmts>
  <fonts count="49" x14ac:knownFonts="1">
    <font>
      <sz val="11"/>
      <color theme="1"/>
      <name val="Calibri"/>
      <family val="2"/>
      <scheme val="minor"/>
    </font>
    <font>
      <sz val="11"/>
      <color theme="1"/>
      <name val="Calibri"/>
      <family val="2"/>
      <scheme val="minor"/>
    </font>
    <font>
      <sz val="10"/>
      <name val="Arial"/>
      <family val="2"/>
    </font>
    <font>
      <b/>
      <sz val="16"/>
      <color theme="0"/>
      <name val="Calibri Light"/>
      <family val="2"/>
      <scheme val="major"/>
    </font>
    <font>
      <sz val="11"/>
      <color theme="1"/>
      <name val="Calibri Light"/>
      <family val="2"/>
      <scheme val="major"/>
    </font>
    <font>
      <b/>
      <sz val="11"/>
      <name val="Calibri Light"/>
      <family val="2"/>
      <scheme val="major"/>
    </font>
    <font>
      <b/>
      <sz val="10"/>
      <name val="Calibri Light"/>
      <family val="2"/>
      <scheme val="major"/>
    </font>
    <font>
      <sz val="10"/>
      <name val="Calibri Light"/>
      <family val="2"/>
      <scheme val="major"/>
    </font>
    <font>
      <sz val="16"/>
      <name val="Calibri Light"/>
      <family val="2"/>
      <scheme val="major"/>
    </font>
    <font>
      <b/>
      <sz val="12"/>
      <color theme="0"/>
      <name val="Calibri Light"/>
      <family val="2"/>
      <scheme val="major"/>
    </font>
    <font>
      <sz val="14"/>
      <name val="Calibri Light"/>
      <family val="2"/>
      <scheme val="major"/>
    </font>
    <font>
      <b/>
      <sz val="14"/>
      <name val="Calibri Light"/>
      <family val="2"/>
      <scheme val="major"/>
    </font>
    <font>
      <b/>
      <sz val="11"/>
      <color theme="1"/>
      <name val="Calibri Light"/>
      <family val="2"/>
      <scheme val="major"/>
    </font>
    <font>
      <sz val="11"/>
      <name val="Calibri Light"/>
      <family val="2"/>
      <scheme val="major"/>
    </font>
    <font>
      <sz val="11"/>
      <color rgb="FFFF0000"/>
      <name val="Calibri Light"/>
      <family val="2"/>
      <scheme val="major"/>
    </font>
    <font>
      <b/>
      <sz val="12"/>
      <color theme="1"/>
      <name val="Calibri Light"/>
      <family val="2"/>
      <scheme val="major"/>
    </font>
    <font>
      <sz val="10"/>
      <color theme="1"/>
      <name val="Calibri Light"/>
      <family val="2"/>
      <scheme val="major"/>
    </font>
    <font>
      <b/>
      <sz val="10"/>
      <color rgb="FF0070C0"/>
      <name val="Calibri Light"/>
      <family val="2"/>
      <scheme val="major"/>
    </font>
    <font>
      <b/>
      <sz val="10"/>
      <color theme="0"/>
      <name val="Calibri Light"/>
      <family val="2"/>
      <scheme val="major"/>
    </font>
    <font>
      <b/>
      <sz val="10"/>
      <color theme="1"/>
      <name val="Calibri Light"/>
      <family val="2"/>
      <scheme val="major"/>
    </font>
    <font>
      <sz val="10"/>
      <color theme="1"/>
      <name val="Arial"/>
      <family val="2"/>
    </font>
    <font>
      <sz val="8"/>
      <color theme="1"/>
      <name val="Calibri"/>
      <family val="2"/>
      <scheme val="minor"/>
    </font>
    <font>
      <sz val="10"/>
      <color theme="1"/>
      <name val="Symbol"/>
      <family val="1"/>
      <charset val="2"/>
    </font>
    <font>
      <sz val="11"/>
      <color rgb="FF000000"/>
      <name val="Calibri"/>
      <family val="2"/>
    </font>
    <font>
      <sz val="14"/>
      <color rgb="FF000000"/>
      <name val="Calibri Light"/>
      <family val="2"/>
      <scheme val="major"/>
    </font>
    <font>
      <b/>
      <sz val="28"/>
      <color rgb="FF000000"/>
      <name val="Calibri Light"/>
      <family val="2"/>
      <scheme val="major"/>
    </font>
    <font>
      <b/>
      <sz val="14"/>
      <color theme="0"/>
      <name val="Calibri Light"/>
      <family val="2"/>
      <scheme val="major"/>
    </font>
    <font>
      <b/>
      <sz val="14"/>
      <color theme="1"/>
      <name val="Calibri Light"/>
      <family val="2"/>
      <scheme val="major"/>
    </font>
    <font>
      <sz val="14"/>
      <color theme="1"/>
      <name val="Calibri Light"/>
      <family val="2"/>
      <scheme val="major"/>
    </font>
    <font>
      <sz val="14"/>
      <color rgb="FFFF0000"/>
      <name val="Calibri Light"/>
      <family val="2"/>
      <scheme val="major"/>
    </font>
    <font>
      <b/>
      <sz val="14"/>
      <color rgb="FFFF0000"/>
      <name val="Calibri Light"/>
      <family val="2"/>
      <scheme val="major"/>
    </font>
    <font>
      <b/>
      <sz val="14"/>
      <color rgb="FF000000"/>
      <name val="Calibri Light"/>
      <family val="2"/>
      <scheme val="major"/>
    </font>
    <font>
      <b/>
      <u/>
      <sz val="14"/>
      <name val="Calibri Light"/>
      <family val="2"/>
      <scheme val="major"/>
    </font>
    <font>
      <strike/>
      <sz val="14"/>
      <name val="Calibri Light"/>
      <family val="2"/>
      <scheme val="major"/>
    </font>
    <font>
      <sz val="14"/>
      <color theme="3"/>
      <name val="Calibri Light"/>
      <family val="2"/>
      <scheme val="major"/>
    </font>
    <font>
      <b/>
      <sz val="14"/>
      <color theme="3"/>
      <name val="Calibri Light"/>
      <family val="2"/>
      <scheme val="major"/>
    </font>
    <font>
      <b/>
      <sz val="11"/>
      <name val="Calibri"/>
      <family val="2"/>
    </font>
    <font>
      <sz val="11"/>
      <name val="Calibri"/>
      <family val="2"/>
    </font>
    <font>
      <b/>
      <sz val="12"/>
      <color theme="0"/>
      <name val="Calibri"/>
      <family val="2"/>
    </font>
    <font>
      <sz val="11"/>
      <color theme="0" tint="-0.499984740745262"/>
      <name val="Calibri Light"/>
      <family val="2"/>
      <scheme val="major"/>
    </font>
    <font>
      <b/>
      <sz val="11"/>
      <color theme="0" tint="-0.499984740745262"/>
      <name val="Calibri Light"/>
      <family val="2"/>
      <scheme val="major"/>
    </font>
    <font>
      <b/>
      <sz val="11"/>
      <color theme="0"/>
      <name val="Calibri Light"/>
      <family val="2"/>
      <scheme val="major"/>
    </font>
    <font>
      <sz val="11"/>
      <color theme="1"/>
      <name val="Calibri"/>
      <family val="2"/>
    </font>
    <font>
      <b/>
      <sz val="11"/>
      <color theme="1"/>
      <name val="Calibri"/>
      <family val="2"/>
    </font>
    <font>
      <sz val="14"/>
      <color rgb="FF00B050"/>
      <name val="Calibri Light"/>
      <family val="2"/>
      <scheme val="major"/>
    </font>
    <font>
      <u/>
      <sz val="11"/>
      <color rgb="FF0070C0"/>
      <name val="Calibri"/>
      <family val="2"/>
    </font>
    <font>
      <b/>
      <u/>
      <sz val="11"/>
      <color rgb="FF0070C0"/>
      <name val="Calibri"/>
      <family val="2"/>
    </font>
    <font>
      <sz val="11"/>
      <color rgb="FF00B050"/>
      <name val="Calibri"/>
      <family val="2"/>
    </font>
    <font>
      <sz val="8"/>
      <name val="Calibri"/>
      <family val="2"/>
      <scheme val="minor"/>
    </font>
  </fonts>
  <fills count="31">
    <fill>
      <patternFill patternType="none"/>
    </fill>
    <fill>
      <patternFill patternType="gray125"/>
    </fill>
    <fill>
      <patternFill patternType="solid">
        <fgColor theme="4" tint="-0.249977111117893"/>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4" tint="-0.249977111117893"/>
        <bgColor rgb="FFFBE4D5"/>
      </patternFill>
    </fill>
    <fill>
      <patternFill patternType="solid">
        <fgColor theme="0"/>
        <bgColor rgb="FFFBE4D5"/>
      </patternFill>
    </fill>
    <fill>
      <patternFill patternType="solid">
        <fgColor theme="4"/>
        <bgColor rgb="FFFFFFFF"/>
      </patternFill>
    </fill>
    <fill>
      <patternFill patternType="solid">
        <fgColor theme="4"/>
        <bgColor rgb="FFFBE4D5"/>
      </patternFill>
    </fill>
    <fill>
      <patternFill patternType="solid">
        <fgColor theme="4"/>
        <bgColor indexed="64"/>
      </patternFill>
    </fill>
    <fill>
      <patternFill patternType="solid">
        <fgColor theme="0"/>
        <bgColor rgb="FFFFFFFF"/>
      </patternFill>
    </fill>
    <fill>
      <patternFill patternType="solid">
        <fgColor theme="0"/>
        <bgColor rgb="FFFFFF00"/>
      </patternFill>
    </fill>
    <fill>
      <patternFill patternType="solid">
        <fgColor theme="2"/>
        <bgColor rgb="FFFFFFFF"/>
      </patternFill>
    </fill>
    <fill>
      <patternFill patternType="solid">
        <fgColor theme="2"/>
        <bgColor rgb="FFFBE4D5"/>
      </patternFill>
    </fill>
    <fill>
      <patternFill patternType="solid">
        <fgColor theme="0"/>
        <bgColor rgb="FFD0CECE"/>
      </patternFill>
    </fill>
    <fill>
      <patternFill patternType="solid">
        <fgColor theme="0"/>
        <bgColor rgb="FF525252"/>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4" tint="0.39997558519241921"/>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theme="4" tint="-0.499984740745262"/>
        <bgColor indexed="64"/>
      </patternFill>
    </fill>
    <fill>
      <patternFill patternType="solid">
        <fgColor theme="0" tint="-4.9989318521683403E-2"/>
        <bgColor indexed="64"/>
      </patternFill>
    </fill>
    <fill>
      <patternFill patternType="solid">
        <fgColor theme="2"/>
        <bgColor indexed="64"/>
      </patternFill>
    </fill>
  </fills>
  <borders count="67">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thin">
        <color auto="1"/>
      </top>
      <bottom style="thin">
        <color auto="1"/>
      </bottom>
      <diagonal/>
    </border>
    <border>
      <left style="medium">
        <color indexed="64"/>
      </left>
      <right/>
      <top style="medium">
        <color indexed="64"/>
      </top>
      <bottom style="thin">
        <color indexed="64"/>
      </bottom>
      <diagonal/>
    </border>
    <border>
      <left/>
      <right/>
      <top style="medium">
        <color indexed="64"/>
      </top>
      <bottom style="thin">
        <color auto="1"/>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bottom style="thin">
        <color indexed="64"/>
      </bottom>
      <diagonal/>
    </border>
    <border>
      <left/>
      <right style="medium">
        <color indexed="64"/>
      </right>
      <top/>
      <bottom style="thin">
        <color indexed="64"/>
      </bottom>
      <diagonal/>
    </border>
    <border>
      <left/>
      <right/>
      <top/>
      <bottom style="medium">
        <color indexed="64"/>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style="thin">
        <color indexed="64"/>
      </top>
      <bottom style="medium">
        <color indexed="64"/>
      </bottom>
      <diagonal/>
    </border>
    <border>
      <left style="thin">
        <color rgb="FF000000"/>
      </left>
      <right style="thin">
        <color rgb="FF000000"/>
      </right>
      <top/>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style="thin">
        <color indexed="64"/>
      </left>
      <right/>
      <top/>
      <bottom style="medium">
        <color indexed="64"/>
      </bottom>
      <diagonal/>
    </border>
    <border>
      <left style="medium">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top style="thin">
        <color indexed="64"/>
      </top>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s>
  <cellStyleXfs count="13">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0" borderId="0"/>
    <xf numFmtId="0" fontId="1" fillId="0" borderId="0"/>
    <xf numFmtId="9"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0" fontId="23" fillId="0" borderId="0"/>
    <xf numFmtId="43" fontId="23" fillId="0" borderId="0" applyFont="0" applyFill="0" applyBorder="0" applyAlignment="0" applyProtection="0"/>
    <xf numFmtId="9" fontId="23" fillId="0" borderId="0" applyFont="0" applyFill="0" applyBorder="0" applyAlignment="0" applyProtection="0"/>
    <xf numFmtId="0" fontId="23" fillId="0" borderId="0"/>
  </cellStyleXfs>
  <cellXfs count="594">
    <xf numFmtId="0" fontId="0" fillId="0" borderId="0" xfId="0"/>
    <xf numFmtId="0" fontId="4" fillId="0" borderId="0" xfId="5" applyFont="1" applyAlignment="1">
      <alignment vertical="center"/>
    </xf>
    <xf numFmtId="0" fontId="5" fillId="3" borderId="3" xfId="4" applyFont="1" applyFill="1" applyBorder="1" applyAlignment="1">
      <alignment vertical="center"/>
    </xf>
    <xf numFmtId="0" fontId="6" fillId="4" borderId="3" xfId="4" applyFont="1" applyFill="1" applyBorder="1" applyAlignment="1">
      <alignment horizontal="left" vertical="center"/>
    </xf>
    <xf numFmtId="0" fontId="7" fillId="0" borderId="0" xfId="4" applyFont="1" applyAlignment="1">
      <alignment horizontal="left" vertical="center"/>
    </xf>
    <xf numFmtId="164" fontId="4" fillId="0" borderId="0" xfId="5" applyNumberFormat="1" applyFont="1" applyAlignment="1">
      <alignment vertical="center"/>
    </xf>
    <xf numFmtId="0" fontId="7" fillId="4" borderId="3" xfId="4" applyFont="1" applyFill="1" applyBorder="1" applyAlignment="1">
      <alignment horizontal="left" vertical="center" wrapText="1"/>
    </xf>
    <xf numFmtId="165" fontId="4" fillId="0" borderId="0" xfId="6" applyNumberFormat="1" applyFont="1" applyAlignment="1">
      <alignment vertical="center"/>
    </xf>
    <xf numFmtId="43" fontId="4" fillId="0" borderId="0" xfId="5" applyNumberFormat="1" applyFont="1" applyAlignment="1">
      <alignment vertical="center"/>
    </xf>
    <xf numFmtId="0" fontId="4" fillId="0" borderId="0" xfId="5" applyFont="1" applyAlignment="1">
      <alignment horizontal="center" vertical="center" wrapText="1"/>
    </xf>
    <xf numFmtId="3" fontId="4" fillId="0" borderId="0" xfId="5" applyNumberFormat="1" applyFont="1" applyAlignment="1">
      <alignment vertical="center"/>
    </xf>
    <xf numFmtId="0" fontId="8" fillId="0" borderId="0" xfId="4" applyFont="1" applyAlignment="1">
      <alignment vertical="center"/>
    </xf>
    <xf numFmtId="0" fontId="7" fillId="0" borderId="0" xfId="4" applyFont="1" applyAlignment="1">
      <alignment horizontal="right" vertical="center"/>
    </xf>
    <xf numFmtId="0" fontId="9" fillId="2" borderId="3" xfId="4" applyFont="1" applyFill="1" applyBorder="1" applyAlignment="1">
      <alignment horizontal="center" vertical="center"/>
    </xf>
    <xf numFmtId="0" fontId="9" fillId="2" borderId="1" xfId="4" applyFont="1" applyFill="1" applyBorder="1" applyAlignment="1">
      <alignment horizontal="center" vertical="center"/>
    </xf>
    <xf numFmtId="167" fontId="4" fillId="0" borderId="0" xfId="6" applyNumberFormat="1" applyFont="1" applyBorder="1" applyAlignment="1">
      <alignment horizontal="center" vertical="center"/>
    </xf>
    <xf numFmtId="0" fontId="9" fillId="2" borderId="3" xfId="4" applyFont="1" applyFill="1" applyBorder="1" applyAlignment="1">
      <alignment horizontal="center" vertical="center" wrapText="1"/>
    </xf>
    <xf numFmtId="164" fontId="6" fillId="4" borderId="3" xfId="7" applyNumberFormat="1" applyFont="1" applyFill="1" applyBorder="1" applyAlignment="1">
      <alignment vertical="center"/>
    </xf>
    <xf numFmtId="164" fontId="6" fillId="4" borderId="1" xfId="7" applyNumberFormat="1" applyFont="1" applyFill="1" applyBorder="1" applyAlignment="1">
      <alignment vertical="center"/>
    </xf>
    <xf numFmtId="164" fontId="7" fillId="4" borderId="3" xfId="7" applyNumberFormat="1" applyFont="1" applyFill="1" applyBorder="1" applyAlignment="1">
      <alignment vertical="center"/>
    </xf>
    <xf numFmtId="164" fontId="7" fillId="4" borderId="1" xfId="7" applyNumberFormat="1" applyFont="1" applyFill="1" applyBorder="1" applyAlignment="1">
      <alignment vertical="center"/>
    </xf>
    <xf numFmtId="164" fontId="4" fillId="0" borderId="0" xfId="8" applyNumberFormat="1" applyFont="1" applyBorder="1" applyAlignment="1">
      <alignment vertical="center"/>
    </xf>
    <xf numFmtId="164" fontId="7" fillId="4" borderId="3" xfId="7" applyNumberFormat="1" applyFont="1" applyFill="1" applyBorder="1" applyAlignment="1">
      <alignment horizontal="right" vertical="center"/>
    </xf>
    <xf numFmtId="164" fontId="7" fillId="4" borderId="1" xfId="7" applyNumberFormat="1" applyFont="1" applyFill="1" applyBorder="1" applyAlignment="1">
      <alignment horizontal="right" vertical="center"/>
    </xf>
    <xf numFmtId="168" fontId="4" fillId="0" borderId="0" xfId="5" applyNumberFormat="1" applyFont="1" applyAlignment="1">
      <alignment vertical="center"/>
    </xf>
    <xf numFmtId="0" fontId="4" fillId="0" borderId="0" xfId="5" applyFont="1" applyAlignment="1">
      <alignment horizontal="center" vertical="center"/>
    </xf>
    <xf numFmtId="0" fontId="4" fillId="4" borderId="0" xfId="5" applyFont="1" applyFill="1" applyAlignment="1">
      <alignment horizontal="center" vertical="center"/>
    </xf>
    <xf numFmtId="3" fontId="12" fillId="8" borderId="18" xfId="5" applyNumberFormat="1" applyFont="1" applyFill="1" applyBorder="1" applyAlignment="1">
      <alignment horizontal="center" vertical="center"/>
    </xf>
    <xf numFmtId="9" fontId="13" fillId="0" borderId="3" xfId="5" applyNumberFormat="1" applyFont="1" applyBorder="1" applyAlignment="1">
      <alignment vertical="center" wrapText="1"/>
    </xf>
    <xf numFmtId="9" fontId="13" fillId="0" borderId="3" xfId="5" applyNumberFormat="1" applyFont="1" applyBorder="1" applyAlignment="1">
      <alignment vertical="center"/>
    </xf>
    <xf numFmtId="3" fontId="13" fillId="0" borderId="21" xfId="5" applyNumberFormat="1" applyFont="1" applyBorder="1" applyAlignment="1">
      <alignment horizontal="center" vertical="center"/>
    </xf>
    <xf numFmtId="9" fontId="13" fillId="0" borderId="3" xfId="5" applyNumberFormat="1" applyFont="1" applyBorder="1" applyAlignment="1">
      <alignment horizontal="center" vertical="center"/>
    </xf>
    <xf numFmtId="3" fontId="13" fillId="4" borderId="21" xfId="5" applyNumberFormat="1" applyFont="1" applyFill="1" applyBorder="1" applyAlignment="1">
      <alignment horizontal="center" vertical="center"/>
    </xf>
    <xf numFmtId="3" fontId="13" fillId="4" borderId="22" xfId="5" applyNumberFormat="1" applyFont="1" applyFill="1" applyBorder="1" applyAlignment="1">
      <alignment horizontal="center" vertical="center"/>
    </xf>
    <xf numFmtId="9" fontId="13" fillId="0" borderId="24" xfId="5" applyNumberFormat="1" applyFont="1" applyBorder="1" applyAlignment="1">
      <alignment vertical="center" wrapText="1"/>
    </xf>
    <xf numFmtId="9" fontId="13" fillId="0" borderId="24" xfId="5" applyNumberFormat="1" applyFont="1" applyBorder="1" applyAlignment="1">
      <alignment vertical="center"/>
    </xf>
    <xf numFmtId="3" fontId="13" fillId="0" borderId="23" xfId="5" applyNumberFormat="1" applyFont="1" applyBorder="1" applyAlignment="1">
      <alignment horizontal="center" vertical="center"/>
    </xf>
    <xf numFmtId="9" fontId="13" fillId="0" borderId="24" xfId="5" applyNumberFormat="1" applyFont="1" applyBorder="1" applyAlignment="1">
      <alignment horizontal="center" vertical="center"/>
    </xf>
    <xf numFmtId="9" fontId="13" fillId="0" borderId="27" xfId="5" applyNumberFormat="1" applyFont="1" applyBorder="1" applyAlignment="1">
      <alignment vertical="center" wrapText="1"/>
    </xf>
    <xf numFmtId="9" fontId="13" fillId="0" borderId="27" xfId="5" applyNumberFormat="1" applyFont="1" applyBorder="1" applyAlignment="1">
      <alignment vertical="center"/>
    </xf>
    <xf numFmtId="3" fontId="13" fillId="0" borderId="29" xfId="5" applyNumberFormat="1" applyFont="1" applyBorder="1" applyAlignment="1">
      <alignment horizontal="center" vertical="center"/>
    </xf>
    <xf numFmtId="9" fontId="13" fillId="0" borderId="27" xfId="5" applyNumberFormat="1" applyFont="1" applyBorder="1" applyAlignment="1">
      <alignment horizontal="center" vertical="center"/>
    </xf>
    <xf numFmtId="9" fontId="13" fillId="0" borderId="3" xfId="6" applyFont="1" applyFill="1" applyBorder="1" applyAlignment="1">
      <alignment vertical="center" wrapText="1"/>
    </xf>
    <xf numFmtId="9" fontId="13" fillId="0" borderId="3" xfId="5" applyNumberFormat="1" applyFont="1" applyBorder="1" applyAlignment="1">
      <alignment horizontal="center" vertical="center" wrapText="1"/>
    </xf>
    <xf numFmtId="9" fontId="13" fillId="4" borderId="3" xfId="5" applyNumberFormat="1" applyFont="1" applyFill="1" applyBorder="1" applyAlignment="1">
      <alignment horizontal="center" vertical="center"/>
    </xf>
    <xf numFmtId="3" fontId="13" fillId="0" borderId="24" xfId="5" applyNumberFormat="1" applyFont="1" applyBorder="1" applyAlignment="1">
      <alignment horizontal="left" vertical="center" wrapText="1"/>
    </xf>
    <xf numFmtId="9" fontId="13" fillId="0" borderId="24" xfId="6" applyFont="1" applyFill="1" applyBorder="1" applyAlignment="1">
      <alignment horizontal="left" vertical="center" wrapText="1"/>
    </xf>
    <xf numFmtId="9" fontId="4" fillId="0" borderId="3" xfId="5" applyNumberFormat="1" applyFont="1" applyBorder="1" applyAlignment="1">
      <alignment horizontal="center" vertical="center"/>
    </xf>
    <xf numFmtId="9" fontId="13" fillId="0" borderId="24" xfId="6" applyFont="1" applyFill="1" applyBorder="1" applyAlignment="1">
      <alignment vertical="center" wrapText="1"/>
    </xf>
    <xf numFmtId="9" fontId="4" fillId="0" borderId="24" xfId="5" applyNumberFormat="1" applyFont="1" applyBorder="1" applyAlignment="1">
      <alignment horizontal="center" vertical="center"/>
    </xf>
    <xf numFmtId="3" fontId="12" fillId="8" borderId="29" xfId="5" applyNumberFormat="1" applyFont="1" applyFill="1" applyBorder="1" applyAlignment="1">
      <alignment horizontal="center" vertical="center"/>
    </xf>
    <xf numFmtId="0" fontId="13" fillId="0" borderId="0" xfId="5" applyFont="1" applyAlignment="1">
      <alignment vertical="center"/>
    </xf>
    <xf numFmtId="0" fontId="24" fillId="4" borderId="0" xfId="9" applyFont="1" applyFill="1" applyAlignment="1">
      <alignment vertical="center"/>
    </xf>
    <xf numFmtId="0" fontId="25" fillId="4" borderId="0" xfId="9" applyFont="1" applyFill="1" applyAlignment="1">
      <alignment vertical="center"/>
    </xf>
    <xf numFmtId="0" fontId="23" fillId="0" borderId="0" xfId="9" applyAlignment="1">
      <alignment vertical="center"/>
    </xf>
    <xf numFmtId="0" fontId="24" fillId="4" borderId="0" xfId="9" applyFont="1" applyFill="1" applyAlignment="1">
      <alignment vertical="center" wrapText="1"/>
    </xf>
    <xf numFmtId="0" fontId="24" fillId="4" borderId="0" xfId="9" applyFont="1" applyFill="1" applyAlignment="1">
      <alignment horizontal="center" vertical="center" wrapText="1"/>
    </xf>
    <xf numFmtId="0" fontId="26" fillId="10" borderId="38" xfId="9" applyFont="1" applyFill="1" applyBorder="1" applyAlignment="1">
      <alignment horizontal="center" vertical="center" wrapText="1"/>
    </xf>
    <xf numFmtId="0" fontId="27" fillId="11" borderId="0" xfId="9" applyFont="1" applyFill="1" applyAlignment="1">
      <alignment horizontal="center" vertical="center" wrapText="1"/>
    </xf>
    <xf numFmtId="0" fontId="27" fillId="11" borderId="0" xfId="9" applyFont="1" applyFill="1" applyAlignment="1">
      <alignment vertical="center" wrapText="1"/>
    </xf>
    <xf numFmtId="0" fontId="26" fillId="12" borderId="39" xfId="9" applyFont="1" applyFill="1" applyBorder="1" applyAlignment="1">
      <alignment horizontal="center" vertical="center"/>
    </xf>
    <xf numFmtId="0" fontId="26" fillId="12" borderId="39" xfId="9" applyFont="1" applyFill="1" applyBorder="1" applyAlignment="1">
      <alignment horizontal="center" vertical="center" wrapText="1"/>
    </xf>
    <xf numFmtId="0" fontId="26" fillId="13" borderId="39" xfId="9" applyFont="1" applyFill="1" applyBorder="1" applyAlignment="1">
      <alignment horizontal="center" vertical="center" wrapText="1"/>
    </xf>
    <xf numFmtId="0" fontId="26" fillId="11" borderId="0" xfId="9" applyFont="1" applyFill="1" applyAlignment="1">
      <alignment horizontal="center" vertical="center" wrapText="1"/>
    </xf>
    <xf numFmtId="0" fontId="26" fillId="4" borderId="0" xfId="9" applyFont="1" applyFill="1" applyAlignment="1">
      <alignment vertical="center"/>
    </xf>
    <xf numFmtId="0" fontId="26" fillId="14" borderId="0" xfId="9" applyFont="1" applyFill="1" applyAlignment="1">
      <alignment vertical="center"/>
    </xf>
    <xf numFmtId="0" fontId="28" fillId="15" borderId="10" xfId="9" applyFont="1" applyFill="1" applyBorder="1" applyAlignment="1">
      <alignment horizontal="left" vertical="center" wrapText="1"/>
    </xf>
    <xf numFmtId="9" fontId="28" fillId="15" borderId="10" xfId="9" applyNumberFormat="1" applyFont="1" applyFill="1" applyBorder="1" applyAlignment="1">
      <alignment horizontal="right" vertical="center" wrapText="1"/>
    </xf>
    <xf numFmtId="9" fontId="28" fillId="15" borderId="11" xfId="9" applyNumberFormat="1" applyFont="1" applyFill="1" applyBorder="1" applyAlignment="1">
      <alignment horizontal="right" vertical="center" wrapText="1"/>
    </xf>
    <xf numFmtId="9" fontId="28" fillId="11" borderId="0" xfId="9" applyNumberFormat="1" applyFont="1" applyFill="1" applyAlignment="1">
      <alignment horizontal="right" vertical="center" wrapText="1"/>
    </xf>
    <xf numFmtId="0" fontId="28" fillId="15" borderId="3" xfId="9" applyFont="1" applyFill="1" applyBorder="1" applyAlignment="1">
      <alignment horizontal="left" vertical="center" wrapText="1"/>
    </xf>
    <xf numFmtId="9" fontId="28" fillId="15" borderId="3" xfId="9" applyNumberFormat="1" applyFont="1" applyFill="1" applyBorder="1" applyAlignment="1">
      <alignment horizontal="right" vertical="center" wrapText="1"/>
    </xf>
    <xf numFmtId="9" fontId="28" fillId="15" borderId="22" xfId="9" applyNumberFormat="1" applyFont="1" applyFill="1" applyBorder="1" applyAlignment="1">
      <alignment horizontal="right" vertical="center" wrapText="1"/>
    </xf>
    <xf numFmtId="9" fontId="28" fillId="16" borderId="0" xfId="9" applyNumberFormat="1" applyFont="1" applyFill="1" applyAlignment="1">
      <alignment horizontal="right" vertical="center" wrapText="1"/>
    </xf>
    <xf numFmtId="0" fontId="10" fillId="15" borderId="10" xfId="9" applyFont="1" applyFill="1" applyBorder="1" applyAlignment="1">
      <alignment horizontal="left" vertical="center" wrapText="1"/>
    </xf>
    <xf numFmtId="9" fontId="10" fillId="15" borderId="10" xfId="9" applyNumberFormat="1" applyFont="1" applyFill="1" applyBorder="1" applyAlignment="1">
      <alignment horizontal="right" vertical="center" wrapText="1"/>
    </xf>
    <xf numFmtId="164" fontId="10" fillId="11" borderId="11" xfId="10" applyNumberFormat="1" applyFont="1" applyFill="1" applyBorder="1" applyAlignment="1">
      <alignment horizontal="right" vertical="center" wrapText="1"/>
    </xf>
    <xf numFmtId="0" fontId="10" fillId="15" borderId="3" xfId="9" applyFont="1" applyFill="1" applyBorder="1" applyAlignment="1">
      <alignment horizontal="left" vertical="center" wrapText="1"/>
    </xf>
    <xf numFmtId="9" fontId="10" fillId="15" borderId="3" xfId="9" applyNumberFormat="1" applyFont="1" applyFill="1" applyBorder="1" applyAlignment="1">
      <alignment horizontal="right" vertical="center" wrapText="1"/>
    </xf>
    <xf numFmtId="164" fontId="10" fillId="11" borderId="22" xfId="10" applyNumberFormat="1" applyFont="1" applyFill="1" applyBorder="1" applyAlignment="1">
      <alignment horizontal="right" vertical="center" wrapText="1"/>
    </xf>
    <xf numFmtId="164" fontId="10" fillId="15" borderId="3" xfId="1" applyNumberFormat="1" applyFont="1" applyFill="1" applyBorder="1" applyAlignment="1">
      <alignment horizontal="right" vertical="center" wrapText="1"/>
    </xf>
    <xf numFmtId="0" fontId="11" fillId="17" borderId="24" xfId="9" applyFont="1" applyFill="1" applyBorder="1" applyAlignment="1">
      <alignment horizontal="left" vertical="center" wrapText="1"/>
    </xf>
    <xf numFmtId="164" fontId="11" fillId="17" borderId="24" xfId="1" applyNumberFormat="1" applyFont="1" applyFill="1" applyBorder="1" applyAlignment="1">
      <alignment horizontal="right" vertical="center" wrapText="1"/>
    </xf>
    <xf numFmtId="164" fontId="11" fillId="18" borderId="26" xfId="10" applyNumberFormat="1" applyFont="1" applyFill="1" applyBorder="1" applyAlignment="1">
      <alignment horizontal="right" vertical="center" wrapText="1"/>
    </xf>
    <xf numFmtId="3" fontId="24" fillId="4" borderId="0" xfId="9" applyNumberFormat="1" applyFont="1" applyFill="1" applyAlignment="1">
      <alignment vertical="center"/>
    </xf>
    <xf numFmtId="1" fontId="10" fillId="15" borderId="3" xfId="9" applyNumberFormat="1" applyFont="1" applyFill="1" applyBorder="1" applyAlignment="1">
      <alignment horizontal="right" vertical="center" wrapText="1"/>
    </xf>
    <xf numFmtId="0" fontId="11" fillId="17" borderId="24" xfId="9" applyFont="1" applyFill="1" applyBorder="1" applyAlignment="1">
      <alignment horizontal="right" vertical="center" wrapText="1"/>
    </xf>
    <xf numFmtId="0" fontId="11" fillId="4" borderId="0" xfId="9" applyFont="1" applyFill="1" applyAlignment="1">
      <alignment horizontal="center" vertical="center" wrapText="1"/>
    </xf>
    <xf numFmtId="0" fontId="10" fillId="4" borderId="0" xfId="9" applyFont="1" applyFill="1" applyAlignment="1">
      <alignment horizontal="center" vertical="center" wrapText="1"/>
    </xf>
    <xf numFmtId="0" fontId="10" fillId="4" borderId="0" xfId="9" applyFont="1" applyFill="1" applyAlignment="1">
      <alignment vertical="center" wrapText="1"/>
    </xf>
    <xf numFmtId="0" fontId="28" fillId="4" borderId="0" xfId="9" applyFont="1" applyFill="1" applyAlignment="1">
      <alignment horizontal="left" vertical="center" wrapText="1"/>
    </xf>
    <xf numFmtId="3" fontId="28" fillId="15" borderId="0" xfId="9" applyNumberFormat="1" applyFont="1" applyFill="1" applyAlignment="1">
      <alignment horizontal="right" vertical="center" wrapText="1"/>
    </xf>
    <xf numFmtId="3" fontId="28" fillId="11" borderId="0" xfId="9" applyNumberFormat="1" applyFont="1" applyFill="1" applyAlignment="1">
      <alignment horizontal="right" vertical="center" wrapText="1"/>
    </xf>
    <xf numFmtId="3" fontId="28" fillId="16" borderId="0" xfId="9" applyNumberFormat="1" applyFont="1" applyFill="1" applyAlignment="1">
      <alignment horizontal="right" vertical="center" wrapText="1"/>
    </xf>
    <xf numFmtId="0" fontId="27" fillId="15" borderId="0" xfId="9" applyFont="1" applyFill="1" applyAlignment="1">
      <alignment horizontal="left" vertical="center" wrapText="1"/>
    </xf>
    <xf numFmtId="0" fontId="26" fillId="10" borderId="3" xfId="9" applyFont="1" applyFill="1" applyBorder="1" applyAlignment="1">
      <alignment horizontal="center" vertical="center" wrapText="1"/>
    </xf>
    <xf numFmtId="0" fontId="26" fillId="12" borderId="48" xfId="9" applyFont="1" applyFill="1" applyBorder="1" applyAlignment="1">
      <alignment horizontal="center" vertical="center" wrapText="1"/>
    </xf>
    <xf numFmtId="0" fontId="26" fillId="13" borderId="48" xfId="9" applyFont="1" applyFill="1" applyBorder="1" applyAlignment="1">
      <alignment horizontal="center" vertical="center" wrapText="1"/>
    </xf>
    <xf numFmtId="0" fontId="24" fillId="4" borderId="0" xfId="9" applyFont="1" applyFill="1" applyAlignment="1">
      <alignment horizontal="center" vertical="center"/>
    </xf>
    <xf numFmtId="164" fontId="28" fillId="15" borderId="10" xfId="10" applyNumberFormat="1" applyFont="1" applyFill="1" applyBorder="1" applyAlignment="1">
      <alignment horizontal="right" vertical="center" wrapText="1"/>
    </xf>
    <xf numFmtId="164" fontId="28" fillId="11" borderId="11" xfId="10" applyNumberFormat="1" applyFont="1" applyFill="1" applyBorder="1" applyAlignment="1">
      <alignment horizontal="right" vertical="center" wrapText="1"/>
    </xf>
    <xf numFmtId="164" fontId="28" fillId="16" borderId="0" xfId="10" applyNumberFormat="1" applyFont="1" applyFill="1" applyBorder="1" applyAlignment="1">
      <alignment horizontal="right" vertical="center" wrapText="1"/>
    </xf>
    <xf numFmtId="164" fontId="28" fillId="15" borderId="0" xfId="10" applyNumberFormat="1" applyFont="1" applyFill="1" applyBorder="1" applyAlignment="1">
      <alignment horizontal="right" vertical="center" wrapText="1"/>
    </xf>
    <xf numFmtId="164" fontId="28" fillId="15" borderId="3" xfId="10" applyNumberFormat="1" applyFont="1" applyFill="1" applyBorder="1" applyAlignment="1">
      <alignment horizontal="right" vertical="center" wrapText="1"/>
    </xf>
    <xf numFmtId="164" fontId="28" fillId="11" borderId="22" xfId="10" applyNumberFormat="1" applyFont="1" applyFill="1" applyBorder="1" applyAlignment="1">
      <alignment horizontal="right" vertical="center" wrapText="1"/>
    </xf>
    <xf numFmtId="164" fontId="28" fillId="15" borderId="3" xfId="10" applyNumberFormat="1" applyFont="1" applyFill="1" applyBorder="1" applyAlignment="1">
      <alignment horizontal="center" vertical="center" wrapText="1"/>
    </xf>
    <xf numFmtId="0" fontId="27" fillId="17" borderId="24" xfId="9" applyFont="1" applyFill="1" applyBorder="1" applyAlignment="1">
      <alignment horizontal="left" vertical="center" wrapText="1"/>
    </xf>
    <xf numFmtId="164" fontId="27" fillId="17" borderId="24" xfId="10" applyNumberFormat="1" applyFont="1" applyFill="1" applyBorder="1" applyAlignment="1">
      <alignment horizontal="right" vertical="center" wrapText="1"/>
    </xf>
    <xf numFmtId="164" fontId="27" fillId="18" borderId="26" xfId="10" applyNumberFormat="1" applyFont="1" applyFill="1" applyBorder="1" applyAlignment="1">
      <alignment horizontal="center" vertical="center" wrapText="1"/>
    </xf>
    <xf numFmtId="164" fontId="28" fillId="16" borderId="0" xfId="10" applyNumberFormat="1" applyFont="1" applyFill="1" applyBorder="1" applyAlignment="1">
      <alignment horizontal="center" vertical="center" wrapText="1"/>
    </xf>
    <xf numFmtId="164" fontId="27" fillId="16" borderId="0" xfId="10" applyNumberFormat="1" applyFont="1" applyFill="1" applyBorder="1" applyAlignment="1">
      <alignment horizontal="center" vertical="center" wrapText="1"/>
    </xf>
    <xf numFmtId="164" fontId="28" fillId="15" borderId="0" xfId="10" applyNumberFormat="1" applyFont="1" applyFill="1" applyBorder="1" applyAlignment="1">
      <alignment horizontal="center" vertical="center" wrapText="1"/>
    </xf>
    <xf numFmtId="0" fontId="10" fillId="4" borderId="45" xfId="9" applyFont="1" applyFill="1" applyBorder="1" applyAlignment="1">
      <alignment horizontal="center" vertical="center"/>
    </xf>
    <xf numFmtId="0" fontId="10" fillId="4" borderId="46" xfId="9" applyFont="1" applyFill="1" applyBorder="1" applyAlignment="1">
      <alignment horizontal="left" vertical="center" wrapText="1"/>
    </xf>
    <xf numFmtId="0" fontId="10" fillId="4" borderId="46" xfId="9" applyFont="1" applyFill="1" applyBorder="1" applyAlignment="1">
      <alignment horizontal="center" vertical="center" wrapText="1"/>
    </xf>
    <xf numFmtId="0" fontId="10" fillId="4" borderId="46" xfId="9" applyFont="1" applyFill="1" applyBorder="1" applyAlignment="1">
      <alignment horizontal="center" vertical="center"/>
    </xf>
    <xf numFmtId="0" fontId="24" fillId="4" borderId="46" xfId="9" applyFont="1" applyFill="1" applyBorder="1" applyAlignment="1">
      <alignment vertical="center" wrapText="1"/>
    </xf>
    <xf numFmtId="9" fontId="24" fillId="4" borderId="46" xfId="9" applyNumberFormat="1" applyFont="1" applyFill="1" applyBorder="1" applyAlignment="1">
      <alignment vertical="center" wrapText="1"/>
    </xf>
    <xf numFmtId="9" fontId="24" fillId="4" borderId="46" xfId="9" applyNumberFormat="1" applyFont="1" applyFill="1" applyBorder="1" applyAlignment="1">
      <alignment horizontal="right" vertical="center"/>
    </xf>
    <xf numFmtId="9" fontId="24" fillId="4" borderId="0" xfId="9" applyNumberFormat="1" applyFont="1" applyFill="1" applyAlignment="1">
      <alignment horizontal="right" vertical="center" wrapText="1"/>
    </xf>
    <xf numFmtId="164" fontId="28" fillId="11" borderId="10" xfId="10" applyNumberFormat="1" applyFont="1" applyFill="1" applyBorder="1" applyAlignment="1">
      <alignment horizontal="right" vertical="center" wrapText="1"/>
    </xf>
    <xf numFmtId="164" fontId="28" fillId="11" borderId="3" xfId="10" applyNumberFormat="1" applyFont="1" applyFill="1" applyBorder="1" applyAlignment="1">
      <alignment horizontal="right" vertical="center" wrapText="1"/>
    </xf>
    <xf numFmtId="164" fontId="27" fillId="18" borderId="24" xfId="10" applyNumberFormat="1" applyFont="1" applyFill="1" applyBorder="1" applyAlignment="1">
      <alignment horizontal="center" vertical="center" wrapText="1"/>
    </xf>
    <xf numFmtId="0" fontId="10" fillId="4" borderId="0" xfId="9" applyFont="1" applyFill="1" applyAlignment="1">
      <alignment vertical="center"/>
    </xf>
    <xf numFmtId="0" fontId="29" fillId="4" borderId="0" xfId="9" applyFont="1" applyFill="1" applyAlignment="1">
      <alignment vertical="center"/>
    </xf>
    <xf numFmtId="0" fontId="29" fillId="4" borderId="0" xfId="9" applyFont="1" applyFill="1" applyAlignment="1">
      <alignment horizontal="center" vertical="center" wrapText="1"/>
    </xf>
    <xf numFmtId="0" fontId="29" fillId="4" borderId="0" xfId="9" applyFont="1" applyFill="1" applyAlignment="1">
      <alignment vertical="center" wrapText="1"/>
    </xf>
    <xf numFmtId="0" fontId="30" fillId="15" borderId="0" xfId="9" applyFont="1" applyFill="1" applyAlignment="1">
      <alignment horizontal="left" vertical="center" wrapText="1"/>
    </xf>
    <xf numFmtId="164" fontId="10" fillId="15" borderId="10" xfId="10" applyNumberFormat="1" applyFont="1" applyFill="1" applyBorder="1" applyAlignment="1">
      <alignment horizontal="right" vertical="center" wrapText="1"/>
    </xf>
    <xf numFmtId="164" fontId="10" fillId="15" borderId="3" xfId="10" applyNumberFormat="1" applyFont="1" applyFill="1" applyBorder="1" applyAlignment="1">
      <alignment horizontal="right" vertical="center" wrapText="1"/>
    </xf>
    <xf numFmtId="164" fontId="10" fillId="11" borderId="3" xfId="10" applyNumberFormat="1" applyFont="1" applyFill="1" applyBorder="1" applyAlignment="1">
      <alignment horizontal="right" vertical="center" wrapText="1"/>
    </xf>
    <xf numFmtId="164" fontId="10" fillId="15" borderId="3" xfId="10" applyNumberFormat="1" applyFont="1" applyFill="1" applyBorder="1" applyAlignment="1">
      <alignment horizontal="center" vertical="center" wrapText="1"/>
    </xf>
    <xf numFmtId="164" fontId="11" fillId="17" borderId="24" xfId="10" applyNumberFormat="1" applyFont="1" applyFill="1" applyBorder="1" applyAlignment="1">
      <alignment horizontal="right" vertical="center" wrapText="1"/>
    </xf>
    <xf numFmtId="164" fontId="28" fillId="4" borderId="0" xfId="10" applyNumberFormat="1" applyFont="1" applyFill="1" applyBorder="1" applyAlignment="1">
      <alignment horizontal="right" vertical="center" wrapText="1"/>
    </xf>
    <xf numFmtId="164" fontId="10" fillId="15" borderId="27" xfId="10" applyNumberFormat="1" applyFont="1" applyFill="1" applyBorder="1" applyAlignment="1">
      <alignment horizontal="right" vertical="center" wrapText="1"/>
    </xf>
    <xf numFmtId="164" fontId="27" fillId="15" borderId="0" xfId="10" applyNumberFormat="1" applyFont="1" applyFill="1" applyBorder="1" applyAlignment="1">
      <alignment horizontal="right" vertical="center" wrapText="1"/>
    </xf>
    <xf numFmtId="164" fontId="27" fillId="16" borderId="0" xfId="10" applyNumberFormat="1" applyFont="1" applyFill="1" applyBorder="1" applyAlignment="1">
      <alignment horizontal="right" vertical="center" wrapText="1"/>
    </xf>
    <xf numFmtId="0" fontId="11" fillId="4" borderId="0" xfId="9" applyFont="1" applyFill="1" applyAlignment="1">
      <alignment vertical="center"/>
    </xf>
    <xf numFmtId="0" fontId="27" fillId="4" borderId="0" xfId="9" applyFont="1" applyFill="1" applyAlignment="1">
      <alignment horizontal="left" vertical="center"/>
    </xf>
    <xf numFmtId="0" fontId="27" fillId="4" borderId="0" xfId="9" applyFont="1" applyFill="1" applyAlignment="1">
      <alignment horizontal="left" vertical="center" wrapText="1"/>
    </xf>
    <xf numFmtId="0" fontId="27" fillId="4" borderId="0" xfId="9" applyFont="1" applyFill="1" applyAlignment="1">
      <alignment horizontal="center" vertical="center" wrapText="1"/>
    </xf>
    <xf numFmtId="0" fontId="27" fillId="4" borderId="0" xfId="9" applyFont="1" applyFill="1" applyAlignment="1">
      <alignment vertical="center"/>
    </xf>
    <xf numFmtId="3" fontId="10" fillId="15" borderId="10" xfId="11" applyNumberFormat="1" applyFont="1" applyFill="1" applyBorder="1" applyAlignment="1">
      <alignment horizontal="right" vertical="center" wrapText="1"/>
    </xf>
    <xf numFmtId="3" fontId="27" fillId="15" borderId="0" xfId="11" applyNumberFormat="1" applyFont="1" applyFill="1" applyBorder="1" applyAlignment="1">
      <alignment horizontal="right" vertical="center" wrapText="1"/>
    </xf>
    <xf numFmtId="164" fontId="31" fillId="4" borderId="0" xfId="9" applyNumberFormat="1" applyFont="1" applyFill="1" applyAlignment="1">
      <alignment vertical="center"/>
    </xf>
    <xf numFmtId="3" fontId="10" fillId="15" borderId="3" xfId="11" applyNumberFormat="1" applyFont="1" applyFill="1" applyBorder="1" applyAlignment="1">
      <alignment horizontal="right" vertical="center" wrapText="1"/>
    </xf>
    <xf numFmtId="3" fontId="10" fillId="11" borderId="3" xfId="11" applyNumberFormat="1" applyFont="1" applyFill="1" applyBorder="1" applyAlignment="1">
      <alignment horizontal="right" vertical="center" wrapText="1"/>
    </xf>
    <xf numFmtId="3" fontId="28" fillId="16" borderId="0" xfId="11" applyNumberFormat="1" applyFont="1" applyFill="1" applyBorder="1" applyAlignment="1">
      <alignment horizontal="right" vertical="center" wrapText="1"/>
    </xf>
    <xf numFmtId="164" fontId="24" fillId="4" borderId="0" xfId="10" applyNumberFormat="1" applyFont="1" applyFill="1" applyBorder="1" applyAlignment="1">
      <alignment vertical="center"/>
    </xf>
    <xf numFmtId="0" fontId="11" fillId="17" borderId="46" xfId="9" applyFont="1" applyFill="1" applyBorder="1" applyAlignment="1">
      <alignment horizontal="left" vertical="center" wrapText="1"/>
    </xf>
    <xf numFmtId="3" fontId="11" fillId="17" borderId="24" xfId="11" applyNumberFormat="1" applyFont="1" applyFill="1" applyBorder="1" applyAlignment="1">
      <alignment horizontal="right" vertical="center" wrapText="1"/>
    </xf>
    <xf numFmtId="3" fontId="11" fillId="18" borderId="24" xfId="11" applyNumberFormat="1" applyFont="1" applyFill="1" applyBorder="1" applyAlignment="1">
      <alignment horizontal="right" vertical="center" wrapText="1"/>
    </xf>
    <xf numFmtId="0" fontId="28" fillId="15" borderId="0" xfId="9" applyFont="1" applyFill="1" applyAlignment="1">
      <alignment vertical="center" wrapText="1"/>
    </xf>
    <xf numFmtId="3" fontId="28" fillId="4" borderId="0" xfId="11" applyNumberFormat="1" applyFont="1" applyFill="1" applyBorder="1" applyAlignment="1">
      <alignment horizontal="right" vertical="center" wrapText="1"/>
    </xf>
    <xf numFmtId="164" fontId="27" fillId="15" borderId="10" xfId="10" applyNumberFormat="1" applyFont="1" applyFill="1" applyBorder="1" applyAlignment="1">
      <alignment horizontal="right" vertical="center" wrapText="1"/>
    </xf>
    <xf numFmtId="0" fontId="11" fillId="4" borderId="50" xfId="9" applyFont="1" applyFill="1" applyBorder="1" applyAlignment="1">
      <alignment horizontal="center" vertical="center" wrapText="1"/>
    </xf>
    <xf numFmtId="0" fontId="10" fillId="4" borderId="51" xfId="9" applyFont="1" applyFill="1" applyBorder="1" applyAlignment="1">
      <alignment horizontal="left" vertical="center" wrapText="1"/>
    </xf>
    <xf numFmtId="0" fontId="10" fillId="4" borderId="51" xfId="9" applyFont="1" applyFill="1" applyBorder="1" applyAlignment="1">
      <alignment horizontal="center" vertical="center" wrapText="1"/>
    </xf>
    <xf numFmtId="0" fontId="24" fillId="4" borderId="51" xfId="9" applyFont="1" applyFill="1" applyBorder="1" applyAlignment="1">
      <alignment horizontal="center" vertical="center"/>
    </xf>
    <xf numFmtId="0" fontId="27" fillId="4" borderId="51" xfId="9" applyFont="1" applyFill="1" applyBorder="1" applyAlignment="1">
      <alignment vertical="center" wrapText="1"/>
    </xf>
    <xf numFmtId="0" fontId="24" fillId="4" borderId="51" xfId="9" applyFont="1" applyFill="1" applyBorder="1" applyAlignment="1">
      <alignment vertical="center"/>
    </xf>
    <xf numFmtId="0" fontId="31" fillId="4" borderId="50" xfId="9" applyFont="1" applyFill="1" applyBorder="1" applyAlignment="1">
      <alignment horizontal="center" vertical="center"/>
    </xf>
    <xf numFmtId="0" fontId="24" fillId="4" borderId="51" xfId="9" applyFont="1" applyFill="1" applyBorder="1" applyAlignment="1">
      <alignment horizontal="left" vertical="center" wrapText="1"/>
    </xf>
    <xf numFmtId="0" fontId="24" fillId="4" borderId="51" xfId="9" applyFont="1" applyFill="1" applyBorder="1" applyAlignment="1">
      <alignment horizontal="center" vertical="center" wrapText="1"/>
    </xf>
    <xf numFmtId="164" fontId="11" fillId="15" borderId="10" xfId="10" applyNumberFormat="1" applyFont="1" applyFill="1" applyBorder="1" applyAlignment="1">
      <alignment horizontal="right" vertical="center" wrapText="1"/>
    </xf>
    <xf numFmtId="164" fontId="10" fillId="15" borderId="41" xfId="10" applyNumberFormat="1" applyFont="1" applyFill="1" applyBorder="1" applyAlignment="1">
      <alignment horizontal="right" vertical="center" wrapText="1"/>
    </xf>
    <xf numFmtId="0" fontId="10" fillId="15" borderId="14" xfId="9" applyFont="1" applyFill="1" applyBorder="1" applyAlignment="1">
      <alignment horizontal="left" vertical="center" wrapText="1"/>
    </xf>
    <xf numFmtId="164" fontId="10" fillId="15" borderId="14" xfId="10" applyNumberFormat="1" applyFont="1" applyFill="1" applyBorder="1" applyAlignment="1">
      <alignment horizontal="right" vertical="center" wrapText="1"/>
    </xf>
    <xf numFmtId="0" fontId="10" fillId="15" borderId="10" xfId="9" applyFont="1" applyFill="1" applyBorder="1" applyAlignment="1">
      <alignment vertical="center" wrapText="1"/>
    </xf>
    <xf numFmtId="0" fontId="10" fillId="15" borderId="3" xfId="9" applyFont="1" applyFill="1" applyBorder="1" applyAlignment="1">
      <alignment vertical="center" wrapText="1"/>
    </xf>
    <xf numFmtId="164" fontId="11" fillId="18" borderId="24" xfId="10" applyNumberFormat="1" applyFont="1" applyFill="1" applyBorder="1" applyAlignment="1">
      <alignment horizontal="right" vertical="center" wrapText="1"/>
    </xf>
    <xf numFmtId="0" fontId="10" fillId="15" borderId="27" xfId="9" applyFont="1" applyFill="1" applyBorder="1" applyAlignment="1">
      <alignment vertical="center" wrapText="1"/>
    </xf>
    <xf numFmtId="164" fontId="11" fillId="15" borderId="27" xfId="10" applyNumberFormat="1" applyFont="1" applyFill="1" applyBorder="1" applyAlignment="1">
      <alignment horizontal="right" vertical="center" wrapText="1"/>
    </xf>
    <xf numFmtId="0" fontId="24" fillId="4" borderId="0" xfId="9" applyFont="1" applyFill="1" applyAlignment="1">
      <alignment horizontal="right" vertical="center"/>
    </xf>
    <xf numFmtId="0" fontId="10" fillId="15" borderId="51" xfId="9" applyFont="1" applyFill="1" applyBorder="1" applyAlignment="1">
      <alignment horizontal="left" vertical="center" wrapText="1"/>
    </xf>
    <xf numFmtId="0" fontId="10" fillId="4" borderId="51" xfId="9" applyFont="1" applyFill="1" applyBorder="1" applyAlignment="1">
      <alignment vertical="center"/>
    </xf>
    <xf numFmtId="0" fontId="10" fillId="4" borderId="55" xfId="9" applyFont="1" applyFill="1" applyBorder="1" applyAlignment="1">
      <alignment vertical="center"/>
    </xf>
    <xf numFmtId="0" fontId="10" fillId="15" borderId="0" xfId="9" applyFont="1" applyFill="1" applyAlignment="1">
      <alignment vertical="center" wrapText="1"/>
    </xf>
    <xf numFmtId="0" fontId="11" fillId="15" borderId="50" xfId="9" applyFont="1" applyFill="1" applyBorder="1" applyAlignment="1">
      <alignment horizontal="center" vertical="center" wrapText="1"/>
    </xf>
    <xf numFmtId="0" fontId="10" fillId="15" borderId="51" xfId="9" applyFont="1" applyFill="1" applyBorder="1" applyAlignment="1">
      <alignment horizontal="center" vertical="center" wrapText="1"/>
    </xf>
    <xf numFmtId="0" fontId="10" fillId="4" borderId="51" xfId="9" applyFont="1" applyFill="1" applyBorder="1" applyAlignment="1">
      <alignment horizontal="center" vertical="center"/>
    </xf>
    <xf numFmtId="0" fontId="10" fillId="4" borderId="51" xfId="9" applyFont="1" applyFill="1" applyBorder="1" applyAlignment="1">
      <alignment horizontal="right" vertical="center"/>
    </xf>
    <xf numFmtId="0" fontId="31" fillId="4" borderId="0" xfId="9" applyFont="1" applyFill="1" applyAlignment="1">
      <alignment horizontal="right" vertical="center"/>
    </xf>
    <xf numFmtId="164" fontId="27" fillId="18" borderId="24" xfId="10" applyNumberFormat="1" applyFont="1" applyFill="1" applyBorder="1" applyAlignment="1">
      <alignment horizontal="right" vertical="center" wrapText="1"/>
    </xf>
    <xf numFmtId="0" fontId="29" fillId="15" borderId="0" xfId="9" applyFont="1" applyFill="1" applyAlignment="1">
      <alignment vertical="center" wrapText="1"/>
    </xf>
    <xf numFmtId="0" fontId="29" fillId="15" borderId="0" xfId="9" applyFont="1" applyFill="1" applyAlignment="1">
      <alignment horizontal="center" vertical="center" wrapText="1"/>
    </xf>
    <xf numFmtId="9" fontId="28" fillId="15" borderId="10" xfId="3" applyFont="1" applyFill="1" applyBorder="1" applyAlignment="1">
      <alignment horizontal="right" vertical="center" wrapText="1"/>
    </xf>
    <xf numFmtId="9" fontId="28" fillId="15" borderId="11" xfId="3" applyFont="1" applyFill="1" applyBorder="1" applyAlignment="1">
      <alignment horizontal="right" vertical="center" wrapText="1"/>
    </xf>
    <xf numFmtId="9" fontId="28" fillId="16" borderId="0" xfId="11" applyFont="1" applyFill="1" applyBorder="1" applyAlignment="1">
      <alignment horizontal="right" vertical="center" wrapText="1"/>
    </xf>
    <xf numFmtId="164" fontId="28" fillId="15" borderId="22" xfId="10" applyNumberFormat="1" applyFont="1" applyFill="1" applyBorder="1" applyAlignment="1">
      <alignment horizontal="right" vertical="center" wrapText="1"/>
    </xf>
    <xf numFmtId="9" fontId="28" fillId="15" borderId="3" xfId="10" applyNumberFormat="1" applyFont="1" applyFill="1" applyBorder="1" applyAlignment="1">
      <alignment horizontal="right" vertical="center" wrapText="1"/>
    </xf>
    <xf numFmtId="9" fontId="28" fillId="15" borderId="22" xfId="10" applyNumberFormat="1" applyFont="1" applyFill="1" applyBorder="1" applyAlignment="1">
      <alignment horizontal="right" vertical="center" wrapText="1"/>
    </xf>
    <xf numFmtId="9" fontId="10" fillId="15" borderId="22" xfId="10" applyNumberFormat="1" applyFont="1" applyFill="1" applyBorder="1" applyAlignment="1">
      <alignment horizontal="right" vertical="center" wrapText="1"/>
    </xf>
    <xf numFmtId="3" fontId="10" fillId="11" borderId="22" xfId="11" applyNumberFormat="1" applyFont="1" applyFill="1" applyBorder="1" applyAlignment="1">
      <alignment horizontal="right" vertical="center" wrapText="1"/>
    </xf>
    <xf numFmtId="0" fontId="28" fillId="15" borderId="51" xfId="9" applyFont="1" applyFill="1" applyBorder="1" applyAlignment="1">
      <alignment horizontal="center" vertical="center" wrapText="1"/>
    </xf>
    <xf numFmtId="0" fontId="28" fillId="15" borderId="51" xfId="9" applyFont="1" applyFill="1" applyBorder="1" applyAlignment="1">
      <alignment vertical="center" wrapText="1"/>
    </xf>
    <xf numFmtId="0" fontId="27" fillId="15" borderId="51" xfId="9" applyFont="1" applyFill="1" applyBorder="1" applyAlignment="1">
      <alignment horizontal="left" vertical="center" wrapText="1"/>
    </xf>
    <xf numFmtId="164" fontId="27" fillId="15" borderId="51" xfId="10" applyNumberFormat="1" applyFont="1" applyFill="1" applyBorder="1" applyAlignment="1">
      <alignment horizontal="right" vertical="center" wrapText="1"/>
    </xf>
    <xf numFmtId="0" fontId="11" fillId="4" borderId="0" xfId="9" applyFont="1" applyFill="1" applyAlignment="1">
      <alignment vertical="center" wrapText="1"/>
    </xf>
    <xf numFmtId="0" fontId="10" fillId="15" borderId="51" xfId="9" applyFont="1" applyFill="1" applyBorder="1" applyAlignment="1">
      <alignment vertical="center" wrapText="1"/>
    </xf>
    <xf numFmtId="1" fontId="34" fillId="15" borderId="51" xfId="9" applyNumberFormat="1" applyFont="1" applyFill="1" applyBorder="1" applyAlignment="1">
      <alignment horizontal="right" vertical="center" wrapText="1"/>
    </xf>
    <xf numFmtId="1" fontId="34" fillId="11" borderId="51" xfId="9" applyNumberFormat="1" applyFont="1" applyFill="1" applyBorder="1" applyAlignment="1">
      <alignment vertical="center" wrapText="1"/>
    </xf>
    <xf numFmtId="1" fontId="35" fillId="4" borderId="0" xfId="9" applyNumberFormat="1" applyFont="1" applyFill="1" applyAlignment="1">
      <alignment vertical="center"/>
    </xf>
    <xf numFmtId="1" fontId="35" fillId="16" borderId="0" xfId="9" applyNumberFormat="1" applyFont="1" applyFill="1" applyAlignment="1">
      <alignment vertical="center" wrapText="1"/>
    </xf>
    <xf numFmtId="1" fontId="34" fillId="4" borderId="51" xfId="9" applyNumberFormat="1" applyFont="1" applyFill="1" applyBorder="1" applyAlignment="1">
      <alignment vertical="center"/>
    </xf>
    <xf numFmtId="1" fontId="34" fillId="4" borderId="0" xfId="9" applyNumberFormat="1" applyFont="1" applyFill="1" applyAlignment="1">
      <alignment vertical="center"/>
    </xf>
    <xf numFmtId="0" fontId="24" fillId="4" borderId="51" xfId="9" applyFont="1" applyFill="1" applyBorder="1" applyAlignment="1">
      <alignment horizontal="right" vertical="center"/>
    </xf>
    <xf numFmtId="0" fontId="24" fillId="4" borderId="51" xfId="9" applyFont="1" applyFill="1" applyBorder="1" applyAlignment="1">
      <alignment horizontal="right" vertical="center" wrapText="1"/>
    </xf>
    <xf numFmtId="0" fontId="37" fillId="0" borderId="0" xfId="12" applyFont="1" applyAlignment="1">
      <alignment horizontal="center" vertical="center"/>
    </xf>
    <xf numFmtId="0" fontId="38" fillId="14" borderId="0" xfId="12" applyFont="1" applyFill="1" applyAlignment="1">
      <alignment horizontal="center" vertical="center"/>
    </xf>
    <xf numFmtId="0" fontId="38" fillId="14" borderId="0" xfId="12" applyFont="1" applyFill="1" applyAlignment="1">
      <alignment horizontal="center" vertical="center" wrapText="1"/>
    </xf>
    <xf numFmtId="164" fontId="24" fillId="4" borderId="0" xfId="9" applyNumberFormat="1" applyFont="1" applyFill="1" applyAlignment="1">
      <alignment vertical="center"/>
    </xf>
    <xf numFmtId="164" fontId="30" fillId="16" borderId="0" xfId="10" applyNumberFormat="1" applyFont="1" applyFill="1" applyBorder="1" applyAlignment="1">
      <alignment horizontal="right" vertical="center"/>
    </xf>
    <xf numFmtId="0" fontId="28" fillId="15" borderId="24" xfId="9" applyFont="1" applyFill="1" applyBorder="1" applyAlignment="1">
      <alignment horizontal="left" vertical="center" wrapText="1"/>
    </xf>
    <xf numFmtId="164" fontId="28" fillId="15" borderId="24" xfId="10" applyNumberFormat="1" applyFont="1" applyFill="1" applyBorder="1" applyAlignment="1">
      <alignment horizontal="right" vertical="center" wrapText="1"/>
    </xf>
    <xf numFmtId="164" fontId="28" fillId="15" borderId="26" xfId="10" applyNumberFormat="1" applyFont="1" applyFill="1" applyBorder="1" applyAlignment="1">
      <alignment horizontal="right" vertical="center" wrapText="1"/>
    </xf>
    <xf numFmtId="9" fontId="29" fillId="15" borderId="10" xfId="3" applyFont="1" applyFill="1" applyBorder="1" applyAlignment="1">
      <alignment horizontal="right" vertical="center" wrapText="1"/>
    </xf>
    <xf numFmtId="164" fontId="29" fillId="15" borderId="3" xfId="10" applyNumberFormat="1" applyFont="1" applyFill="1" applyBorder="1" applyAlignment="1">
      <alignment horizontal="right" vertical="center" wrapText="1"/>
    </xf>
    <xf numFmtId="9" fontId="29" fillId="15" borderId="3" xfId="10" applyNumberFormat="1" applyFont="1" applyFill="1" applyBorder="1" applyAlignment="1">
      <alignment horizontal="right" vertical="center" wrapText="1"/>
    </xf>
    <xf numFmtId="164" fontId="29" fillId="15" borderId="24" xfId="10" applyNumberFormat="1" applyFont="1" applyFill="1" applyBorder="1" applyAlignment="1">
      <alignment horizontal="right" vertical="center" wrapText="1"/>
    </xf>
    <xf numFmtId="164" fontId="29" fillId="15" borderId="26" xfId="10" applyNumberFormat="1" applyFont="1" applyFill="1" applyBorder="1" applyAlignment="1">
      <alignment horizontal="right" vertical="center" wrapText="1"/>
    </xf>
    <xf numFmtId="3" fontId="13" fillId="0" borderId="45" xfId="5" applyNumberFormat="1" applyFont="1" applyBorder="1" applyAlignment="1">
      <alignment horizontal="center" vertical="center"/>
    </xf>
    <xf numFmtId="9" fontId="13" fillId="0" borderId="46" xfId="5" applyNumberFormat="1" applyFont="1" applyBorder="1" applyAlignment="1">
      <alignment horizontal="center" vertical="center"/>
    </xf>
    <xf numFmtId="0" fontId="13" fillId="0" borderId="57" xfId="5" applyFont="1" applyBorder="1" applyAlignment="1">
      <alignment horizontal="center" vertical="center"/>
    </xf>
    <xf numFmtId="3" fontId="13" fillId="0" borderId="1" xfId="5" applyNumberFormat="1" applyFont="1" applyBorder="1" applyAlignment="1">
      <alignment horizontal="center" vertical="center"/>
    </xf>
    <xf numFmtId="3" fontId="13" fillId="0" borderId="25" xfId="5" applyNumberFormat="1" applyFont="1" applyBorder="1" applyAlignment="1">
      <alignment horizontal="center" vertical="center"/>
    </xf>
    <xf numFmtId="3" fontId="13" fillId="0" borderId="28" xfId="5" applyNumberFormat="1" applyFont="1" applyBorder="1" applyAlignment="1">
      <alignment horizontal="center" vertical="center"/>
    </xf>
    <xf numFmtId="3" fontId="6" fillId="8" borderId="7" xfId="4" applyNumberFormat="1" applyFont="1" applyFill="1" applyBorder="1" applyAlignment="1">
      <alignment vertical="center" wrapText="1"/>
    </xf>
    <xf numFmtId="3" fontId="13" fillId="0" borderId="21" xfId="5" applyNumberFormat="1" applyFont="1" applyBorder="1" applyAlignment="1">
      <alignment vertical="center" wrapText="1"/>
    </xf>
    <xf numFmtId="9" fontId="13" fillId="0" borderId="22" xfId="5" applyNumberFormat="1" applyFont="1" applyBorder="1" applyAlignment="1">
      <alignment vertical="center" wrapText="1"/>
    </xf>
    <xf numFmtId="3" fontId="13" fillId="0" borderId="29" xfId="5" applyNumberFormat="1" applyFont="1" applyBorder="1" applyAlignment="1">
      <alignment vertical="center" wrapText="1"/>
    </xf>
    <xf numFmtId="9" fontId="13" fillId="0" borderId="30" xfId="5" applyNumberFormat="1" applyFont="1" applyBorder="1" applyAlignment="1">
      <alignment vertical="center" wrapText="1"/>
    </xf>
    <xf numFmtId="3" fontId="13" fillId="0" borderId="23" xfId="5" applyNumberFormat="1" applyFont="1" applyBorder="1" applyAlignment="1">
      <alignment vertical="center" wrapText="1"/>
    </xf>
    <xf numFmtId="9" fontId="13" fillId="0" borderId="26" xfId="5" applyNumberFormat="1" applyFont="1" applyBorder="1" applyAlignment="1">
      <alignment vertical="center" wrapText="1"/>
    </xf>
    <xf numFmtId="3" fontId="6" fillId="8" borderId="29" xfId="4" applyNumberFormat="1" applyFont="1" applyFill="1" applyBorder="1" applyAlignment="1">
      <alignment vertical="center" wrapText="1"/>
    </xf>
    <xf numFmtId="3" fontId="13" fillId="0" borderId="23" xfId="5" applyNumberFormat="1" applyFont="1" applyBorder="1" applyAlignment="1">
      <alignment horizontal="left" vertical="center" wrapText="1"/>
    </xf>
    <xf numFmtId="9" fontId="13" fillId="0" borderId="26" xfId="5" applyNumberFormat="1" applyFont="1" applyBorder="1" applyAlignment="1">
      <alignment horizontal="left" vertical="center" wrapText="1"/>
    </xf>
    <xf numFmtId="3" fontId="6" fillId="8" borderId="18" xfId="4" applyNumberFormat="1" applyFont="1" applyFill="1" applyBorder="1" applyAlignment="1">
      <alignment vertical="center" wrapText="1"/>
    </xf>
    <xf numFmtId="3" fontId="13" fillId="0" borderId="26" xfId="5" applyNumberFormat="1" applyFont="1" applyBorder="1" applyAlignment="1">
      <alignment horizontal="left" vertical="center" wrapText="1"/>
    </xf>
    <xf numFmtId="3" fontId="12" fillId="8" borderId="18" xfId="5" applyNumberFormat="1" applyFont="1" applyFill="1" applyBorder="1" applyAlignment="1">
      <alignment vertical="center"/>
    </xf>
    <xf numFmtId="3" fontId="13" fillId="0" borderId="21" xfId="5" applyNumberFormat="1" applyFont="1" applyBorder="1" applyAlignment="1">
      <alignment vertical="center"/>
    </xf>
    <xf numFmtId="9" fontId="13" fillId="0" borderId="22" xfId="5" applyNumberFormat="1" applyFont="1" applyBorder="1" applyAlignment="1">
      <alignment vertical="center"/>
    </xf>
    <xf numFmtId="3" fontId="13" fillId="0" borderId="29" xfId="5" applyNumberFormat="1" applyFont="1" applyBorder="1" applyAlignment="1">
      <alignment vertical="center"/>
    </xf>
    <xf numFmtId="9" fontId="13" fillId="0" borderId="30" xfId="5" applyNumberFormat="1" applyFont="1" applyBorder="1" applyAlignment="1">
      <alignment vertical="center"/>
    </xf>
    <xf numFmtId="3" fontId="13" fillId="0" borderId="23" xfId="5" applyNumberFormat="1" applyFont="1" applyBorder="1" applyAlignment="1">
      <alignment vertical="center"/>
    </xf>
    <xf numFmtId="9" fontId="13" fillId="0" borderId="26" xfId="5" applyNumberFormat="1" applyFont="1" applyBorder="1" applyAlignment="1">
      <alignment vertical="center"/>
    </xf>
    <xf numFmtId="3" fontId="12" fillId="8" borderId="29" xfId="5" applyNumberFormat="1" applyFont="1" applyFill="1" applyBorder="1" applyAlignment="1">
      <alignment vertical="center"/>
    </xf>
    <xf numFmtId="3" fontId="13" fillId="0" borderId="22" xfId="5" applyNumberFormat="1" applyFont="1" applyBorder="1" applyAlignment="1">
      <alignment vertical="center"/>
    </xf>
    <xf numFmtId="3" fontId="13" fillId="0" borderId="30" xfId="5" applyNumberFormat="1" applyFont="1" applyBorder="1" applyAlignment="1">
      <alignment vertical="center"/>
    </xf>
    <xf numFmtId="3" fontId="13" fillId="0" borderId="26" xfId="5" applyNumberFormat="1" applyFont="1" applyBorder="1" applyAlignment="1">
      <alignment vertical="center"/>
    </xf>
    <xf numFmtId="164" fontId="4" fillId="0" borderId="22" xfId="8" applyNumberFormat="1" applyFont="1" applyFill="1" applyBorder="1" applyAlignment="1">
      <alignment vertical="center"/>
    </xf>
    <xf numFmtId="164" fontId="4" fillId="0" borderId="26" xfId="8" applyNumberFormat="1" applyFont="1" applyFill="1" applyBorder="1" applyAlignment="1">
      <alignment vertical="center"/>
    </xf>
    <xf numFmtId="0" fontId="13" fillId="0" borderId="22" xfId="5" applyFont="1" applyBorder="1" applyAlignment="1">
      <alignment vertical="center"/>
    </xf>
    <xf numFmtId="0" fontId="13" fillId="0" borderId="26" xfId="5" applyFont="1" applyBorder="1" applyAlignment="1">
      <alignment vertical="center"/>
    </xf>
    <xf numFmtId="0" fontId="37" fillId="0" borderId="0" xfId="12" applyFont="1" applyAlignment="1">
      <alignment horizontal="center" vertical="center" wrapText="1"/>
    </xf>
    <xf numFmtId="9" fontId="13" fillId="4" borderId="24" xfId="5" applyNumberFormat="1" applyFont="1" applyFill="1" applyBorder="1" applyAlignment="1">
      <alignment horizontal="center" vertical="center"/>
    </xf>
    <xf numFmtId="3" fontId="5" fillId="8" borderId="18" xfId="5" applyNumberFormat="1" applyFont="1" applyFill="1" applyBorder="1" applyAlignment="1">
      <alignment horizontal="center" vertical="center"/>
    </xf>
    <xf numFmtId="164" fontId="29" fillId="11" borderId="3" xfId="10" applyNumberFormat="1" applyFont="1" applyFill="1" applyBorder="1" applyAlignment="1">
      <alignment horizontal="right" vertical="center" wrapText="1"/>
    </xf>
    <xf numFmtId="3" fontId="39" fillId="4" borderId="21" xfId="5" applyNumberFormat="1" applyFont="1" applyFill="1" applyBorder="1" applyAlignment="1">
      <alignment horizontal="center" vertical="center"/>
    </xf>
    <xf numFmtId="3" fontId="39" fillId="4" borderId="3" xfId="5" applyNumberFormat="1" applyFont="1" applyFill="1" applyBorder="1" applyAlignment="1">
      <alignment horizontal="center" vertical="center"/>
    </xf>
    <xf numFmtId="3" fontId="39" fillId="4" borderId="22" xfId="5" applyNumberFormat="1" applyFont="1" applyFill="1" applyBorder="1" applyAlignment="1">
      <alignment horizontal="center" vertical="center"/>
    </xf>
    <xf numFmtId="3" fontId="39" fillId="4" borderId="23" xfId="5" applyNumberFormat="1" applyFont="1" applyFill="1" applyBorder="1" applyAlignment="1">
      <alignment horizontal="center" vertical="center"/>
    </xf>
    <xf numFmtId="3" fontId="39" fillId="4" borderId="24" xfId="5" applyNumberFormat="1" applyFont="1" applyFill="1" applyBorder="1" applyAlignment="1">
      <alignment horizontal="center" vertical="center"/>
    </xf>
    <xf numFmtId="3" fontId="39" fillId="4" borderId="26" xfId="5" applyNumberFormat="1" applyFont="1" applyFill="1" applyBorder="1" applyAlignment="1">
      <alignment horizontal="center" vertical="center"/>
    </xf>
    <xf numFmtId="0" fontId="37" fillId="0" borderId="0" xfId="12" applyFont="1" applyAlignment="1">
      <alignment horizontal="left" vertical="center"/>
    </xf>
    <xf numFmtId="0" fontId="37" fillId="0" borderId="56" xfId="12" applyFont="1" applyBorder="1" applyAlignment="1">
      <alignment horizontal="left" vertical="center"/>
    </xf>
    <xf numFmtId="0" fontId="37" fillId="0" borderId="56" xfId="12" applyFont="1" applyBorder="1" applyAlignment="1">
      <alignment horizontal="left" vertical="center" wrapText="1"/>
    </xf>
    <xf numFmtId="0" fontId="37" fillId="0" borderId="5" xfId="12" applyFont="1" applyBorder="1" applyAlignment="1">
      <alignment horizontal="left" vertical="center"/>
    </xf>
    <xf numFmtId="0" fontId="37" fillId="0" borderId="0" xfId="12" applyFont="1" applyAlignment="1">
      <alignment horizontal="left" vertical="center" wrapText="1"/>
    </xf>
    <xf numFmtId="0" fontId="37" fillId="0" borderId="32" xfId="12" applyFont="1" applyBorder="1" applyAlignment="1">
      <alignment horizontal="left" vertical="center"/>
    </xf>
    <xf numFmtId="0" fontId="37" fillId="0" borderId="37" xfId="12" applyFont="1" applyBorder="1" applyAlignment="1">
      <alignment horizontal="left" vertical="center"/>
    </xf>
    <xf numFmtId="0" fontId="37" fillId="0" borderId="37" xfId="12" applyFont="1" applyBorder="1" applyAlignment="1">
      <alignment horizontal="left" vertical="center" wrapText="1"/>
    </xf>
    <xf numFmtId="0" fontId="37" fillId="0" borderId="13" xfId="12" applyFont="1" applyBorder="1" applyAlignment="1">
      <alignment horizontal="left" vertical="center"/>
    </xf>
    <xf numFmtId="0" fontId="37" fillId="0" borderId="0" xfId="12" applyFont="1" applyBorder="1" applyAlignment="1">
      <alignment horizontal="left" vertical="center"/>
    </xf>
    <xf numFmtId="0" fontId="37" fillId="0" borderId="0" xfId="12" applyFont="1" applyBorder="1" applyAlignment="1">
      <alignment horizontal="left" vertical="center" wrapText="1"/>
    </xf>
    <xf numFmtId="9" fontId="7" fillId="4" borderId="3" xfId="6" applyFont="1" applyFill="1" applyBorder="1" applyAlignment="1">
      <alignment vertical="center"/>
    </xf>
    <xf numFmtId="166" fontId="7" fillId="4" borderId="3" xfId="6" applyNumberFormat="1" applyFont="1" applyFill="1" applyBorder="1" applyAlignment="1">
      <alignment vertical="center"/>
    </xf>
    <xf numFmtId="0" fontId="12" fillId="3" borderId="16" xfId="5" applyFont="1" applyFill="1" applyBorder="1" applyAlignment="1">
      <alignment horizontal="center" vertical="center"/>
    </xf>
    <xf numFmtId="0" fontId="12" fillId="3" borderId="14" xfId="5" applyFont="1" applyFill="1" applyBorder="1" applyAlignment="1">
      <alignment horizontal="center" vertical="center"/>
    </xf>
    <xf numFmtId="0" fontId="12" fillId="3" borderId="17" xfId="5" applyFont="1" applyFill="1" applyBorder="1" applyAlignment="1">
      <alignment horizontal="center" vertical="center"/>
    </xf>
    <xf numFmtId="0" fontId="12" fillId="21" borderId="16" xfId="5" applyFont="1" applyFill="1" applyBorder="1" applyAlignment="1">
      <alignment horizontal="center" vertical="center"/>
    </xf>
    <xf numFmtId="0" fontId="12" fillId="21" borderId="14" xfId="5" applyFont="1" applyFill="1" applyBorder="1" applyAlignment="1">
      <alignment horizontal="center" vertical="center"/>
    </xf>
    <xf numFmtId="0" fontId="12" fillId="21" borderId="17" xfId="5" applyFont="1" applyFill="1" applyBorder="1" applyAlignment="1">
      <alignment horizontal="center" vertical="center"/>
    </xf>
    <xf numFmtId="0" fontId="12" fillId="22" borderId="16" xfId="5" applyFont="1" applyFill="1" applyBorder="1" applyAlignment="1">
      <alignment horizontal="center" vertical="center"/>
    </xf>
    <xf numFmtId="0" fontId="12" fillId="22" borderId="14" xfId="5" applyFont="1" applyFill="1" applyBorder="1" applyAlignment="1">
      <alignment horizontal="center" vertical="center"/>
    </xf>
    <xf numFmtId="0" fontId="12" fillId="22" borderId="17" xfId="5" applyFont="1" applyFill="1" applyBorder="1" applyAlignment="1">
      <alignment horizontal="center" vertical="center"/>
    </xf>
    <xf numFmtId="0" fontId="12" fillId="24" borderId="16" xfId="5" applyFont="1" applyFill="1" applyBorder="1" applyAlignment="1">
      <alignment horizontal="center" vertical="center"/>
    </xf>
    <xf numFmtId="0" fontId="12" fillId="24" borderId="14" xfId="5" applyFont="1" applyFill="1" applyBorder="1" applyAlignment="1">
      <alignment horizontal="center" vertical="center"/>
    </xf>
    <xf numFmtId="0" fontId="12" fillId="27" borderId="16" xfId="5" applyFont="1" applyFill="1" applyBorder="1" applyAlignment="1">
      <alignment horizontal="center" vertical="center"/>
    </xf>
    <xf numFmtId="0" fontId="12" fillId="27" borderId="14" xfId="5" applyFont="1" applyFill="1" applyBorder="1" applyAlignment="1">
      <alignment horizontal="center" vertical="center" wrapText="1"/>
    </xf>
    <xf numFmtId="0" fontId="41" fillId="25" borderId="16" xfId="5" applyFont="1" applyFill="1" applyBorder="1" applyAlignment="1">
      <alignment horizontal="center" vertical="center"/>
    </xf>
    <xf numFmtId="0" fontId="41" fillId="25" borderId="14" xfId="5" applyFont="1" applyFill="1" applyBorder="1" applyAlignment="1">
      <alignment horizontal="center" vertical="center" wrapText="1"/>
    </xf>
    <xf numFmtId="164" fontId="11" fillId="18" borderId="26" xfId="10" applyNumberFormat="1" applyFont="1" applyFill="1" applyBorder="1" applyAlignment="1">
      <alignment horizontal="center" vertical="center" wrapText="1"/>
    </xf>
    <xf numFmtId="164" fontId="11" fillId="15" borderId="11" xfId="10" applyNumberFormat="1" applyFont="1" applyFill="1" applyBorder="1" applyAlignment="1">
      <alignment horizontal="right" vertical="center" wrapText="1"/>
    </xf>
    <xf numFmtId="9" fontId="10" fillId="15" borderId="11" xfId="10" applyNumberFormat="1" applyFont="1" applyFill="1" applyBorder="1" applyAlignment="1">
      <alignment horizontal="right" vertical="center" wrapText="1"/>
    </xf>
    <xf numFmtId="0" fontId="10" fillId="15" borderId="24" xfId="9" applyFont="1" applyFill="1" applyBorder="1" applyAlignment="1">
      <alignment horizontal="left" vertical="center" wrapText="1"/>
    </xf>
    <xf numFmtId="164" fontId="10" fillId="15" borderId="24" xfId="10" applyNumberFormat="1" applyFont="1" applyFill="1" applyBorder="1" applyAlignment="1">
      <alignment horizontal="right" vertical="center" wrapText="1"/>
    </xf>
    <xf numFmtId="3" fontId="10" fillId="11" borderId="26" xfId="11" applyNumberFormat="1" applyFont="1" applyFill="1" applyBorder="1" applyAlignment="1">
      <alignment horizontal="right" vertical="center" wrapText="1"/>
    </xf>
    <xf numFmtId="164" fontId="11" fillId="15" borderId="11" xfId="10" applyNumberFormat="1" applyFont="1" applyFill="1" applyBorder="1" applyAlignment="1">
      <alignment vertical="center" wrapText="1"/>
    </xf>
    <xf numFmtId="164" fontId="11" fillId="15" borderId="22" xfId="10" applyNumberFormat="1" applyFont="1" applyFill="1" applyBorder="1" applyAlignment="1">
      <alignment vertical="center" wrapText="1"/>
    </xf>
    <xf numFmtId="164" fontId="10" fillId="15" borderId="22" xfId="10" applyNumberFormat="1" applyFont="1" applyFill="1" applyBorder="1" applyAlignment="1">
      <alignment vertical="center" wrapText="1"/>
    </xf>
    <xf numFmtId="164" fontId="10" fillId="18" borderId="26" xfId="10" applyNumberFormat="1" applyFont="1" applyFill="1" applyBorder="1" applyAlignment="1">
      <alignment horizontal="right" vertical="center" wrapText="1"/>
    </xf>
    <xf numFmtId="164" fontId="10" fillId="15" borderId="11" xfId="10" applyNumberFormat="1" applyFont="1" applyFill="1" applyBorder="1" applyAlignment="1">
      <alignment horizontal="right" vertical="center" wrapText="1"/>
    </xf>
    <xf numFmtId="0" fontId="10" fillId="15" borderId="10" xfId="9" applyFont="1" applyFill="1" applyBorder="1" applyAlignment="1">
      <alignment horizontal="left" vertical="center" wrapText="1"/>
    </xf>
    <xf numFmtId="0" fontId="10" fillId="15" borderId="3" xfId="9" applyFont="1" applyFill="1" applyBorder="1" applyAlignment="1">
      <alignment horizontal="left" vertical="center" wrapText="1"/>
    </xf>
    <xf numFmtId="164" fontId="28" fillId="15" borderId="11" xfId="10" applyNumberFormat="1" applyFont="1" applyFill="1" applyBorder="1" applyAlignment="1">
      <alignment horizontal="right" vertical="center" wrapText="1"/>
    </xf>
    <xf numFmtId="164" fontId="27" fillId="18" borderId="26" xfId="10" applyNumberFormat="1" applyFont="1" applyFill="1" applyBorder="1" applyAlignment="1">
      <alignment horizontal="right" vertical="center" wrapText="1"/>
    </xf>
    <xf numFmtId="164" fontId="27" fillId="15" borderId="11" xfId="10" applyNumberFormat="1" applyFont="1" applyFill="1" applyBorder="1" applyAlignment="1">
      <alignment horizontal="right" vertical="center" wrapText="1"/>
    </xf>
    <xf numFmtId="0" fontId="27" fillId="4" borderId="50" xfId="9" applyFont="1" applyFill="1" applyBorder="1" applyAlignment="1">
      <alignment horizontal="center" vertical="center"/>
    </xf>
    <xf numFmtId="0" fontId="28" fillId="4" borderId="51" xfId="9" applyFont="1" applyFill="1" applyBorder="1" applyAlignment="1">
      <alignment vertical="center" wrapText="1"/>
    </xf>
    <xf numFmtId="0" fontId="27" fillId="15" borderId="50" xfId="9" applyFont="1" applyFill="1" applyBorder="1" applyAlignment="1">
      <alignment horizontal="center" vertical="center" wrapText="1"/>
    </xf>
    <xf numFmtId="0" fontId="28" fillId="4" borderId="51" xfId="9" applyFont="1" applyFill="1" applyBorder="1" applyAlignment="1">
      <alignment horizontal="left" vertical="center" wrapText="1"/>
    </xf>
    <xf numFmtId="164" fontId="16" fillId="4" borderId="3" xfId="7" applyNumberFormat="1" applyFont="1" applyFill="1" applyBorder="1" applyAlignment="1">
      <alignment vertical="center"/>
    </xf>
    <xf numFmtId="164" fontId="19" fillId="4" borderId="3" xfId="7" applyNumberFormat="1" applyFont="1" applyFill="1" applyBorder="1" applyAlignment="1">
      <alignment vertical="center"/>
    </xf>
    <xf numFmtId="170" fontId="31" fillId="4" borderId="51" xfId="2" applyNumberFormat="1" applyFont="1" applyFill="1" applyBorder="1" applyAlignment="1">
      <alignment vertical="center"/>
    </xf>
    <xf numFmtId="0" fontId="16" fillId="0" borderId="0" xfId="0" applyFont="1" applyBorder="1" applyAlignment="1">
      <alignment vertical="center" wrapText="1"/>
    </xf>
    <xf numFmtId="164" fontId="16" fillId="0" borderId="0" xfId="0" applyNumberFormat="1" applyFont="1" applyBorder="1" applyAlignment="1">
      <alignment vertical="center" wrapText="1"/>
    </xf>
    <xf numFmtId="0" fontId="19" fillId="0" borderId="0" xfId="0" applyFont="1" applyBorder="1" applyAlignment="1">
      <alignment vertical="top" wrapText="1"/>
    </xf>
    <xf numFmtId="164" fontId="19" fillId="0" borderId="0" xfId="0" applyNumberFormat="1" applyFont="1" applyBorder="1" applyAlignment="1">
      <alignment vertical="top" wrapText="1"/>
    </xf>
    <xf numFmtId="0" fontId="20" fillId="0" borderId="0" xfId="0" applyFont="1" applyBorder="1"/>
    <xf numFmtId="0" fontId="21" fillId="0" borderId="0" xfId="0" applyFont="1" applyBorder="1" applyAlignment="1">
      <alignment vertical="center"/>
    </xf>
    <xf numFmtId="0" fontId="22" fillId="0" borderId="0" xfId="0" applyFont="1" applyBorder="1" applyAlignment="1">
      <alignment horizontal="left" vertical="center" indent="4"/>
    </xf>
    <xf numFmtId="9" fontId="28" fillId="15" borderId="3" xfId="3" applyFont="1" applyFill="1" applyBorder="1" applyAlignment="1">
      <alignment horizontal="right" vertical="center" wrapText="1"/>
    </xf>
    <xf numFmtId="167" fontId="28" fillId="15" borderId="10" xfId="3" applyNumberFormat="1" applyFont="1" applyFill="1" applyBorder="1" applyAlignment="1">
      <alignment horizontal="right" vertical="center" wrapText="1"/>
    </xf>
    <xf numFmtId="9" fontId="28" fillId="15" borderId="11" xfId="3" applyNumberFormat="1" applyFont="1" applyFill="1" applyBorder="1" applyAlignment="1">
      <alignment horizontal="right" vertical="center" wrapText="1"/>
    </xf>
    <xf numFmtId="9" fontId="28" fillId="15" borderId="22" xfId="3" applyFont="1" applyFill="1" applyBorder="1" applyAlignment="1">
      <alignment horizontal="right" vertical="center" wrapText="1"/>
    </xf>
    <xf numFmtId="0" fontId="42" fillId="0" borderId="56" xfId="12" applyFont="1" applyBorder="1" applyAlignment="1">
      <alignment horizontal="left" vertical="center" wrapText="1"/>
    </xf>
    <xf numFmtId="0" fontId="42" fillId="0" borderId="0" xfId="12" applyFont="1" applyBorder="1" applyAlignment="1">
      <alignment horizontal="left" vertical="center" wrapText="1"/>
    </xf>
    <xf numFmtId="0" fontId="18" fillId="28" borderId="3" xfId="0" applyFont="1" applyFill="1" applyBorder="1" applyAlignment="1">
      <alignment horizontal="center" vertical="center" wrapText="1"/>
    </xf>
    <xf numFmtId="0" fontId="17" fillId="29" borderId="3" xfId="0" applyFont="1" applyFill="1" applyBorder="1" applyAlignment="1">
      <alignment horizontal="center" vertical="center" wrapText="1"/>
    </xf>
    <xf numFmtId="0" fontId="19" fillId="0" borderId="3" xfId="0" applyFont="1" applyBorder="1" applyAlignment="1">
      <alignment vertical="center" wrapText="1"/>
    </xf>
    <xf numFmtId="164" fontId="16" fillId="0" borderId="3" xfId="1" applyNumberFormat="1" applyFont="1" applyBorder="1" applyAlignment="1">
      <alignment vertical="center" wrapText="1"/>
    </xf>
    <xf numFmtId="169" fontId="16" fillId="0" borderId="3" xfId="0" applyNumberFormat="1" applyFont="1" applyBorder="1" applyAlignment="1">
      <alignment vertical="center" wrapText="1"/>
    </xf>
    <xf numFmtId="167" fontId="16" fillId="0" borderId="3" xfId="3" applyNumberFormat="1" applyFont="1" applyBorder="1" applyAlignment="1">
      <alignment vertical="center" wrapText="1"/>
    </xf>
    <xf numFmtId="164" fontId="16" fillId="0" borderId="3" xfId="0" applyNumberFormat="1" applyFont="1" applyBorder="1" applyAlignment="1">
      <alignment vertical="center" wrapText="1"/>
    </xf>
    <xf numFmtId="164" fontId="7" fillId="0" borderId="3" xfId="1" applyNumberFormat="1" applyFont="1" applyBorder="1" applyAlignment="1">
      <alignment vertical="center" wrapText="1"/>
    </xf>
    <xf numFmtId="0" fontId="17" fillId="9" borderId="3" xfId="0" applyFont="1" applyFill="1" applyBorder="1" applyAlignment="1">
      <alignment vertical="center" wrapText="1"/>
    </xf>
    <xf numFmtId="164" fontId="17" fillId="9" borderId="3" xfId="0" applyNumberFormat="1" applyFont="1" applyFill="1" applyBorder="1" applyAlignment="1">
      <alignment vertical="center" wrapText="1"/>
    </xf>
    <xf numFmtId="169" fontId="17" fillId="9" borderId="3" xfId="0" applyNumberFormat="1" applyFont="1" applyFill="1" applyBorder="1" applyAlignment="1">
      <alignment vertical="center" wrapText="1"/>
    </xf>
    <xf numFmtId="167" fontId="17" fillId="9" borderId="3" xfId="3" applyNumberFormat="1" applyFont="1" applyFill="1" applyBorder="1" applyAlignment="1">
      <alignment vertical="center" wrapText="1"/>
    </xf>
    <xf numFmtId="0" fontId="7" fillId="0" borderId="3" xfId="0" applyFont="1" applyBorder="1" applyAlignment="1">
      <alignment vertical="center" wrapText="1"/>
    </xf>
    <xf numFmtId="0" fontId="16" fillId="0" borderId="3" xfId="0" applyFont="1" applyBorder="1" applyAlignment="1">
      <alignment vertical="center" wrapText="1"/>
    </xf>
    <xf numFmtId="164" fontId="4" fillId="0" borderId="0" xfId="1" applyNumberFormat="1" applyFont="1" applyAlignment="1">
      <alignment vertical="center"/>
    </xf>
    <xf numFmtId="0" fontId="37" fillId="0" borderId="0" xfId="12" applyFont="1" applyAlignment="1">
      <alignment horizontal="center" vertical="center" wrapText="1"/>
    </xf>
    <xf numFmtId="0" fontId="37" fillId="0" borderId="37" xfId="12" applyFont="1" applyBorder="1" applyAlignment="1">
      <alignment horizontal="center" vertical="center" wrapText="1"/>
    </xf>
    <xf numFmtId="0" fontId="37" fillId="0" borderId="56" xfId="12" applyFont="1" applyBorder="1" applyAlignment="1">
      <alignment horizontal="center" vertical="center" wrapText="1"/>
    </xf>
    <xf numFmtId="0" fontId="37" fillId="0" borderId="0" xfId="12" applyFont="1" applyBorder="1" applyAlignment="1">
      <alignment horizontal="center" vertical="center" wrapText="1"/>
    </xf>
    <xf numFmtId="0" fontId="37" fillId="0" borderId="56" xfId="12" applyFont="1" applyBorder="1" applyAlignment="1">
      <alignment horizontal="center" vertical="center"/>
    </xf>
    <xf numFmtId="0" fontId="42" fillId="0" borderId="0" xfId="12" applyFont="1" applyBorder="1" applyAlignment="1">
      <alignment horizontal="center" vertical="center" wrapText="1"/>
    </xf>
    <xf numFmtId="0" fontId="42" fillId="0" borderId="56" xfId="12" applyFont="1" applyBorder="1" applyAlignment="1">
      <alignment horizontal="center" vertical="center" wrapText="1"/>
    </xf>
    <xf numFmtId="0" fontId="37" fillId="0" borderId="63" xfId="12" applyFont="1" applyBorder="1" applyAlignment="1">
      <alignment horizontal="left" vertical="center" wrapText="1"/>
    </xf>
    <xf numFmtId="0" fontId="37" fillId="0" borderId="63" xfId="12" applyFont="1" applyBorder="1" applyAlignment="1">
      <alignment horizontal="left" vertical="center"/>
    </xf>
    <xf numFmtId="0" fontId="37" fillId="0" borderId="65" xfId="12" applyFont="1" applyBorder="1" applyAlignment="1">
      <alignment horizontal="left" vertical="center"/>
    </xf>
    <xf numFmtId="0" fontId="42" fillId="0" borderId="63" xfId="12" applyFont="1" applyBorder="1" applyAlignment="1">
      <alignment horizontal="left" vertical="center" wrapText="1"/>
    </xf>
    <xf numFmtId="0" fontId="37" fillId="0" borderId="47" xfId="12" applyFont="1" applyBorder="1" applyAlignment="1">
      <alignment horizontal="left" vertical="center"/>
    </xf>
    <xf numFmtId="0" fontId="37" fillId="0" borderId="47" xfId="12" applyFont="1" applyBorder="1" applyAlignment="1">
      <alignment horizontal="left" vertical="center" wrapText="1"/>
    </xf>
    <xf numFmtId="0" fontId="37" fillId="0" borderId="64" xfId="12" applyFont="1" applyBorder="1" applyAlignment="1">
      <alignment horizontal="left" vertical="center"/>
    </xf>
    <xf numFmtId="0" fontId="37" fillId="0" borderId="63" xfId="12" applyFont="1" applyBorder="1" applyAlignment="1">
      <alignment horizontal="center" vertical="center" wrapText="1"/>
    </xf>
    <xf numFmtId="0" fontId="42" fillId="0" borderId="63" xfId="12" applyFont="1" applyBorder="1" applyAlignment="1">
      <alignment horizontal="center" vertical="center" wrapText="1"/>
    </xf>
    <xf numFmtId="0" fontId="37" fillId="0" borderId="47" xfId="12" applyFont="1" applyBorder="1" applyAlignment="1">
      <alignment horizontal="center" vertical="center" wrapText="1"/>
    </xf>
    <xf numFmtId="0" fontId="37" fillId="0" borderId="47" xfId="12" applyFont="1" applyFill="1" applyBorder="1" applyAlignment="1">
      <alignment horizontal="left" vertical="center" wrapText="1"/>
    </xf>
    <xf numFmtId="0" fontId="37" fillId="0" borderId="47" xfId="12" applyFont="1" applyFill="1" applyBorder="1" applyAlignment="1">
      <alignment horizontal="center" vertical="center" wrapText="1"/>
    </xf>
    <xf numFmtId="0" fontId="37" fillId="0" borderId="6" xfId="12" applyFont="1" applyBorder="1" applyAlignment="1">
      <alignment horizontal="left" vertical="center"/>
    </xf>
    <xf numFmtId="0" fontId="37" fillId="0" borderId="6" xfId="12" applyFont="1" applyBorder="1" applyAlignment="1">
      <alignment horizontal="left" vertical="center" wrapText="1"/>
    </xf>
    <xf numFmtId="0" fontId="37" fillId="0" borderId="6" xfId="12" applyFont="1" applyBorder="1" applyAlignment="1">
      <alignment horizontal="center" vertical="center" wrapText="1"/>
    </xf>
    <xf numFmtId="0" fontId="37" fillId="0" borderId="66" xfId="12" applyFont="1" applyBorder="1" applyAlignment="1">
      <alignment horizontal="left" vertical="center"/>
    </xf>
    <xf numFmtId="0" fontId="27" fillId="0" borderId="38" xfId="9" applyFont="1" applyFill="1" applyBorder="1" applyAlignment="1">
      <alignment horizontal="center" vertical="center" wrapText="1"/>
    </xf>
    <xf numFmtId="0" fontId="11" fillId="30" borderId="0" xfId="9" applyFont="1" applyFill="1" applyAlignment="1">
      <alignment horizontal="left" vertical="center"/>
    </xf>
    <xf numFmtId="0" fontId="24" fillId="30" borderId="0" xfId="9" applyFont="1" applyFill="1" applyAlignment="1">
      <alignment vertical="center"/>
    </xf>
    <xf numFmtId="0" fontId="10" fillId="17" borderId="0" xfId="9" applyFont="1" applyFill="1" applyAlignment="1">
      <alignment vertical="center" wrapText="1"/>
    </xf>
    <xf numFmtId="0" fontId="24" fillId="30" borderId="0" xfId="9" applyFont="1" applyFill="1" applyAlignment="1">
      <alignment vertical="center" wrapText="1"/>
    </xf>
    <xf numFmtId="0" fontId="28" fillId="17" borderId="0" xfId="9" applyFont="1" applyFill="1" applyAlignment="1">
      <alignment vertical="center" wrapText="1"/>
    </xf>
    <xf numFmtId="0" fontId="10" fillId="30" borderId="0" xfId="9" applyFont="1" applyFill="1" applyAlignment="1">
      <alignment vertical="center"/>
    </xf>
    <xf numFmtId="0" fontId="24" fillId="30" borderId="0" xfId="9" applyFont="1" applyFill="1" applyAlignment="1">
      <alignment horizontal="center" vertical="center" wrapText="1"/>
    </xf>
    <xf numFmtId="0" fontId="24" fillId="30" borderId="0" xfId="9" applyFont="1" applyFill="1" applyAlignment="1">
      <alignment horizontal="left" vertical="center" wrapText="1"/>
    </xf>
    <xf numFmtId="0" fontId="24" fillId="30" borderId="0" xfId="9" applyFont="1" applyFill="1" applyAlignment="1">
      <alignment horizontal="center" vertical="center"/>
    </xf>
    <xf numFmtId="0" fontId="28" fillId="17" borderId="0" xfId="9" applyFont="1" applyFill="1" applyAlignment="1">
      <alignment horizontal="center" vertical="center" wrapText="1"/>
    </xf>
    <xf numFmtId="0" fontId="28" fillId="30" borderId="0" xfId="9" applyFont="1" applyFill="1" applyAlignment="1">
      <alignment horizontal="center" vertical="center" wrapText="1"/>
    </xf>
    <xf numFmtId="0" fontId="10" fillId="30" borderId="0" xfId="9" applyFont="1" applyFill="1" applyAlignment="1">
      <alignment vertical="center" wrapText="1"/>
    </xf>
    <xf numFmtId="0" fontId="10" fillId="30" borderId="0" xfId="9" applyFont="1" applyFill="1" applyAlignment="1">
      <alignment horizontal="center" vertical="center" wrapText="1"/>
    </xf>
    <xf numFmtId="0" fontId="11" fillId="30" borderId="42" xfId="9" applyFont="1" applyFill="1" applyBorder="1" applyAlignment="1">
      <alignment horizontal="left" vertical="center"/>
    </xf>
    <xf numFmtId="0" fontId="29" fillId="30" borderId="0" xfId="9" applyFont="1" applyFill="1" applyAlignment="1">
      <alignment vertical="center"/>
    </xf>
    <xf numFmtId="0" fontId="29" fillId="30" borderId="0" xfId="9" applyFont="1" applyFill="1" applyAlignment="1">
      <alignment vertical="center" wrapText="1"/>
    </xf>
    <xf numFmtId="0" fontId="29" fillId="30" borderId="0" xfId="9" applyFont="1" applyFill="1" applyAlignment="1">
      <alignment horizontal="center" vertical="center" wrapText="1"/>
    </xf>
    <xf numFmtId="0" fontId="28" fillId="30" borderId="0" xfId="9" applyFont="1" applyFill="1" applyAlignment="1">
      <alignment vertical="center"/>
    </xf>
    <xf numFmtId="0" fontId="31" fillId="30" borderId="0" xfId="9" applyFont="1" applyFill="1" applyAlignment="1">
      <alignment horizontal="center" vertical="center"/>
    </xf>
    <xf numFmtId="0" fontId="27" fillId="17" borderId="0" xfId="9" applyFont="1" applyFill="1" applyAlignment="1">
      <alignment horizontal="left" vertical="center" wrapText="1"/>
    </xf>
    <xf numFmtId="0" fontId="29" fillId="17" borderId="0" xfId="9" applyFont="1" applyFill="1" applyAlignment="1">
      <alignment vertical="center" wrapText="1"/>
    </xf>
    <xf numFmtId="0" fontId="29" fillId="17" borderId="0" xfId="9" applyFont="1" applyFill="1" applyAlignment="1">
      <alignment horizontal="center" vertical="center" wrapText="1"/>
    </xf>
    <xf numFmtId="0" fontId="23" fillId="30" borderId="0" xfId="12" applyFill="1" applyAlignment="1">
      <alignment vertical="center"/>
    </xf>
    <xf numFmtId="0" fontId="11" fillId="30" borderId="0" xfId="9" applyFont="1" applyFill="1" applyAlignment="1">
      <alignment vertical="center"/>
    </xf>
    <xf numFmtId="0" fontId="10" fillId="30" borderId="0" xfId="9" applyFont="1" applyFill="1" applyAlignment="1">
      <alignment horizontal="right" vertical="center" wrapText="1"/>
    </xf>
    <xf numFmtId="0" fontId="6" fillId="4" borderId="19" xfId="4" applyFont="1" applyFill="1" applyBorder="1" applyAlignment="1">
      <alignment horizontal="center" vertical="center" wrapText="1"/>
    </xf>
    <xf numFmtId="0" fontId="6" fillId="4" borderId="20" xfId="4" applyFont="1" applyFill="1" applyBorder="1" applyAlignment="1">
      <alignment horizontal="center" vertical="center" wrapText="1"/>
    </xf>
    <xf numFmtId="0" fontId="6" fillId="0" borderId="19" xfId="4" applyFont="1" applyBorder="1" applyAlignment="1">
      <alignment horizontal="center" vertical="center" wrapText="1"/>
    </xf>
    <xf numFmtId="0" fontId="6" fillId="0" borderId="8" xfId="4" applyFont="1" applyBorder="1" applyAlignment="1">
      <alignment horizontal="center" vertical="center" wrapText="1"/>
    </xf>
    <xf numFmtId="0" fontId="3" fillId="2" borderId="1" xfId="4" applyFont="1" applyFill="1" applyBorder="1" applyAlignment="1">
      <alignment horizontal="left" vertical="center"/>
    </xf>
    <xf numFmtId="0" fontId="3" fillId="2" borderId="2" xfId="4" applyFont="1" applyFill="1" applyBorder="1" applyAlignment="1">
      <alignment horizontal="left" vertical="center"/>
    </xf>
    <xf numFmtId="0" fontId="39" fillId="4" borderId="29" xfId="5" applyFont="1" applyFill="1" applyBorder="1" applyAlignment="1">
      <alignment horizontal="left" vertical="center" wrapText="1"/>
    </xf>
    <xf numFmtId="0" fontId="13" fillId="4" borderId="28" xfId="5" applyFont="1" applyFill="1" applyBorder="1" applyAlignment="1">
      <alignment horizontal="left" vertical="center" wrapText="1"/>
    </xf>
    <xf numFmtId="0" fontId="39" fillId="4" borderId="23" xfId="5" applyFont="1" applyFill="1" applyBorder="1" applyAlignment="1">
      <alignment horizontal="left" vertical="center" wrapText="1"/>
    </xf>
    <xf numFmtId="0" fontId="39" fillId="4" borderId="25" xfId="5" applyFont="1" applyFill="1" applyBorder="1" applyAlignment="1">
      <alignment horizontal="left" vertical="center" wrapText="1"/>
    </xf>
    <xf numFmtId="0" fontId="5" fillId="8" borderId="7" xfId="4" applyFont="1" applyFill="1" applyBorder="1" applyAlignment="1">
      <alignment horizontal="left" vertical="center" wrapText="1"/>
    </xf>
    <xf numFmtId="0" fontId="5" fillId="8" borderId="8" xfId="4" applyFont="1" applyFill="1" applyBorder="1" applyAlignment="1">
      <alignment horizontal="left" vertical="center" wrapText="1"/>
    </xf>
    <xf numFmtId="0" fontId="13" fillId="4" borderId="21" xfId="5" applyFont="1" applyFill="1" applyBorder="1" applyAlignment="1">
      <alignment horizontal="left" vertical="center" wrapText="1"/>
    </xf>
    <xf numFmtId="0" fontId="13" fillId="4" borderId="1" xfId="5" applyFont="1" applyFill="1" applyBorder="1" applyAlignment="1">
      <alignment horizontal="left" vertical="center" wrapText="1"/>
    </xf>
    <xf numFmtId="0" fontId="6" fillId="3" borderId="1" xfId="4" applyFont="1" applyFill="1" applyBorder="1" applyAlignment="1">
      <alignment horizontal="left" vertical="center" wrapText="1"/>
    </xf>
    <xf numFmtId="0" fontId="6" fillId="3" borderId="2" xfId="4" applyFont="1" applyFill="1" applyBorder="1" applyAlignment="1">
      <alignment horizontal="left" vertical="center" wrapText="1"/>
    </xf>
    <xf numFmtId="0" fontId="6" fillId="3" borderId="1" xfId="4" applyFont="1" applyFill="1" applyBorder="1" applyAlignment="1">
      <alignment horizontal="left" vertical="center"/>
    </xf>
    <xf numFmtId="0" fontId="6" fillId="3" borderId="2" xfId="4" applyFont="1" applyFill="1" applyBorder="1" applyAlignment="1">
      <alignment horizontal="left" vertical="center"/>
    </xf>
    <xf numFmtId="0" fontId="41" fillId="25" borderId="11" xfId="5" applyFont="1" applyFill="1" applyBorder="1" applyAlignment="1">
      <alignment horizontal="center" vertical="center" wrapText="1"/>
    </xf>
    <xf numFmtId="0" fontId="41" fillId="25" borderId="17" xfId="5" applyFont="1" applyFill="1" applyBorder="1" applyAlignment="1">
      <alignment horizontal="center" vertical="center" wrapText="1"/>
    </xf>
    <xf numFmtId="0" fontId="3" fillId="2" borderId="4" xfId="4" applyFont="1" applyFill="1" applyBorder="1" applyAlignment="1">
      <alignment horizontal="left" vertical="center"/>
    </xf>
    <xf numFmtId="0" fontId="3" fillId="2" borderId="56" xfId="4" applyFont="1" applyFill="1" applyBorder="1" applyAlignment="1">
      <alignment horizontal="left" vertical="center"/>
    </xf>
    <xf numFmtId="0" fontId="3" fillId="2" borderId="12" xfId="4" applyFont="1" applyFill="1" applyBorder="1" applyAlignment="1">
      <alignment horizontal="left" vertical="center"/>
    </xf>
    <xf numFmtId="0" fontId="3" fillId="2" borderId="37" xfId="4" applyFont="1" applyFill="1" applyBorder="1" applyAlignment="1">
      <alignment horizontal="left" vertical="center"/>
    </xf>
    <xf numFmtId="0" fontId="5" fillId="5" borderId="18" xfId="5" applyFont="1" applyFill="1" applyBorder="1" applyAlignment="1">
      <alignment horizontal="center" vertical="center"/>
    </xf>
    <xf numFmtId="0" fontId="5" fillId="5" borderId="10" xfId="5" applyFont="1" applyFill="1" applyBorder="1" applyAlignment="1">
      <alignment horizontal="center" vertical="center"/>
    </xf>
    <xf numFmtId="0" fontId="5" fillId="5" borderId="11" xfId="5" applyFont="1" applyFill="1" applyBorder="1" applyAlignment="1">
      <alignment horizontal="center" vertical="center"/>
    </xf>
    <xf numFmtId="0" fontId="5" fillId="6" borderId="18" xfId="5" applyFont="1" applyFill="1" applyBorder="1" applyAlignment="1">
      <alignment horizontal="center" vertical="center"/>
    </xf>
    <xf numFmtId="0" fontId="5" fillId="6" borderId="10" xfId="5" applyFont="1" applyFill="1" applyBorder="1" applyAlignment="1">
      <alignment horizontal="center" vertical="center"/>
    </xf>
    <xf numFmtId="0" fontId="5" fillId="6" borderId="11" xfId="5" applyFont="1" applyFill="1" applyBorder="1" applyAlignment="1">
      <alignment horizontal="center" vertical="center"/>
    </xf>
    <xf numFmtId="0" fontId="5" fillId="7" borderId="7" xfId="5" applyFont="1" applyFill="1" applyBorder="1" applyAlignment="1">
      <alignment horizontal="center" vertical="center"/>
    </xf>
    <xf numFmtId="0" fontId="5" fillId="7" borderId="8" xfId="5" applyFont="1" applyFill="1" applyBorder="1" applyAlignment="1">
      <alignment horizontal="center" vertical="center"/>
    </xf>
    <xf numFmtId="0" fontId="5" fillId="7" borderId="20" xfId="5" applyFont="1" applyFill="1" applyBorder="1" applyAlignment="1">
      <alignment horizontal="center" vertical="center"/>
    </xf>
    <xf numFmtId="0" fontId="5" fillId="23" borderId="7" xfId="5" applyFont="1" applyFill="1" applyBorder="1" applyAlignment="1">
      <alignment horizontal="center" vertical="center"/>
    </xf>
    <xf numFmtId="0" fontId="5" fillId="23" borderId="8" xfId="5" applyFont="1" applyFill="1" applyBorder="1" applyAlignment="1">
      <alignment horizontal="center" vertical="center"/>
    </xf>
    <xf numFmtId="0" fontId="5" fillId="23" borderId="9" xfId="5" applyFont="1" applyFill="1" applyBorder="1" applyAlignment="1">
      <alignment horizontal="center" vertical="center"/>
    </xf>
    <xf numFmtId="0" fontId="5" fillId="24" borderId="59" xfId="5" applyFont="1" applyFill="1" applyBorder="1" applyAlignment="1">
      <alignment horizontal="center" vertical="center" wrapText="1"/>
    </xf>
    <xf numFmtId="0" fontId="5" fillId="24" borderId="60" xfId="5" applyFont="1" applyFill="1" applyBorder="1" applyAlignment="1">
      <alignment horizontal="center" vertical="center"/>
    </xf>
    <xf numFmtId="0" fontId="5" fillId="26" borderId="7" xfId="5" applyFont="1" applyFill="1" applyBorder="1" applyAlignment="1">
      <alignment horizontal="center" vertical="center"/>
    </xf>
    <xf numFmtId="0" fontId="5" fillId="26" borderId="8" xfId="5" applyFont="1" applyFill="1" applyBorder="1" applyAlignment="1">
      <alignment horizontal="center" vertical="center"/>
    </xf>
    <xf numFmtId="0" fontId="5" fillId="26" borderId="9" xfId="5" applyFont="1" applyFill="1" applyBorder="1" applyAlignment="1">
      <alignment horizontal="center" vertical="center"/>
    </xf>
    <xf numFmtId="0" fontId="5" fillId="27" borderId="10" xfId="5" applyFont="1" applyFill="1" applyBorder="1" applyAlignment="1">
      <alignment horizontal="center" vertical="center" wrapText="1"/>
    </xf>
    <xf numFmtId="0" fontId="5" fillId="27" borderId="14" xfId="5" applyFont="1" applyFill="1" applyBorder="1" applyAlignment="1">
      <alignment horizontal="center" vertical="center" wrapText="1"/>
    </xf>
    <xf numFmtId="0" fontId="5" fillId="27" borderId="19" xfId="5" applyFont="1" applyFill="1" applyBorder="1" applyAlignment="1">
      <alignment horizontal="center" vertical="center" wrapText="1"/>
    </xf>
    <xf numFmtId="0" fontId="5" fillId="27" borderId="15" xfId="5" applyFont="1" applyFill="1" applyBorder="1" applyAlignment="1">
      <alignment horizontal="center" vertical="center" wrapText="1"/>
    </xf>
    <xf numFmtId="0" fontId="41" fillId="2" borderId="7" xfId="5" applyFont="1" applyFill="1" applyBorder="1" applyAlignment="1">
      <alignment horizontal="center" vertical="center"/>
    </xf>
    <xf numFmtId="0" fontId="41" fillId="2" borderId="8" xfId="5" applyFont="1" applyFill="1" applyBorder="1" applyAlignment="1">
      <alignment horizontal="center" vertical="center"/>
    </xf>
    <xf numFmtId="0" fontId="41" fillId="2" borderId="9" xfId="5" applyFont="1" applyFill="1" applyBorder="1" applyAlignment="1">
      <alignment horizontal="center" vertical="center"/>
    </xf>
    <xf numFmtId="0" fontId="41" fillId="25" borderId="10" xfId="5" applyFont="1" applyFill="1" applyBorder="1" applyAlignment="1">
      <alignment horizontal="center" vertical="center" wrapText="1"/>
    </xf>
    <xf numFmtId="0" fontId="41" fillId="25" borderId="14" xfId="5" applyFont="1" applyFill="1" applyBorder="1" applyAlignment="1">
      <alignment horizontal="center" vertical="center" wrapText="1"/>
    </xf>
    <xf numFmtId="0" fontId="6" fillId="4" borderId="8" xfId="4" applyFont="1" applyFill="1" applyBorder="1" applyAlignment="1">
      <alignment horizontal="center" vertical="center" wrapText="1"/>
    </xf>
    <xf numFmtId="9" fontId="13" fillId="0" borderId="19" xfId="5" applyNumberFormat="1" applyFont="1" applyBorder="1" applyAlignment="1">
      <alignment horizontal="center" vertical="center"/>
    </xf>
    <xf numFmtId="9" fontId="13" fillId="0" borderId="8" xfId="5" applyNumberFormat="1" applyFont="1" applyBorder="1" applyAlignment="1">
      <alignment horizontal="center" vertical="center"/>
    </xf>
    <xf numFmtId="0" fontId="13" fillId="4" borderId="33" xfId="5" applyFont="1" applyFill="1" applyBorder="1" applyAlignment="1">
      <alignment horizontal="left" vertical="center" wrapText="1"/>
    </xf>
    <xf numFmtId="0" fontId="13" fillId="4" borderId="6" xfId="5" applyFont="1" applyFill="1" applyBorder="1" applyAlignment="1">
      <alignment horizontal="left" vertical="center" wrapText="1"/>
    </xf>
    <xf numFmtId="0" fontId="13" fillId="4" borderId="23" xfId="5" applyFont="1" applyFill="1" applyBorder="1" applyAlignment="1">
      <alignment horizontal="left" vertical="center" wrapText="1"/>
    </xf>
    <xf numFmtId="0" fontId="13" fillId="4" borderId="25" xfId="5" applyFont="1" applyFill="1" applyBorder="1" applyAlignment="1">
      <alignment horizontal="left" vertical="center" wrapText="1"/>
    </xf>
    <xf numFmtId="0" fontId="14" fillId="4" borderId="19" xfId="5" applyFont="1" applyFill="1" applyBorder="1" applyAlignment="1">
      <alignment horizontal="center" vertical="center"/>
    </xf>
    <xf numFmtId="0" fontId="14" fillId="4" borderId="8" xfId="5" applyFont="1" applyFill="1" applyBorder="1" applyAlignment="1">
      <alignment horizontal="center" vertical="center"/>
    </xf>
    <xf numFmtId="0" fontId="14" fillId="4" borderId="20" xfId="5" applyFont="1" applyFill="1" applyBorder="1" applyAlignment="1">
      <alignment horizontal="center" vertical="center"/>
    </xf>
    <xf numFmtId="0" fontId="39" fillId="4" borderId="34" xfId="5" applyFont="1" applyFill="1" applyBorder="1" applyAlignment="1">
      <alignment horizontal="left" vertical="center" wrapText="1"/>
    </xf>
    <xf numFmtId="0" fontId="39" fillId="4" borderId="47" xfId="5" applyFont="1" applyFill="1" applyBorder="1" applyAlignment="1">
      <alignment horizontal="left" vertical="center" wrapText="1"/>
    </xf>
    <xf numFmtId="0" fontId="13" fillId="4" borderId="34" xfId="5" applyFont="1" applyFill="1" applyBorder="1" applyAlignment="1">
      <alignment horizontal="left" vertical="center" wrapText="1"/>
    </xf>
    <xf numFmtId="0" fontId="13" fillId="4" borderId="47" xfId="5" applyFont="1" applyFill="1" applyBorder="1" applyAlignment="1">
      <alignment horizontal="left" vertical="center" wrapText="1"/>
    </xf>
    <xf numFmtId="0" fontId="4" fillId="0" borderId="19" xfId="5" applyFont="1" applyBorder="1" applyAlignment="1">
      <alignment horizontal="center" vertical="center"/>
    </xf>
    <xf numFmtId="0" fontId="4" fillId="0" borderId="8" xfId="5" applyFont="1" applyBorder="1" applyAlignment="1">
      <alignment horizontal="center" vertical="center"/>
    </xf>
    <xf numFmtId="0" fontId="13" fillId="4" borderId="19" xfId="5" applyFont="1" applyFill="1" applyBorder="1" applyAlignment="1">
      <alignment horizontal="center" vertical="center"/>
    </xf>
    <xf numFmtId="0" fontId="13" fillId="4" borderId="8" xfId="5" applyFont="1" applyFill="1" applyBorder="1" applyAlignment="1">
      <alignment horizontal="center" vertical="center"/>
    </xf>
    <xf numFmtId="0" fontId="13" fillId="4" borderId="20" xfId="5" applyFont="1" applyFill="1" applyBorder="1" applyAlignment="1">
      <alignment horizontal="center" vertical="center"/>
    </xf>
    <xf numFmtId="0" fontId="5" fillId="8" borderId="58" xfId="4" applyFont="1" applyFill="1" applyBorder="1" applyAlignment="1">
      <alignment horizontal="left" vertical="center" wrapText="1"/>
    </xf>
    <xf numFmtId="0" fontId="5" fillId="8" borderId="35" xfId="4" applyFont="1" applyFill="1" applyBorder="1" applyAlignment="1">
      <alignment horizontal="left" vertical="center" wrapText="1"/>
    </xf>
    <xf numFmtId="0" fontId="4" fillId="0" borderId="28" xfId="5" applyFont="1" applyBorder="1" applyAlignment="1">
      <alignment horizontal="center" vertical="center"/>
    </xf>
    <xf numFmtId="0" fontId="4" fillId="0" borderId="35" xfId="5" applyFont="1" applyBorder="1" applyAlignment="1">
      <alignment horizontal="center" vertical="center"/>
    </xf>
    <xf numFmtId="0" fontId="4" fillId="4" borderId="28" xfId="5" applyFont="1" applyFill="1" applyBorder="1" applyAlignment="1">
      <alignment horizontal="center" vertical="center"/>
    </xf>
    <xf numFmtId="0" fontId="4" fillId="4" borderId="35" xfId="5" applyFont="1" applyFill="1" applyBorder="1" applyAlignment="1">
      <alignment horizontal="center" vertical="center"/>
    </xf>
    <xf numFmtId="0" fontId="4" fillId="4" borderId="36" xfId="5" applyFont="1" applyFill="1" applyBorder="1" applyAlignment="1">
      <alignment horizontal="center" vertical="center"/>
    </xf>
    <xf numFmtId="0" fontId="13" fillId="4" borderId="1" xfId="5" applyFont="1" applyFill="1" applyBorder="1" applyAlignment="1">
      <alignment horizontal="left" vertical="center"/>
    </xf>
    <xf numFmtId="0" fontId="18" fillId="28" borderId="1" xfId="0" applyFont="1" applyFill="1" applyBorder="1" applyAlignment="1">
      <alignment horizontal="center" vertical="center" wrapText="1"/>
    </xf>
    <xf numFmtId="0" fontId="18" fillId="28" borderId="6" xfId="0" applyFont="1" applyFill="1" applyBorder="1" applyAlignment="1">
      <alignment horizontal="center" vertical="center" wrapText="1"/>
    </xf>
    <xf numFmtId="0" fontId="18" fillId="28" borderId="2" xfId="0" applyFont="1" applyFill="1" applyBorder="1" applyAlignment="1">
      <alignment horizontal="center" vertical="center" wrapText="1"/>
    </xf>
    <xf numFmtId="0" fontId="15" fillId="0" borderId="0" xfId="0" applyFont="1" applyBorder="1" applyAlignment="1">
      <alignment horizontal="left" vertical="center" wrapText="1"/>
    </xf>
    <xf numFmtId="0" fontId="17" fillId="29" borderId="14" xfId="0" applyFont="1" applyFill="1" applyBorder="1" applyAlignment="1">
      <alignment horizontal="center" vertical="center" wrapText="1"/>
    </xf>
    <xf numFmtId="0" fontId="17" fillId="29" borderId="27" xfId="0" applyFont="1" applyFill="1" applyBorder="1" applyAlignment="1">
      <alignment horizontal="center" vertical="center" wrapText="1"/>
    </xf>
    <xf numFmtId="0" fontId="17" fillId="29" borderId="1" xfId="0" applyFont="1" applyFill="1" applyBorder="1" applyAlignment="1">
      <alignment horizontal="center" vertical="center" wrapText="1"/>
    </xf>
    <xf numFmtId="0" fontId="17" fillId="29" borderId="2" xfId="0" applyFont="1" applyFill="1" applyBorder="1" applyAlignment="1">
      <alignment horizontal="center" vertical="center" wrapText="1"/>
    </xf>
    <xf numFmtId="0" fontId="19" fillId="0" borderId="1" xfId="0" applyFont="1" applyBorder="1" applyAlignment="1">
      <alignment horizontal="left" vertical="center" wrapText="1"/>
    </xf>
    <xf numFmtId="0" fontId="19" fillId="0" borderId="2" xfId="0" applyFont="1" applyBorder="1" applyAlignment="1">
      <alignment horizontal="left" vertical="center" wrapText="1"/>
    </xf>
    <xf numFmtId="0" fontId="17" fillId="9" borderId="1" xfId="0" applyFont="1" applyFill="1" applyBorder="1" applyAlignment="1">
      <alignment horizontal="left" vertical="center" wrapText="1"/>
    </xf>
    <xf numFmtId="0" fontId="17" fillId="9" borderId="2" xfId="0" applyFont="1" applyFill="1" applyBorder="1" applyAlignment="1">
      <alignment horizontal="left" vertical="center" wrapText="1"/>
    </xf>
    <xf numFmtId="0" fontId="28" fillId="15" borderId="41" xfId="9" applyFont="1" applyFill="1" applyBorder="1" applyAlignment="1">
      <alignment horizontal="center" vertical="center" wrapText="1"/>
    </xf>
    <xf numFmtId="0" fontId="28" fillId="15" borderId="44" xfId="9" applyFont="1" applyFill="1" applyBorder="1" applyAlignment="1">
      <alignment horizontal="center" vertical="center" wrapText="1"/>
    </xf>
    <xf numFmtId="0" fontId="10" fillId="15" borderId="40" xfId="9" applyFont="1" applyFill="1" applyBorder="1" applyAlignment="1">
      <alignment horizontal="center" vertical="center" wrapText="1"/>
    </xf>
    <xf numFmtId="0" fontId="10" fillId="15" borderId="43" xfId="9" applyFont="1" applyFill="1" applyBorder="1" applyAlignment="1">
      <alignment horizontal="center" vertical="center" wrapText="1"/>
    </xf>
    <xf numFmtId="0" fontId="10" fillId="15" borderId="45" xfId="9" applyFont="1" applyFill="1" applyBorder="1" applyAlignment="1">
      <alignment horizontal="center" vertical="center" wrapText="1"/>
    </xf>
    <xf numFmtId="0" fontId="10" fillId="4" borderId="41" xfId="9" applyFont="1" applyFill="1" applyBorder="1" applyAlignment="1">
      <alignment horizontal="center" vertical="center" wrapText="1"/>
    </xf>
    <xf numFmtId="0" fontId="10" fillId="4" borderId="44" xfId="9" applyFont="1" applyFill="1" applyBorder="1" applyAlignment="1">
      <alignment horizontal="center" vertical="center" wrapText="1"/>
    </xf>
    <xf numFmtId="0" fontId="10" fillId="4" borderId="46" xfId="9" applyFont="1" applyFill="1" applyBorder="1" applyAlignment="1">
      <alignment horizontal="center" vertical="center" wrapText="1"/>
    </xf>
    <xf numFmtId="0" fontId="10" fillId="15" borderId="41" xfId="9" applyFont="1" applyFill="1" applyBorder="1" applyAlignment="1">
      <alignment horizontal="center" vertical="center" wrapText="1"/>
    </xf>
    <xf numFmtId="0" fontId="10" fillId="15" borderId="44" xfId="9" applyFont="1" applyFill="1" applyBorder="1" applyAlignment="1">
      <alignment horizontal="center" vertical="center" wrapText="1"/>
    </xf>
    <xf numFmtId="0" fontId="10" fillId="15" borderId="46" xfId="9" applyFont="1" applyFill="1" applyBorder="1" applyAlignment="1">
      <alignment horizontal="center" vertical="center" wrapText="1"/>
    </xf>
    <xf numFmtId="0" fontId="11" fillId="4" borderId="17" xfId="9" applyFont="1" applyFill="1" applyBorder="1" applyAlignment="1">
      <alignment horizontal="center" vertical="center" wrapText="1"/>
    </xf>
    <xf numFmtId="0" fontId="11" fillId="4" borderId="49" xfId="9" applyFont="1" applyFill="1" applyBorder="1" applyAlignment="1">
      <alignment horizontal="center" vertical="center" wrapText="1"/>
    </xf>
    <xf numFmtId="0" fontId="11" fillId="4" borderId="30" xfId="9" applyFont="1" applyFill="1" applyBorder="1" applyAlignment="1">
      <alignment horizontal="center" vertical="center" wrapText="1"/>
    </xf>
    <xf numFmtId="0" fontId="11" fillId="19" borderId="49" xfId="9" applyFont="1" applyFill="1" applyBorder="1" applyAlignment="1">
      <alignment horizontal="center" vertical="center" wrapText="1"/>
    </xf>
    <xf numFmtId="0" fontId="11" fillId="19" borderId="30" xfId="9" applyFont="1" applyFill="1" applyBorder="1" applyAlignment="1">
      <alignment horizontal="center" vertical="center" wrapText="1"/>
    </xf>
    <xf numFmtId="0" fontId="11" fillId="15" borderId="40" xfId="9" applyFont="1" applyFill="1" applyBorder="1" applyAlignment="1">
      <alignment horizontal="center" vertical="center" wrapText="1"/>
    </xf>
    <xf numFmtId="0" fontId="11" fillId="15" borderId="43" xfId="9" applyFont="1" applyFill="1" applyBorder="1" applyAlignment="1">
      <alignment horizontal="center" vertical="center" wrapText="1"/>
    </xf>
    <xf numFmtId="0" fontId="11" fillId="15" borderId="45" xfId="9" applyFont="1" applyFill="1" applyBorder="1" applyAlignment="1">
      <alignment horizontal="center" vertical="center" wrapText="1"/>
    </xf>
    <xf numFmtId="0" fontId="10" fillId="4" borderId="10" xfId="9" applyFont="1" applyFill="1" applyBorder="1" applyAlignment="1">
      <alignment horizontal="center" vertical="center" wrapText="1"/>
    </xf>
    <xf numFmtId="0" fontId="10" fillId="4" borderId="3" xfId="9" applyFont="1" applyFill="1" applyBorder="1" applyAlignment="1">
      <alignment horizontal="center" vertical="center" wrapText="1"/>
    </xf>
    <xf numFmtId="0" fontId="10" fillId="4" borderId="24" xfId="9" applyFont="1" applyFill="1" applyBorder="1" applyAlignment="1">
      <alignment horizontal="center" vertical="center" wrapText="1"/>
    </xf>
    <xf numFmtId="0" fontId="10" fillId="15" borderId="10" xfId="9" applyFont="1" applyFill="1" applyBorder="1" applyAlignment="1">
      <alignment horizontal="center" vertical="center" wrapText="1"/>
    </xf>
    <xf numFmtId="0" fontId="10" fillId="15" borderId="3" xfId="9" applyFont="1" applyFill="1" applyBorder="1" applyAlignment="1">
      <alignment horizontal="center" vertical="center" wrapText="1"/>
    </xf>
    <xf numFmtId="0" fontId="10" fillId="15" borderId="24" xfId="9" applyFont="1" applyFill="1" applyBorder="1" applyAlignment="1">
      <alignment horizontal="center" vertical="center" wrapText="1"/>
    </xf>
    <xf numFmtId="0" fontId="10" fillId="15" borderId="10" xfId="9" applyFont="1" applyFill="1" applyBorder="1" applyAlignment="1">
      <alignment horizontal="left" vertical="center" wrapText="1"/>
    </xf>
    <xf numFmtId="0" fontId="10" fillId="15" borderId="3" xfId="9" applyFont="1" applyFill="1" applyBorder="1" applyAlignment="1">
      <alignment horizontal="left" vertical="center" wrapText="1"/>
    </xf>
    <xf numFmtId="0" fontId="10" fillId="15" borderId="24" xfId="9" applyFont="1" applyFill="1" applyBorder="1" applyAlignment="1">
      <alignment horizontal="left" vertical="center" wrapText="1"/>
    </xf>
    <xf numFmtId="0" fontId="10" fillId="15" borderId="4" xfId="9" applyFont="1" applyFill="1" applyBorder="1" applyAlignment="1">
      <alignment horizontal="center" vertical="center" wrapText="1"/>
    </xf>
    <xf numFmtId="0" fontId="10" fillId="15" borderId="31" xfId="9" applyFont="1" applyFill="1" applyBorder="1" applyAlignment="1">
      <alignment horizontal="center" vertical="center" wrapText="1"/>
    </xf>
    <xf numFmtId="0" fontId="10" fillId="15" borderId="12" xfId="9" applyFont="1" applyFill="1" applyBorder="1" applyAlignment="1">
      <alignment horizontal="center" vertical="center" wrapText="1"/>
    </xf>
    <xf numFmtId="0" fontId="10" fillId="4" borderId="40" xfId="9" applyFont="1" applyFill="1" applyBorder="1" applyAlignment="1">
      <alignment horizontal="left" vertical="center" wrapText="1"/>
    </xf>
    <xf numFmtId="0" fontId="10" fillId="4" borderId="43" xfId="9" applyFont="1" applyFill="1" applyBorder="1" applyAlignment="1">
      <alignment horizontal="left" vertical="center" wrapText="1"/>
    </xf>
    <xf numFmtId="0" fontId="10" fillId="4" borderId="45" xfId="9" applyFont="1" applyFill="1" applyBorder="1" applyAlignment="1">
      <alignment horizontal="left" vertical="center" wrapText="1"/>
    </xf>
    <xf numFmtId="0" fontId="28" fillId="15" borderId="46" xfId="9" applyFont="1" applyFill="1" applyBorder="1" applyAlignment="1">
      <alignment horizontal="center" vertical="center" wrapText="1"/>
    </xf>
    <xf numFmtId="0" fontId="10" fillId="4" borderId="40" xfId="9" applyFont="1" applyFill="1" applyBorder="1" applyAlignment="1">
      <alignment horizontal="center" vertical="center"/>
    </xf>
    <xf numFmtId="0" fontId="10" fillId="4" borderId="43" xfId="9" applyFont="1" applyFill="1" applyBorder="1" applyAlignment="1">
      <alignment horizontal="center" vertical="center"/>
    </xf>
    <xf numFmtId="0" fontId="10" fillId="4" borderId="45" xfId="9" applyFont="1" applyFill="1" applyBorder="1" applyAlignment="1">
      <alignment horizontal="center" vertical="center"/>
    </xf>
    <xf numFmtId="0" fontId="10" fillId="4" borderId="41" xfId="9" applyFont="1" applyFill="1" applyBorder="1" applyAlignment="1">
      <alignment horizontal="left" vertical="center" wrapText="1"/>
    </xf>
    <xf numFmtId="0" fontId="10" fillId="4" borderId="44" xfId="9" applyFont="1" applyFill="1" applyBorder="1" applyAlignment="1">
      <alignment horizontal="left" vertical="center" wrapText="1"/>
    </xf>
    <xf numFmtId="0" fontId="10" fillId="4" borderId="46" xfId="9" applyFont="1" applyFill="1" applyBorder="1" applyAlignment="1">
      <alignment horizontal="left" vertical="center" wrapText="1"/>
    </xf>
    <xf numFmtId="0" fontId="10" fillId="4" borderId="41" xfId="9" applyFont="1" applyFill="1" applyBorder="1" applyAlignment="1">
      <alignment horizontal="center" vertical="center"/>
    </xf>
    <xf numFmtId="0" fontId="10" fillId="4" borderId="44" xfId="9" applyFont="1" applyFill="1" applyBorder="1" applyAlignment="1">
      <alignment horizontal="center" vertical="center"/>
    </xf>
    <xf numFmtId="0" fontId="10" fillId="4" borderId="46" xfId="9" applyFont="1" applyFill="1" applyBorder="1" applyAlignment="1">
      <alignment horizontal="center" vertical="center"/>
    </xf>
    <xf numFmtId="164" fontId="10" fillId="15" borderId="41" xfId="10" applyNumberFormat="1" applyFont="1" applyFill="1" applyBorder="1" applyAlignment="1">
      <alignment horizontal="center" vertical="center" wrapText="1"/>
    </xf>
    <xf numFmtId="164" fontId="10" fillId="15" borderId="44" xfId="10" applyNumberFormat="1" applyFont="1" applyFill="1" applyBorder="1" applyAlignment="1">
      <alignment horizontal="center" vertical="center" wrapText="1"/>
    </xf>
    <xf numFmtId="164" fontId="10" fillId="15" borderId="46" xfId="10" applyNumberFormat="1" applyFont="1" applyFill="1" applyBorder="1" applyAlignment="1">
      <alignment horizontal="center" vertical="center" wrapText="1"/>
    </xf>
    <xf numFmtId="164" fontId="10" fillId="11" borderId="61" xfId="10" applyNumberFormat="1" applyFont="1" applyFill="1" applyBorder="1" applyAlignment="1">
      <alignment horizontal="center" vertical="center" wrapText="1"/>
    </xf>
    <xf numFmtId="164" fontId="10" fillId="11" borderId="49" xfId="10" applyNumberFormat="1" applyFont="1" applyFill="1" applyBorder="1" applyAlignment="1">
      <alignment horizontal="center" vertical="center" wrapText="1"/>
    </xf>
    <xf numFmtId="164" fontId="10" fillId="11" borderId="62" xfId="10" applyNumberFormat="1" applyFont="1" applyFill="1" applyBorder="1" applyAlignment="1">
      <alignment horizontal="center" vertical="center" wrapText="1"/>
    </xf>
    <xf numFmtId="0" fontId="28" fillId="30" borderId="0" xfId="9" applyFont="1" applyFill="1" applyAlignment="1">
      <alignment horizontal="left" vertical="center" wrapText="1"/>
    </xf>
    <xf numFmtId="0" fontId="11" fillId="20" borderId="15" xfId="9" applyFont="1" applyFill="1" applyBorder="1" applyAlignment="1">
      <alignment horizontal="center" vertical="center" wrapText="1"/>
    </xf>
    <xf numFmtId="0" fontId="11" fillId="20" borderId="42" xfId="9" applyFont="1" applyFill="1" applyBorder="1" applyAlignment="1">
      <alignment horizontal="center" vertical="center" wrapText="1"/>
    </xf>
    <xf numFmtId="0" fontId="11" fillId="20" borderId="28" xfId="9" applyFont="1" applyFill="1" applyBorder="1" applyAlignment="1">
      <alignment horizontal="center" vertical="center" wrapText="1"/>
    </xf>
    <xf numFmtId="0" fontId="24" fillId="4" borderId="41" xfId="9" applyFont="1" applyFill="1" applyBorder="1" applyAlignment="1">
      <alignment horizontal="center" vertical="center"/>
    </xf>
    <xf numFmtId="0" fontId="24" fillId="4" borderId="44" xfId="9" applyFont="1" applyFill="1" applyBorder="1" applyAlignment="1">
      <alignment horizontal="center" vertical="center"/>
    </xf>
    <xf numFmtId="0" fontId="11" fillId="4" borderId="15" xfId="9" applyFont="1" applyFill="1" applyBorder="1" applyAlignment="1">
      <alignment horizontal="center" vertical="center" wrapText="1"/>
    </xf>
    <xf numFmtId="0" fontId="11" fillId="4" borderId="42" xfId="9" applyFont="1" applyFill="1" applyBorder="1" applyAlignment="1">
      <alignment horizontal="center" vertical="center" wrapText="1"/>
    </xf>
    <xf numFmtId="0" fontId="11" fillId="4" borderId="28" xfId="9" applyFont="1" applyFill="1" applyBorder="1" applyAlignment="1">
      <alignment horizontal="center" vertical="center" wrapText="1"/>
    </xf>
    <xf numFmtId="0" fontId="11" fillId="4" borderId="40" xfId="9" applyFont="1" applyFill="1" applyBorder="1" applyAlignment="1">
      <alignment horizontal="center" vertical="center" wrapText="1"/>
    </xf>
    <xf numFmtId="0" fontId="11" fillId="4" borderId="43" xfId="9" applyFont="1" applyFill="1" applyBorder="1" applyAlignment="1">
      <alignment horizontal="center" vertical="center" wrapText="1"/>
    </xf>
    <xf numFmtId="0" fontId="11" fillId="4" borderId="45" xfId="9" applyFont="1" applyFill="1" applyBorder="1" applyAlignment="1">
      <alignment horizontal="center" vertical="center" wrapText="1"/>
    </xf>
    <xf numFmtId="0" fontId="28" fillId="4" borderId="41" xfId="9" applyFont="1" applyFill="1" applyBorder="1" applyAlignment="1">
      <alignment horizontal="center" vertical="center" wrapText="1"/>
    </xf>
    <xf numFmtId="0" fontId="28" fillId="4" borderId="44" xfId="9" applyFont="1" applyFill="1" applyBorder="1" applyAlignment="1">
      <alignment horizontal="center" vertical="center" wrapText="1"/>
    </xf>
    <xf numFmtId="0" fontId="28" fillId="4" borderId="46" xfId="9" applyFont="1" applyFill="1" applyBorder="1" applyAlignment="1">
      <alignment horizontal="center" vertical="center" wrapText="1"/>
    </xf>
    <xf numFmtId="0" fontId="24" fillId="4" borderId="46" xfId="9" applyFont="1" applyFill="1" applyBorder="1" applyAlignment="1">
      <alignment horizontal="center" vertical="center"/>
    </xf>
    <xf numFmtId="0" fontId="11" fillId="19" borderId="15" xfId="9" applyFont="1" applyFill="1" applyBorder="1" applyAlignment="1">
      <alignment horizontal="center" vertical="center" wrapText="1"/>
    </xf>
    <xf numFmtId="0" fontId="11" fillId="19" borderId="42" xfId="9" applyFont="1" applyFill="1" applyBorder="1" applyAlignment="1">
      <alignment horizontal="center" vertical="center" wrapText="1"/>
    </xf>
    <xf numFmtId="0" fontId="11" fillId="19" borderId="28" xfId="9" applyFont="1" applyFill="1" applyBorder="1" applyAlignment="1">
      <alignment horizontal="center" vertical="center" wrapText="1"/>
    </xf>
    <xf numFmtId="0" fontId="11" fillId="4" borderId="18" xfId="9" applyFont="1" applyFill="1" applyBorder="1" applyAlignment="1">
      <alignment horizontal="center" vertical="center" wrapText="1"/>
    </xf>
    <xf numFmtId="0" fontId="11" fillId="4" borderId="21" xfId="9" applyFont="1" applyFill="1" applyBorder="1" applyAlignment="1">
      <alignment horizontal="center" vertical="center" wrapText="1"/>
    </xf>
    <xf numFmtId="0" fontId="11" fillId="4" borderId="23" xfId="9" applyFont="1" applyFill="1" applyBorder="1" applyAlignment="1">
      <alignment horizontal="center" vertical="center" wrapText="1"/>
    </xf>
    <xf numFmtId="0" fontId="10" fillId="4" borderId="52" xfId="9" applyFont="1" applyFill="1" applyBorder="1" applyAlignment="1">
      <alignment horizontal="center" vertical="center" wrapText="1"/>
    </xf>
    <xf numFmtId="0" fontId="10" fillId="4" borderId="53" xfId="9" applyFont="1" applyFill="1" applyBorder="1" applyAlignment="1">
      <alignment horizontal="center" vertical="center" wrapText="1"/>
    </xf>
    <xf numFmtId="0" fontId="10" fillId="4" borderId="54" xfId="9" applyFont="1" applyFill="1" applyBorder="1" applyAlignment="1">
      <alignment horizontal="center" vertical="center" wrapText="1"/>
    </xf>
    <xf numFmtId="0" fontId="11" fillId="19" borderId="17" xfId="9" applyFont="1" applyFill="1" applyBorder="1" applyAlignment="1">
      <alignment horizontal="center" vertical="center" wrapText="1"/>
    </xf>
    <xf numFmtId="0" fontId="11" fillId="4" borderId="40" xfId="9" applyFont="1" applyFill="1" applyBorder="1" applyAlignment="1">
      <alignment horizontal="center" vertical="center"/>
    </xf>
    <xf numFmtId="0" fontId="11" fillId="4" borderId="43" xfId="9" applyFont="1" applyFill="1" applyBorder="1" applyAlignment="1">
      <alignment horizontal="center" vertical="center"/>
    </xf>
    <xf numFmtId="0" fontId="11" fillId="4" borderId="45" xfId="9" applyFont="1" applyFill="1" applyBorder="1" applyAlignment="1">
      <alignment horizontal="center" vertical="center"/>
    </xf>
    <xf numFmtId="0" fontId="28" fillId="15" borderId="27" xfId="9" applyFont="1" applyFill="1" applyBorder="1" applyAlignment="1">
      <alignment horizontal="center" vertical="center" wrapText="1"/>
    </xf>
    <xf numFmtId="164" fontId="29" fillId="15" borderId="41" xfId="10" applyNumberFormat="1" applyFont="1" applyFill="1" applyBorder="1" applyAlignment="1">
      <alignment horizontal="center" vertical="center" wrapText="1"/>
    </xf>
    <xf numFmtId="164" fontId="29" fillId="15" borderId="44" xfId="10" applyNumberFormat="1" applyFont="1" applyFill="1" applyBorder="1" applyAlignment="1">
      <alignment horizontal="center" vertical="center" wrapText="1"/>
    </xf>
    <xf numFmtId="164" fontId="29" fillId="15" borderId="27" xfId="10" applyNumberFormat="1" applyFont="1" applyFill="1" applyBorder="1" applyAlignment="1">
      <alignment horizontal="center" vertical="center" wrapText="1"/>
    </xf>
    <xf numFmtId="164" fontId="27" fillId="15" borderId="41" xfId="10" applyNumberFormat="1" applyFont="1" applyFill="1" applyBorder="1" applyAlignment="1">
      <alignment horizontal="center" vertical="center" wrapText="1"/>
    </xf>
    <xf numFmtId="164" fontId="27" fillId="15" borderId="44" xfId="10" applyNumberFormat="1" applyFont="1" applyFill="1" applyBorder="1" applyAlignment="1">
      <alignment horizontal="center" vertical="center" wrapText="1"/>
    </xf>
    <xf numFmtId="164" fontId="27" fillId="15" borderId="27" xfId="10" applyNumberFormat="1" applyFont="1" applyFill="1" applyBorder="1" applyAlignment="1">
      <alignment horizontal="center" vertical="center" wrapText="1"/>
    </xf>
    <xf numFmtId="0" fontId="11" fillId="20" borderId="1" xfId="9" applyFont="1" applyFill="1" applyBorder="1" applyAlignment="1">
      <alignment horizontal="center" vertical="center" wrapText="1"/>
    </xf>
    <xf numFmtId="0" fontId="11" fillId="4" borderId="44" xfId="9" applyFont="1" applyFill="1" applyBorder="1" applyAlignment="1">
      <alignment horizontal="center" vertical="center" wrapText="1"/>
    </xf>
    <xf numFmtId="0" fontId="28" fillId="4" borderId="41" xfId="9" applyFont="1" applyFill="1" applyBorder="1" applyAlignment="1">
      <alignment horizontal="center" vertical="center"/>
    </xf>
    <xf numFmtId="0" fontId="28" fillId="4" borderId="44" xfId="9" applyFont="1" applyFill="1" applyBorder="1" applyAlignment="1">
      <alignment horizontal="center" vertical="center"/>
    </xf>
    <xf numFmtId="0" fontId="28" fillId="4" borderId="46" xfId="9" applyFont="1" applyFill="1" applyBorder="1" applyAlignment="1">
      <alignment horizontal="center" vertical="center"/>
    </xf>
    <xf numFmtId="0" fontId="27" fillId="4" borderId="40" xfId="9" applyFont="1" applyFill="1" applyBorder="1" applyAlignment="1">
      <alignment horizontal="center" vertical="center"/>
    </xf>
    <xf numFmtId="0" fontId="27" fillId="4" borderId="43" xfId="9" applyFont="1" applyFill="1" applyBorder="1" applyAlignment="1">
      <alignment horizontal="center" vertical="center"/>
    </xf>
    <xf numFmtId="0" fontId="27" fillId="4" borderId="45" xfId="9" applyFont="1" applyFill="1" applyBorder="1" applyAlignment="1">
      <alignment horizontal="center" vertical="center"/>
    </xf>
    <xf numFmtId="0" fontId="11" fillId="19" borderId="1" xfId="9" applyFont="1" applyFill="1" applyBorder="1" applyAlignment="1">
      <alignment horizontal="center" vertical="center" wrapText="1"/>
    </xf>
    <xf numFmtId="0" fontId="27" fillId="15" borderId="40" xfId="9" applyFont="1" applyFill="1" applyBorder="1" applyAlignment="1">
      <alignment horizontal="center" vertical="center" wrapText="1"/>
    </xf>
    <xf numFmtId="0" fontId="27" fillId="15" borderId="43" xfId="9" applyFont="1" applyFill="1" applyBorder="1" applyAlignment="1">
      <alignment horizontal="center" vertical="center" wrapText="1"/>
    </xf>
    <xf numFmtId="0" fontId="27" fillId="15" borderId="45" xfId="9" applyFont="1" applyFill="1" applyBorder="1" applyAlignment="1">
      <alignment horizontal="center" vertical="center" wrapText="1"/>
    </xf>
    <xf numFmtId="0" fontId="11" fillId="20" borderId="17" xfId="9" applyFont="1" applyFill="1" applyBorder="1" applyAlignment="1">
      <alignment horizontal="center" vertical="center" wrapText="1"/>
    </xf>
    <xf numFmtId="0" fontId="11" fillId="20" borderId="30" xfId="9" applyFont="1" applyFill="1" applyBorder="1" applyAlignment="1">
      <alignment horizontal="center" vertical="center" wrapText="1"/>
    </xf>
    <xf numFmtId="0" fontId="10" fillId="30" borderId="0" xfId="9" applyFont="1" applyFill="1" applyAlignment="1">
      <alignment horizontal="left" vertical="center" wrapText="1"/>
    </xf>
    <xf numFmtId="0" fontId="36" fillId="0" borderId="4" xfId="12" applyFont="1" applyBorder="1" applyAlignment="1">
      <alignment horizontal="center" vertical="center" wrapText="1"/>
    </xf>
    <xf numFmtId="0" fontId="37" fillId="0" borderId="31" xfId="12" applyFont="1" applyBorder="1" applyAlignment="1">
      <alignment horizontal="center" vertical="center" wrapText="1"/>
    </xf>
    <xf numFmtId="0" fontId="37" fillId="0" borderId="12" xfId="12" applyFont="1" applyBorder="1" applyAlignment="1">
      <alignment horizontal="center" vertical="center" wrapText="1"/>
    </xf>
    <xf numFmtId="0" fontId="37" fillId="0" borderId="56" xfId="12" applyFont="1" applyBorder="1" applyAlignment="1">
      <alignment horizontal="left" vertical="center" wrapText="1"/>
    </xf>
    <xf numFmtId="0" fontId="37" fillId="0" borderId="0" xfId="12" applyFont="1" applyBorder="1" applyAlignment="1">
      <alignment horizontal="left" vertical="center" wrapText="1"/>
    </xf>
    <xf numFmtId="0" fontId="37" fillId="0" borderId="63" xfId="12" applyFont="1" applyBorder="1" applyAlignment="1">
      <alignment horizontal="left" vertical="center" wrapText="1"/>
    </xf>
    <xf numFmtId="0" fontId="37" fillId="0" borderId="37" xfId="12" applyFont="1" applyBorder="1" applyAlignment="1">
      <alignment horizontal="left" vertical="center" wrapText="1"/>
    </xf>
    <xf numFmtId="0" fontId="36" fillId="0" borderId="12" xfId="12" applyFont="1" applyBorder="1" applyAlignment="1">
      <alignment horizontal="center" vertical="center" wrapText="1"/>
    </xf>
    <xf numFmtId="0" fontId="43" fillId="0" borderId="4" xfId="12" applyFont="1" applyBorder="1" applyAlignment="1">
      <alignment horizontal="center" vertical="center" wrapText="1"/>
    </xf>
    <xf numFmtId="0" fontId="42" fillId="0" borderId="31" xfId="12" applyFont="1" applyBorder="1" applyAlignment="1">
      <alignment horizontal="center" vertical="center" wrapText="1"/>
    </xf>
    <xf numFmtId="0" fontId="42" fillId="0" borderId="12" xfId="12" applyFont="1" applyBorder="1" applyAlignment="1">
      <alignment horizontal="center" vertical="center" wrapText="1"/>
    </xf>
    <xf numFmtId="0" fontId="37" fillId="0" borderId="0" xfId="12" applyFont="1" applyAlignment="1">
      <alignment horizontal="left" vertical="center" wrapText="1"/>
    </xf>
  </cellXfs>
  <cellStyles count="13">
    <cellStyle name="Comma" xfId="1" builtinId="3"/>
    <cellStyle name="Comma 2 2" xfId="7" xr:uid="{EEA83688-1B77-4C33-BFC5-380310D36DD6}"/>
    <cellStyle name="Comma 3" xfId="10" xr:uid="{8A57715A-2AD2-41D9-BF5C-D249472E0B62}"/>
    <cellStyle name="Comma 4 2" xfId="8" xr:uid="{0231A871-4FEC-4EC5-8CB5-516A8522616D}"/>
    <cellStyle name="Currency" xfId="2" builtinId="4"/>
    <cellStyle name="Normal" xfId="0" builtinId="0"/>
    <cellStyle name="Normal 10" xfId="9" xr:uid="{53E40B3A-09D4-425E-A100-427DDF1F2E6A}"/>
    <cellStyle name="Normal 2" xfId="12" xr:uid="{0A16574E-B67C-4E10-B376-F7BB5F17CBBF}"/>
    <cellStyle name="Normal 2 2" xfId="4" xr:uid="{FF219946-7F08-4881-ACB4-B3C008CC7C1F}"/>
    <cellStyle name="Normal 3 4 2" xfId="5" xr:uid="{4B95E674-CDED-4AB5-9EDB-6C5133506E5A}"/>
    <cellStyle name="Percent" xfId="3" builtinId="5"/>
    <cellStyle name="Percent 3 4 2" xfId="6" xr:uid="{7828432A-7C39-4269-A998-10254473E10E}"/>
    <cellStyle name="Percent 4" xfId="11" xr:uid="{DD26C859-DA74-4EA2-A2A7-E7663F689CC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3B2F43-A60F-499E-AC41-31B2A0B61A33}">
  <dimension ref="B2:AB364"/>
  <sheetViews>
    <sheetView showGridLines="0" topLeftCell="A7" zoomScale="70" zoomScaleNormal="70" workbookViewId="0">
      <pane xSplit="3" topLeftCell="R1" activePane="topRight" state="frozen"/>
      <selection pane="topRight" activeCell="AA29" sqref="AA29"/>
    </sheetView>
  </sheetViews>
  <sheetFormatPr defaultColWidth="8.81640625" defaultRowHeight="14.5" x14ac:dyDescent="0.35"/>
  <cols>
    <col min="1" max="1" width="4.453125" style="1" customWidth="1"/>
    <col min="2" max="2" width="31.6328125" style="1" customWidth="1"/>
    <col min="3" max="3" width="37.7265625" style="1" customWidth="1"/>
    <col min="4" max="4" width="16.1796875" style="1" bestFit="1" customWidth="1"/>
    <col min="5" max="5" width="14.36328125" style="1" customWidth="1"/>
    <col min="6" max="6" width="15.26953125" style="1" customWidth="1"/>
    <col min="7" max="7" width="14.54296875" style="1" customWidth="1"/>
    <col min="8" max="8" width="15.6328125" style="1" customWidth="1"/>
    <col min="9" max="9" width="15.7265625" style="1" customWidth="1"/>
    <col min="10" max="10" width="14.26953125" style="1" customWidth="1"/>
    <col min="11" max="11" width="15.26953125" style="1" customWidth="1"/>
    <col min="12" max="12" width="17.81640625" style="1" customWidth="1"/>
    <col min="13" max="13" width="19.1796875" style="1" customWidth="1"/>
    <col min="14" max="14" width="17.1796875" style="1" customWidth="1"/>
    <col min="15" max="15" width="14.54296875" style="1" customWidth="1"/>
    <col min="16" max="16" width="15.54296875" style="1" customWidth="1"/>
    <col min="17" max="17" width="20.81640625" style="25" customWidth="1"/>
    <col min="18" max="18" width="16.08984375" style="25" bestFit="1" customWidth="1"/>
    <col min="19" max="19" width="15.08984375" style="25" bestFit="1" customWidth="1"/>
    <col min="20" max="20" width="16.08984375" style="25" bestFit="1" customWidth="1"/>
    <col min="21" max="21" width="13.36328125" style="25" customWidth="1"/>
    <col min="22" max="22" width="15.6328125" style="26" bestFit="1" customWidth="1"/>
    <col min="23" max="23" width="16.08984375" style="26" bestFit="1" customWidth="1"/>
    <col min="24" max="24" width="13.90625" style="26" customWidth="1"/>
    <col min="25" max="25" width="14.26953125" style="26" customWidth="1"/>
    <col min="26" max="26" width="13.6328125" style="26" customWidth="1"/>
    <col min="27" max="27" width="8.81640625" style="1"/>
    <col min="28" max="28" width="21.81640625" style="1" customWidth="1"/>
    <col min="29" max="16384" width="8.81640625" style="1"/>
  </cols>
  <sheetData>
    <row r="2" spans="2:15" ht="21" x14ac:dyDescent="0.35">
      <c r="B2" s="396" t="s">
        <v>0</v>
      </c>
      <c r="C2" s="397"/>
    </row>
    <row r="3" spans="2:15" ht="15" customHeight="1" x14ac:dyDescent="0.35">
      <c r="B3" s="2" t="s">
        <v>1</v>
      </c>
      <c r="C3" s="3" t="s">
        <v>2</v>
      </c>
      <c r="D3" s="4"/>
      <c r="I3" s="5"/>
    </row>
    <row r="4" spans="2:15" x14ac:dyDescent="0.35">
      <c r="B4" s="2" t="s">
        <v>3</v>
      </c>
      <c r="C4" s="3" t="s">
        <v>4</v>
      </c>
      <c r="D4" s="4"/>
    </row>
    <row r="5" spans="2:15" ht="72" customHeight="1" x14ac:dyDescent="0.35">
      <c r="B5" s="2" t="s">
        <v>5</v>
      </c>
      <c r="C5" s="6" t="s">
        <v>6</v>
      </c>
      <c r="D5" s="4"/>
      <c r="E5" s="7"/>
      <c r="G5" s="8"/>
      <c r="I5" s="9"/>
      <c r="K5" s="10"/>
    </row>
    <row r="6" spans="2:15" ht="21" x14ac:dyDescent="0.35">
      <c r="B6" s="11"/>
      <c r="C6" s="12"/>
      <c r="D6" s="4"/>
    </row>
    <row r="7" spans="2:15" ht="16.5" customHeight="1" x14ac:dyDescent="0.35">
      <c r="B7" s="396" t="s">
        <v>7</v>
      </c>
      <c r="C7" s="397"/>
      <c r="D7" s="13">
        <v>2017</v>
      </c>
      <c r="E7" s="13">
        <v>2018</v>
      </c>
      <c r="F7" s="13">
        <v>2019</v>
      </c>
      <c r="G7" s="13">
        <v>2020</v>
      </c>
      <c r="H7" s="14">
        <v>2021</v>
      </c>
      <c r="I7" s="14">
        <v>2022</v>
      </c>
    </row>
    <row r="8" spans="2:15" x14ac:dyDescent="0.35">
      <c r="B8" s="406" t="s">
        <v>8</v>
      </c>
      <c r="C8" s="407"/>
      <c r="D8" s="19">
        <v>507167007</v>
      </c>
      <c r="E8" s="19">
        <v>507625200</v>
      </c>
      <c r="F8" s="19">
        <v>508625200</v>
      </c>
      <c r="G8" s="19">
        <v>510522342.428828</v>
      </c>
      <c r="H8" s="19">
        <f>SUM(Q23,Q28,Q35,Q38)</f>
        <v>858013096.25543106</v>
      </c>
      <c r="I8" s="312">
        <f>SUM(V23,V28,V35,V38)</f>
        <v>975674645</v>
      </c>
      <c r="L8" s="8"/>
    </row>
    <row r="9" spans="2:15" x14ac:dyDescent="0.35">
      <c r="B9" s="406" t="s">
        <v>9</v>
      </c>
      <c r="C9" s="407"/>
      <c r="D9" s="276">
        <v>68.726032381676589</v>
      </c>
      <c r="E9" s="275">
        <v>0.63162716618481507</v>
      </c>
      <c r="F9" s="275">
        <v>0.63</v>
      </c>
      <c r="G9" s="275">
        <v>0.63</v>
      </c>
      <c r="H9" s="275">
        <v>0.78</v>
      </c>
      <c r="I9" s="275">
        <v>0.86</v>
      </c>
      <c r="J9" s="15"/>
    </row>
    <row r="10" spans="2:15" x14ac:dyDescent="0.35">
      <c r="B10" s="406" t="s">
        <v>10</v>
      </c>
      <c r="C10" s="407"/>
      <c r="D10" s="276">
        <v>26.512222538955498</v>
      </c>
      <c r="E10" s="275">
        <v>0.37175662673957083</v>
      </c>
      <c r="F10" s="275">
        <v>0.37</v>
      </c>
      <c r="G10" s="275">
        <v>0.37</v>
      </c>
      <c r="H10" s="275">
        <v>0.22</v>
      </c>
      <c r="I10" s="275">
        <v>0.14000000000000001</v>
      </c>
    </row>
    <row r="11" spans="2:15" ht="17.5" customHeight="1" x14ac:dyDescent="0.35"/>
    <row r="12" spans="2:15" ht="31" x14ac:dyDescent="0.35">
      <c r="B12" s="396" t="s">
        <v>11</v>
      </c>
      <c r="C12" s="397"/>
      <c r="D12" s="16" t="s">
        <v>12</v>
      </c>
      <c r="E12" s="16" t="s">
        <v>13</v>
      </c>
      <c r="F12" s="16" t="s">
        <v>14</v>
      </c>
      <c r="G12" s="16" t="s">
        <v>15</v>
      </c>
      <c r="H12" s="16" t="s">
        <v>16</v>
      </c>
      <c r="I12" s="16" t="s">
        <v>17</v>
      </c>
    </row>
    <row r="13" spans="2:15" x14ac:dyDescent="0.35">
      <c r="B13" s="408" t="s">
        <v>311</v>
      </c>
      <c r="C13" s="409"/>
      <c r="D13" s="17">
        <v>961388</v>
      </c>
      <c r="E13" s="17">
        <v>920821</v>
      </c>
      <c r="F13" s="17">
        <v>1017821</v>
      </c>
      <c r="G13" s="17">
        <f>SUM(G14:G17)</f>
        <v>1102791</v>
      </c>
      <c r="H13" s="18">
        <f>SUM(H14:H19)</f>
        <v>1799484</v>
      </c>
      <c r="I13" s="313">
        <f>SUM(I14:I19)</f>
        <v>2018144</v>
      </c>
    </row>
    <row r="14" spans="2:15" x14ac:dyDescent="0.35">
      <c r="B14" s="406" t="s">
        <v>18</v>
      </c>
      <c r="C14" s="407"/>
      <c r="D14" s="19">
        <v>837207</v>
      </c>
      <c r="E14" s="19">
        <v>795177</v>
      </c>
      <c r="F14" s="19">
        <v>795177</v>
      </c>
      <c r="G14" s="19">
        <v>825000</v>
      </c>
      <c r="H14" s="20">
        <v>1313620</v>
      </c>
      <c r="I14" s="312">
        <v>633846</v>
      </c>
      <c r="J14" s="5"/>
    </row>
    <row r="15" spans="2:15" x14ac:dyDescent="0.35">
      <c r="B15" s="406" t="s">
        <v>19</v>
      </c>
      <c r="C15" s="407"/>
      <c r="D15" s="19">
        <v>92679</v>
      </c>
      <c r="E15" s="19">
        <v>91644</v>
      </c>
      <c r="F15" s="19">
        <v>91644</v>
      </c>
      <c r="G15" s="19">
        <v>238091</v>
      </c>
      <c r="H15" s="20">
        <v>435304</v>
      </c>
      <c r="I15" s="312">
        <v>1320000</v>
      </c>
      <c r="M15" s="21"/>
      <c r="N15" s="21"/>
      <c r="O15" s="5"/>
    </row>
    <row r="16" spans="2:15" x14ac:dyDescent="0.35">
      <c r="B16" s="406" t="s">
        <v>20</v>
      </c>
      <c r="C16" s="407"/>
      <c r="D16" s="19">
        <v>28800</v>
      </c>
      <c r="E16" s="19">
        <v>28800</v>
      </c>
      <c r="F16" s="19">
        <v>14000</v>
      </c>
      <c r="G16" s="19">
        <v>27700</v>
      </c>
      <c r="H16" s="20">
        <v>27057</v>
      </c>
      <c r="I16" s="312">
        <v>29000</v>
      </c>
    </row>
    <row r="17" spans="2:28" x14ac:dyDescent="0.35">
      <c r="B17" s="406" t="s">
        <v>21</v>
      </c>
      <c r="C17" s="407"/>
      <c r="D17" s="19">
        <v>0</v>
      </c>
      <c r="E17" s="22" t="s">
        <v>22</v>
      </c>
      <c r="F17" s="22">
        <v>117000</v>
      </c>
      <c r="G17" s="22">
        <v>12000</v>
      </c>
      <c r="H17" s="23">
        <v>13494</v>
      </c>
      <c r="I17" s="312">
        <v>22602</v>
      </c>
      <c r="L17" s="21"/>
      <c r="M17" s="24"/>
    </row>
    <row r="18" spans="2:28" x14ac:dyDescent="0.35">
      <c r="B18" s="406" t="s">
        <v>23</v>
      </c>
      <c r="C18" s="407"/>
      <c r="D18" s="22"/>
      <c r="E18" s="22" t="s">
        <v>22</v>
      </c>
      <c r="F18" s="22" t="s">
        <v>22</v>
      </c>
      <c r="G18" s="22" t="s">
        <v>22</v>
      </c>
      <c r="H18" s="23">
        <v>10000</v>
      </c>
      <c r="I18" s="312">
        <v>12686</v>
      </c>
      <c r="L18" s="21"/>
      <c r="M18" s="24"/>
    </row>
    <row r="19" spans="2:28" x14ac:dyDescent="0.35">
      <c r="B19" s="406" t="s">
        <v>45</v>
      </c>
      <c r="C19" s="407"/>
      <c r="D19" s="19">
        <v>5</v>
      </c>
      <c r="E19" s="19">
        <v>5</v>
      </c>
      <c r="F19" s="19">
        <v>5</v>
      </c>
      <c r="G19" s="19">
        <v>9</v>
      </c>
      <c r="H19" s="20">
        <v>9</v>
      </c>
      <c r="I19" s="312">
        <v>10</v>
      </c>
      <c r="M19" s="10"/>
    </row>
    <row r="20" spans="2:28" ht="22" customHeight="1" thickBot="1" x14ac:dyDescent="0.4"/>
    <row r="21" spans="2:28" ht="26" customHeight="1" x14ac:dyDescent="0.35">
      <c r="B21" s="412" t="s">
        <v>24</v>
      </c>
      <c r="C21" s="413"/>
      <c r="D21" s="416">
        <v>2017</v>
      </c>
      <c r="E21" s="417"/>
      <c r="F21" s="418"/>
      <c r="G21" s="419">
        <v>2018</v>
      </c>
      <c r="H21" s="420"/>
      <c r="I21" s="421"/>
      <c r="J21" s="422">
        <v>2019</v>
      </c>
      <c r="K21" s="423"/>
      <c r="L21" s="424"/>
      <c r="M21" s="425">
        <v>2020</v>
      </c>
      <c r="N21" s="426"/>
      <c r="O21" s="427"/>
      <c r="P21" s="428" t="s">
        <v>312</v>
      </c>
      <c r="Q21" s="430">
        <v>2021</v>
      </c>
      <c r="R21" s="431"/>
      <c r="S21" s="432"/>
      <c r="T21" s="433" t="s">
        <v>25</v>
      </c>
      <c r="U21" s="435" t="s">
        <v>26</v>
      </c>
      <c r="V21" s="437">
        <v>2022</v>
      </c>
      <c r="W21" s="438"/>
      <c r="X21" s="439"/>
      <c r="Y21" s="440" t="s">
        <v>27</v>
      </c>
      <c r="Z21" s="410" t="s">
        <v>315</v>
      </c>
    </row>
    <row r="22" spans="2:28" s="25" customFormat="1" ht="33.5" customHeight="1" thickBot="1" x14ac:dyDescent="0.4">
      <c r="B22" s="414"/>
      <c r="C22" s="415"/>
      <c r="D22" s="277" t="s">
        <v>28</v>
      </c>
      <c r="E22" s="278" t="s">
        <v>9</v>
      </c>
      <c r="F22" s="279" t="s">
        <v>10</v>
      </c>
      <c r="G22" s="280" t="s">
        <v>29</v>
      </c>
      <c r="H22" s="281" t="s">
        <v>9</v>
      </c>
      <c r="I22" s="282" t="s">
        <v>10</v>
      </c>
      <c r="J22" s="283" t="s">
        <v>29</v>
      </c>
      <c r="K22" s="284" t="s">
        <v>9</v>
      </c>
      <c r="L22" s="285" t="s">
        <v>10</v>
      </c>
      <c r="M22" s="286" t="s">
        <v>29</v>
      </c>
      <c r="N22" s="287" t="s">
        <v>9</v>
      </c>
      <c r="O22" s="287" t="s">
        <v>10</v>
      </c>
      <c r="P22" s="429"/>
      <c r="Q22" s="288" t="s">
        <v>29</v>
      </c>
      <c r="R22" s="289" t="s">
        <v>30</v>
      </c>
      <c r="S22" s="289" t="s">
        <v>31</v>
      </c>
      <c r="T22" s="434"/>
      <c r="U22" s="436"/>
      <c r="V22" s="290" t="s">
        <v>32</v>
      </c>
      <c r="W22" s="291" t="s">
        <v>30</v>
      </c>
      <c r="X22" s="291" t="s">
        <v>31</v>
      </c>
      <c r="Y22" s="441"/>
      <c r="Z22" s="411"/>
    </row>
    <row r="23" spans="2:28" ht="44.15" customHeight="1" x14ac:dyDescent="0.35">
      <c r="B23" s="402" t="s">
        <v>33</v>
      </c>
      <c r="C23" s="403"/>
      <c r="D23" s="227">
        <f>D24+D25+D26+D27</f>
        <v>74990367</v>
      </c>
      <c r="E23" s="392"/>
      <c r="F23" s="393"/>
      <c r="G23" s="237">
        <f>G24+G25+G26+G27</f>
        <v>61577232</v>
      </c>
      <c r="H23" s="392"/>
      <c r="I23" s="393"/>
      <c r="J23" s="239">
        <f>SUM(J24:J27)</f>
        <v>69707232</v>
      </c>
      <c r="K23" s="392"/>
      <c r="L23" s="393"/>
      <c r="M23" s="239">
        <f>SUM(M24:M27)</f>
        <v>40500000</v>
      </c>
      <c r="N23" s="394"/>
      <c r="O23" s="395"/>
      <c r="P23" s="395"/>
      <c r="Q23" s="27">
        <f>SUM(Q24:Q27)</f>
        <v>73728905.345709041</v>
      </c>
      <c r="R23" s="394"/>
      <c r="S23" s="395"/>
      <c r="T23" s="395"/>
      <c r="U23" s="395"/>
      <c r="V23" s="27">
        <f>SUM(V24:V27)</f>
        <v>76573260</v>
      </c>
      <c r="W23" s="392"/>
      <c r="X23" s="442"/>
      <c r="Y23" s="442"/>
      <c r="Z23" s="393"/>
    </row>
    <row r="24" spans="2:28" ht="46" customHeight="1" x14ac:dyDescent="0.35">
      <c r="B24" s="404" t="s">
        <v>34</v>
      </c>
      <c r="C24" s="405"/>
      <c r="D24" s="228">
        <v>28240367</v>
      </c>
      <c r="E24" s="28">
        <v>0.78</v>
      </c>
      <c r="F24" s="229">
        <v>0.22</v>
      </c>
      <c r="G24" s="228">
        <v>21471232</v>
      </c>
      <c r="H24" s="28">
        <v>0.76</v>
      </c>
      <c r="I24" s="229">
        <v>0.32</v>
      </c>
      <c r="J24" s="240">
        <v>21471232</v>
      </c>
      <c r="K24" s="29">
        <v>0.76</v>
      </c>
      <c r="L24" s="241">
        <v>0.32</v>
      </c>
      <c r="M24" s="240">
        <v>9000000</v>
      </c>
      <c r="N24" s="29">
        <v>0.76</v>
      </c>
      <c r="O24" s="29">
        <v>0.32</v>
      </c>
      <c r="P24" s="247">
        <v>67229.2</v>
      </c>
      <c r="Q24" s="30">
        <v>15521917.624834521</v>
      </c>
      <c r="R24" s="31">
        <v>0.76</v>
      </c>
      <c r="S24" s="31">
        <v>0.24</v>
      </c>
      <c r="T24" s="31" t="s">
        <v>35</v>
      </c>
      <c r="U24" s="224">
        <v>125947</v>
      </c>
      <c r="V24" s="32">
        <v>38038560</v>
      </c>
      <c r="W24" s="31">
        <v>1</v>
      </c>
      <c r="X24" s="31">
        <v>0</v>
      </c>
      <c r="Y24" s="31" t="s">
        <v>35</v>
      </c>
      <c r="Z24" s="33">
        <v>158494</v>
      </c>
      <c r="AB24" s="10"/>
    </row>
    <row r="25" spans="2:28" ht="65.150000000000006" customHeight="1" x14ac:dyDescent="0.35">
      <c r="B25" s="404" t="s">
        <v>36</v>
      </c>
      <c r="C25" s="405"/>
      <c r="D25" s="228">
        <v>36800000</v>
      </c>
      <c r="E25" s="28">
        <v>0</v>
      </c>
      <c r="F25" s="229">
        <v>1</v>
      </c>
      <c r="G25" s="228">
        <v>32517000</v>
      </c>
      <c r="H25" s="28">
        <v>0</v>
      </c>
      <c r="I25" s="229">
        <v>1</v>
      </c>
      <c r="J25" s="240">
        <v>32517000</v>
      </c>
      <c r="K25" s="29">
        <v>0</v>
      </c>
      <c r="L25" s="241">
        <v>1</v>
      </c>
      <c r="M25" s="240">
        <v>22000000</v>
      </c>
      <c r="N25" s="29">
        <v>0</v>
      </c>
      <c r="O25" s="29">
        <v>1</v>
      </c>
      <c r="P25" s="247">
        <v>6360</v>
      </c>
      <c r="Q25" s="30">
        <v>42339622.641509436</v>
      </c>
      <c r="R25" s="31">
        <v>0</v>
      </c>
      <c r="S25" s="31">
        <v>1</v>
      </c>
      <c r="T25" s="31" t="s">
        <v>35</v>
      </c>
      <c r="U25" s="224">
        <v>12240</v>
      </c>
      <c r="V25" s="32">
        <v>38534700</v>
      </c>
      <c r="W25" s="31">
        <v>0</v>
      </c>
      <c r="X25" s="31">
        <v>1</v>
      </c>
      <c r="Y25" s="31" t="s">
        <v>35</v>
      </c>
      <c r="Z25" s="33">
        <v>38790</v>
      </c>
    </row>
    <row r="26" spans="2:28" ht="45" customHeight="1" x14ac:dyDescent="0.35">
      <c r="B26" s="398" t="s">
        <v>306</v>
      </c>
      <c r="C26" s="399"/>
      <c r="D26" s="230">
        <v>7450000</v>
      </c>
      <c r="E26" s="38">
        <v>0</v>
      </c>
      <c r="F26" s="231">
        <v>1</v>
      </c>
      <c r="G26" s="230">
        <v>6504000</v>
      </c>
      <c r="H26" s="38">
        <v>0</v>
      </c>
      <c r="I26" s="231">
        <v>1</v>
      </c>
      <c r="J26" s="242">
        <v>7589000</v>
      </c>
      <c r="K26" s="39">
        <v>0</v>
      </c>
      <c r="L26" s="243">
        <v>1</v>
      </c>
      <c r="M26" s="242">
        <v>8300000</v>
      </c>
      <c r="N26" s="39">
        <v>0</v>
      </c>
      <c r="O26" s="39">
        <v>1</v>
      </c>
      <c r="P26" s="248">
        <v>7875</v>
      </c>
      <c r="Q26" s="40">
        <v>15767365.07936508</v>
      </c>
      <c r="R26" s="41">
        <v>0</v>
      </c>
      <c r="S26" s="41">
        <v>1</v>
      </c>
      <c r="T26" s="41" t="s">
        <v>37</v>
      </c>
      <c r="U26" s="226">
        <v>14960</v>
      </c>
      <c r="V26" s="258" t="s">
        <v>22</v>
      </c>
      <c r="W26" s="259" t="s">
        <v>22</v>
      </c>
      <c r="X26" s="259" t="s">
        <v>22</v>
      </c>
      <c r="Y26" s="259" t="s">
        <v>22</v>
      </c>
      <c r="Z26" s="260" t="s">
        <v>22</v>
      </c>
    </row>
    <row r="27" spans="2:28" ht="42.5" customHeight="1" thickBot="1" x14ac:dyDescent="0.4">
      <c r="B27" s="400" t="s">
        <v>305</v>
      </c>
      <c r="C27" s="401"/>
      <c r="D27" s="232">
        <v>2500000</v>
      </c>
      <c r="E27" s="34">
        <v>0</v>
      </c>
      <c r="F27" s="233">
        <v>1</v>
      </c>
      <c r="G27" s="232">
        <v>1085000</v>
      </c>
      <c r="H27" s="34">
        <v>0</v>
      </c>
      <c r="I27" s="233">
        <v>1</v>
      </c>
      <c r="J27" s="244">
        <v>8130000</v>
      </c>
      <c r="K27" s="35">
        <v>0</v>
      </c>
      <c r="L27" s="245">
        <v>1</v>
      </c>
      <c r="M27" s="244">
        <v>1200000</v>
      </c>
      <c r="N27" s="35">
        <v>0</v>
      </c>
      <c r="O27" s="35">
        <v>1</v>
      </c>
      <c r="P27" s="249">
        <v>525</v>
      </c>
      <c r="Q27" s="36">
        <v>100000</v>
      </c>
      <c r="R27" s="37">
        <v>0</v>
      </c>
      <c r="S27" s="37">
        <v>1</v>
      </c>
      <c r="T27" s="37" t="s">
        <v>37</v>
      </c>
      <c r="U27" s="225">
        <v>7000</v>
      </c>
      <c r="V27" s="261" t="s">
        <v>22</v>
      </c>
      <c r="W27" s="262" t="s">
        <v>22</v>
      </c>
      <c r="X27" s="262" t="s">
        <v>22</v>
      </c>
      <c r="Y27" s="262" t="s">
        <v>22</v>
      </c>
      <c r="Z27" s="263" t="s">
        <v>22</v>
      </c>
    </row>
    <row r="28" spans="2:28" ht="48.5" customHeight="1" x14ac:dyDescent="0.35">
      <c r="B28" s="461" t="s">
        <v>38</v>
      </c>
      <c r="C28" s="462"/>
      <c r="D28" s="234">
        <f>D29+D30+D31+D32</f>
        <v>416776640</v>
      </c>
      <c r="E28" s="392"/>
      <c r="F28" s="393"/>
      <c r="G28" s="234">
        <f>G29+G30+G31+G32+G33</f>
        <v>411837968</v>
      </c>
      <c r="H28" s="392"/>
      <c r="I28" s="393"/>
      <c r="J28" s="246">
        <f>SUM(J29:J33)</f>
        <v>411837968</v>
      </c>
      <c r="K28" s="392"/>
      <c r="L28" s="393"/>
      <c r="M28" s="246">
        <f>SUM(M29:M34)</f>
        <v>447472342.428828</v>
      </c>
      <c r="N28" s="394"/>
      <c r="O28" s="395"/>
      <c r="P28" s="395"/>
      <c r="Q28" s="50">
        <f>SUM(Q29:Q34)</f>
        <v>759834190.90972197</v>
      </c>
      <c r="R28" s="463"/>
      <c r="S28" s="464"/>
      <c r="T28" s="464"/>
      <c r="U28" s="464"/>
      <c r="V28" s="50">
        <f>SUM(V29:V34)</f>
        <v>873986585</v>
      </c>
      <c r="W28" s="465"/>
      <c r="X28" s="466"/>
      <c r="Y28" s="466"/>
      <c r="Z28" s="467"/>
    </row>
    <row r="29" spans="2:28" ht="54.5" customHeight="1" x14ac:dyDescent="0.35">
      <c r="B29" s="404" t="s">
        <v>39</v>
      </c>
      <c r="C29" s="405"/>
      <c r="D29" s="228">
        <v>344976640</v>
      </c>
      <c r="E29" s="42">
        <v>0.93</v>
      </c>
      <c r="F29" s="229">
        <v>7.0000000000000007E-2</v>
      </c>
      <c r="G29" s="228">
        <v>324931968</v>
      </c>
      <c r="H29" s="28">
        <v>0.93</v>
      </c>
      <c r="I29" s="229">
        <v>7.0000000000000007E-2</v>
      </c>
      <c r="J29" s="240">
        <v>324931968</v>
      </c>
      <c r="K29" s="29">
        <v>0.93</v>
      </c>
      <c r="L29" s="241">
        <v>7.0000000000000007E-2</v>
      </c>
      <c r="M29" s="240">
        <f>SUM(359472342.428828+2900000)</f>
        <v>362372342.428828</v>
      </c>
      <c r="N29" s="29">
        <v>0.93</v>
      </c>
      <c r="O29" s="29">
        <v>7.0000000000000007E-2</v>
      </c>
      <c r="P29" s="247">
        <v>1005330</v>
      </c>
      <c r="Q29" s="30">
        <v>687423619.90972197</v>
      </c>
      <c r="R29" s="31">
        <v>0.93</v>
      </c>
      <c r="S29" s="31">
        <v>7.0000000000000007E-2</v>
      </c>
      <c r="T29" s="31" t="s">
        <v>35</v>
      </c>
      <c r="U29" s="224">
        <v>1633528</v>
      </c>
      <c r="V29" s="32">
        <v>800591369</v>
      </c>
      <c r="W29" s="31">
        <v>1</v>
      </c>
      <c r="X29" s="31">
        <v>0</v>
      </c>
      <c r="Y29" s="31" t="s">
        <v>35</v>
      </c>
      <c r="Z29" s="33">
        <v>1878175</v>
      </c>
      <c r="AB29" s="10"/>
    </row>
    <row r="30" spans="2:28" ht="61.5" customHeight="1" x14ac:dyDescent="0.35">
      <c r="B30" s="404" t="s">
        <v>40</v>
      </c>
      <c r="C30" s="468"/>
      <c r="D30" s="228">
        <v>18350000</v>
      </c>
      <c r="E30" s="42">
        <v>0</v>
      </c>
      <c r="F30" s="229">
        <v>1</v>
      </c>
      <c r="G30" s="228">
        <v>15000000</v>
      </c>
      <c r="H30" s="28">
        <v>0</v>
      </c>
      <c r="I30" s="229">
        <v>1</v>
      </c>
      <c r="J30" s="240">
        <v>15000000</v>
      </c>
      <c r="K30" s="29">
        <v>0</v>
      </c>
      <c r="L30" s="241">
        <v>1</v>
      </c>
      <c r="M30" s="240">
        <v>15000000</v>
      </c>
      <c r="N30" s="29">
        <v>0</v>
      </c>
      <c r="O30" s="29">
        <v>1</v>
      </c>
      <c r="P30" s="247">
        <v>383</v>
      </c>
      <c r="Q30" s="30">
        <v>15000000</v>
      </c>
      <c r="R30" s="31">
        <v>0</v>
      </c>
      <c r="S30" s="31">
        <v>1</v>
      </c>
      <c r="T30" s="43" t="s">
        <v>41</v>
      </c>
      <c r="U30" s="224">
        <v>457</v>
      </c>
      <c r="V30" s="32">
        <v>1536000</v>
      </c>
      <c r="W30" s="44">
        <v>0</v>
      </c>
      <c r="X30" s="44">
        <v>1</v>
      </c>
      <c r="Y30" s="43" t="s">
        <v>41</v>
      </c>
      <c r="Z30" s="33">
        <v>192</v>
      </c>
    </row>
    <row r="31" spans="2:28" ht="54" customHeight="1" x14ac:dyDescent="0.35">
      <c r="B31" s="404" t="s">
        <v>345</v>
      </c>
      <c r="C31" s="405"/>
      <c r="D31" s="228">
        <v>23600000</v>
      </c>
      <c r="E31" s="42">
        <v>0</v>
      </c>
      <c r="F31" s="229">
        <v>1</v>
      </c>
      <c r="G31" s="228">
        <v>13550000</v>
      </c>
      <c r="H31" s="28">
        <v>0</v>
      </c>
      <c r="I31" s="229">
        <v>1</v>
      </c>
      <c r="J31" s="240">
        <v>13550000</v>
      </c>
      <c r="K31" s="29">
        <v>0</v>
      </c>
      <c r="L31" s="241">
        <v>1</v>
      </c>
      <c r="M31" s="240">
        <v>13100000</v>
      </c>
      <c r="N31" s="29">
        <v>0</v>
      </c>
      <c r="O31" s="29">
        <v>1</v>
      </c>
      <c r="P31" s="247">
        <v>5250</v>
      </c>
      <c r="Q31" s="30">
        <v>14000000</v>
      </c>
      <c r="R31" s="31">
        <v>0</v>
      </c>
      <c r="S31" s="31">
        <v>1</v>
      </c>
      <c r="T31" s="31" t="s">
        <v>35</v>
      </c>
      <c r="U31" s="224">
        <v>40000</v>
      </c>
      <c r="V31" s="32">
        <v>17056791</v>
      </c>
      <c r="W31" s="44">
        <v>0.5</v>
      </c>
      <c r="X31" s="44">
        <v>0.5</v>
      </c>
      <c r="Y31" s="44" t="s">
        <v>35</v>
      </c>
      <c r="Z31" s="33">
        <v>48051</v>
      </c>
    </row>
    <row r="32" spans="2:28" ht="51.5" customHeight="1" x14ac:dyDescent="0.35">
      <c r="B32" s="445" t="s">
        <v>347</v>
      </c>
      <c r="C32" s="446"/>
      <c r="D32" s="228">
        <v>29850000</v>
      </c>
      <c r="E32" s="42">
        <v>0</v>
      </c>
      <c r="F32" s="229">
        <v>1</v>
      </c>
      <c r="G32" s="228">
        <v>15000000</v>
      </c>
      <c r="H32" s="28">
        <v>0</v>
      </c>
      <c r="I32" s="229">
        <v>1</v>
      </c>
      <c r="J32" s="240">
        <v>15000000</v>
      </c>
      <c r="K32" s="29">
        <v>0</v>
      </c>
      <c r="L32" s="241">
        <v>1</v>
      </c>
      <c r="M32" s="240">
        <v>8000000</v>
      </c>
      <c r="N32" s="29">
        <v>0</v>
      </c>
      <c r="O32" s="29">
        <v>1</v>
      </c>
      <c r="P32" s="247">
        <v>3000</v>
      </c>
      <c r="Q32" s="30">
        <v>2000000</v>
      </c>
      <c r="R32" s="31">
        <v>0</v>
      </c>
      <c r="S32" s="31">
        <v>1</v>
      </c>
      <c r="T32" s="31" t="s">
        <v>35</v>
      </c>
      <c r="U32" s="224">
        <v>1500</v>
      </c>
      <c r="V32" s="32">
        <v>1500000</v>
      </c>
      <c r="W32" s="44">
        <v>0</v>
      </c>
      <c r="X32" s="44">
        <v>1</v>
      </c>
      <c r="Y32" s="44" t="s">
        <v>35</v>
      </c>
      <c r="Z32" s="33">
        <v>1150</v>
      </c>
    </row>
    <row r="33" spans="2:28" ht="69" customHeight="1" x14ac:dyDescent="0.35">
      <c r="B33" s="404" t="s">
        <v>308</v>
      </c>
      <c r="C33" s="405"/>
      <c r="D33" s="228" t="s">
        <v>22</v>
      </c>
      <c r="E33" s="42">
        <v>0</v>
      </c>
      <c r="F33" s="229">
        <v>1</v>
      </c>
      <c r="G33" s="228">
        <v>43356000</v>
      </c>
      <c r="H33" s="28">
        <v>0</v>
      </c>
      <c r="I33" s="229">
        <v>1</v>
      </c>
      <c r="J33" s="240">
        <v>43356000</v>
      </c>
      <c r="K33" s="29">
        <v>0</v>
      </c>
      <c r="L33" s="241">
        <v>1</v>
      </c>
      <c r="M33" s="240">
        <v>28000000</v>
      </c>
      <c r="N33" s="29">
        <v>0.32</v>
      </c>
      <c r="O33" s="29">
        <v>0.68</v>
      </c>
      <c r="P33" s="247">
        <v>22800</v>
      </c>
      <c r="Q33" s="30">
        <v>22500000</v>
      </c>
      <c r="R33" s="31">
        <v>0.32</v>
      </c>
      <c r="S33" s="31">
        <v>0.68</v>
      </c>
      <c r="T33" s="31" t="s">
        <v>35</v>
      </c>
      <c r="U33" s="224">
        <v>17000</v>
      </c>
      <c r="V33" s="32">
        <v>32825595</v>
      </c>
      <c r="W33" s="44">
        <v>0</v>
      </c>
      <c r="X33" s="44">
        <v>1</v>
      </c>
      <c r="Y33" s="44" t="s">
        <v>35</v>
      </c>
      <c r="Z33" s="33">
        <v>67750</v>
      </c>
      <c r="AB33" s="342"/>
    </row>
    <row r="34" spans="2:28" ht="64" customHeight="1" thickBot="1" x14ac:dyDescent="0.4">
      <c r="B34" s="447" t="s">
        <v>309</v>
      </c>
      <c r="C34" s="448"/>
      <c r="D34" s="235" t="s">
        <v>22</v>
      </c>
      <c r="E34" s="46" t="s">
        <v>22</v>
      </c>
      <c r="F34" s="236" t="s">
        <v>22</v>
      </c>
      <c r="G34" s="235" t="s">
        <v>22</v>
      </c>
      <c r="H34" s="45" t="s">
        <v>22</v>
      </c>
      <c r="I34" s="238" t="s">
        <v>22</v>
      </c>
      <c r="J34" s="235" t="s">
        <v>22</v>
      </c>
      <c r="K34" s="45" t="s">
        <v>22</v>
      </c>
      <c r="L34" s="238" t="s">
        <v>22</v>
      </c>
      <c r="M34" s="244">
        <v>21000000</v>
      </c>
      <c r="N34" s="35">
        <v>0.32</v>
      </c>
      <c r="O34" s="35">
        <v>0.68</v>
      </c>
      <c r="P34" s="249">
        <v>15550</v>
      </c>
      <c r="Q34" s="36">
        <v>18910571</v>
      </c>
      <c r="R34" s="37">
        <v>0.32</v>
      </c>
      <c r="S34" s="37">
        <v>0.68</v>
      </c>
      <c r="T34" s="37" t="s">
        <v>35</v>
      </c>
      <c r="U34" s="225">
        <v>15550</v>
      </c>
      <c r="V34" s="32">
        <v>20476830</v>
      </c>
      <c r="W34" s="255">
        <v>0</v>
      </c>
      <c r="X34" s="255">
        <v>1</v>
      </c>
      <c r="Y34" s="255" t="s">
        <v>35</v>
      </c>
      <c r="Z34" s="33">
        <v>34328</v>
      </c>
    </row>
    <row r="35" spans="2:28" ht="56.5" customHeight="1" x14ac:dyDescent="0.35">
      <c r="B35" s="402" t="s">
        <v>42</v>
      </c>
      <c r="C35" s="403"/>
      <c r="D35" s="237">
        <f>D36+D37</f>
        <v>7900000</v>
      </c>
      <c r="E35" s="392"/>
      <c r="F35" s="393"/>
      <c r="G35" s="237">
        <f>G36+G37</f>
        <v>18130000</v>
      </c>
      <c r="H35" s="392"/>
      <c r="I35" s="393"/>
      <c r="J35" s="239">
        <f>SUM(J37,J36)</f>
        <v>18130000</v>
      </c>
      <c r="K35" s="392"/>
      <c r="L35" s="393"/>
      <c r="M35" s="239">
        <f>SUM(M36,M37)</f>
        <v>15000000</v>
      </c>
      <c r="N35" s="394"/>
      <c r="O35" s="395"/>
      <c r="P35" s="395"/>
      <c r="Q35" s="27">
        <f>SUM(Q36:Q37)</f>
        <v>16900000</v>
      </c>
      <c r="R35" s="443"/>
      <c r="S35" s="444"/>
      <c r="T35" s="444"/>
      <c r="U35" s="444"/>
      <c r="V35" s="256">
        <f>V36+V37</f>
        <v>17564800</v>
      </c>
      <c r="W35" s="458"/>
      <c r="X35" s="459"/>
      <c r="Y35" s="459"/>
      <c r="Z35" s="460"/>
    </row>
    <row r="36" spans="2:28" ht="60.65" customHeight="1" x14ac:dyDescent="0.35">
      <c r="B36" s="404" t="s">
        <v>324</v>
      </c>
      <c r="C36" s="405"/>
      <c r="D36" s="228">
        <v>6100000</v>
      </c>
      <c r="E36" s="42">
        <v>0</v>
      </c>
      <c r="F36" s="229">
        <v>1</v>
      </c>
      <c r="G36" s="228">
        <v>10000000</v>
      </c>
      <c r="H36" s="28">
        <v>0.1</v>
      </c>
      <c r="I36" s="229">
        <v>0.9</v>
      </c>
      <c r="J36" s="240">
        <v>10000000</v>
      </c>
      <c r="K36" s="29">
        <v>0.1</v>
      </c>
      <c r="L36" s="241">
        <v>0.9</v>
      </c>
      <c r="M36" s="240">
        <v>8000000</v>
      </c>
      <c r="N36" s="29">
        <v>0.1</v>
      </c>
      <c r="O36" s="29">
        <v>0.9</v>
      </c>
      <c r="P36" s="250">
        <v>2200</v>
      </c>
      <c r="Q36" s="30">
        <v>10000000</v>
      </c>
      <c r="R36" s="47">
        <v>0.1</v>
      </c>
      <c r="S36" s="47">
        <v>0.9</v>
      </c>
      <c r="T36" s="31" t="s">
        <v>43</v>
      </c>
      <c r="U36" s="33">
        <v>15600</v>
      </c>
      <c r="V36" s="30">
        <v>10000000</v>
      </c>
      <c r="W36" s="31">
        <v>0</v>
      </c>
      <c r="X36" s="31">
        <v>1</v>
      </c>
      <c r="Y36" s="31" t="s">
        <v>43</v>
      </c>
      <c r="Z36" s="33">
        <v>15600</v>
      </c>
      <c r="AB36" s="10"/>
    </row>
    <row r="37" spans="2:28" ht="54.5" customHeight="1" thickBot="1" x14ac:dyDescent="0.4">
      <c r="B37" s="454" t="s">
        <v>325</v>
      </c>
      <c r="C37" s="455"/>
      <c r="D37" s="232">
        <v>1800000</v>
      </c>
      <c r="E37" s="48">
        <v>0</v>
      </c>
      <c r="F37" s="233">
        <v>1</v>
      </c>
      <c r="G37" s="232">
        <v>8130000</v>
      </c>
      <c r="H37" s="34">
        <v>0</v>
      </c>
      <c r="I37" s="233">
        <v>1</v>
      </c>
      <c r="J37" s="244">
        <v>8130000</v>
      </c>
      <c r="K37" s="35">
        <v>0</v>
      </c>
      <c r="L37" s="245">
        <v>1</v>
      </c>
      <c r="M37" s="244">
        <v>7000000</v>
      </c>
      <c r="N37" s="35">
        <v>0</v>
      </c>
      <c r="O37" s="35">
        <v>1</v>
      </c>
      <c r="P37" s="251">
        <v>3150</v>
      </c>
      <c r="Q37" s="36">
        <v>6900000</v>
      </c>
      <c r="R37" s="49">
        <v>0</v>
      </c>
      <c r="S37" s="49">
        <v>1</v>
      </c>
      <c r="T37" s="37" t="s">
        <v>43</v>
      </c>
      <c r="U37" s="33">
        <v>15600</v>
      </c>
      <c r="V37" s="36">
        <v>7564800</v>
      </c>
      <c r="W37" s="255">
        <v>0</v>
      </c>
      <c r="X37" s="255">
        <v>1</v>
      </c>
      <c r="Y37" s="37" t="s">
        <v>43</v>
      </c>
      <c r="Z37" s="33">
        <v>17800</v>
      </c>
    </row>
    <row r="38" spans="2:28" ht="56.5" customHeight="1" x14ac:dyDescent="0.35">
      <c r="B38" s="402" t="s">
        <v>44</v>
      </c>
      <c r="C38" s="403"/>
      <c r="D38" s="237">
        <f>D39+D40</f>
        <v>7500000</v>
      </c>
      <c r="E38" s="392"/>
      <c r="F38" s="393"/>
      <c r="G38" s="237">
        <f>G39+G40</f>
        <v>7950000</v>
      </c>
      <c r="H38" s="392"/>
      <c r="I38" s="393"/>
      <c r="J38" s="239">
        <f>SUM(J39:J40)</f>
        <v>8950000</v>
      </c>
      <c r="K38" s="392"/>
      <c r="L38" s="393"/>
      <c r="M38" s="239">
        <f>SUM(M39:M40)</f>
        <v>7550000</v>
      </c>
      <c r="N38" s="394"/>
      <c r="O38" s="395"/>
      <c r="P38" s="395"/>
      <c r="Q38" s="27">
        <f>SUM(Q39:Q40)</f>
        <v>7550000</v>
      </c>
      <c r="R38" s="456"/>
      <c r="S38" s="457"/>
      <c r="T38" s="457"/>
      <c r="U38" s="457"/>
      <c r="V38" s="256">
        <f>V39</f>
        <v>7550000</v>
      </c>
      <c r="W38" s="449"/>
      <c r="X38" s="450"/>
      <c r="Y38" s="450"/>
      <c r="Z38" s="451"/>
    </row>
    <row r="39" spans="2:28" s="51" customFormat="1" ht="61" customHeight="1" x14ac:dyDescent="0.35">
      <c r="B39" s="445" t="s">
        <v>317</v>
      </c>
      <c r="C39" s="446"/>
      <c r="D39" s="228">
        <v>1800000</v>
      </c>
      <c r="E39" s="42">
        <v>0</v>
      </c>
      <c r="F39" s="229">
        <v>1</v>
      </c>
      <c r="G39" s="228">
        <v>2250000</v>
      </c>
      <c r="H39" s="28">
        <v>0.5</v>
      </c>
      <c r="I39" s="229">
        <v>0.5</v>
      </c>
      <c r="J39" s="240">
        <v>2250000</v>
      </c>
      <c r="K39" s="29">
        <v>0.5</v>
      </c>
      <c r="L39" s="241">
        <v>0.5</v>
      </c>
      <c r="M39" s="240">
        <v>2250000</v>
      </c>
      <c r="N39" s="29">
        <v>0.5</v>
      </c>
      <c r="O39" s="29">
        <v>0.5</v>
      </c>
      <c r="P39" s="252">
        <v>9</v>
      </c>
      <c r="Q39" s="30">
        <v>2250000</v>
      </c>
      <c r="R39" s="47">
        <v>0.5</v>
      </c>
      <c r="S39" s="47">
        <v>0.5</v>
      </c>
      <c r="T39" s="31" t="s">
        <v>45</v>
      </c>
      <c r="U39" s="33">
        <v>9</v>
      </c>
      <c r="V39" s="30">
        <v>7550000</v>
      </c>
      <c r="W39" s="31">
        <v>0</v>
      </c>
      <c r="X39" s="31">
        <v>1</v>
      </c>
      <c r="Y39" s="31" t="s">
        <v>45</v>
      </c>
      <c r="Z39" s="33">
        <v>389</v>
      </c>
    </row>
    <row r="40" spans="2:28" s="51" customFormat="1" ht="59.5" customHeight="1" thickBot="1" x14ac:dyDescent="0.4">
      <c r="B40" s="452" t="s">
        <v>307</v>
      </c>
      <c r="C40" s="453"/>
      <c r="D40" s="232">
        <v>5700000</v>
      </c>
      <c r="E40" s="48">
        <v>1</v>
      </c>
      <c r="F40" s="233">
        <v>1</v>
      </c>
      <c r="G40" s="232">
        <v>5700000</v>
      </c>
      <c r="H40" s="34">
        <v>0</v>
      </c>
      <c r="I40" s="233">
        <v>1</v>
      </c>
      <c r="J40" s="244">
        <v>6700000</v>
      </c>
      <c r="K40" s="35">
        <v>0</v>
      </c>
      <c r="L40" s="245">
        <v>1</v>
      </c>
      <c r="M40" s="244">
        <v>5300000</v>
      </c>
      <c r="N40" s="35">
        <v>0</v>
      </c>
      <c r="O40" s="35">
        <v>1</v>
      </c>
      <c r="P40" s="253">
        <v>211</v>
      </c>
      <c r="Q40" s="221">
        <v>5300000</v>
      </c>
      <c r="R40" s="222">
        <v>0</v>
      </c>
      <c r="S40" s="222">
        <v>1</v>
      </c>
      <c r="T40" s="222" t="s">
        <v>46</v>
      </c>
      <c r="U40" s="223">
        <v>211</v>
      </c>
      <c r="V40" s="261" t="s">
        <v>22</v>
      </c>
      <c r="W40" s="262" t="s">
        <v>22</v>
      </c>
      <c r="X40" s="262" t="s">
        <v>22</v>
      </c>
      <c r="Y40" s="262" t="s">
        <v>22</v>
      </c>
      <c r="Z40" s="263" t="s">
        <v>22</v>
      </c>
    </row>
    <row r="41" spans="2:28" ht="14.15" customHeight="1" x14ac:dyDescent="0.35"/>
    <row r="42" spans="2:28" ht="14.15" customHeight="1" x14ac:dyDescent="0.35"/>
    <row r="43" spans="2:28" ht="14.15" customHeight="1" x14ac:dyDescent="0.35"/>
    <row r="44" spans="2:28" ht="14.15" customHeight="1" x14ac:dyDescent="0.35"/>
    <row r="45" spans="2:28" ht="14.15" customHeight="1" x14ac:dyDescent="0.35"/>
    <row r="46" spans="2:28" ht="14.15" customHeight="1" x14ac:dyDescent="0.35"/>
    <row r="47" spans="2:28" ht="14.15" customHeight="1" x14ac:dyDescent="0.35"/>
    <row r="48" spans="2:28" ht="14.15" customHeight="1" x14ac:dyDescent="0.35"/>
    <row r="49" ht="14.15" customHeight="1" x14ac:dyDescent="0.35"/>
    <row r="50" ht="14.15" customHeight="1" x14ac:dyDescent="0.35"/>
    <row r="51" ht="14.15" customHeight="1" x14ac:dyDescent="0.35"/>
    <row r="52" ht="14.15" customHeight="1" x14ac:dyDescent="0.35"/>
    <row r="53" ht="14.15" customHeight="1" x14ac:dyDescent="0.35"/>
    <row r="54" ht="14.15" customHeight="1" x14ac:dyDescent="0.35"/>
    <row r="55" ht="14.15" customHeight="1" x14ac:dyDescent="0.35"/>
    <row r="56" ht="14.15" customHeight="1" x14ac:dyDescent="0.35"/>
    <row r="57" ht="14.15" customHeight="1" x14ac:dyDescent="0.35"/>
    <row r="58" ht="14.15" customHeight="1" x14ac:dyDescent="0.35"/>
    <row r="59" ht="14.15" customHeight="1" x14ac:dyDescent="0.35"/>
    <row r="60" ht="14.15" customHeight="1" x14ac:dyDescent="0.35"/>
    <row r="61" ht="14.15" customHeight="1" x14ac:dyDescent="0.35"/>
    <row r="62" ht="14.15" customHeight="1" x14ac:dyDescent="0.35"/>
    <row r="63" ht="14.15" customHeight="1" x14ac:dyDescent="0.35"/>
    <row r="64" ht="14.15" customHeight="1" x14ac:dyDescent="0.35"/>
    <row r="65" ht="14.15" customHeight="1" x14ac:dyDescent="0.35"/>
    <row r="66" ht="14.15" customHeight="1" x14ac:dyDescent="0.35"/>
    <row r="67" ht="14.15" customHeight="1" x14ac:dyDescent="0.35"/>
    <row r="68" ht="14.15" customHeight="1" x14ac:dyDescent="0.35"/>
    <row r="69" ht="14.15" customHeight="1" x14ac:dyDescent="0.35"/>
    <row r="70" ht="14.15" customHeight="1" x14ac:dyDescent="0.35"/>
    <row r="71" ht="14.15" customHeight="1" x14ac:dyDescent="0.35"/>
    <row r="72" ht="14.15" customHeight="1" x14ac:dyDescent="0.35"/>
    <row r="73" ht="14.15" customHeight="1" x14ac:dyDescent="0.35"/>
    <row r="74" ht="14.15" customHeight="1" x14ac:dyDescent="0.35"/>
    <row r="75" ht="14.15" customHeight="1" x14ac:dyDescent="0.35"/>
    <row r="76" ht="14.15" customHeight="1" x14ac:dyDescent="0.35"/>
    <row r="77" ht="14.15" customHeight="1" x14ac:dyDescent="0.35"/>
    <row r="78" ht="14.15" customHeight="1" x14ac:dyDescent="0.35"/>
    <row r="79" ht="14.15" customHeight="1" x14ac:dyDescent="0.35"/>
    <row r="80" ht="14.15" customHeight="1" x14ac:dyDescent="0.35"/>
    <row r="81" ht="14.15" customHeight="1" x14ac:dyDescent="0.35"/>
    <row r="82" ht="14.15" customHeight="1" x14ac:dyDescent="0.35"/>
    <row r="83" ht="14.15" customHeight="1" x14ac:dyDescent="0.35"/>
    <row r="84" ht="14.15" customHeight="1" x14ac:dyDescent="0.35"/>
    <row r="85" ht="14.15" customHeight="1" x14ac:dyDescent="0.35"/>
    <row r="86" ht="14.15" customHeight="1" x14ac:dyDescent="0.35"/>
    <row r="87" ht="14.15" customHeight="1" x14ac:dyDescent="0.35"/>
    <row r="88" ht="14.15" customHeight="1" x14ac:dyDescent="0.35"/>
    <row r="89" ht="14.15" customHeight="1" x14ac:dyDescent="0.35"/>
    <row r="90" ht="14.15" customHeight="1" x14ac:dyDescent="0.35"/>
    <row r="91" ht="14.15" customHeight="1" x14ac:dyDescent="0.35"/>
    <row r="92" ht="14.15" customHeight="1" x14ac:dyDescent="0.35"/>
    <row r="93" ht="14.15" customHeight="1" x14ac:dyDescent="0.35"/>
    <row r="94" ht="14.15" customHeight="1" x14ac:dyDescent="0.35"/>
    <row r="95" ht="14.15" customHeight="1" x14ac:dyDescent="0.35"/>
    <row r="96" ht="14.15" customHeight="1" x14ac:dyDescent="0.35"/>
    <row r="97" ht="14.15" customHeight="1" x14ac:dyDescent="0.35"/>
    <row r="98" ht="14.15" customHeight="1" x14ac:dyDescent="0.35"/>
    <row r="99" ht="14.15" customHeight="1" x14ac:dyDescent="0.35"/>
    <row r="100" ht="14.15" customHeight="1" x14ac:dyDescent="0.35"/>
    <row r="101" ht="14.15" customHeight="1" x14ac:dyDescent="0.35"/>
    <row r="102" ht="14.15" customHeight="1" x14ac:dyDescent="0.35"/>
    <row r="103" ht="14.15" customHeight="1" x14ac:dyDescent="0.35"/>
    <row r="104" ht="14.15" customHeight="1" x14ac:dyDescent="0.35"/>
    <row r="105" ht="14.15" customHeight="1" x14ac:dyDescent="0.35"/>
    <row r="106" ht="14.15" customHeight="1" x14ac:dyDescent="0.35"/>
    <row r="107" ht="14.15" customHeight="1" x14ac:dyDescent="0.35"/>
    <row r="108" ht="14.15" customHeight="1" x14ac:dyDescent="0.35"/>
    <row r="109" ht="14.15" customHeight="1" x14ac:dyDescent="0.35"/>
    <row r="110" ht="14.15" customHeight="1" x14ac:dyDescent="0.35"/>
    <row r="111" ht="14.15" customHeight="1" x14ac:dyDescent="0.35"/>
    <row r="112" ht="14.15" customHeight="1" x14ac:dyDescent="0.35"/>
    <row r="113" ht="14.15" customHeight="1" x14ac:dyDescent="0.35"/>
    <row r="114" ht="14.15" customHeight="1" x14ac:dyDescent="0.35"/>
    <row r="115" ht="14.15" customHeight="1" x14ac:dyDescent="0.35"/>
    <row r="116" ht="14.15" customHeight="1" x14ac:dyDescent="0.35"/>
    <row r="117" ht="14.15" customHeight="1" x14ac:dyDescent="0.35"/>
    <row r="118" ht="14.15" customHeight="1" x14ac:dyDescent="0.35"/>
    <row r="119" ht="14.15" customHeight="1" x14ac:dyDescent="0.35"/>
    <row r="120" ht="14.15" customHeight="1" x14ac:dyDescent="0.35"/>
    <row r="121" ht="14.15" customHeight="1" x14ac:dyDescent="0.35"/>
    <row r="122" ht="14.15" customHeight="1" x14ac:dyDescent="0.35"/>
    <row r="123" ht="14.15" customHeight="1" x14ac:dyDescent="0.35"/>
    <row r="124" ht="14.15" customHeight="1" x14ac:dyDescent="0.35"/>
    <row r="125" ht="14.15" customHeight="1" x14ac:dyDescent="0.35"/>
    <row r="126" ht="14.15" customHeight="1" x14ac:dyDescent="0.35"/>
    <row r="127" ht="14.15" customHeight="1" x14ac:dyDescent="0.35"/>
    <row r="128" ht="14.15" customHeight="1" x14ac:dyDescent="0.35"/>
    <row r="129" ht="14.15" customHeight="1" x14ac:dyDescent="0.35"/>
    <row r="130" ht="14.15" customHeight="1" x14ac:dyDescent="0.35"/>
    <row r="131" ht="14.15" customHeight="1" x14ac:dyDescent="0.35"/>
    <row r="132" ht="14.15" customHeight="1" x14ac:dyDescent="0.35"/>
    <row r="133" ht="14.15" customHeight="1" x14ac:dyDescent="0.35"/>
    <row r="134" ht="14.15" customHeight="1" x14ac:dyDescent="0.35"/>
    <row r="135" ht="14.15" customHeight="1" x14ac:dyDescent="0.35"/>
    <row r="136" ht="14.15" customHeight="1" x14ac:dyDescent="0.35"/>
    <row r="137" ht="14.15" customHeight="1" x14ac:dyDescent="0.35"/>
    <row r="138" ht="14.15" customHeight="1" x14ac:dyDescent="0.35"/>
    <row r="139" ht="14.15" customHeight="1" x14ac:dyDescent="0.35"/>
    <row r="140" ht="14.15" customHeight="1" x14ac:dyDescent="0.35"/>
    <row r="141" ht="14.15" customHeight="1" x14ac:dyDescent="0.35"/>
    <row r="142" ht="14.15" customHeight="1" x14ac:dyDescent="0.35"/>
    <row r="143" ht="14.15" customHeight="1" x14ac:dyDescent="0.35"/>
    <row r="144" ht="14.15" customHeight="1" x14ac:dyDescent="0.35"/>
    <row r="145" ht="14.15" customHeight="1" x14ac:dyDescent="0.35"/>
    <row r="146" ht="14.15" customHeight="1" x14ac:dyDescent="0.35"/>
    <row r="147" ht="14.15" customHeight="1" x14ac:dyDescent="0.35"/>
    <row r="148" ht="14.15" customHeight="1" x14ac:dyDescent="0.35"/>
    <row r="149" ht="14.15" customHeight="1" x14ac:dyDescent="0.35"/>
    <row r="150" ht="14.15" customHeight="1" x14ac:dyDescent="0.35"/>
    <row r="151" ht="14.15" customHeight="1" x14ac:dyDescent="0.35"/>
    <row r="152" ht="14.15" customHeight="1" x14ac:dyDescent="0.35"/>
    <row r="153" ht="14.15" customHeight="1" x14ac:dyDescent="0.35"/>
    <row r="154" ht="14.15" customHeight="1" x14ac:dyDescent="0.35"/>
    <row r="155" ht="14.15" customHeight="1" x14ac:dyDescent="0.35"/>
    <row r="156" ht="14.15" customHeight="1" x14ac:dyDescent="0.35"/>
    <row r="157" ht="14.15" customHeight="1" x14ac:dyDescent="0.35"/>
    <row r="158" ht="14.15" customHeight="1" x14ac:dyDescent="0.35"/>
    <row r="159" ht="14.15" customHeight="1" x14ac:dyDescent="0.35"/>
    <row r="160" ht="14.15" customHeight="1" x14ac:dyDescent="0.35"/>
    <row r="161" ht="14.15" customHeight="1" x14ac:dyDescent="0.35"/>
    <row r="162" ht="14.15" customHeight="1" x14ac:dyDescent="0.35"/>
    <row r="163" ht="14.15" customHeight="1" x14ac:dyDescent="0.35"/>
    <row r="164" ht="14.15" customHeight="1" x14ac:dyDescent="0.35"/>
    <row r="165" ht="14.15" customHeight="1" x14ac:dyDescent="0.35"/>
    <row r="166" ht="14.15" customHeight="1" x14ac:dyDescent="0.35"/>
    <row r="167" ht="14.15" customHeight="1" x14ac:dyDescent="0.35"/>
    <row r="168" ht="14.15" customHeight="1" x14ac:dyDescent="0.35"/>
    <row r="169" ht="14.15" customHeight="1" x14ac:dyDescent="0.35"/>
    <row r="170" ht="14.15" customHeight="1" x14ac:dyDescent="0.35"/>
    <row r="171" ht="14.15" customHeight="1" x14ac:dyDescent="0.35"/>
    <row r="172" ht="14.15" customHeight="1" x14ac:dyDescent="0.35"/>
    <row r="173" ht="14.15" customHeight="1" x14ac:dyDescent="0.35"/>
    <row r="174" ht="14.15" customHeight="1" x14ac:dyDescent="0.35"/>
    <row r="175" ht="14.15" customHeight="1" x14ac:dyDescent="0.35"/>
    <row r="176" ht="14.15" customHeight="1" x14ac:dyDescent="0.35"/>
    <row r="177" ht="14.15" customHeight="1" x14ac:dyDescent="0.35"/>
    <row r="178" ht="14.15" customHeight="1" x14ac:dyDescent="0.35"/>
    <row r="179" ht="14.15" customHeight="1" x14ac:dyDescent="0.35"/>
    <row r="180" ht="14.15" customHeight="1" x14ac:dyDescent="0.35"/>
    <row r="181" ht="14.15" customHeight="1" x14ac:dyDescent="0.35"/>
    <row r="182" ht="14.15" customHeight="1" x14ac:dyDescent="0.35"/>
    <row r="183" ht="14.15" customHeight="1" x14ac:dyDescent="0.35"/>
    <row r="184" ht="14.15" customHeight="1" x14ac:dyDescent="0.35"/>
    <row r="185" ht="14.15" customHeight="1" x14ac:dyDescent="0.35"/>
    <row r="186" ht="14.15" customHeight="1" x14ac:dyDescent="0.35"/>
    <row r="187" ht="14.15" customHeight="1" x14ac:dyDescent="0.35"/>
    <row r="188" ht="14.15" customHeight="1" x14ac:dyDescent="0.35"/>
    <row r="189" ht="14.15" customHeight="1" x14ac:dyDescent="0.35"/>
    <row r="190" ht="14.15" customHeight="1" x14ac:dyDescent="0.35"/>
    <row r="191" ht="14.15" customHeight="1" x14ac:dyDescent="0.35"/>
    <row r="192" ht="14.15" customHeight="1" x14ac:dyDescent="0.35"/>
    <row r="193" ht="14.15" customHeight="1" x14ac:dyDescent="0.35"/>
    <row r="194" ht="14.15" customHeight="1" x14ac:dyDescent="0.35"/>
    <row r="195" ht="14.15" customHeight="1" x14ac:dyDescent="0.35"/>
    <row r="196" ht="14.15" customHeight="1" x14ac:dyDescent="0.35"/>
    <row r="197" ht="14.15" customHeight="1" x14ac:dyDescent="0.35"/>
    <row r="198" ht="14.15" customHeight="1" x14ac:dyDescent="0.35"/>
    <row r="199" ht="14.15" customHeight="1" x14ac:dyDescent="0.35"/>
    <row r="200" ht="14.15" customHeight="1" x14ac:dyDescent="0.35"/>
    <row r="201" ht="14.15" customHeight="1" x14ac:dyDescent="0.35"/>
    <row r="202" ht="14.15" customHeight="1" x14ac:dyDescent="0.35"/>
    <row r="203" ht="14.15" customHeight="1" x14ac:dyDescent="0.35"/>
    <row r="204" ht="14.15" customHeight="1" x14ac:dyDescent="0.35"/>
    <row r="205" ht="14.15" customHeight="1" x14ac:dyDescent="0.35"/>
    <row r="206" ht="14.15" customHeight="1" x14ac:dyDescent="0.35"/>
    <row r="207" ht="14.15" customHeight="1" x14ac:dyDescent="0.35"/>
    <row r="208" ht="14.15" customHeight="1" x14ac:dyDescent="0.35"/>
    <row r="209" ht="14.15" customHeight="1" x14ac:dyDescent="0.35"/>
    <row r="210" ht="14.15" customHeight="1" x14ac:dyDescent="0.35"/>
    <row r="211" ht="14.15" customHeight="1" x14ac:dyDescent="0.35"/>
    <row r="212" ht="14.15" customHeight="1" x14ac:dyDescent="0.35"/>
    <row r="213" ht="14.15" customHeight="1" x14ac:dyDescent="0.35"/>
    <row r="214" ht="14.15" customHeight="1" x14ac:dyDescent="0.35"/>
    <row r="215" ht="14.15" customHeight="1" x14ac:dyDescent="0.35"/>
    <row r="216" ht="14.15" customHeight="1" x14ac:dyDescent="0.35"/>
    <row r="217" ht="14.15" customHeight="1" x14ac:dyDescent="0.35"/>
    <row r="218" ht="14.15" customHeight="1" x14ac:dyDescent="0.35"/>
    <row r="219" ht="14.15" customHeight="1" x14ac:dyDescent="0.35"/>
    <row r="220" ht="14.15" customHeight="1" x14ac:dyDescent="0.35"/>
    <row r="221" ht="14.15" customHeight="1" x14ac:dyDescent="0.35"/>
    <row r="222" ht="14.15" customHeight="1" x14ac:dyDescent="0.35"/>
    <row r="223" ht="14.15" customHeight="1" x14ac:dyDescent="0.35"/>
    <row r="224" ht="14.15" customHeight="1" x14ac:dyDescent="0.35"/>
    <row r="225" ht="14.15" customHeight="1" x14ac:dyDescent="0.35"/>
    <row r="226" ht="14.15" customHeight="1" x14ac:dyDescent="0.35"/>
    <row r="227" ht="14.15" customHeight="1" x14ac:dyDescent="0.35"/>
    <row r="228" ht="14.15" customHeight="1" x14ac:dyDescent="0.35"/>
    <row r="229" ht="14.15" customHeight="1" x14ac:dyDescent="0.35"/>
    <row r="230" ht="14.15" customHeight="1" x14ac:dyDescent="0.35"/>
    <row r="231" ht="14.15" customHeight="1" x14ac:dyDescent="0.35"/>
    <row r="232" ht="14.15" customHeight="1" x14ac:dyDescent="0.35"/>
    <row r="233" ht="14.15" customHeight="1" x14ac:dyDescent="0.35"/>
    <row r="234" ht="14.15" customHeight="1" x14ac:dyDescent="0.35"/>
    <row r="235" ht="14.15" customHeight="1" x14ac:dyDescent="0.35"/>
    <row r="236" ht="14.15" customHeight="1" x14ac:dyDescent="0.35"/>
    <row r="237" ht="14.15" customHeight="1" x14ac:dyDescent="0.35"/>
    <row r="238" ht="14.15" customHeight="1" x14ac:dyDescent="0.35"/>
    <row r="239" ht="14.15" customHeight="1" x14ac:dyDescent="0.35"/>
    <row r="240" ht="14.15" customHeight="1" x14ac:dyDescent="0.35"/>
    <row r="241" ht="14.15" customHeight="1" x14ac:dyDescent="0.35"/>
    <row r="242" ht="14.15" customHeight="1" x14ac:dyDescent="0.35"/>
    <row r="243" ht="14.15" customHeight="1" x14ac:dyDescent="0.35"/>
    <row r="244" ht="14.15" customHeight="1" x14ac:dyDescent="0.35"/>
    <row r="245" ht="14.15" customHeight="1" x14ac:dyDescent="0.35"/>
    <row r="246" ht="14.15" customHeight="1" x14ac:dyDescent="0.35"/>
    <row r="247" ht="14.15" customHeight="1" x14ac:dyDescent="0.35"/>
    <row r="248" ht="14.15" customHeight="1" x14ac:dyDescent="0.35"/>
    <row r="249" ht="14.15" customHeight="1" x14ac:dyDescent="0.35"/>
    <row r="250" ht="14.15" customHeight="1" x14ac:dyDescent="0.35"/>
    <row r="251" ht="14.15" customHeight="1" x14ac:dyDescent="0.35"/>
    <row r="252" ht="14.15" customHeight="1" x14ac:dyDescent="0.35"/>
    <row r="253" ht="14.15" customHeight="1" x14ac:dyDescent="0.35"/>
    <row r="254" ht="14.15" customHeight="1" x14ac:dyDescent="0.35"/>
    <row r="255" ht="14.15" customHeight="1" x14ac:dyDescent="0.35"/>
    <row r="256" ht="14.15" customHeight="1" x14ac:dyDescent="0.35"/>
    <row r="257" ht="14.15" customHeight="1" x14ac:dyDescent="0.35"/>
    <row r="258" ht="14.15" customHeight="1" x14ac:dyDescent="0.35"/>
    <row r="259" ht="14.15" customHeight="1" x14ac:dyDescent="0.35"/>
    <row r="260" ht="14.15" customHeight="1" x14ac:dyDescent="0.35"/>
    <row r="261" ht="14.15" customHeight="1" x14ac:dyDescent="0.35"/>
    <row r="262" ht="14.15" customHeight="1" x14ac:dyDescent="0.35"/>
    <row r="263" ht="14.15" customHeight="1" x14ac:dyDescent="0.35"/>
    <row r="264" ht="14.15" customHeight="1" x14ac:dyDescent="0.35"/>
    <row r="265" ht="14.15" customHeight="1" x14ac:dyDescent="0.35"/>
    <row r="266" ht="14.15" customHeight="1" x14ac:dyDescent="0.35"/>
    <row r="267" ht="14.15" customHeight="1" x14ac:dyDescent="0.35"/>
    <row r="268" ht="14.15" customHeight="1" x14ac:dyDescent="0.35"/>
    <row r="269" ht="14.15" customHeight="1" x14ac:dyDescent="0.35"/>
    <row r="270" ht="14.15" customHeight="1" x14ac:dyDescent="0.35"/>
    <row r="271" ht="14.15" customHeight="1" x14ac:dyDescent="0.35"/>
    <row r="272" ht="14.15" customHeight="1" x14ac:dyDescent="0.35"/>
    <row r="273" ht="14.15" customHeight="1" x14ac:dyDescent="0.35"/>
    <row r="274" ht="14.15" customHeight="1" x14ac:dyDescent="0.35"/>
    <row r="275" ht="14.15" customHeight="1" x14ac:dyDescent="0.35"/>
    <row r="276" ht="14.15" customHeight="1" x14ac:dyDescent="0.35"/>
    <row r="277" ht="14.15" customHeight="1" x14ac:dyDescent="0.35"/>
    <row r="278" ht="14.15" customHeight="1" x14ac:dyDescent="0.35"/>
    <row r="279" ht="14.15" customHeight="1" x14ac:dyDescent="0.35"/>
    <row r="280" ht="14.15" customHeight="1" x14ac:dyDescent="0.35"/>
    <row r="281" ht="14.15" customHeight="1" x14ac:dyDescent="0.35"/>
    <row r="282" ht="14.15" customHeight="1" x14ac:dyDescent="0.35"/>
    <row r="283" ht="14.15" customHeight="1" x14ac:dyDescent="0.35"/>
    <row r="284" ht="14.15" customHeight="1" x14ac:dyDescent="0.35"/>
    <row r="285" ht="14.15" customHeight="1" x14ac:dyDescent="0.35"/>
    <row r="286" ht="14.15" customHeight="1" x14ac:dyDescent="0.35"/>
    <row r="287" ht="14.15" customHeight="1" x14ac:dyDescent="0.35"/>
    <row r="288" ht="14.15" customHeight="1" x14ac:dyDescent="0.35"/>
    <row r="289" ht="14.15" customHeight="1" x14ac:dyDescent="0.35"/>
    <row r="290" ht="14.15" customHeight="1" x14ac:dyDescent="0.35"/>
    <row r="291" ht="14.15" customHeight="1" x14ac:dyDescent="0.35"/>
    <row r="292" ht="14.15" customHeight="1" x14ac:dyDescent="0.35"/>
    <row r="293" ht="14.15" customHeight="1" x14ac:dyDescent="0.35"/>
    <row r="294" ht="14.15" customHeight="1" x14ac:dyDescent="0.35"/>
    <row r="295" ht="14.15" customHeight="1" x14ac:dyDescent="0.35"/>
    <row r="296" ht="14.15" customHeight="1" x14ac:dyDescent="0.35"/>
    <row r="297" ht="14.15" customHeight="1" x14ac:dyDescent="0.35"/>
    <row r="298" ht="14.15" customHeight="1" x14ac:dyDescent="0.35"/>
    <row r="299" ht="14.15" customHeight="1" x14ac:dyDescent="0.35"/>
    <row r="300" ht="14.15" customHeight="1" x14ac:dyDescent="0.35"/>
    <row r="301" ht="14.15" customHeight="1" x14ac:dyDescent="0.35"/>
    <row r="302" ht="14.15" customHeight="1" x14ac:dyDescent="0.35"/>
    <row r="303" ht="14.15" customHeight="1" x14ac:dyDescent="0.35"/>
    <row r="304" ht="14.15" customHeight="1" x14ac:dyDescent="0.35"/>
    <row r="305" ht="14.15" customHeight="1" x14ac:dyDescent="0.35"/>
    <row r="306" ht="14.15" customHeight="1" x14ac:dyDescent="0.35"/>
    <row r="307" ht="14.15" customHeight="1" x14ac:dyDescent="0.35"/>
    <row r="308" ht="14.15" customHeight="1" x14ac:dyDescent="0.35"/>
    <row r="309" ht="14.15" customHeight="1" x14ac:dyDescent="0.35"/>
    <row r="310" ht="14.15" customHeight="1" x14ac:dyDescent="0.35"/>
    <row r="311" ht="14.15" customHeight="1" x14ac:dyDescent="0.35"/>
    <row r="312" ht="14.15" customHeight="1" x14ac:dyDescent="0.35"/>
    <row r="313" ht="14.15" customHeight="1" x14ac:dyDescent="0.35"/>
    <row r="314" ht="14.15" customHeight="1" x14ac:dyDescent="0.35"/>
    <row r="315" ht="14.15" customHeight="1" x14ac:dyDescent="0.35"/>
    <row r="316" ht="14.15" customHeight="1" x14ac:dyDescent="0.35"/>
    <row r="317" ht="14.15" customHeight="1" x14ac:dyDescent="0.35"/>
    <row r="318" ht="14.15" customHeight="1" x14ac:dyDescent="0.35"/>
    <row r="319" ht="14.15" customHeight="1" x14ac:dyDescent="0.35"/>
    <row r="320" ht="14.15" customHeight="1" x14ac:dyDescent="0.35"/>
    <row r="321" ht="14.15" customHeight="1" x14ac:dyDescent="0.35"/>
    <row r="322" ht="14.15" customHeight="1" x14ac:dyDescent="0.35"/>
    <row r="323" ht="14.15" customHeight="1" x14ac:dyDescent="0.35"/>
    <row r="324" ht="14.15" customHeight="1" x14ac:dyDescent="0.35"/>
    <row r="325" ht="14.15" customHeight="1" x14ac:dyDescent="0.35"/>
    <row r="326" ht="14.15" customHeight="1" x14ac:dyDescent="0.35"/>
    <row r="327" ht="14.15" customHeight="1" x14ac:dyDescent="0.35"/>
    <row r="328" ht="14.15" customHeight="1" x14ac:dyDescent="0.35"/>
    <row r="329" ht="14.15" customHeight="1" x14ac:dyDescent="0.35"/>
    <row r="330" ht="14.15" customHeight="1" x14ac:dyDescent="0.35"/>
    <row r="331" ht="14.15" customHeight="1" x14ac:dyDescent="0.35"/>
    <row r="332" ht="14.15" customHeight="1" x14ac:dyDescent="0.35"/>
    <row r="333" ht="14.15" customHeight="1" x14ac:dyDescent="0.35"/>
    <row r="334" ht="14.15" customHeight="1" x14ac:dyDescent="0.35"/>
    <row r="335" ht="14.15" customHeight="1" x14ac:dyDescent="0.35"/>
    <row r="336" ht="14.15" customHeight="1" x14ac:dyDescent="0.35"/>
    <row r="337" ht="14.15" customHeight="1" x14ac:dyDescent="0.35"/>
    <row r="338" ht="14.15" customHeight="1" x14ac:dyDescent="0.35"/>
    <row r="339" ht="14.15" customHeight="1" x14ac:dyDescent="0.35"/>
    <row r="340" ht="14.15" customHeight="1" x14ac:dyDescent="0.35"/>
    <row r="341" ht="14.15" customHeight="1" x14ac:dyDescent="0.35"/>
    <row r="342" ht="14.15" customHeight="1" x14ac:dyDescent="0.35"/>
    <row r="343" ht="14.15" customHeight="1" x14ac:dyDescent="0.35"/>
    <row r="344" ht="14.15" customHeight="1" x14ac:dyDescent="0.35"/>
    <row r="345" ht="14.15" customHeight="1" x14ac:dyDescent="0.35"/>
    <row r="346" ht="14.15" customHeight="1" x14ac:dyDescent="0.35"/>
    <row r="347" ht="14.15" customHeight="1" x14ac:dyDescent="0.35"/>
    <row r="348" ht="14.15" customHeight="1" x14ac:dyDescent="0.35"/>
    <row r="349" ht="14.15" customHeight="1" x14ac:dyDescent="0.35"/>
    <row r="350" ht="14.15" customHeight="1" x14ac:dyDescent="0.35"/>
    <row r="351" ht="14.15" customHeight="1" x14ac:dyDescent="0.35"/>
    <row r="352" ht="14.15" customHeight="1" x14ac:dyDescent="0.35"/>
    <row r="353" ht="14.15" customHeight="1" x14ac:dyDescent="0.35"/>
    <row r="354" ht="14.15" customHeight="1" x14ac:dyDescent="0.35"/>
    <row r="355" ht="14.15" customHeight="1" x14ac:dyDescent="0.35"/>
    <row r="356" ht="14.15" customHeight="1" x14ac:dyDescent="0.35"/>
    <row r="357" ht="14.15" customHeight="1" x14ac:dyDescent="0.35"/>
    <row r="358" ht="14.15" customHeight="1" x14ac:dyDescent="0.35"/>
    <row r="359" ht="14.15" customHeight="1" x14ac:dyDescent="0.35"/>
    <row r="360" ht="14.15" customHeight="1" x14ac:dyDescent="0.35"/>
    <row r="361" ht="14.15" customHeight="1" x14ac:dyDescent="0.35"/>
    <row r="362" ht="14.15" customHeight="1" x14ac:dyDescent="0.35"/>
    <row r="363" ht="14.15" customHeight="1" x14ac:dyDescent="0.35"/>
    <row r="364" ht="14.15" customHeight="1" x14ac:dyDescent="0.35"/>
  </sheetData>
  <mergeCells count="67">
    <mergeCell ref="B19:C19"/>
    <mergeCell ref="B17:C17"/>
    <mergeCell ref="W38:Z38"/>
    <mergeCell ref="B39:C39"/>
    <mergeCell ref="B40:C40"/>
    <mergeCell ref="B36:C36"/>
    <mergeCell ref="B37:C37"/>
    <mergeCell ref="B38:C38"/>
    <mergeCell ref="R38:U38"/>
    <mergeCell ref="N38:P38"/>
    <mergeCell ref="W35:Z35"/>
    <mergeCell ref="B28:C28"/>
    <mergeCell ref="R28:U28"/>
    <mergeCell ref="W28:Z28"/>
    <mergeCell ref="B29:C29"/>
    <mergeCell ref="B30:C30"/>
    <mergeCell ref="B31:C31"/>
    <mergeCell ref="B32:C32"/>
    <mergeCell ref="B33:C33"/>
    <mergeCell ref="B34:C34"/>
    <mergeCell ref="B35:C35"/>
    <mergeCell ref="R35:U35"/>
    <mergeCell ref="E28:F28"/>
    <mergeCell ref="H28:I28"/>
    <mergeCell ref="N35:P35"/>
    <mergeCell ref="K28:L28"/>
    <mergeCell ref="E35:F35"/>
    <mergeCell ref="R23:U23"/>
    <mergeCell ref="W23:Z23"/>
    <mergeCell ref="E23:F23"/>
    <mergeCell ref="H23:I23"/>
    <mergeCell ref="K23:L23"/>
    <mergeCell ref="Z21:Z22"/>
    <mergeCell ref="B21:C22"/>
    <mergeCell ref="D21:F21"/>
    <mergeCell ref="G21:I21"/>
    <mergeCell ref="J21:L21"/>
    <mergeCell ref="M21:O21"/>
    <mergeCell ref="P21:P22"/>
    <mergeCell ref="Q21:S21"/>
    <mergeCell ref="T21:T22"/>
    <mergeCell ref="U21:U22"/>
    <mergeCell ref="V21:X21"/>
    <mergeCell ref="Y21:Y22"/>
    <mergeCell ref="B2:C2"/>
    <mergeCell ref="B7:C7"/>
    <mergeCell ref="B12:C12"/>
    <mergeCell ref="B26:C26"/>
    <mergeCell ref="B27:C27"/>
    <mergeCell ref="B23:C23"/>
    <mergeCell ref="B24:C24"/>
    <mergeCell ref="B25:C25"/>
    <mergeCell ref="B8:C8"/>
    <mergeCell ref="B13:C13"/>
    <mergeCell ref="B9:C9"/>
    <mergeCell ref="B10:C10"/>
    <mergeCell ref="B14:C14"/>
    <mergeCell ref="B15:C15"/>
    <mergeCell ref="B16:C16"/>
    <mergeCell ref="B18:C18"/>
    <mergeCell ref="E38:F38"/>
    <mergeCell ref="K38:L38"/>
    <mergeCell ref="K35:L35"/>
    <mergeCell ref="N23:P23"/>
    <mergeCell ref="N28:P28"/>
    <mergeCell ref="H35:I35"/>
    <mergeCell ref="H38:I38"/>
  </mergeCell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12362B-984C-4766-B701-CD4F5B9C9D1F}">
  <dimension ref="B2:S27"/>
  <sheetViews>
    <sheetView topLeftCell="A7" zoomScale="90" zoomScaleNormal="90" workbookViewId="0">
      <selection activeCell="M17" sqref="M17"/>
    </sheetView>
  </sheetViews>
  <sheetFormatPr defaultColWidth="8.7265625" defaultRowHeight="13" x14ac:dyDescent="0.35"/>
  <cols>
    <col min="1" max="1" width="8.7265625" style="315"/>
    <col min="2" max="2" width="29" style="315" customWidth="1"/>
    <col min="3" max="3" width="14" style="315" customWidth="1"/>
    <col min="4" max="4" width="15" style="315" customWidth="1"/>
    <col min="5" max="5" width="13.54296875" style="315" customWidth="1"/>
    <col min="6" max="6" width="12.54296875" style="315" customWidth="1"/>
    <col min="7" max="7" width="12.81640625" style="315" customWidth="1"/>
    <col min="8" max="8" width="7.453125" style="315" bestFit="1" customWidth="1"/>
    <col min="9" max="9" width="10.54296875" style="315" bestFit="1" customWidth="1"/>
    <col min="10" max="10" width="6.26953125" style="315" bestFit="1" customWidth="1"/>
    <col min="11" max="11" width="9" style="315" bestFit="1" customWidth="1"/>
    <col min="12" max="12" width="7.81640625" style="315" bestFit="1" customWidth="1"/>
    <col min="13" max="14" width="10.1796875" style="315" bestFit="1" customWidth="1"/>
    <col min="15" max="15" width="9" style="315" bestFit="1" customWidth="1"/>
    <col min="16" max="16" width="7.7265625" style="315" bestFit="1" customWidth="1"/>
    <col min="17" max="17" width="8.7265625" style="315"/>
    <col min="18" max="18" width="10.1796875" style="315" bestFit="1" customWidth="1"/>
    <col min="19" max="16384" width="8.7265625" style="315"/>
  </cols>
  <sheetData>
    <row r="2" spans="2:19" ht="15.5" customHeight="1" x14ac:dyDescent="0.35">
      <c r="B2" s="472" t="s">
        <v>334</v>
      </c>
      <c r="C2" s="472"/>
      <c r="D2" s="472"/>
      <c r="E2" s="472"/>
      <c r="F2" s="472"/>
      <c r="G2" s="472"/>
      <c r="H2" s="472"/>
      <c r="I2" s="472"/>
    </row>
    <row r="4" spans="2:19" ht="17.5" customHeight="1" x14ac:dyDescent="0.35">
      <c r="B4" s="473" t="s">
        <v>47</v>
      </c>
      <c r="C4" s="473" t="s">
        <v>48</v>
      </c>
      <c r="D4" s="328" t="s">
        <v>49</v>
      </c>
      <c r="E4" s="469" t="s">
        <v>50</v>
      </c>
      <c r="F4" s="471"/>
      <c r="G4" s="469" t="s">
        <v>51</v>
      </c>
      <c r="H4" s="470"/>
      <c r="I4" s="470"/>
      <c r="J4" s="470"/>
      <c r="K4" s="470"/>
      <c r="L4" s="470"/>
      <c r="M4" s="470"/>
      <c r="N4" s="470"/>
      <c r="O4" s="470"/>
      <c r="P4" s="471"/>
    </row>
    <row r="5" spans="2:19" ht="40" customHeight="1" x14ac:dyDescent="0.35">
      <c r="B5" s="474"/>
      <c r="C5" s="474"/>
      <c r="D5" s="329" t="s">
        <v>52</v>
      </c>
      <c r="E5" s="329" t="s">
        <v>53</v>
      </c>
      <c r="F5" s="329" t="s">
        <v>54</v>
      </c>
      <c r="G5" s="329" t="s">
        <v>55</v>
      </c>
      <c r="H5" s="329" t="s">
        <v>56</v>
      </c>
      <c r="I5" s="329" t="s">
        <v>57</v>
      </c>
      <c r="J5" s="329" t="s">
        <v>58</v>
      </c>
      <c r="K5" s="329" t="s">
        <v>59</v>
      </c>
      <c r="L5" s="329" t="s">
        <v>60</v>
      </c>
      <c r="M5" s="329" t="s">
        <v>61</v>
      </c>
      <c r="N5" s="329" t="s">
        <v>62</v>
      </c>
      <c r="O5" s="329" t="s">
        <v>63</v>
      </c>
      <c r="P5" s="329" t="s">
        <v>64</v>
      </c>
    </row>
    <row r="6" spans="2:19" x14ac:dyDescent="0.35">
      <c r="B6" s="330" t="s">
        <v>18</v>
      </c>
      <c r="C6" s="331">
        <v>3864296.0563484933</v>
      </c>
      <c r="D6" s="331">
        <v>1500000</v>
      </c>
      <c r="E6" s="331">
        <v>633846</v>
      </c>
      <c r="F6" s="331">
        <f>E6/5</f>
        <v>126769.2</v>
      </c>
      <c r="G6" s="332">
        <f>E6*H6</f>
        <v>327064.53600000002</v>
      </c>
      <c r="H6" s="333">
        <v>0.51600000000000001</v>
      </c>
      <c r="I6" s="334">
        <f>E6*J6</f>
        <v>306781.46399999998</v>
      </c>
      <c r="J6" s="333">
        <v>0.48399999999999999</v>
      </c>
      <c r="K6" s="334">
        <f>E6*L6</f>
        <v>197759.95199999999</v>
      </c>
      <c r="L6" s="333">
        <v>0.312</v>
      </c>
      <c r="M6" s="334">
        <f>E6*N6</f>
        <v>78596.903999999995</v>
      </c>
      <c r="N6" s="333">
        <v>0.124</v>
      </c>
      <c r="O6" s="334">
        <f>E6*P6</f>
        <v>57679.985999999997</v>
      </c>
      <c r="P6" s="333">
        <v>9.0999999999999998E-2</v>
      </c>
    </row>
    <row r="7" spans="2:19" x14ac:dyDescent="0.35">
      <c r="B7" s="330" t="s">
        <v>19</v>
      </c>
      <c r="C7" s="335">
        <v>1500000</v>
      </c>
      <c r="D7" s="331">
        <v>1360000</v>
      </c>
      <c r="E7" s="331">
        <v>1320000</v>
      </c>
      <c r="F7" s="331">
        <f>E7/5</f>
        <v>264000</v>
      </c>
      <c r="G7" s="332">
        <f>E7*H7</f>
        <v>673200</v>
      </c>
      <c r="H7" s="333">
        <v>0.51</v>
      </c>
      <c r="I7" s="334">
        <f>E7*J7</f>
        <v>646800.00000000012</v>
      </c>
      <c r="J7" s="333">
        <v>0.49000000000000005</v>
      </c>
      <c r="K7" s="334">
        <f>E7*L7</f>
        <v>700920</v>
      </c>
      <c r="L7" s="333">
        <v>0.53100000000000003</v>
      </c>
      <c r="M7" s="334">
        <f>E7*N7</f>
        <v>176880</v>
      </c>
      <c r="N7" s="333">
        <v>0.13400000000000001</v>
      </c>
      <c r="O7" s="334">
        <f>E7*P7</f>
        <v>109560</v>
      </c>
      <c r="P7" s="333">
        <v>8.3000000000000004E-2</v>
      </c>
    </row>
    <row r="8" spans="2:19" x14ac:dyDescent="0.35">
      <c r="B8" s="330" t="s">
        <v>65</v>
      </c>
      <c r="C8" s="335">
        <v>29000</v>
      </c>
      <c r="D8" s="331">
        <v>29000</v>
      </c>
      <c r="E8" s="331">
        <v>29000</v>
      </c>
      <c r="F8" s="331">
        <f>E8/3.2</f>
        <v>9062.5</v>
      </c>
      <c r="G8" s="332">
        <f>E8*H8</f>
        <v>15022</v>
      </c>
      <c r="H8" s="333">
        <v>0.51800000000000002</v>
      </c>
      <c r="I8" s="334">
        <f>E8*J8</f>
        <v>13978</v>
      </c>
      <c r="J8" s="333">
        <v>0.48199999999999998</v>
      </c>
      <c r="K8" s="334">
        <f>E8*L8</f>
        <v>11049</v>
      </c>
      <c r="L8" s="333">
        <v>0.38100000000000001</v>
      </c>
      <c r="M8" s="334">
        <f>E8*N8</f>
        <v>3393</v>
      </c>
      <c r="N8" s="333">
        <v>0.11700000000000001</v>
      </c>
      <c r="O8" s="334">
        <f>E8*P8</f>
        <v>2668</v>
      </c>
      <c r="P8" s="333">
        <v>9.1999999999999998E-2</v>
      </c>
      <c r="S8" s="316"/>
    </row>
    <row r="9" spans="2:19" x14ac:dyDescent="0.35">
      <c r="B9" s="330" t="s">
        <v>66</v>
      </c>
      <c r="C9" s="335">
        <v>179999.75111687934</v>
      </c>
      <c r="D9" s="331">
        <v>117000</v>
      </c>
      <c r="E9" s="331">
        <v>22602</v>
      </c>
      <c r="F9" s="331">
        <f>E9/3.2</f>
        <v>7063.125</v>
      </c>
      <c r="G9" s="332">
        <f>E9*H9</f>
        <v>11707.836000000001</v>
      </c>
      <c r="H9" s="333">
        <v>0.51800000000000002</v>
      </c>
      <c r="I9" s="334">
        <f>E9*J9</f>
        <v>10894.164000000001</v>
      </c>
      <c r="J9" s="333">
        <v>0.48200000000000004</v>
      </c>
      <c r="K9" s="334">
        <f>E9*L9</f>
        <v>8611.362000000001</v>
      </c>
      <c r="L9" s="333">
        <v>0.38100000000000001</v>
      </c>
      <c r="M9" s="334">
        <f>E9*N9</f>
        <v>2644.4340000000002</v>
      </c>
      <c r="N9" s="333">
        <v>0.11700000000000001</v>
      </c>
      <c r="O9" s="334">
        <f>E9*P9</f>
        <v>2079.384</v>
      </c>
      <c r="P9" s="333">
        <v>9.1999999999999998E-2</v>
      </c>
    </row>
    <row r="10" spans="2:19" x14ac:dyDescent="0.35">
      <c r="B10" s="330" t="s">
        <v>67</v>
      </c>
      <c r="C10" s="331">
        <f>6608*5</f>
        <v>33040</v>
      </c>
      <c r="D10" s="331">
        <v>12686</v>
      </c>
      <c r="E10" s="331">
        <v>12686</v>
      </c>
      <c r="F10" s="331">
        <f>E10/5</f>
        <v>2537.1999999999998</v>
      </c>
      <c r="G10" s="332">
        <f>E10*H10</f>
        <v>6343</v>
      </c>
      <c r="H10" s="333">
        <v>0.5</v>
      </c>
      <c r="I10" s="334">
        <f>E10*J10</f>
        <v>6343</v>
      </c>
      <c r="J10" s="333">
        <v>0.5</v>
      </c>
      <c r="K10" s="334">
        <f>E10*L10</f>
        <v>4186.38</v>
      </c>
      <c r="L10" s="333">
        <v>0.33</v>
      </c>
      <c r="M10" s="334">
        <f>E10*N10</f>
        <v>1458.89</v>
      </c>
      <c r="N10" s="333">
        <v>0.115</v>
      </c>
      <c r="O10" s="334">
        <f>E10*P10</f>
        <v>1167.1120000000001</v>
      </c>
      <c r="P10" s="333">
        <v>9.1999999999999998E-2</v>
      </c>
    </row>
    <row r="11" spans="2:19" x14ac:dyDescent="0.35">
      <c r="B11" s="336" t="s">
        <v>68</v>
      </c>
      <c r="C11" s="337">
        <f>SUM(C6:C10)</f>
        <v>5606335.8074653726</v>
      </c>
      <c r="D11" s="337">
        <f>SUM(D6:D10)</f>
        <v>3018686</v>
      </c>
      <c r="E11" s="337">
        <f>SUM(E6:E10)</f>
        <v>2018134</v>
      </c>
      <c r="F11" s="337">
        <f>SUM(F6:F10)</f>
        <v>409432.02500000002</v>
      </c>
      <c r="G11" s="338">
        <f>SUM(G6:G10)</f>
        <v>1033337.3720000001</v>
      </c>
      <c r="H11" s="339">
        <f>G11/E11</f>
        <v>0.51202614494379461</v>
      </c>
      <c r="I11" s="337">
        <f>SUM(I6:I10)</f>
        <v>984796.62800000014</v>
      </c>
      <c r="J11" s="339">
        <f>I11/E11</f>
        <v>0.48797385505620544</v>
      </c>
      <c r="K11" s="337">
        <f>SUM(K6:K10)</f>
        <v>922526.69400000002</v>
      </c>
      <c r="L11" s="339">
        <f>K11/E11</f>
        <v>0.45711865218067782</v>
      </c>
      <c r="M11" s="337">
        <f>SUM(M6:M10)</f>
        <v>262973.228</v>
      </c>
      <c r="N11" s="339">
        <f>M11/E11</f>
        <v>0.13030513731992027</v>
      </c>
      <c r="O11" s="337">
        <f>SUM(O6:O10)</f>
        <v>173154.48199999999</v>
      </c>
      <c r="P11" s="339">
        <f>O11/E11</f>
        <v>8.5799298758159753E-2</v>
      </c>
    </row>
    <row r="14" spans="2:19" x14ac:dyDescent="0.35">
      <c r="B14" s="469" t="s">
        <v>69</v>
      </c>
      <c r="C14" s="470"/>
      <c r="D14" s="471"/>
      <c r="E14" s="316"/>
      <c r="I14" s="317"/>
      <c r="J14" s="317"/>
      <c r="K14" s="317"/>
      <c r="L14" s="317"/>
      <c r="M14" s="317"/>
      <c r="N14" s="317"/>
      <c r="O14" s="317"/>
      <c r="P14" s="317"/>
      <c r="R14" s="316"/>
    </row>
    <row r="15" spans="2:19" x14ac:dyDescent="0.35">
      <c r="B15" s="475" t="s">
        <v>70</v>
      </c>
      <c r="C15" s="476"/>
      <c r="D15" s="329" t="s">
        <v>71</v>
      </c>
      <c r="H15" s="317"/>
      <c r="I15" s="317"/>
      <c r="J15" s="317"/>
      <c r="K15" s="317"/>
      <c r="L15" s="317"/>
      <c r="M15" s="317"/>
      <c r="N15" s="317"/>
      <c r="O15" s="317"/>
      <c r="P15" s="317"/>
      <c r="Q15" s="317"/>
      <c r="R15" s="318"/>
    </row>
    <row r="16" spans="2:19" x14ac:dyDescent="0.35">
      <c r="B16" s="477" t="s">
        <v>2</v>
      </c>
      <c r="C16" s="478"/>
      <c r="D16" s="340">
        <v>1</v>
      </c>
      <c r="F16" s="317"/>
      <c r="G16" s="317"/>
      <c r="H16" s="317"/>
      <c r="I16" s="317"/>
      <c r="J16" s="317"/>
      <c r="K16" s="317"/>
      <c r="L16" s="317"/>
      <c r="M16" s="317"/>
      <c r="N16" s="317"/>
      <c r="O16" s="317"/>
      <c r="P16" s="317"/>
      <c r="Q16" s="317"/>
      <c r="R16" s="317"/>
    </row>
    <row r="17" spans="2:19" x14ac:dyDescent="0.25">
      <c r="B17" s="477" t="s">
        <v>73</v>
      </c>
      <c r="C17" s="478"/>
      <c r="D17" s="341">
        <v>1</v>
      </c>
      <c r="F17" s="318"/>
      <c r="G17" s="317"/>
      <c r="H17" s="317"/>
      <c r="I17" s="317"/>
      <c r="J17" s="317"/>
      <c r="K17" s="317"/>
      <c r="L17" s="317"/>
      <c r="M17" s="317"/>
      <c r="N17" s="317"/>
      <c r="O17" s="317"/>
      <c r="P17" s="317"/>
      <c r="Q17" s="317"/>
      <c r="R17" s="318"/>
      <c r="S17" s="319"/>
    </row>
    <row r="18" spans="2:19" x14ac:dyDescent="0.35">
      <c r="B18" s="477" t="s">
        <v>74</v>
      </c>
      <c r="C18" s="478"/>
      <c r="D18" s="341">
        <v>120</v>
      </c>
      <c r="F18" s="317"/>
      <c r="G18" s="317"/>
      <c r="H18" s="317"/>
      <c r="I18" s="317"/>
      <c r="J18" s="317"/>
      <c r="K18" s="317"/>
      <c r="L18" s="317"/>
      <c r="M18" s="317"/>
      <c r="N18" s="317"/>
      <c r="O18" s="317"/>
      <c r="P18" s="317"/>
      <c r="Q18" s="317"/>
      <c r="R18" s="317"/>
      <c r="S18" s="320"/>
    </row>
    <row r="19" spans="2:19" x14ac:dyDescent="0.35">
      <c r="B19" s="477" t="s">
        <v>75</v>
      </c>
      <c r="C19" s="478"/>
      <c r="D19" s="341">
        <v>11</v>
      </c>
      <c r="F19" s="317"/>
      <c r="G19" s="317"/>
      <c r="H19" s="317"/>
      <c r="I19" s="317"/>
      <c r="J19" s="317"/>
      <c r="K19" s="317"/>
      <c r="L19" s="317"/>
      <c r="M19" s="317"/>
      <c r="N19" s="317"/>
      <c r="O19" s="317"/>
      <c r="P19" s="317"/>
      <c r="Q19" s="317"/>
      <c r="R19" s="317"/>
      <c r="S19" s="321"/>
    </row>
    <row r="20" spans="2:19" x14ac:dyDescent="0.35">
      <c r="B20" s="477" t="s">
        <v>76</v>
      </c>
      <c r="C20" s="478"/>
      <c r="D20" s="341">
        <v>34</v>
      </c>
      <c r="F20" s="317"/>
      <c r="G20" s="317"/>
      <c r="H20" s="317"/>
      <c r="I20" s="317"/>
      <c r="J20" s="317"/>
      <c r="K20" s="317"/>
      <c r="L20" s="317"/>
      <c r="M20" s="317"/>
      <c r="N20" s="317"/>
      <c r="O20" s="317"/>
      <c r="P20" s="317"/>
      <c r="Q20" s="317"/>
      <c r="R20" s="317"/>
      <c r="S20" s="321"/>
    </row>
    <row r="21" spans="2:19" x14ac:dyDescent="0.35">
      <c r="B21" s="477" t="s">
        <v>77</v>
      </c>
      <c r="C21" s="478"/>
      <c r="D21" s="341">
        <v>3</v>
      </c>
      <c r="F21" s="317"/>
      <c r="G21" s="317"/>
      <c r="H21" s="317"/>
      <c r="I21" s="317"/>
      <c r="J21" s="317"/>
      <c r="K21" s="317"/>
      <c r="L21" s="317"/>
      <c r="M21" s="317"/>
      <c r="N21" s="317"/>
      <c r="O21" s="317"/>
      <c r="P21" s="317"/>
      <c r="Q21" s="317"/>
      <c r="R21" s="317"/>
      <c r="S21" s="321"/>
    </row>
    <row r="22" spans="2:19" x14ac:dyDescent="0.35">
      <c r="B22" s="477" t="s">
        <v>78</v>
      </c>
      <c r="C22" s="478"/>
      <c r="D22" s="341">
        <v>8</v>
      </c>
      <c r="F22" s="317"/>
      <c r="G22" s="317"/>
      <c r="H22" s="317"/>
      <c r="I22" s="317"/>
      <c r="J22" s="317"/>
      <c r="K22" s="317"/>
      <c r="L22" s="317"/>
      <c r="M22" s="317"/>
      <c r="N22" s="317"/>
      <c r="O22" s="317"/>
      <c r="P22" s="317"/>
      <c r="Q22" s="317"/>
      <c r="R22" s="317"/>
      <c r="S22" s="321"/>
    </row>
    <row r="23" spans="2:19" x14ac:dyDescent="0.35">
      <c r="B23" s="477" t="s">
        <v>79</v>
      </c>
      <c r="C23" s="478"/>
      <c r="D23" s="341">
        <v>9</v>
      </c>
      <c r="F23" s="317"/>
      <c r="G23" s="317"/>
      <c r="H23" s="317"/>
      <c r="I23" s="317"/>
      <c r="J23" s="317"/>
      <c r="K23" s="317"/>
      <c r="L23" s="317"/>
      <c r="M23" s="317"/>
      <c r="N23" s="317"/>
      <c r="O23" s="317"/>
      <c r="P23" s="317"/>
      <c r="Q23" s="317"/>
      <c r="R23" s="317"/>
    </row>
    <row r="24" spans="2:19" x14ac:dyDescent="0.35">
      <c r="B24" s="477" t="s">
        <v>80</v>
      </c>
      <c r="C24" s="478"/>
      <c r="D24" s="341">
        <v>10</v>
      </c>
      <c r="F24" s="317"/>
      <c r="G24" s="317"/>
      <c r="H24" s="317"/>
      <c r="I24" s="317"/>
      <c r="J24" s="317"/>
      <c r="K24" s="317"/>
      <c r="L24" s="317"/>
      <c r="M24" s="317"/>
      <c r="N24" s="317"/>
      <c r="O24" s="317"/>
      <c r="P24" s="317"/>
      <c r="Q24" s="317"/>
      <c r="R24" s="317"/>
    </row>
    <row r="25" spans="2:19" x14ac:dyDescent="0.35">
      <c r="B25" s="477" t="s">
        <v>81</v>
      </c>
      <c r="C25" s="478"/>
      <c r="D25" s="341">
        <v>192</v>
      </c>
      <c r="F25" s="317"/>
      <c r="G25" s="317"/>
      <c r="H25" s="317"/>
      <c r="I25" s="317"/>
      <c r="J25" s="317"/>
      <c r="K25" s="317"/>
      <c r="L25" s="317"/>
      <c r="M25" s="317"/>
      <c r="N25" s="317"/>
      <c r="O25" s="317"/>
      <c r="P25" s="317"/>
      <c r="Q25" s="317"/>
      <c r="R25" s="317"/>
    </row>
    <row r="26" spans="2:19" x14ac:dyDescent="0.35">
      <c r="B26" s="479" t="s">
        <v>68</v>
      </c>
      <c r="C26" s="480"/>
      <c r="D26" s="337">
        <f>SUM(D16:D25)</f>
        <v>389</v>
      </c>
      <c r="F26" s="317"/>
      <c r="G26" s="317"/>
      <c r="H26" s="317"/>
      <c r="I26" s="317"/>
      <c r="J26" s="317"/>
      <c r="K26" s="317"/>
      <c r="L26" s="317"/>
      <c r="M26" s="317"/>
      <c r="N26" s="317"/>
      <c r="O26" s="317"/>
      <c r="P26" s="317"/>
      <c r="Q26" s="317"/>
      <c r="R26" s="317"/>
    </row>
    <row r="27" spans="2:19" ht="21.5" customHeight="1" x14ac:dyDescent="0.35">
      <c r="F27" s="317"/>
      <c r="G27" s="317"/>
      <c r="H27" s="317"/>
      <c r="I27" s="317"/>
      <c r="J27" s="317"/>
      <c r="K27" s="317"/>
      <c r="L27" s="317"/>
      <c r="M27" s="317"/>
      <c r="N27" s="317"/>
      <c r="O27" s="317"/>
      <c r="P27" s="317"/>
    </row>
  </sheetData>
  <mergeCells count="18">
    <mergeCell ref="B25:C25"/>
    <mergeCell ref="B26:C26"/>
    <mergeCell ref="B20:C20"/>
    <mergeCell ref="B21:C21"/>
    <mergeCell ref="B22:C22"/>
    <mergeCell ref="B23:C23"/>
    <mergeCell ref="B24:C24"/>
    <mergeCell ref="B15:C15"/>
    <mergeCell ref="B16:C16"/>
    <mergeCell ref="B17:C17"/>
    <mergeCell ref="B18:C18"/>
    <mergeCell ref="B19:C19"/>
    <mergeCell ref="B14:D14"/>
    <mergeCell ref="B2:I2"/>
    <mergeCell ref="B4:B5"/>
    <mergeCell ref="C4:C5"/>
    <mergeCell ref="E4:F4"/>
    <mergeCell ref="G4:P4"/>
  </mergeCells>
  <pageMargins left="0.7" right="0.7" top="0.75" bottom="0.75" header="0.3" footer="0.3"/>
  <pageSetup orientation="portrait" r:id="rId1"/>
  <ignoredErrors>
    <ignoredError sqref="H11 J11 L11 N11"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6FCE4F-C523-48E7-9329-AFE07A61F28D}">
  <sheetPr>
    <pageSetUpPr fitToPage="1"/>
  </sheetPr>
  <dimension ref="A2:AN322"/>
  <sheetViews>
    <sheetView showGridLines="0" topLeftCell="A208" zoomScale="55" zoomScaleNormal="55" workbookViewId="0">
      <selection activeCell="B300" sqref="B300"/>
    </sheetView>
  </sheetViews>
  <sheetFormatPr defaultColWidth="8.7265625" defaultRowHeight="18.5" x14ac:dyDescent="0.35"/>
  <cols>
    <col min="1" max="1" width="5" style="52" customWidth="1"/>
    <col min="2" max="2" width="24.26953125" style="52" customWidth="1"/>
    <col min="3" max="3" width="7.81640625" style="52" customWidth="1"/>
    <col min="4" max="4" width="53.7265625" style="52" customWidth="1"/>
    <col min="5" max="5" width="15.08984375" style="55" customWidth="1"/>
    <col min="6" max="6" width="85" style="52" customWidth="1"/>
    <col min="7" max="7" width="20.26953125" style="56" customWidth="1"/>
    <col min="8" max="8" width="14.7265625" style="52" customWidth="1"/>
    <col min="9" max="10" width="15.1796875" style="52" customWidth="1"/>
    <col min="11" max="11" width="19.81640625" style="52" customWidth="1"/>
    <col min="12" max="12" width="20.7265625" style="52" customWidth="1"/>
    <col min="13" max="13" width="27.7265625" style="52" customWidth="1"/>
    <col min="14" max="14" width="20.54296875" style="52" customWidth="1"/>
    <col min="15" max="15" width="16.453125" style="52" customWidth="1"/>
    <col min="16" max="16" width="20.54296875" style="52" customWidth="1"/>
    <col min="17" max="37" width="8.7265625" style="52"/>
    <col min="38" max="38" width="8.7265625" style="52" customWidth="1"/>
    <col min="39" max="39" width="8.7265625" style="52"/>
    <col min="40" max="40" width="8.7265625" style="54"/>
    <col min="41" max="16384" width="8.7265625" style="52"/>
  </cols>
  <sheetData>
    <row r="2" spans="1:39" s="54" customFormat="1" ht="36" x14ac:dyDescent="0.35">
      <c r="A2" s="52"/>
      <c r="B2" s="53" t="s">
        <v>85</v>
      </c>
      <c r="C2" s="53"/>
      <c r="D2" s="53"/>
      <c r="E2" s="53"/>
      <c r="F2" s="53"/>
      <c r="G2" s="53"/>
      <c r="H2" s="53"/>
      <c r="I2" s="53"/>
      <c r="J2" s="53"/>
      <c r="K2" s="53"/>
      <c r="L2" s="53"/>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row>
    <row r="3" spans="1:39" s="54" customFormat="1" x14ac:dyDescent="0.35">
      <c r="A3" s="52"/>
      <c r="B3" s="52"/>
      <c r="C3" s="52"/>
      <c r="D3" s="52"/>
      <c r="E3" s="55"/>
      <c r="F3" s="52"/>
      <c r="G3" s="56"/>
      <c r="H3" s="52"/>
      <c r="I3" s="52"/>
      <c r="J3" s="52"/>
      <c r="K3" s="366">
        <v>2021</v>
      </c>
      <c r="L3" s="57">
        <v>2022</v>
      </c>
      <c r="M3" s="58"/>
      <c r="N3" s="59"/>
      <c r="O3" s="59"/>
      <c r="P3" s="59"/>
      <c r="Q3" s="52"/>
      <c r="R3" s="52"/>
      <c r="S3" s="52"/>
      <c r="T3" s="52"/>
      <c r="U3" s="52"/>
      <c r="V3" s="52"/>
      <c r="W3" s="52"/>
      <c r="X3" s="52"/>
      <c r="Y3" s="52"/>
      <c r="Z3" s="52"/>
      <c r="AA3" s="52"/>
      <c r="AB3" s="52"/>
      <c r="AC3" s="52"/>
      <c r="AD3" s="52"/>
      <c r="AE3" s="52"/>
      <c r="AF3" s="52"/>
      <c r="AG3" s="52"/>
      <c r="AH3" s="52"/>
      <c r="AI3" s="52"/>
      <c r="AJ3" s="52"/>
      <c r="AK3" s="52"/>
      <c r="AL3" s="52"/>
      <c r="AM3" s="52"/>
    </row>
    <row r="4" spans="1:39" s="65" customFormat="1" ht="19" thickBot="1" x14ac:dyDescent="0.4">
      <c r="A4" s="52"/>
      <c r="B4" s="60" t="s">
        <v>86</v>
      </c>
      <c r="C4" s="61" t="s">
        <v>87</v>
      </c>
      <c r="D4" s="60" t="s">
        <v>88</v>
      </c>
      <c r="E4" s="61" t="s">
        <v>89</v>
      </c>
      <c r="F4" s="60" t="s">
        <v>90</v>
      </c>
      <c r="G4" s="61" t="s">
        <v>91</v>
      </c>
      <c r="H4" s="60" t="s">
        <v>92</v>
      </c>
      <c r="I4" s="60" t="s">
        <v>93</v>
      </c>
      <c r="J4" s="61" t="s">
        <v>94</v>
      </c>
      <c r="K4" s="61" t="s">
        <v>95</v>
      </c>
      <c r="L4" s="62" t="s">
        <v>95</v>
      </c>
      <c r="M4" s="63"/>
      <c r="N4" s="63"/>
      <c r="O4" s="63"/>
      <c r="P4" s="63"/>
      <c r="Q4" s="64"/>
      <c r="R4" s="64"/>
      <c r="S4" s="64"/>
      <c r="T4" s="64"/>
      <c r="U4" s="64"/>
      <c r="V4" s="64"/>
      <c r="W4" s="64"/>
      <c r="X4" s="64"/>
      <c r="Y4" s="64"/>
      <c r="Z4" s="64"/>
      <c r="AA4" s="64"/>
      <c r="AB4" s="64"/>
      <c r="AC4" s="64"/>
      <c r="AD4" s="64"/>
      <c r="AE4" s="64"/>
      <c r="AF4" s="64"/>
      <c r="AG4" s="64"/>
      <c r="AH4" s="64"/>
      <c r="AI4" s="64"/>
      <c r="AJ4" s="64"/>
      <c r="AK4" s="64"/>
      <c r="AL4" s="64"/>
      <c r="AM4" s="64"/>
    </row>
    <row r="5" spans="1:39" s="54" customFormat="1" ht="37" customHeight="1" x14ac:dyDescent="0.35">
      <c r="A5" s="52"/>
      <c r="B5" s="492" t="s">
        <v>33</v>
      </c>
      <c r="C5" s="483" t="s">
        <v>96</v>
      </c>
      <c r="D5" s="486" t="s">
        <v>97</v>
      </c>
      <c r="E5" s="481" t="s">
        <v>98</v>
      </c>
      <c r="F5" s="481" t="s">
        <v>99</v>
      </c>
      <c r="G5" s="481" t="s">
        <v>100</v>
      </c>
      <c r="H5" s="481" t="s">
        <v>101</v>
      </c>
      <c r="I5" s="66" t="s">
        <v>83</v>
      </c>
      <c r="J5" s="67" t="s">
        <v>102</v>
      </c>
      <c r="K5" s="67" t="s">
        <v>103</v>
      </c>
      <c r="L5" s="68" t="s">
        <v>103</v>
      </c>
      <c r="M5" s="52"/>
      <c r="N5" s="52"/>
      <c r="O5" s="69"/>
      <c r="P5" s="52"/>
      <c r="Q5" s="52"/>
      <c r="R5" s="52"/>
      <c r="S5" s="52"/>
      <c r="T5" s="52"/>
      <c r="U5" s="52"/>
      <c r="V5" s="52"/>
      <c r="W5" s="52"/>
      <c r="X5" s="52"/>
      <c r="Y5" s="52"/>
      <c r="Z5" s="52"/>
      <c r="AA5" s="52"/>
      <c r="AB5" s="52"/>
      <c r="AC5" s="52"/>
      <c r="AD5" s="52"/>
      <c r="AE5" s="52"/>
      <c r="AF5" s="52"/>
      <c r="AG5" s="52"/>
      <c r="AH5" s="52"/>
      <c r="AI5" s="52"/>
      <c r="AJ5" s="52"/>
      <c r="AK5" s="52"/>
      <c r="AL5" s="52"/>
      <c r="AM5" s="52"/>
    </row>
    <row r="6" spans="1:39" s="54" customFormat="1" ht="37.5" customHeight="1" x14ac:dyDescent="0.35">
      <c r="A6" s="52"/>
      <c r="B6" s="493"/>
      <c r="C6" s="484"/>
      <c r="D6" s="487"/>
      <c r="E6" s="482"/>
      <c r="F6" s="482"/>
      <c r="G6" s="482"/>
      <c r="H6" s="482"/>
      <c r="I6" s="70" t="s">
        <v>20</v>
      </c>
      <c r="J6" s="71" t="s">
        <v>104</v>
      </c>
      <c r="K6" s="71" t="s">
        <v>105</v>
      </c>
      <c r="L6" s="72" t="s">
        <v>106</v>
      </c>
      <c r="M6" s="52"/>
      <c r="N6" s="52"/>
      <c r="O6" s="69"/>
      <c r="P6" s="52"/>
      <c r="Q6" s="52"/>
      <c r="R6" s="52"/>
      <c r="S6" s="52"/>
      <c r="T6" s="52"/>
      <c r="U6" s="52"/>
      <c r="V6" s="52"/>
      <c r="W6" s="52"/>
      <c r="X6" s="52"/>
      <c r="Y6" s="52"/>
      <c r="Z6" s="52"/>
      <c r="AA6" s="52"/>
      <c r="AB6" s="52"/>
      <c r="AC6" s="52"/>
      <c r="AD6" s="52"/>
      <c r="AE6" s="52"/>
      <c r="AF6" s="52"/>
      <c r="AG6" s="52"/>
      <c r="AH6" s="52"/>
      <c r="AI6" s="52"/>
      <c r="AJ6" s="52"/>
      <c r="AK6" s="52"/>
      <c r="AL6" s="52"/>
      <c r="AM6" s="52"/>
    </row>
    <row r="7" spans="1:39" s="54" customFormat="1" ht="37.5" customHeight="1" x14ac:dyDescent="0.35">
      <c r="A7" s="52"/>
      <c r="B7" s="493"/>
      <c r="C7" s="484"/>
      <c r="D7" s="487"/>
      <c r="E7" s="482"/>
      <c r="F7" s="482"/>
      <c r="G7" s="482"/>
      <c r="H7" s="482"/>
      <c r="I7" s="70" t="s">
        <v>21</v>
      </c>
      <c r="J7" s="71"/>
      <c r="K7" s="71"/>
      <c r="L7" s="72" t="s">
        <v>106</v>
      </c>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row>
    <row r="8" spans="1:39" s="54" customFormat="1" ht="37.5" customHeight="1" x14ac:dyDescent="0.35">
      <c r="A8" s="52"/>
      <c r="B8" s="493"/>
      <c r="C8" s="484"/>
      <c r="D8" s="487"/>
      <c r="E8" s="482"/>
      <c r="F8" s="482"/>
      <c r="G8" s="482"/>
      <c r="H8" s="482"/>
      <c r="I8" s="70" t="s">
        <v>82</v>
      </c>
      <c r="J8" s="71" t="s">
        <v>107</v>
      </c>
      <c r="K8" s="71" t="s">
        <v>108</v>
      </c>
      <c r="L8" s="72" t="s">
        <v>108</v>
      </c>
      <c r="M8" s="52"/>
      <c r="N8" s="52"/>
      <c r="O8" s="73"/>
      <c r="P8" s="52"/>
      <c r="Q8" s="52"/>
      <c r="R8" s="52"/>
      <c r="S8" s="52"/>
      <c r="T8" s="52"/>
      <c r="U8" s="52"/>
      <c r="V8" s="52"/>
      <c r="W8" s="52"/>
      <c r="X8" s="52"/>
      <c r="Y8" s="52"/>
      <c r="Z8" s="52"/>
      <c r="AA8" s="52"/>
      <c r="AB8" s="52"/>
      <c r="AC8" s="52"/>
      <c r="AD8" s="52"/>
      <c r="AE8" s="52"/>
      <c r="AF8" s="52"/>
      <c r="AG8" s="52"/>
      <c r="AH8" s="52"/>
      <c r="AI8" s="52"/>
      <c r="AJ8" s="52"/>
      <c r="AK8" s="52"/>
      <c r="AL8" s="52"/>
      <c r="AM8" s="52"/>
    </row>
    <row r="9" spans="1:39" s="54" customFormat="1" ht="37.5" customHeight="1" thickBot="1" x14ac:dyDescent="0.4">
      <c r="A9" s="52"/>
      <c r="B9" s="493"/>
      <c r="C9" s="485"/>
      <c r="D9" s="487"/>
      <c r="E9" s="482"/>
      <c r="F9" s="482"/>
      <c r="G9" s="482"/>
      <c r="H9" s="482"/>
      <c r="I9" s="70" t="s">
        <v>84</v>
      </c>
      <c r="J9" s="71"/>
      <c r="K9" s="71"/>
      <c r="L9" s="72" t="s">
        <v>106</v>
      </c>
      <c r="M9" s="52"/>
      <c r="N9" s="52"/>
      <c r="O9" s="73"/>
      <c r="P9" s="52"/>
      <c r="Q9" s="52"/>
      <c r="R9" s="52"/>
      <c r="S9" s="52"/>
      <c r="T9" s="52"/>
      <c r="U9" s="52"/>
      <c r="V9" s="52"/>
      <c r="W9" s="52"/>
      <c r="X9" s="52"/>
      <c r="Y9" s="52"/>
      <c r="Z9" s="52"/>
      <c r="AA9" s="52"/>
      <c r="AB9" s="52"/>
      <c r="AC9" s="52"/>
      <c r="AD9" s="52"/>
      <c r="AE9" s="52"/>
      <c r="AF9" s="52"/>
      <c r="AG9" s="52"/>
      <c r="AH9" s="52"/>
      <c r="AI9" s="52"/>
      <c r="AJ9" s="52"/>
      <c r="AK9" s="52"/>
      <c r="AL9" s="52"/>
      <c r="AM9" s="52"/>
    </row>
    <row r="10" spans="1:39" s="54" customFormat="1" ht="19" customHeight="1" x14ac:dyDescent="0.35">
      <c r="A10" s="52"/>
      <c r="B10" s="493"/>
      <c r="C10" s="483" t="s">
        <v>109</v>
      </c>
      <c r="D10" s="486" t="s">
        <v>110</v>
      </c>
      <c r="E10" s="489" t="s">
        <v>111</v>
      </c>
      <c r="F10" s="489" t="s">
        <v>112</v>
      </c>
      <c r="G10" s="489" t="s">
        <v>113</v>
      </c>
      <c r="H10" s="489" t="s">
        <v>114</v>
      </c>
      <c r="I10" s="74" t="s">
        <v>83</v>
      </c>
      <c r="J10" s="75"/>
      <c r="K10" s="75"/>
      <c r="L10" s="76"/>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row>
    <row r="11" spans="1:39" s="54" customFormat="1" ht="19" customHeight="1" x14ac:dyDescent="0.35">
      <c r="A11" s="52"/>
      <c r="B11" s="493"/>
      <c r="C11" s="484"/>
      <c r="D11" s="487"/>
      <c r="E11" s="490"/>
      <c r="F11" s="490"/>
      <c r="G11" s="490"/>
      <c r="H11" s="490"/>
      <c r="I11" s="77" t="s">
        <v>20</v>
      </c>
      <c r="J11" s="78"/>
      <c r="K11" s="78"/>
      <c r="L11" s="79"/>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row>
    <row r="12" spans="1:39" s="54" customFormat="1" ht="19" customHeight="1" x14ac:dyDescent="0.35">
      <c r="A12" s="52"/>
      <c r="B12" s="493"/>
      <c r="C12" s="484"/>
      <c r="D12" s="487"/>
      <c r="E12" s="490"/>
      <c r="F12" s="490"/>
      <c r="G12" s="490"/>
      <c r="H12" s="490"/>
      <c r="I12" s="77" t="s">
        <v>21</v>
      </c>
      <c r="J12" s="78"/>
      <c r="K12" s="78"/>
      <c r="L12" s="79"/>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row>
    <row r="13" spans="1:39" s="54" customFormat="1" ht="19" customHeight="1" x14ac:dyDescent="0.35">
      <c r="A13" s="52"/>
      <c r="B13" s="493"/>
      <c r="C13" s="484"/>
      <c r="D13" s="487"/>
      <c r="E13" s="490"/>
      <c r="F13" s="490"/>
      <c r="G13" s="490"/>
      <c r="H13" s="490"/>
      <c r="I13" s="77" t="s">
        <v>82</v>
      </c>
      <c r="J13" s="80">
        <v>2379</v>
      </c>
      <c r="K13" s="80">
        <v>40000</v>
      </c>
      <c r="L13" s="79">
        <v>40000</v>
      </c>
      <c r="M13" s="52"/>
      <c r="N13" s="52"/>
      <c r="O13" s="52"/>
      <c r="P13" s="52"/>
      <c r="Q13" s="52"/>
      <c r="R13" s="52"/>
      <c r="S13" s="52"/>
      <c r="T13" s="52"/>
      <c r="U13" s="52"/>
      <c r="V13" s="52"/>
      <c r="W13" s="52"/>
      <c r="X13" s="52"/>
      <c r="Y13" s="52"/>
      <c r="Z13" s="52"/>
      <c r="AA13" s="52"/>
      <c r="AB13" s="52"/>
      <c r="AC13" s="52"/>
      <c r="AD13" s="52"/>
      <c r="AE13" s="52"/>
      <c r="AF13" s="52"/>
      <c r="AG13" s="52"/>
      <c r="AH13" s="52"/>
      <c r="AI13" s="52"/>
      <c r="AJ13" s="52"/>
      <c r="AK13" s="52"/>
      <c r="AL13" s="52"/>
      <c r="AM13" s="52"/>
    </row>
    <row r="14" spans="1:39" s="54" customFormat="1" ht="19" customHeight="1" x14ac:dyDescent="0.35">
      <c r="A14" s="52"/>
      <c r="B14" s="493"/>
      <c r="C14" s="484"/>
      <c r="D14" s="487"/>
      <c r="E14" s="490"/>
      <c r="F14" s="490"/>
      <c r="G14" s="490"/>
      <c r="H14" s="490"/>
      <c r="I14" s="77" t="s">
        <v>84</v>
      </c>
      <c r="J14" s="80"/>
      <c r="K14" s="80"/>
      <c r="L14" s="79"/>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row>
    <row r="15" spans="1:39" s="54" customFormat="1" ht="19" customHeight="1" thickBot="1" x14ac:dyDescent="0.4">
      <c r="A15" s="52"/>
      <c r="B15" s="493"/>
      <c r="C15" s="485"/>
      <c r="D15" s="488"/>
      <c r="E15" s="491"/>
      <c r="F15" s="491"/>
      <c r="G15" s="491"/>
      <c r="H15" s="491"/>
      <c r="I15" s="81" t="s">
        <v>115</v>
      </c>
      <c r="J15" s="82">
        <v>2379</v>
      </c>
      <c r="K15" s="82">
        <v>40000</v>
      </c>
      <c r="L15" s="83">
        <f>SUM(L10:L14)</f>
        <v>40000</v>
      </c>
      <c r="M15" s="211"/>
      <c r="N15" s="84"/>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row>
    <row r="16" spans="1:39" ht="19" customHeight="1" x14ac:dyDescent="0.35">
      <c r="B16" s="493"/>
      <c r="C16" s="483" t="s">
        <v>116</v>
      </c>
      <c r="D16" s="486" t="s">
        <v>117</v>
      </c>
      <c r="E16" s="486" t="s">
        <v>111</v>
      </c>
      <c r="F16" s="486" t="s">
        <v>118</v>
      </c>
      <c r="G16" s="486" t="s">
        <v>119</v>
      </c>
      <c r="H16" s="486" t="s">
        <v>120</v>
      </c>
      <c r="I16" s="74" t="s">
        <v>83</v>
      </c>
      <c r="J16" s="75"/>
      <c r="K16" s="75"/>
      <c r="L16" s="76"/>
      <c r="N16" s="84"/>
    </row>
    <row r="17" spans="1:16" ht="19" customHeight="1" x14ac:dyDescent="0.35">
      <c r="B17" s="493"/>
      <c r="C17" s="484"/>
      <c r="D17" s="487"/>
      <c r="E17" s="487"/>
      <c r="F17" s="487"/>
      <c r="G17" s="487"/>
      <c r="H17" s="487"/>
      <c r="I17" s="77" t="s">
        <v>20</v>
      </c>
      <c r="J17" s="78"/>
      <c r="K17" s="78"/>
      <c r="L17" s="79"/>
    </row>
    <row r="18" spans="1:16" ht="19" customHeight="1" x14ac:dyDescent="0.35">
      <c r="B18" s="493"/>
      <c r="C18" s="484"/>
      <c r="D18" s="487"/>
      <c r="E18" s="487"/>
      <c r="F18" s="487"/>
      <c r="G18" s="487"/>
      <c r="H18" s="487"/>
      <c r="I18" s="77" t="s">
        <v>21</v>
      </c>
      <c r="J18" s="78"/>
      <c r="K18" s="78"/>
      <c r="L18" s="79"/>
    </row>
    <row r="19" spans="1:16" ht="19" customHeight="1" x14ac:dyDescent="0.35">
      <c r="B19" s="493"/>
      <c r="C19" s="484"/>
      <c r="D19" s="487"/>
      <c r="E19" s="487"/>
      <c r="F19" s="487"/>
      <c r="G19" s="487"/>
      <c r="H19" s="487"/>
      <c r="I19" s="77" t="s">
        <v>82</v>
      </c>
      <c r="J19" s="78"/>
      <c r="K19" s="85">
        <v>40000</v>
      </c>
      <c r="L19" s="79">
        <v>40000</v>
      </c>
    </row>
    <row r="20" spans="1:16" ht="19" customHeight="1" x14ac:dyDescent="0.35">
      <c r="B20" s="493"/>
      <c r="C20" s="484"/>
      <c r="D20" s="487"/>
      <c r="E20" s="487"/>
      <c r="F20" s="487"/>
      <c r="G20" s="487"/>
      <c r="H20" s="487"/>
      <c r="I20" s="77" t="s">
        <v>84</v>
      </c>
      <c r="J20" s="77"/>
      <c r="K20" s="77"/>
      <c r="L20" s="79"/>
    </row>
    <row r="21" spans="1:16" ht="19" customHeight="1" thickBot="1" x14ac:dyDescent="0.4">
      <c r="B21" s="494"/>
      <c r="C21" s="485"/>
      <c r="D21" s="488"/>
      <c r="E21" s="488"/>
      <c r="F21" s="488"/>
      <c r="G21" s="488"/>
      <c r="H21" s="488"/>
      <c r="I21" s="81" t="s">
        <v>115</v>
      </c>
      <c r="J21" s="81"/>
      <c r="K21" s="86">
        <v>40000</v>
      </c>
      <c r="L21" s="83">
        <f>SUM(L16:L20)</f>
        <v>40000</v>
      </c>
    </row>
    <row r="22" spans="1:16" x14ac:dyDescent="0.35">
      <c r="B22" s="87"/>
      <c r="C22" s="88"/>
      <c r="D22" s="89"/>
      <c r="E22" s="88"/>
      <c r="F22" s="89"/>
      <c r="G22" s="88"/>
      <c r="H22" s="88"/>
      <c r="I22" s="90"/>
      <c r="J22" s="91"/>
      <c r="K22" s="91"/>
      <c r="L22" s="92"/>
      <c r="M22" s="93"/>
      <c r="N22" s="93"/>
      <c r="P22" s="93"/>
    </row>
    <row r="23" spans="1:16" x14ac:dyDescent="0.35">
      <c r="H23" s="94"/>
      <c r="I23" s="94"/>
      <c r="J23" s="94"/>
      <c r="K23" s="366">
        <v>2021</v>
      </c>
      <c r="L23" s="95">
        <v>2022</v>
      </c>
      <c r="M23" s="58"/>
      <c r="N23" s="59"/>
      <c r="O23" s="59"/>
      <c r="P23" s="59"/>
    </row>
    <row r="24" spans="1:16" s="98" customFormat="1" ht="19" thickBot="1" x14ac:dyDescent="0.4">
      <c r="A24" s="52"/>
      <c r="B24" s="60" t="s">
        <v>86</v>
      </c>
      <c r="C24" s="61" t="s">
        <v>87</v>
      </c>
      <c r="D24" s="60" t="s">
        <v>88</v>
      </c>
      <c r="E24" s="61" t="s">
        <v>89</v>
      </c>
      <c r="F24" s="60" t="s">
        <v>90</v>
      </c>
      <c r="G24" s="61" t="s">
        <v>91</v>
      </c>
      <c r="H24" s="60" t="s">
        <v>92</v>
      </c>
      <c r="I24" s="60" t="s">
        <v>93</v>
      </c>
      <c r="J24" s="61" t="s">
        <v>94</v>
      </c>
      <c r="K24" s="96" t="s">
        <v>95</v>
      </c>
      <c r="L24" s="97" t="s">
        <v>95</v>
      </c>
      <c r="M24" s="58"/>
      <c r="N24" s="58"/>
      <c r="O24" s="58"/>
      <c r="P24" s="58"/>
    </row>
    <row r="25" spans="1:16" ht="18.649999999999999" customHeight="1" x14ac:dyDescent="0.35">
      <c r="B25" s="495" t="s">
        <v>318</v>
      </c>
      <c r="C25" s="509" t="s">
        <v>96</v>
      </c>
      <c r="D25" s="512" t="s">
        <v>500</v>
      </c>
      <c r="E25" s="489" t="s">
        <v>111</v>
      </c>
      <c r="F25" s="489" t="s">
        <v>121</v>
      </c>
      <c r="G25" s="481" t="s">
        <v>122</v>
      </c>
      <c r="H25" s="489" t="s">
        <v>123</v>
      </c>
      <c r="I25" s="74" t="s">
        <v>83</v>
      </c>
      <c r="J25" s="99">
        <v>99526</v>
      </c>
      <c r="K25" s="99">
        <v>10000</v>
      </c>
      <c r="L25" s="100">
        <v>59906.75</v>
      </c>
      <c r="M25" s="101"/>
      <c r="N25" s="101"/>
      <c r="O25" s="102"/>
      <c r="P25" s="101"/>
    </row>
    <row r="26" spans="1:16" x14ac:dyDescent="0.35">
      <c r="B26" s="495"/>
      <c r="C26" s="510"/>
      <c r="D26" s="513"/>
      <c r="E26" s="490"/>
      <c r="F26" s="490"/>
      <c r="G26" s="482"/>
      <c r="H26" s="490"/>
      <c r="I26" s="77" t="s">
        <v>20</v>
      </c>
      <c r="J26" s="103"/>
      <c r="K26" s="103">
        <v>8027</v>
      </c>
      <c r="L26" s="104">
        <v>5693</v>
      </c>
      <c r="M26" s="101"/>
      <c r="N26" s="101"/>
      <c r="O26" s="102"/>
      <c r="P26" s="101"/>
    </row>
    <row r="27" spans="1:16" x14ac:dyDescent="0.35">
      <c r="B27" s="495"/>
      <c r="C27" s="510"/>
      <c r="D27" s="513"/>
      <c r="E27" s="490"/>
      <c r="F27" s="490"/>
      <c r="G27" s="482"/>
      <c r="H27" s="490"/>
      <c r="I27" s="77" t="s">
        <v>21</v>
      </c>
      <c r="J27" s="103"/>
      <c r="K27" s="103">
        <v>12971</v>
      </c>
      <c r="L27" s="104">
        <v>17901</v>
      </c>
      <c r="M27" s="101"/>
      <c r="N27" s="101"/>
      <c r="O27" s="102"/>
      <c r="P27" s="101"/>
    </row>
    <row r="28" spans="1:16" x14ac:dyDescent="0.35">
      <c r="B28" s="495"/>
      <c r="C28" s="510"/>
      <c r="D28" s="513"/>
      <c r="E28" s="490"/>
      <c r="F28" s="490"/>
      <c r="G28" s="482"/>
      <c r="H28" s="490"/>
      <c r="I28" s="77" t="s">
        <v>82</v>
      </c>
      <c r="J28" s="105">
        <v>7579</v>
      </c>
      <c r="K28" s="105">
        <v>94949</v>
      </c>
      <c r="L28" s="104">
        <v>75005</v>
      </c>
      <c r="M28" s="101"/>
      <c r="N28" s="101"/>
      <c r="O28" s="102"/>
      <c r="P28" s="101"/>
    </row>
    <row r="29" spans="1:16" ht="34" customHeight="1" x14ac:dyDescent="0.35">
      <c r="B29" s="495"/>
      <c r="C29" s="510"/>
      <c r="D29" s="513"/>
      <c r="E29" s="490"/>
      <c r="F29" s="490"/>
      <c r="G29" s="482"/>
      <c r="H29" s="490"/>
      <c r="I29" s="70" t="s">
        <v>84</v>
      </c>
      <c r="J29" s="70"/>
      <c r="K29" s="70"/>
      <c r="L29" s="104"/>
      <c r="M29" s="101"/>
      <c r="N29" s="101"/>
      <c r="O29" s="102"/>
      <c r="P29" s="101"/>
    </row>
    <row r="30" spans="1:16" ht="27.65" customHeight="1" thickBot="1" x14ac:dyDescent="0.4">
      <c r="B30" s="495"/>
      <c r="C30" s="511"/>
      <c r="D30" s="514"/>
      <c r="E30" s="491"/>
      <c r="F30" s="491"/>
      <c r="G30" s="515"/>
      <c r="H30" s="491"/>
      <c r="I30" s="106" t="s">
        <v>115</v>
      </c>
      <c r="J30" s="107">
        <v>107105</v>
      </c>
      <c r="K30" s="107">
        <f>SUM(K25:K29)</f>
        <v>125947</v>
      </c>
      <c r="L30" s="108">
        <f>SUM(L25:L29)</f>
        <v>158505.75</v>
      </c>
      <c r="M30" s="109"/>
      <c r="N30" s="110"/>
      <c r="O30" s="111"/>
      <c r="P30" s="109"/>
    </row>
    <row r="31" spans="1:16" ht="93" thickBot="1" x14ac:dyDescent="0.4">
      <c r="B31" s="495"/>
      <c r="C31" s="112" t="s">
        <v>109</v>
      </c>
      <c r="D31" s="113" t="s">
        <v>313</v>
      </c>
      <c r="E31" s="114" t="s">
        <v>124</v>
      </c>
      <c r="F31" s="113" t="s">
        <v>314</v>
      </c>
      <c r="G31" s="114" t="s">
        <v>122</v>
      </c>
      <c r="H31" s="115" t="s">
        <v>125</v>
      </c>
      <c r="I31" s="115"/>
      <c r="J31" s="116"/>
      <c r="K31" s="117">
        <v>0.2</v>
      </c>
      <c r="L31" s="118">
        <v>0.2</v>
      </c>
      <c r="O31" s="119"/>
    </row>
    <row r="32" spans="1:16" ht="22" customHeight="1" x14ac:dyDescent="0.35">
      <c r="B32" s="495"/>
      <c r="C32" s="516" t="s">
        <v>116</v>
      </c>
      <c r="D32" s="519" t="s">
        <v>126</v>
      </c>
      <c r="E32" s="486" t="s">
        <v>43</v>
      </c>
      <c r="F32" s="486" t="s">
        <v>127</v>
      </c>
      <c r="G32" s="486" t="s">
        <v>122</v>
      </c>
      <c r="H32" s="522" t="s">
        <v>125</v>
      </c>
      <c r="I32" s="74" t="s">
        <v>83</v>
      </c>
      <c r="J32" s="99"/>
      <c r="K32" s="99"/>
      <c r="L32" s="120">
        <v>8986.0124999999989</v>
      </c>
      <c r="O32" s="119"/>
    </row>
    <row r="33" spans="1:16" x14ac:dyDescent="0.35">
      <c r="B33" s="495"/>
      <c r="C33" s="517"/>
      <c r="D33" s="520"/>
      <c r="E33" s="487"/>
      <c r="F33" s="487"/>
      <c r="G33" s="487"/>
      <c r="H33" s="523"/>
      <c r="I33" s="77" t="s">
        <v>20</v>
      </c>
      <c r="J33" s="103"/>
      <c r="K33" s="103"/>
      <c r="L33" s="121">
        <v>853.94999999999993</v>
      </c>
      <c r="O33" s="119"/>
    </row>
    <row r="34" spans="1:16" x14ac:dyDescent="0.35">
      <c r="B34" s="495"/>
      <c r="C34" s="517"/>
      <c r="D34" s="520"/>
      <c r="E34" s="487"/>
      <c r="F34" s="487"/>
      <c r="G34" s="487"/>
      <c r="H34" s="523"/>
      <c r="I34" s="77" t="s">
        <v>21</v>
      </c>
      <c r="J34" s="103"/>
      <c r="K34" s="103"/>
      <c r="L34" s="121">
        <v>2685.15</v>
      </c>
      <c r="O34" s="119"/>
    </row>
    <row r="35" spans="1:16" x14ac:dyDescent="0.35">
      <c r="B35" s="495"/>
      <c r="C35" s="517"/>
      <c r="D35" s="520"/>
      <c r="E35" s="487"/>
      <c r="F35" s="487"/>
      <c r="G35" s="487"/>
      <c r="H35" s="523"/>
      <c r="I35" s="77" t="s">
        <v>82</v>
      </c>
      <c r="J35" s="105"/>
      <c r="K35" s="105"/>
      <c r="L35" s="121">
        <v>11250.75</v>
      </c>
      <c r="O35" s="119"/>
    </row>
    <row r="36" spans="1:16" x14ac:dyDescent="0.35">
      <c r="B36" s="495"/>
      <c r="C36" s="517"/>
      <c r="D36" s="520"/>
      <c r="E36" s="487"/>
      <c r="F36" s="487"/>
      <c r="G36" s="487"/>
      <c r="H36" s="523"/>
      <c r="I36" s="70" t="s">
        <v>84</v>
      </c>
      <c r="J36" s="70"/>
      <c r="K36" s="70"/>
      <c r="L36" s="121"/>
      <c r="O36" s="119"/>
    </row>
    <row r="37" spans="1:16" ht="19" thickBot="1" x14ac:dyDescent="0.4">
      <c r="B37" s="496"/>
      <c r="C37" s="518"/>
      <c r="D37" s="521"/>
      <c r="E37" s="488"/>
      <c r="F37" s="488"/>
      <c r="G37" s="488"/>
      <c r="H37" s="524"/>
      <c r="I37" s="106" t="s">
        <v>115</v>
      </c>
      <c r="J37" s="107">
        <f>SUM(J32:J36)</f>
        <v>0</v>
      </c>
      <c r="K37" s="107">
        <f>SUM(K32:K36)</f>
        <v>0</v>
      </c>
      <c r="L37" s="122">
        <f>SUM(L32:L36)</f>
        <v>23775.862499999999</v>
      </c>
    </row>
    <row r="38" spans="1:16" x14ac:dyDescent="0.35">
      <c r="B38" s="367" t="s">
        <v>128</v>
      </c>
      <c r="C38" s="372"/>
      <c r="D38" s="372"/>
      <c r="E38" s="378"/>
      <c r="F38" s="372"/>
      <c r="G38" s="379"/>
      <c r="H38" s="372"/>
      <c r="I38" s="372"/>
      <c r="J38" s="368"/>
      <c r="K38" s="368"/>
      <c r="L38" s="368"/>
    </row>
    <row r="39" spans="1:16" x14ac:dyDescent="0.35">
      <c r="B39" s="372" t="s">
        <v>498</v>
      </c>
      <c r="C39" s="378"/>
      <c r="D39" s="378"/>
      <c r="E39" s="378"/>
      <c r="F39" s="378"/>
      <c r="G39" s="379"/>
      <c r="H39" s="372"/>
      <c r="I39" s="372"/>
      <c r="J39" s="368"/>
      <c r="K39" s="368"/>
      <c r="L39" s="368"/>
    </row>
    <row r="40" spans="1:16" x14ac:dyDescent="0.35">
      <c r="B40" s="123"/>
      <c r="C40" s="123"/>
      <c r="D40" s="123"/>
      <c r="E40" s="123"/>
      <c r="F40" s="124"/>
      <c r="G40" s="125"/>
      <c r="H40" s="124"/>
      <c r="I40" s="124"/>
    </row>
    <row r="41" spans="1:16" x14ac:dyDescent="0.35">
      <c r="B41" s="124"/>
      <c r="C41" s="124"/>
      <c r="D41" s="124"/>
      <c r="E41" s="126"/>
      <c r="F41" s="124"/>
      <c r="G41" s="125"/>
      <c r="H41" s="124"/>
      <c r="I41" s="127"/>
      <c r="J41" s="94"/>
      <c r="K41" s="366">
        <v>2021</v>
      </c>
      <c r="L41" s="95">
        <v>2022</v>
      </c>
      <c r="M41" s="58"/>
      <c r="N41" s="59"/>
      <c r="O41" s="59"/>
      <c r="P41" s="59"/>
    </row>
    <row r="42" spans="1:16" s="98" customFormat="1" ht="19" thickBot="1" x14ac:dyDescent="0.4">
      <c r="A42" s="52"/>
      <c r="B42" s="60" t="s">
        <v>86</v>
      </c>
      <c r="C42" s="61" t="s">
        <v>87</v>
      </c>
      <c r="D42" s="60" t="s">
        <v>88</v>
      </c>
      <c r="E42" s="61" t="s">
        <v>89</v>
      </c>
      <c r="F42" s="60" t="s">
        <v>90</v>
      </c>
      <c r="G42" s="61" t="s">
        <v>91</v>
      </c>
      <c r="H42" s="60" t="s">
        <v>92</v>
      </c>
      <c r="I42" s="60" t="s">
        <v>93</v>
      </c>
      <c r="J42" s="61" t="s">
        <v>94</v>
      </c>
      <c r="K42" s="96" t="s">
        <v>95</v>
      </c>
      <c r="L42" s="97" t="s">
        <v>95</v>
      </c>
      <c r="M42" s="58"/>
      <c r="N42" s="58"/>
      <c r="O42" s="58"/>
      <c r="P42" s="58"/>
    </row>
    <row r="43" spans="1:16" x14ac:dyDescent="0.35">
      <c r="B43" s="495" t="s">
        <v>129</v>
      </c>
      <c r="C43" s="497" t="s">
        <v>96</v>
      </c>
      <c r="D43" s="500" t="s">
        <v>130</v>
      </c>
      <c r="E43" s="503" t="s">
        <v>111</v>
      </c>
      <c r="F43" s="506" t="s">
        <v>131</v>
      </c>
      <c r="G43" s="503" t="s">
        <v>132</v>
      </c>
      <c r="H43" s="503" t="s">
        <v>125</v>
      </c>
      <c r="I43" s="74" t="s">
        <v>83</v>
      </c>
      <c r="J43" s="128"/>
      <c r="K43" s="128"/>
      <c r="L43" s="76"/>
      <c r="M43" s="101"/>
      <c r="N43" s="101"/>
      <c r="O43" s="101"/>
      <c r="P43" s="101"/>
    </row>
    <row r="44" spans="1:16" x14ac:dyDescent="0.35">
      <c r="B44" s="495"/>
      <c r="C44" s="498"/>
      <c r="D44" s="501"/>
      <c r="E44" s="504"/>
      <c r="F44" s="507"/>
      <c r="G44" s="504"/>
      <c r="H44" s="504"/>
      <c r="I44" s="77" t="s">
        <v>20</v>
      </c>
      <c r="J44" s="129"/>
      <c r="K44" s="129"/>
      <c r="L44" s="79"/>
      <c r="M44" s="101"/>
      <c r="N44" s="101"/>
      <c r="O44" s="101"/>
      <c r="P44" s="101"/>
    </row>
    <row r="45" spans="1:16" x14ac:dyDescent="0.35">
      <c r="B45" s="495"/>
      <c r="C45" s="498"/>
      <c r="D45" s="501"/>
      <c r="E45" s="504"/>
      <c r="F45" s="507"/>
      <c r="G45" s="504"/>
      <c r="H45" s="504"/>
      <c r="I45" s="77" t="s">
        <v>21</v>
      </c>
      <c r="J45" s="129"/>
      <c r="K45" s="129"/>
      <c r="L45" s="79"/>
      <c r="M45" s="101"/>
      <c r="N45" s="101"/>
      <c r="O45" s="101"/>
      <c r="P45" s="101"/>
    </row>
    <row r="46" spans="1:16" x14ac:dyDescent="0.35">
      <c r="B46" s="495"/>
      <c r="C46" s="498"/>
      <c r="D46" s="501"/>
      <c r="E46" s="504"/>
      <c r="F46" s="507"/>
      <c r="G46" s="504"/>
      <c r="H46" s="504"/>
      <c r="I46" s="77" t="s">
        <v>82</v>
      </c>
      <c r="J46" s="131">
        <v>4260</v>
      </c>
      <c r="K46" s="131">
        <v>7500</v>
      </c>
      <c r="L46" s="79">
        <v>17540</v>
      </c>
      <c r="M46" s="101"/>
      <c r="N46" s="101"/>
      <c r="O46" s="101"/>
      <c r="P46" s="101"/>
    </row>
    <row r="47" spans="1:16" ht="62.5" customHeight="1" x14ac:dyDescent="0.35">
      <c r="B47" s="495"/>
      <c r="C47" s="498"/>
      <c r="D47" s="501"/>
      <c r="E47" s="504"/>
      <c r="F47" s="507"/>
      <c r="G47" s="504"/>
      <c r="H47" s="504"/>
      <c r="I47" s="77" t="s">
        <v>84</v>
      </c>
      <c r="J47" s="77"/>
      <c r="K47" s="77"/>
      <c r="L47" s="79"/>
      <c r="M47" s="101"/>
      <c r="N47" s="101"/>
      <c r="O47" s="101"/>
      <c r="P47" s="101"/>
    </row>
    <row r="48" spans="1:16" ht="35.5" customHeight="1" thickBot="1" x14ac:dyDescent="0.4">
      <c r="B48" s="495"/>
      <c r="C48" s="499"/>
      <c r="D48" s="502"/>
      <c r="E48" s="505"/>
      <c r="F48" s="508"/>
      <c r="G48" s="505"/>
      <c r="H48" s="505"/>
      <c r="I48" s="81" t="s">
        <v>115</v>
      </c>
      <c r="J48" s="132">
        <v>4260</v>
      </c>
      <c r="K48" s="132">
        <f>SUM(K43:K47)</f>
        <v>7500</v>
      </c>
      <c r="L48" s="292">
        <f>SUM(L43:L47)</f>
        <v>17540</v>
      </c>
      <c r="M48" s="133"/>
      <c r="N48" s="133"/>
      <c r="O48" s="101"/>
      <c r="P48" s="133"/>
    </row>
    <row r="49" spans="2:40" x14ac:dyDescent="0.35">
      <c r="B49" s="495"/>
      <c r="C49" s="497" t="s">
        <v>109</v>
      </c>
      <c r="D49" s="486" t="s">
        <v>133</v>
      </c>
      <c r="E49" s="489" t="s">
        <v>134</v>
      </c>
      <c r="F49" s="489" t="s">
        <v>135</v>
      </c>
      <c r="G49" s="489" t="s">
        <v>122</v>
      </c>
      <c r="H49" s="489" t="s">
        <v>114</v>
      </c>
      <c r="I49" s="489"/>
      <c r="J49" s="525">
        <v>10</v>
      </c>
      <c r="K49" s="525"/>
      <c r="L49" s="528">
        <v>10</v>
      </c>
      <c r="M49" s="101"/>
      <c r="N49" s="101"/>
      <c r="O49" s="101"/>
      <c r="P49" s="101"/>
    </row>
    <row r="50" spans="2:40" x14ac:dyDescent="0.35">
      <c r="B50" s="495"/>
      <c r="C50" s="498"/>
      <c r="D50" s="487"/>
      <c r="E50" s="490"/>
      <c r="F50" s="490"/>
      <c r="G50" s="490"/>
      <c r="H50" s="490"/>
      <c r="I50" s="490"/>
      <c r="J50" s="526"/>
      <c r="K50" s="526"/>
      <c r="L50" s="529"/>
      <c r="M50" s="101"/>
      <c r="N50" s="101"/>
      <c r="O50" s="101"/>
      <c r="P50" s="101"/>
    </row>
    <row r="51" spans="2:40" x14ac:dyDescent="0.35">
      <c r="B51" s="495"/>
      <c r="C51" s="498"/>
      <c r="D51" s="487"/>
      <c r="E51" s="490"/>
      <c r="F51" s="490"/>
      <c r="G51" s="490"/>
      <c r="H51" s="490"/>
      <c r="I51" s="490"/>
      <c r="J51" s="526"/>
      <c r="K51" s="526"/>
      <c r="L51" s="529"/>
      <c r="M51" s="101"/>
      <c r="N51" s="101"/>
      <c r="O51" s="101"/>
      <c r="P51" s="101"/>
    </row>
    <row r="52" spans="2:40" ht="19" thickBot="1" x14ac:dyDescent="0.4">
      <c r="B52" s="495"/>
      <c r="C52" s="499"/>
      <c r="D52" s="488"/>
      <c r="E52" s="491"/>
      <c r="F52" s="491"/>
      <c r="G52" s="491"/>
      <c r="H52" s="491"/>
      <c r="I52" s="491"/>
      <c r="J52" s="527"/>
      <c r="K52" s="527"/>
      <c r="L52" s="530"/>
      <c r="M52" s="101"/>
      <c r="N52" s="101"/>
      <c r="O52" s="101"/>
      <c r="P52" s="101"/>
    </row>
    <row r="53" spans="2:40" x14ac:dyDescent="0.35">
      <c r="B53" s="495"/>
      <c r="C53" s="497" t="s">
        <v>116</v>
      </c>
      <c r="D53" s="486" t="s">
        <v>136</v>
      </c>
      <c r="E53" s="486" t="s">
        <v>111</v>
      </c>
      <c r="F53" s="489" t="s">
        <v>137</v>
      </c>
      <c r="G53" s="489"/>
      <c r="H53" s="489" t="s">
        <v>125</v>
      </c>
      <c r="I53" s="74" t="s">
        <v>83</v>
      </c>
      <c r="J53" s="128"/>
      <c r="K53" s="128"/>
      <c r="L53" s="76"/>
      <c r="M53" s="101"/>
      <c r="N53" s="101"/>
      <c r="O53" s="101"/>
      <c r="P53" s="101"/>
    </row>
    <row r="54" spans="2:40" x14ac:dyDescent="0.35">
      <c r="B54" s="495"/>
      <c r="C54" s="498"/>
      <c r="D54" s="487"/>
      <c r="E54" s="487"/>
      <c r="F54" s="490"/>
      <c r="G54" s="490"/>
      <c r="H54" s="490"/>
      <c r="I54" s="77" t="s">
        <v>20</v>
      </c>
      <c r="J54" s="129"/>
      <c r="K54" s="129"/>
      <c r="L54" s="79"/>
      <c r="M54" s="101"/>
      <c r="N54" s="101"/>
      <c r="O54" s="101"/>
      <c r="P54" s="101"/>
    </row>
    <row r="55" spans="2:40" x14ac:dyDescent="0.35">
      <c r="B55" s="495"/>
      <c r="C55" s="498"/>
      <c r="D55" s="487"/>
      <c r="E55" s="487"/>
      <c r="F55" s="490"/>
      <c r="G55" s="490"/>
      <c r="H55" s="490"/>
      <c r="I55" s="77" t="s">
        <v>21</v>
      </c>
      <c r="J55" s="129"/>
      <c r="K55" s="129"/>
      <c r="L55" s="79"/>
      <c r="M55" s="101"/>
      <c r="N55" s="101"/>
      <c r="O55" s="101"/>
      <c r="P55" s="101"/>
    </row>
    <row r="56" spans="2:40" x14ac:dyDescent="0.35">
      <c r="B56" s="495"/>
      <c r="C56" s="498"/>
      <c r="D56" s="487"/>
      <c r="E56" s="487"/>
      <c r="F56" s="490"/>
      <c r="G56" s="490"/>
      <c r="H56" s="490"/>
      <c r="I56" s="77" t="s">
        <v>82</v>
      </c>
      <c r="J56" s="131">
        <v>2170</v>
      </c>
      <c r="K56" s="131">
        <v>7000</v>
      </c>
      <c r="L56" s="79">
        <v>21250</v>
      </c>
      <c r="M56" s="101"/>
      <c r="N56" s="101"/>
      <c r="O56" s="101"/>
      <c r="P56" s="101"/>
    </row>
    <row r="57" spans="2:40" x14ac:dyDescent="0.35">
      <c r="B57" s="495"/>
      <c r="C57" s="498"/>
      <c r="D57" s="487"/>
      <c r="E57" s="487"/>
      <c r="F57" s="490"/>
      <c r="G57" s="490"/>
      <c r="H57" s="490"/>
      <c r="I57" s="77" t="s">
        <v>84</v>
      </c>
      <c r="J57" s="77"/>
      <c r="K57" s="77"/>
      <c r="L57" s="79"/>
      <c r="M57" s="101"/>
      <c r="N57" s="101"/>
      <c r="O57" s="101"/>
      <c r="P57" s="101"/>
    </row>
    <row r="58" spans="2:40" ht="19" thickBot="1" x14ac:dyDescent="0.4">
      <c r="B58" s="496"/>
      <c r="C58" s="499"/>
      <c r="D58" s="488"/>
      <c r="E58" s="488"/>
      <c r="F58" s="491"/>
      <c r="G58" s="491"/>
      <c r="H58" s="491"/>
      <c r="I58" s="81" t="s">
        <v>115</v>
      </c>
      <c r="J58" s="132">
        <f>SUM(J53:J57)</f>
        <v>2170</v>
      </c>
      <c r="K58" s="132">
        <f>SUM(K53:K57)</f>
        <v>7000</v>
      </c>
      <c r="L58" s="292">
        <f>SUM(L49:L57)</f>
        <v>21260</v>
      </c>
      <c r="M58" s="135"/>
      <c r="N58" s="135"/>
      <c r="O58" s="136"/>
      <c r="P58" s="135"/>
    </row>
    <row r="59" spans="2:40" x14ac:dyDescent="0.35">
      <c r="B59" s="380" t="s">
        <v>138</v>
      </c>
      <c r="C59" s="381"/>
      <c r="D59" s="381"/>
      <c r="E59" s="382"/>
      <c r="F59" s="381"/>
      <c r="G59" s="383"/>
      <c r="H59" s="381"/>
      <c r="I59" s="381"/>
      <c r="J59" s="368"/>
      <c r="K59" s="368"/>
      <c r="L59" s="368"/>
    </row>
    <row r="60" spans="2:40" x14ac:dyDescent="0.35">
      <c r="B60" s="531" t="s">
        <v>139</v>
      </c>
      <c r="C60" s="531"/>
      <c r="D60" s="531"/>
      <c r="E60" s="531"/>
      <c r="F60" s="531"/>
      <c r="G60" s="531"/>
      <c r="H60" s="531"/>
      <c r="I60" s="531"/>
      <c r="J60" s="531"/>
      <c r="K60" s="531"/>
      <c r="L60" s="531"/>
    </row>
    <row r="61" spans="2:40" x14ac:dyDescent="0.35">
      <c r="B61" s="384" t="s">
        <v>140</v>
      </c>
      <c r="C61" s="381"/>
      <c r="D61" s="381"/>
      <c r="E61" s="381"/>
      <c r="F61" s="381"/>
      <c r="G61" s="383"/>
      <c r="H61" s="381"/>
      <c r="I61" s="381"/>
      <c r="J61" s="368"/>
      <c r="K61" s="368"/>
      <c r="L61" s="368"/>
    </row>
    <row r="62" spans="2:40" x14ac:dyDescent="0.35">
      <c r="B62" s="384" t="s">
        <v>141</v>
      </c>
      <c r="C62" s="381"/>
      <c r="D62" s="381"/>
      <c r="E62" s="381"/>
      <c r="F62" s="381"/>
      <c r="G62" s="381"/>
      <c r="H62" s="381"/>
      <c r="I62" s="381"/>
      <c r="J62" s="368"/>
      <c r="K62" s="368"/>
      <c r="L62" s="368"/>
    </row>
    <row r="63" spans="2:40" x14ac:dyDescent="0.35">
      <c r="B63" s="372" t="s">
        <v>142</v>
      </c>
      <c r="C63" s="372"/>
      <c r="D63" s="372"/>
      <c r="E63" s="372"/>
      <c r="F63" s="372"/>
      <c r="G63" s="379"/>
      <c r="H63" s="372"/>
      <c r="I63" s="372"/>
      <c r="J63" s="368"/>
      <c r="K63" s="368"/>
      <c r="L63" s="368"/>
      <c r="AN63" s="52"/>
    </row>
    <row r="64" spans="2:40" x14ac:dyDescent="0.35">
      <c r="B64" s="372" t="s">
        <v>143</v>
      </c>
      <c r="C64" s="378"/>
      <c r="D64" s="378"/>
      <c r="E64" s="378"/>
      <c r="F64" s="378"/>
      <c r="G64" s="379"/>
      <c r="H64" s="372"/>
      <c r="I64" s="372"/>
      <c r="J64" s="368"/>
      <c r="K64" s="368"/>
      <c r="L64" s="368"/>
      <c r="AN64" s="52"/>
    </row>
    <row r="65" spans="1:40" x14ac:dyDescent="0.35">
      <c r="B65" s="372" t="s">
        <v>144</v>
      </c>
      <c r="C65" s="372"/>
      <c r="D65" s="372"/>
      <c r="E65" s="372"/>
      <c r="F65" s="372"/>
      <c r="G65" s="379"/>
      <c r="H65" s="372"/>
      <c r="I65" s="372"/>
      <c r="J65" s="368"/>
      <c r="K65" s="368"/>
      <c r="L65" s="368"/>
      <c r="AN65" s="52"/>
    </row>
    <row r="66" spans="1:40" x14ac:dyDescent="0.35">
      <c r="B66" s="372" t="s">
        <v>145</v>
      </c>
      <c r="C66" s="372"/>
      <c r="D66" s="372"/>
      <c r="E66" s="372"/>
      <c r="F66" s="372"/>
      <c r="G66" s="373"/>
      <c r="H66" s="385"/>
      <c r="I66" s="385"/>
      <c r="J66" s="368"/>
      <c r="K66" s="368"/>
      <c r="L66" s="368"/>
      <c r="AN66" s="52"/>
    </row>
    <row r="67" spans="1:40" x14ac:dyDescent="0.35">
      <c r="B67" s="372" t="s">
        <v>146</v>
      </c>
      <c r="C67" s="368"/>
      <c r="D67" s="368"/>
      <c r="E67" s="370"/>
      <c r="F67" s="368"/>
      <c r="G67" s="373"/>
      <c r="H67" s="368"/>
      <c r="I67" s="386"/>
      <c r="J67" s="386"/>
      <c r="K67" s="386"/>
      <c r="L67" s="368"/>
      <c r="M67" s="58"/>
      <c r="N67" s="59"/>
      <c r="O67" s="59"/>
      <c r="P67" s="59"/>
      <c r="AN67" s="52"/>
    </row>
    <row r="68" spans="1:40" x14ac:dyDescent="0.35">
      <c r="B68" s="372" t="s">
        <v>147</v>
      </c>
      <c r="C68" s="372"/>
      <c r="D68" s="372"/>
      <c r="E68" s="372"/>
      <c r="F68" s="368"/>
      <c r="G68" s="373"/>
      <c r="H68" s="368"/>
      <c r="I68" s="368"/>
      <c r="J68" s="368"/>
      <c r="K68" s="368"/>
      <c r="L68" s="368"/>
      <c r="AN68" s="52"/>
    </row>
    <row r="69" spans="1:40" x14ac:dyDescent="0.35">
      <c r="B69" s="123"/>
      <c r="C69" s="123"/>
      <c r="D69" s="123"/>
      <c r="E69" s="123"/>
      <c r="AN69" s="52"/>
    </row>
    <row r="70" spans="1:40" x14ac:dyDescent="0.35">
      <c r="B70" s="123"/>
      <c r="C70" s="123"/>
      <c r="D70" s="123"/>
      <c r="E70" s="123"/>
      <c r="AN70" s="52"/>
    </row>
    <row r="71" spans="1:40" x14ac:dyDescent="0.35">
      <c r="C71" s="137"/>
      <c r="D71" s="138"/>
      <c r="E71" s="139"/>
      <c r="F71" s="138"/>
      <c r="G71" s="140"/>
      <c r="H71" s="138"/>
      <c r="I71" s="138"/>
      <c r="J71" s="141"/>
      <c r="K71" s="366">
        <v>2021</v>
      </c>
      <c r="L71" s="57">
        <v>2022</v>
      </c>
      <c r="M71" s="58"/>
      <c r="N71" s="59"/>
      <c r="O71" s="59"/>
      <c r="P71" s="59"/>
      <c r="AN71" s="52"/>
    </row>
    <row r="72" spans="1:40" s="98" customFormat="1" ht="19" thickBot="1" x14ac:dyDescent="0.4">
      <c r="A72" s="52"/>
      <c r="B72" s="60" t="s">
        <v>86</v>
      </c>
      <c r="C72" s="61" t="s">
        <v>87</v>
      </c>
      <c r="D72" s="60" t="s">
        <v>88</v>
      </c>
      <c r="E72" s="61" t="s">
        <v>89</v>
      </c>
      <c r="F72" s="60" t="s">
        <v>90</v>
      </c>
      <c r="G72" s="61" t="s">
        <v>91</v>
      </c>
      <c r="H72" s="60" t="s">
        <v>92</v>
      </c>
      <c r="I72" s="60" t="s">
        <v>93</v>
      </c>
      <c r="J72" s="61" t="s">
        <v>94</v>
      </c>
      <c r="K72" s="61" t="s">
        <v>95</v>
      </c>
      <c r="L72" s="62" t="s">
        <v>95</v>
      </c>
      <c r="M72" s="58"/>
      <c r="N72" s="58"/>
      <c r="O72" s="58"/>
      <c r="P72" s="58"/>
    </row>
    <row r="73" spans="1:40" ht="37" x14ac:dyDescent="0.35">
      <c r="B73" s="532" t="s">
        <v>319</v>
      </c>
      <c r="C73" s="497" t="s">
        <v>96</v>
      </c>
      <c r="D73" s="486" t="s">
        <v>148</v>
      </c>
      <c r="E73" s="489" t="s">
        <v>98</v>
      </c>
      <c r="F73" s="489" t="s">
        <v>149</v>
      </c>
      <c r="G73" s="481" t="s">
        <v>100</v>
      </c>
      <c r="H73" s="535" t="s">
        <v>101</v>
      </c>
      <c r="I73" s="66" t="s">
        <v>83</v>
      </c>
      <c r="J73" s="67" t="s">
        <v>102</v>
      </c>
      <c r="K73" s="67" t="s">
        <v>150</v>
      </c>
      <c r="L73" s="67" t="s">
        <v>150</v>
      </c>
      <c r="M73" s="101"/>
      <c r="N73" s="101"/>
      <c r="O73" s="69"/>
      <c r="P73" s="101"/>
      <c r="AN73" s="52"/>
    </row>
    <row r="74" spans="1:40" ht="37" x14ac:dyDescent="0.35">
      <c r="B74" s="533"/>
      <c r="C74" s="498"/>
      <c r="D74" s="487"/>
      <c r="E74" s="490"/>
      <c r="F74" s="490"/>
      <c r="G74" s="482"/>
      <c r="H74" s="536"/>
      <c r="I74" s="70" t="s">
        <v>20</v>
      </c>
      <c r="J74" s="71" t="s">
        <v>104</v>
      </c>
      <c r="K74" s="71" t="s">
        <v>105</v>
      </c>
      <c r="L74" s="71" t="s">
        <v>105</v>
      </c>
      <c r="M74" s="101"/>
      <c r="N74" s="101"/>
      <c r="O74" s="69"/>
      <c r="P74" s="101"/>
      <c r="AN74" s="52"/>
    </row>
    <row r="75" spans="1:40" ht="37" x14ac:dyDescent="0.35">
      <c r="B75" s="533"/>
      <c r="C75" s="498"/>
      <c r="D75" s="487"/>
      <c r="E75" s="490"/>
      <c r="F75" s="490"/>
      <c r="G75" s="482"/>
      <c r="H75" s="536"/>
      <c r="I75" s="70" t="s">
        <v>21</v>
      </c>
      <c r="J75" s="71"/>
      <c r="K75" s="71"/>
      <c r="L75" s="71" t="s">
        <v>105</v>
      </c>
      <c r="M75" s="101"/>
      <c r="N75" s="101"/>
      <c r="P75" s="101"/>
      <c r="AN75" s="52"/>
    </row>
    <row r="76" spans="1:40" ht="37" x14ac:dyDescent="0.35">
      <c r="B76" s="533"/>
      <c r="C76" s="498"/>
      <c r="D76" s="487"/>
      <c r="E76" s="490"/>
      <c r="F76" s="490"/>
      <c r="G76" s="482"/>
      <c r="H76" s="536"/>
      <c r="I76" s="70" t="s">
        <v>82</v>
      </c>
      <c r="J76" s="71" t="s">
        <v>107</v>
      </c>
      <c r="K76" s="71" t="s">
        <v>108</v>
      </c>
      <c r="L76" s="71" t="s">
        <v>108</v>
      </c>
      <c r="M76" s="101"/>
      <c r="N76" s="101"/>
      <c r="P76" s="101"/>
      <c r="AN76" s="52"/>
    </row>
    <row r="77" spans="1:40" ht="37.5" thickBot="1" x14ac:dyDescent="0.4">
      <c r="B77" s="533"/>
      <c r="C77" s="498"/>
      <c r="D77" s="487"/>
      <c r="E77" s="490"/>
      <c r="F77" s="490"/>
      <c r="G77" s="482"/>
      <c r="H77" s="536"/>
      <c r="I77" s="70" t="s">
        <v>84</v>
      </c>
      <c r="J77" s="70"/>
      <c r="K77" s="70"/>
      <c r="L77" s="71" t="s">
        <v>105</v>
      </c>
      <c r="M77" s="101"/>
      <c r="N77" s="101"/>
      <c r="P77" s="101"/>
      <c r="AN77" s="52"/>
    </row>
    <row r="78" spans="1:40" x14ac:dyDescent="0.35">
      <c r="B78" s="533"/>
      <c r="C78" s="497" t="s">
        <v>109</v>
      </c>
      <c r="D78" s="486" t="s">
        <v>151</v>
      </c>
      <c r="E78" s="489" t="s">
        <v>43</v>
      </c>
      <c r="F78" s="489" t="s">
        <v>152</v>
      </c>
      <c r="G78" s="489" t="s">
        <v>153</v>
      </c>
      <c r="H78" s="522" t="s">
        <v>101</v>
      </c>
      <c r="I78" s="74" t="s">
        <v>83</v>
      </c>
      <c r="J78" s="142"/>
      <c r="K78" s="142">
        <v>5250</v>
      </c>
      <c r="L78" s="142">
        <v>5200</v>
      </c>
      <c r="M78" s="143"/>
      <c r="N78" s="143"/>
      <c r="O78" s="144"/>
      <c r="P78" s="143"/>
      <c r="AN78" s="52"/>
    </row>
    <row r="79" spans="1:40" x14ac:dyDescent="0.35">
      <c r="B79" s="533"/>
      <c r="C79" s="498"/>
      <c r="D79" s="487"/>
      <c r="E79" s="490"/>
      <c r="F79" s="490"/>
      <c r="G79" s="490"/>
      <c r="H79" s="523"/>
      <c r="I79" s="77" t="s">
        <v>20</v>
      </c>
      <c r="J79" s="145"/>
      <c r="K79" s="145"/>
      <c r="L79" s="146"/>
      <c r="M79" s="147"/>
      <c r="N79" s="147"/>
      <c r="O79" s="148"/>
      <c r="P79" s="147"/>
      <c r="AN79" s="52"/>
    </row>
    <row r="80" spans="1:40" x14ac:dyDescent="0.35">
      <c r="B80" s="533"/>
      <c r="C80" s="498"/>
      <c r="D80" s="487"/>
      <c r="E80" s="490"/>
      <c r="F80" s="490"/>
      <c r="G80" s="490"/>
      <c r="H80" s="523"/>
      <c r="I80" s="77" t="s">
        <v>21</v>
      </c>
      <c r="J80" s="145"/>
      <c r="K80" s="145"/>
      <c r="L80" s="146"/>
      <c r="M80" s="147"/>
      <c r="N80" s="147"/>
      <c r="O80" s="148"/>
      <c r="P80" s="147"/>
      <c r="AN80" s="52"/>
    </row>
    <row r="81" spans="1:40" x14ac:dyDescent="0.35">
      <c r="B81" s="533"/>
      <c r="C81" s="498"/>
      <c r="D81" s="487"/>
      <c r="E81" s="490"/>
      <c r="F81" s="490"/>
      <c r="G81" s="490"/>
      <c r="H81" s="523"/>
      <c r="I81" s="77" t="s">
        <v>82</v>
      </c>
      <c r="J81" s="145">
        <v>855</v>
      </c>
      <c r="K81" s="145">
        <v>9750</v>
      </c>
      <c r="L81" s="146">
        <v>4643</v>
      </c>
      <c r="M81" s="147"/>
      <c r="N81" s="147"/>
      <c r="O81" s="148"/>
      <c r="P81" s="147"/>
      <c r="AN81" s="52"/>
    </row>
    <row r="82" spans="1:40" x14ac:dyDescent="0.35">
      <c r="B82" s="533"/>
      <c r="C82" s="498"/>
      <c r="D82" s="487"/>
      <c r="E82" s="490"/>
      <c r="F82" s="490"/>
      <c r="G82" s="490"/>
      <c r="H82" s="523"/>
      <c r="I82" s="77" t="s">
        <v>84</v>
      </c>
      <c r="J82" s="77"/>
      <c r="K82" s="77"/>
      <c r="L82" s="146"/>
      <c r="M82" s="147"/>
      <c r="N82" s="147"/>
      <c r="O82" s="148"/>
      <c r="P82" s="147"/>
      <c r="AN82" s="52"/>
    </row>
    <row r="83" spans="1:40" ht="19" thickBot="1" x14ac:dyDescent="0.4">
      <c r="B83" s="534"/>
      <c r="C83" s="499"/>
      <c r="D83" s="488"/>
      <c r="E83" s="491"/>
      <c r="F83" s="491"/>
      <c r="G83" s="491"/>
      <c r="H83" s="524"/>
      <c r="I83" s="149" t="s">
        <v>115</v>
      </c>
      <c r="J83" s="150">
        <f>SUM(J78:J82)</f>
        <v>855</v>
      </c>
      <c r="K83" s="150">
        <f>SUM(K78:K82)</f>
        <v>15000</v>
      </c>
      <c r="L83" s="151">
        <f>SUM(L78:L82)</f>
        <v>9843</v>
      </c>
      <c r="M83" s="147"/>
      <c r="N83" s="147"/>
      <c r="O83" s="148"/>
      <c r="P83" s="147"/>
      <c r="AN83" s="52"/>
    </row>
    <row r="84" spans="1:40" x14ac:dyDescent="0.35">
      <c r="H84" s="152"/>
      <c r="L84" s="153"/>
      <c r="M84" s="147"/>
      <c r="N84" s="147"/>
      <c r="O84" s="153"/>
      <c r="P84" s="147"/>
      <c r="AN84" s="52"/>
    </row>
    <row r="85" spans="1:40" x14ac:dyDescent="0.35">
      <c r="K85" s="366">
        <v>2021</v>
      </c>
      <c r="L85" s="57">
        <v>2022</v>
      </c>
      <c r="M85" s="58"/>
      <c r="N85" s="59"/>
      <c r="O85" s="59"/>
      <c r="P85" s="59"/>
      <c r="AN85" s="52"/>
    </row>
    <row r="86" spans="1:40" s="98" customFormat="1" ht="19" thickBot="1" x14ac:dyDescent="0.4">
      <c r="A86" s="52"/>
      <c r="B86" s="60" t="s">
        <v>86</v>
      </c>
      <c r="C86" s="61" t="s">
        <v>87</v>
      </c>
      <c r="D86" s="60" t="s">
        <v>88</v>
      </c>
      <c r="E86" s="61" t="s">
        <v>89</v>
      </c>
      <c r="F86" s="60" t="s">
        <v>90</v>
      </c>
      <c r="G86" s="61" t="s">
        <v>91</v>
      </c>
      <c r="H86" s="60" t="s">
        <v>92</v>
      </c>
      <c r="I86" s="60" t="s">
        <v>93</v>
      </c>
      <c r="J86" s="61" t="s">
        <v>94</v>
      </c>
      <c r="K86" s="61" t="s">
        <v>95</v>
      </c>
      <c r="L86" s="62" t="s">
        <v>95</v>
      </c>
      <c r="M86" s="58"/>
      <c r="N86" s="58"/>
      <c r="O86" s="58"/>
      <c r="P86" s="58"/>
    </row>
    <row r="87" spans="1:40" x14ac:dyDescent="0.35">
      <c r="B87" s="537" t="s">
        <v>154</v>
      </c>
      <c r="C87" s="540" t="s">
        <v>96</v>
      </c>
      <c r="D87" s="486" t="s">
        <v>155</v>
      </c>
      <c r="E87" s="543" t="s">
        <v>111</v>
      </c>
      <c r="F87" s="543" t="s">
        <v>156</v>
      </c>
      <c r="G87" s="543" t="s">
        <v>157</v>
      </c>
      <c r="H87" s="535" t="s">
        <v>125</v>
      </c>
      <c r="I87" s="66" t="s">
        <v>83</v>
      </c>
      <c r="J87" s="99">
        <v>683052</v>
      </c>
      <c r="K87" s="99">
        <v>1303930</v>
      </c>
      <c r="L87" s="99">
        <v>1335474</v>
      </c>
      <c r="O87" s="135"/>
      <c r="AN87" s="52"/>
    </row>
    <row r="88" spans="1:40" x14ac:dyDescent="0.35">
      <c r="B88" s="538"/>
      <c r="C88" s="541"/>
      <c r="D88" s="487"/>
      <c r="E88" s="544"/>
      <c r="F88" s="544"/>
      <c r="G88" s="544"/>
      <c r="H88" s="536"/>
      <c r="I88" s="70" t="s">
        <v>20</v>
      </c>
      <c r="J88" s="103">
        <v>42534</v>
      </c>
      <c r="K88" s="103">
        <v>18875</v>
      </c>
      <c r="L88" s="103">
        <v>30075</v>
      </c>
      <c r="O88" s="102"/>
      <c r="AN88" s="52"/>
    </row>
    <row r="89" spans="1:40" x14ac:dyDescent="0.35">
      <c r="B89" s="538"/>
      <c r="C89" s="541"/>
      <c r="D89" s="487"/>
      <c r="E89" s="544"/>
      <c r="F89" s="544"/>
      <c r="G89" s="544"/>
      <c r="H89" s="536"/>
      <c r="I89" s="70" t="s">
        <v>21</v>
      </c>
      <c r="J89" s="103">
        <v>493</v>
      </c>
      <c r="K89" s="103">
        <v>368</v>
      </c>
      <c r="L89" s="103">
        <v>4679</v>
      </c>
      <c r="N89" s="211"/>
      <c r="O89" s="102"/>
      <c r="AN89" s="52"/>
    </row>
    <row r="90" spans="1:40" x14ac:dyDescent="0.35">
      <c r="B90" s="538"/>
      <c r="C90" s="541"/>
      <c r="D90" s="487"/>
      <c r="E90" s="544"/>
      <c r="F90" s="544"/>
      <c r="G90" s="544"/>
      <c r="H90" s="536"/>
      <c r="I90" s="70" t="s">
        <v>82</v>
      </c>
      <c r="J90" s="103">
        <v>52999</v>
      </c>
      <c r="K90" s="103">
        <v>300355</v>
      </c>
      <c r="L90" s="103">
        <v>495261</v>
      </c>
      <c r="M90" s="211"/>
      <c r="O90" s="102"/>
      <c r="AN90" s="52"/>
    </row>
    <row r="91" spans="1:40" x14ac:dyDescent="0.35">
      <c r="B91" s="538"/>
      <c r="C91" s="541"/>
      <c r="D91" s="487"/>
      <c r="E91" s="544"/>
      <c r="F91" s="544"/>
      <c r="G91" s="544"/>
      <c r="H91" s="536"/>
      <c r="I91" s="70" t="s">
        <v>84</v>
      </c>
      <c r="J91" s="103"/>
      <c r="K91" s="103">
        <v>10000</v>
      </c>
      <c r="L91" s="103">
        <v>12686</v>
      </c>
      <c r="O91" s="102"/>
      <c r="AN91" s="52"/>
    </row>
    <row r="92" spans="1:40" ht="19" thickBot="1" x14ac:dyDescent="0.4">
      <c r="B92" s="538"/>
      <c r="C92" s="542"/>
      <c r="D92" s="488"/>
      <c r="E92" s="545"/>
      <c r="F92" s="545"/>
      <c r="G92" s="545"/>
      <c r="H92" s="546"/>
      <c r="I92" s="106" t="s">
        <v>115</v>
      </c>
      <c r="J92" s="107">
        <f>SUM(J87:J91)</f>
        <v>779078</v>
      </c>
      <c r="K92" s="107">
        <f>SUM(K87:K91)</f>
        <v>1633528</v>
      </c>
      <c r="L92" s="107">
        <f>SUM(L87:L91)</f>
        <v>1878175</v>
      </c>
      <c r="O92" s="102"/>
      <c r="AN92" s="52"/>
    </row>
    <row r="93" spans="1:40" ht="71.150000000000006" customHeight="1" thickBot="1" x14ac:dyDescent="0.4">
      <c r="B93" s="538"/>
      <c r="C93" s="155" t="s">
        <v>109</v>
      </c>
      <c r="D93" s="156" t="s">
        <v>158</v>
      </c>
      <c r="E93" s="157" t="s">
        <v>159</v>
      </c>
      <c r="F93" s="156" t="s">
        <v>160</v>
      </c>
      <c r="G93" s="157" t="s">
        <v>161</v>
      </c>
      <c r="H93" s="158" t="s">
        <v>125</v>
      </c>
      <c r="I93" s="159"/>
      <c r="J93" s="160">
        <v>20</v>
      </c>
      <c r="K93" s="160"/>
      <c r="L93" s="160">
        <v>20</v>
      </c>
      <c r="O93" s="135"/>
      <c r="AN93" s="52"/>
    </row>
    <row r="94" spans="1:40" ht="52.5" customHeight="1" thickBot="1" x14ac:dyDescent="0.4">
      <c r="B94" s="539"/>
      <c r="C94" s="161" t="s">
        <v>116</v>
      </c>
      <c r="D94" s="156" t="s">
        <v>162</v>
      </c>
      <c r="E94" s="157" t="s">
        <v>163</v>
      </c>
      <c r="F94" s="162" t="s">
        <v>164</v>
      </c>
      <c r="G94" s="163" t="s">
        <v>165</v>
      </c>
      <c r="H94" s="158" t="s">
        <v>125</v>
      </c>
      <c r="I94" s="160"/>
      <c r="J94" s="160"/>
      <c r="K94" s="314">
        <v>565577466</v>
      </c>
      <c r="L94" s="314">
        <v>800591369</v>
      </c>
      <c r="O94" s="102"/>
      <c r="AN94" s="52"/>
    </row>
    <row r="95" spans="1:40" x14ac:dyDescent="0.35">
      <c r="B95" s="367" t="s">
        <v>166</v>
      </c>
      <c r="C95" s="368"/>
      <c r="D95" s="368"/>
      <c r="E95" s="370"/>
      <c r="F95" s="368"/>
      <c r="G95" s="373"/>
      <c r="H95" s="368"/>
      <c r="I95" s="368"/>
      <c r="J95" s="368"/>
      <c r="K95" s="368"/>
      <c r="L95" s="368"/>
      <c r="AN95" s="52"/>
    </row>
    <row r="96" spans="1:40" x14ac:dyDescent="0.35">
      <c r="B96" s="372" t="s">
        <v>499</v>
      </c>
      <c r="C96" s="372"/>
      <c r="D96" s="372"/>
      <c r="E96" s="372"/>
      <c r="F96" s="368"/>
      <c r="G96" s="373"/>
      <c r="H96" s="368"/>
      <c r="I96" s="368"/>
      <c r="J96" s="368"/>
      <c r="K96" s="368"/>
      <c r="L96" s="368"/>
      <c r="AN96" s="52"/>
    </row>
    <row r="97" spans="1:40" x14ac:dyDescent="0.35">
      <c r="B97" s="372" t="s">
        <v>167</v>
      </c>
      <c r="C97" s="372"/>
      <c r="D97" s="372"/>
      <c r="E97" s="372"/>
      <c r="F97" s="372"/>
      <c r="G97" s="373"/>
      <c r="H97" s="368"/>
      <c r="I97" s="368"/>
      <c r="J97" s="368"/>
      <c r="K97" s="368"/>
      <c r="L97" s="368"/>
      <c r="AN97" s="52"/>
    </row>
    <row r="98" spans="1:40" x14ac:dyDescent="0.35">
      <c r="K98" s="366">
        <v>2021</v>
      </c>
      <c r="L98" s="57">
        <v>2022</v>
      </c>
      <c r="M98" s="58"/>
      <c r="N98" s="59"/>
      <c r="O98" s="59"/>
      <c r="P98" s="59"/>
      <c r="AN98" s="52"/>
    </row>
    <row r="99" spans="1:40" s="98" customFormat="1" ht="19" thickBot="1" x14ac:dyDescent="0.4">
      <c r="A99" s="52"/>
      <c r="B99" s="60" t="s">
        <v>86</v>
      </c>
      <c r="C99" s="61" t="s">
        <v>87</v>
      </c>
      <c r="D99" s="60" t="s">
        <v>88</v>
      </c>
      <c r="E99" s="61" t="s">
        <v>89</v>
      </c>
      <c r="F99" s="60" t="s">
        <v>90</v>
      </c>
      <c r="G99" s="61" t="s">
        <v>91</v>
      </c>
      <c r="H99" s="60" t="s">
        <v>92</v>
      </c>
      <c r="I99" s="60" t="s">
        <v>93</v>
      </c>
      <c r="J99" s="61" t="s">
        <v>94</v>
      </c>
      <c r="K99" s="61" t="s">
        <v>95</v>
      </c>
      <c r="L99" s="62" t="s">
        <v>95</v>
      </c>
      <c r="M99" s="58"/>
      <c r="N99" s="58"/>
      <c r="O99" s="58"/>
      <c r="P99" s="58"/>
    </row>
    <row r="100" spans="1:40" ht="49" customHeight="1" thickBot="1" x14ac:dyDescent="0.4">
      <c r="B100" s="547" t="s">
        <v>168</v>
      </c>
      <c r="C100" s="497" t="s">
        <v>96</v>
      </c>
      <c r="D100" s="486" t="s">
        <v>169</v>
      </c>
      <c r="E100" s="489" t="s">
        <v>310</v>
      </c>
      <c r="F100" s="489" t="s">
        <v>170</v>
      </c>
      <c r="G100" s="489" t="s">
        <v>157</v>
      </c>
      <c r="H100" s="522" t="s">
        <v>114</v>
      </c>
      <c r="I100" s="74" t="s">
        <v>171</v>
      </c>
      <c r="J100" s="164"/>
      <c r="K100" s="165">
        <v>330</v>
      </c>
      <c r="L100" s="128">
        <v>192</v>
      </c>
      <c r="M100" s="135"/>
      <c r="N100" s="135"/>
      <c r="O100" s="135"/>
      <c r="P100" s="135"/>
      <c r="AN100" s="52"/>
    </row>
    <row r="101" spans="1:40" ht="54.65" customHeight="1" thickBot="1" x14ac:dyDescent="0.4">
      <c r="B101" s="548"/>
      <c r="C101" s="498"/>
      <c r="D101" s="487"/>
      <c r="E101" s="490"/>
      <c r="F101" s="490"/>
      <c r="G101" s="490"/>
      <c r="H101" s="523"/>
      <c r="I101" s="166" t="s">
        <v>172</v>
      </c>
      <c r="J101" s="167"/>
      <c r="K101" s="167">
        <v>127</v>
      </c>
      <c r="L101" s="128">
        <v>192</v>
      </c>
      <c r="M101" s="136"/>
      <c r="N101" s="136"/>
      <c r="O101" s="101"/>
      <c r="P101" s="136"/>
      <c r="AN101" s="52"/>
    </row>
    <row r="102" spans="1:40" x14ac:dyDescent="0.35">
      <c r="B102" s="548"/>
      <c r="C102" s="550" t="s">
        <v>109</v>
      </c>
      <c r="D102" s="553" t="s">
        <v>173</v>
      </c>
      <c r="E102" s="553" t="s">
        <v>35</v>
      </c>
      <c r="F102" s="486" t="s">
        <v>174</v>
      </c>
      <c r="G102" s="486" t="s">
        <v>175</v>
      </c>
      <c r="H102" s="486" t="s">
        <v>114</v>
      </c>
      <c r="I102" s="168" t="s">
        <v>83</v>
      </c>
      <c r="J102" s="128"/>
      <c r="K102" s="128"/>
      <c r="L102" s="164"/>
      <c r="M102" s="136"/>
      <c r="N102" s="136"/>
      <c r="O102" s="101"/>
      <c r="P102" s="136"/>
      <c r="AN102" s="52"/>
    </row>
    <row r="103" spans="1:40" x14ac:dyDescent="0.35">
      <c r="B103" s="548"/>
      <c r="C103" s="551"/>
      <c r="D103" s="554"/>
      <c r="E103" s="554"/>
      <c r="F103" s="487"/>
      <c r="G103" s="487"/>
      <c r="H103" s="487"/>
      <c r="I103" s="169" t="s">
        <v>20</v>
      </c>
      <c r="J103" s="129"/>
      <c r="K103" s="129"/>
      <c r="L103" s="130"/>
      <c r="M103" s="136"/>
      <c r="N103" s="136"/>
      <c r="O103" s="101"/>
      <c r="P103" s="136"/>
      <c r="AN103" s="52"/>
    </row>
    <row r="104" spans="1:40" x14ac:dyDescent="0.35">
      <c r="B104" s="548"/>
      <c r="C104" s="551"/>
      <c r="D104" s="554"/>
      <c r="E104" s="554"/>
      <c r="F104" s="487"/>
      <c r="G104" s="487"/>
      <c r="H104" s="487"/>
      <c r="I104" s="169" t="s">
        <v>21</v>
      </c>
      <c r="J104" s="129"/>
      <c r="K104" s="129"/>
      <c r="L104" s="130"/>
      <c r="M104" s="136"/>
      <c r="N104" s="136"/>
      <c r="O104" s="101"/>
      <c r="P104" s="136"/>
      <c r="AN104" s="52"/>
    </row>
    <row r="105" spans="1:40" x14ac:dyDescent="0.35">
      <c r="B105" s="548"/>
      <c r="C105" s="551"/>
      <c r="D105" s="554"/>
      <c r="E105" s="554"/>
      <c r="F105" s="487"/>
      <c r="G105" s="487"/>
      <c r="H105" s="487"/>
      <c r="I105" s="169" t="s">
        <v>82</v>
      </c>
      <c r="J105" s="129"/>
      <c r="K105" s="129">
        <v>1300</v>
      </c>
      <c r="L105" s="130">
        <v>1580</v>
      </c>
      <c r="M105" s="136"/>
      <c r="N105" s="136"/>
      <c r="O105" s="101"/>
      <c r="P105" s="136"/>
      <c r="AN105" s="52"/>
    </row>
    <row r="106" spans="1:40" x14ac:dyDescent="0.35">
      <c r="B106" s="548"/>
      <c r="C106" s="551"/>
      <c r="D106" s="554"/>
      <c r="E106" s="554"/>
      <c r="F106" s="487"/>
      <c r="G106" s="487"/>
      <c r="H106" s="487"/>
      <c r="I106" s="169" t="s">
        <v>84</v>
      </c>
      <c r="J106" s="129"/>
      <c r="K106" s="129"/>
      <c r="L106" s="130"/>
      <c r="M106" s="136"/>
      <c r="N106" s="136"/>
      <c r="O106" s="101"/>
      <c r="P106" s="136"/>
      <c r="AN106" s="52"/>
    </row>
    <row r="107" spans="1:40" ht="19" thickBot="1" x14ac:dyDescent="0.4">
      <c r="B107" s="548"/>
      <c r="C107" s="552"/>
      <c r="D107" s="555"/>
      <c r="E107" s="555"/>
      <c r="F107" s="488"/>
      <c r="G107" s="488"/>
      <c r="H107" s="488"/>
      <c r="I107" s="81" t="s">
        <v>115</v>
      </c>
      <c r="J107" s="132"/>
      <c r="K107" s="132">
        <f>SUM(K102:K106)</f>
        <v>1300</v>
      </c>
      <c r="L107" s="170">
        <f>SUM(L102:L106)</f>
        <v>1580</v>
      </c>
      <c r="M107" s="136"/>
      <c r="N107" s="136"/>
      <c r="O107" s="101"/>
      <c r="P107" s="136"/>
      <c r="AN107" s="52"/>
    </row>
    <row r="108" spans="1:40" x14ac:dyDescent="0.35">
      <c r="B108" s="548"/>
      <c r="C108" s="541" t="s">
        <v>116</v>
      </c>
      <c r="D108" s="487" t="s">
        <v>176</v>
      </c>
      <c r="E108" s="487" t="s">
        <v>35</v>
      </c>
      <c r="F108" s="487" t="s">
        <v>177</v>
      </c>
      <c r="G108" s="487" t="s">
        <v>175</v>
      </c>
      <c r="H108" s="487" t="s">
        <v>316</v>
      </c>
      <c r="I108" s="171" t="s">
        <v>83</v>
      </c>
      <c r="J108" s="134"/>
      <c r="K108" s="134"/>
      <c r="L108" s="172"/>
      <c r="M108" s="173"/>
      <c r="N108" s="173"/>
      <c r="O108" s="173"/>
      <c r="P108" s="173"/>
      <c r="AN108" s="52"/>
    </row>
    <row r="109" spans="1:40" x14ac:dyDescent="0.35">
      <c r="B109" s="548"/>
      <c r="C109" s="541"/>
      <c r="D109" s="487"/>
      <c r="E109" s="487"/>
      <c r="F109" s="487"/>
      <c r="G109" s="487"/>
      <c r="H109" s="487"/>
      <c r="I109" s="169" t="s">
        <v>20</v>
      </c>
      <c r="J109" s="129"/>
      <c r="K109" s="129"/>
      <c r="L109" s="130"/>
      <c r="M109" s="173"/>
      <c r="N109" s="173"/>
      <c r="O109" s="173"/>
      <c r="P109" s="173"/>
      <c r="AN109" s="52"/>
    </row>
    <row r="110" spans="1:40" x14ac:dyDescent="0.35">
      <c r="B110" s="548"/>
      <c r="C110" s="541"/>
      <c r="D110" s="487"/>
      <c r="E110" s="487"/>
      <c r="F110" s="487"/>
      <c r="G110" s="487"/>
      <c r="H110" s="487"/>
      <c r="I110" s="169" t="s">
        <v>21</v>
      </c>
      <c r="J110" s="129"/>
      <c r="K110" s="129"/>
      <c r="L110" s="130"/>
      <c r="M110" s="173"/>
      <c r="N110" s="173"/>
      <c r="O110" s="173"/>
      <c r="P110" s="173"/>
      <c r="AN110" s="52"/>
    </row>
    <row r="111" spans="1:40" x14ac:dyDescent="0.35">
      <c r="B111" s="548"/>
      <c r="C111" s="541"/>
      <c r="D111" s="487"/>
      <c r="E111" s="487"/>
      <c r="F111" s="487"/>
      <c r="G111" s="487"/>
      <c r="H111" s="487"/>
      <c r="I111" s="169" t="s">
        <v>82</v>
      </c>
      <c r="J111" s="129"/>
      <c r="K111" s="129">
        <v>650</v>
      </c>
      <c r="L111" s="130">
        <v>580</v>
      </c>
      <c r="M111" s="173"/>
      <c r="N111" s="173"/>
      <c r="O111" s="173"/>
      <c r="P111" s="173"/>
      <c r="AN111" s="52"/>
    </row>
    <row r="112" spans="1:40" ht="16.5" customHeight="1" x14ac:dyDescent="0.35">
      <c r="B112" s="548"/>
      <c r="C112" s="541"/>
      <c r="D112" s="487"/>
      <c r="E112" s="487"/>
      <c r="F112" s="487"/>
      <c r="G112" s="487"/>
      <c r="H112" s="487"/>
      <c r="I112" s="169" t="s">
        <v>84</v>
      </c>
      <c r="J112" s="129"/>
      <c r="K112" s="129"/>
      <c r="L112" s="130"/>
      <c r="M112" s="173"/>
      <c r="N112" s="173"/>
      <c r="O112" s="173"/>
      <c r="P112" s="173"/>
      <c r="AN112" s="52"/>
    </row>
    <row r="113" spans="1:40" ht="19" thickBot="1" x14ac:dyDescent="0.4">
      <c r="B113" s="548"/>
      <c r="C113" s="542"/>
      <c r="D113" s="488"/>
      <c r="E113" s="488"/>
      <c r="F113" s="488"/>
      <c r="G113" s="488"/>
      <c r="H113" s="488"/>
      <c r="I113" s="81" t="s">
        <v>115</v>
      </c>
      <c r="J113" s="132"/>
      <c r="K113" s="132">
        <f>SUM(K108:K112)</f>
        <v>650</v>
      </c>
      <c r="L113" s="170">
        <f>SUM(L108:L112)</f>
        <v>580</v>
      </c>
      <c r="AN113" s="52"/>
    </row>
    <row r="114" spans="1:40" ht="74.5" customHeight="1" thickBot="1" x14ac:dyDescent="0.4">
      <c r="B114" s="549"/>
      <c r="C114" s="155" t="s">
        <v>178</v>
      </c>
      <c r="D114" s="157" t="s">
        <v>179</v>
      </c>
      <c r="E114" s="157" t="s">
        <v>310</v>
      </c>
      <c r="F114" s="156" t="s">
        <v>180</v>
      </c>
      <c r="G114" s="157" t="s">
        <v>175</v>
      </c>
      <c r="H114" s="157" t="s">
        <v>114</v>
      </c>
      <c r="I114" s="174" t="s">
        <v>171</v>
      </c>
      <c r="J114" s="175"/>
      <c r="K114" s="175">
        <v>100</v>
      </c>
      <c r="L114" s="176">
        <v>96</v>
      </c>
      <c r="AN114" s="52"/>
    </row>
    <row r="115" spans="1:40" x14ac:dyDescent="0.35">
      <c r="B115" s="367" t="s">
        <v>181</v>
      </c>
      <c r="C115" s="368"/>
      <c r="D115" s="369"/>
      <c r="E115" s="371"/>
      <c r="F115" s="371"/>
      <c r="G115" s="376"/>
      <c r="H115" s="368"/>
      <c r="I115" s="368"/>
      <c r="J115" s="368"/>
      <c r="K115" s="368"/>
      <c r="L115" s="368"/>
      <c r="AN115" s="52"/>
    </row>
    <row r="116" spans="1:40" x14ac:dyDescent="0.35">
      <c r="B116" s="372" t="s">
        <v>182</v>
      </c>
      <c r="C116" s="372"/>
      <c r="D116" s="372"/>
      <c r="E116" s="372"/>
      <c r="F116" s="372"/>
      <c r="G116" s="379"/>
      <c r="H116" s="372"/>
      <c r="I116" s="372"/>
      <c r="J116" s="368"/>
      <c r="K116" s="368"/>
      <c r="L116" s="368"/>
      <c r="AN116" s="52"/>
    </row>
    <row r="117" spans="1:40" x14ac:dyDescent="0.35">
      <c r="B117" s="372" t="s">
        <v>183</v>
      </c>
      <c r="C117" s="372"/>
      <c r="D117" s="372"/>
      <c r="E117" s="372"/>
      <c r="F117" s="372"/>
      <c r="G117" s="372"/>
      <c r="H117" s="372"/>
      <c r="I117" s="372"/>
      <c r="J117" s="368"/>
      <c r="K117" s="368"/>
      <c r="L117" s="368"/>
      <c r="AN117" s="52"/>
    </row>
    <row r="118" spans="1:40" x14ac:dyDescent="0.35">
      <c r="B118" s="372" t="s">
        <v>184</v>
      </c>
      <c r="C118" s="372"/>
      <c r="D118" s="372"/>
      <c r="E118" s="372"/>
      <c r="F118" s="372"/>
      <c r="G118" s="372"/>
      <c r="H118" s="372"/>
      <c r="I118" s="372"/>
      <c r="J118" s="368"/>
      <c r="K118" s="368"/>
      <c r="L118" s="368"/>
      <c r="AN118" s="52"/>
    </row>
    <row r="119" spans="1:40" x14ac:dyDescent="0.35">
      <c r="B119" s="372" t="s">
        <v>185</v>
      </c>
      <c r="C119" s="372"/>
      <c r="D119" s="372"/>
      <c r="E119" s="372"/>
      <c r="F119" s="372"/>
      <c r="G119" s="372"/>
      <c r="H119" s="372"/>
      <c r="I119" s="372"/>
      <c r="J119" s="368"/>
      <c r="K119" s="368"/>
      <c r="L119" s="368"/>
      <c r="AN119" s="52"/>
    </row>
    <row r="120" spans="1:40" x14ac:dyDescent="0.35">
      <c r="B120" s="372" t="s">
        <v>186</v>
      </c>
      <c r="C120" s="372"/>
      <c r="D120" s="372"/>
      <c r="E120" s="372"/>
      <c r="F120" s="372"/>
      <c r="G120" s="372"/>
      <c r="H120" s="372"/>
      <c r="I120" s="368"/>
      <c r="J120" s="368"/>
      <c r="K120" s="368"/>
      <c r="L120" s="368"/>
      <c r="AN120" s="52"/>
    </row>
    <row r="121" spans="1:40" x14ac:dyDescent="0.35">
      <c r="K121" s="366">
        <v>2021</v>
      </c>
      <c r="L121" s="57">
        <v>2022</v>
      </c>
      <c r="M121" s="58"/>
      <c r="N121" s="59"/>
      <c r="O121" s="59"/>
      <c r="P121" s="59"/>
      <c r="AN121" s="52"/>
    </row>
    <row r="122" spans="1:40" s="98" customFormat="1" ht="19" thickBot="1" x14ac:dyDescent="0.4">
      <c r="A122" s="52"/>
      <c r="B122" s="60" t="s">
        <v>86</v>
      </c>
      <c r="C122" s="61" t="s">
        <v>87</v>
      </c>
      <c r="D122" s="60" t="s">
        <v>88</v>
      </c>
      <c r="E122" s="61" t="s">
        <v>89</v>
      </c>
      <c r="F122" s="60" t="s">
        <v>90</v>
      </c>
      <c r="G122" s="61" t="s">
        <v>91</v>
      </c>
      <c r="H122" s="60" t="s">
        <v>92</v>
      </c>
      <c r="I122" s="60" t="s">
        <v>93</v>
      </c>
      <c r="J122" s="61" t="s">
        <v>94</v>
      </c>
      <c r="K122" s="61" t="s">
        <v>95</v>
      </c>
      <c r="L122" s="62" t="s">
        <v>95</v>
      </c>
      <c r="M122" s="58"/>
      <c r="N122" s="58"/>
      <c r="O122" s="58"/>
      <c r="P122" s="58"/>
    </row>
    <row r="123" spans="1:40" x14ac:dyDescent="0.35">
      <c r="B123" s="556" t="s">
        <v>344</v>
      </c>
      <c r="C123" s="497" t="s">
        <v>96</v>
      </c>
      <c r="D123" s="486" t="s">
        <v>187</v>
      </c>
      <c r="E123" s="489" t="s">
        <v>111</v>
      </c>
      <c r="F123" s="489" t="s">
        <v>188</v>
      </c>
      <c r="G123" s="489" t="s">
        <v>175</v>
      </c>
      <c r="H123" s="522" t="s">
        <v>125</v>
      </c>
      <c r="I123" s="168" t="s">
        <v>83</v>
      </c>
      <c r="J123" s="128"/>
      <c r="K123" s="128"/>
      <c r="L123" s="293"/>
      <c r="M123" s="135"/>
      <c r="N123" s="135"/>
      <c r="O123" s="135"/>
      <c r="P123" s="135"/>
      <c r="AN123" s="52"/>
    </row>
    <row r="124" spans="1:40" x14ac:dyDescent="0.35">
      <c r="B124" s="495"/>
      <c r="C124" s="498"/>
      <c r="D124" s="487"/>
      <c r="E124" s="490"/>
      <c r="F124" s="490"/>
      <c r="G124" s="490"/>
      <c r="H124" s="523"/>
      <c r="I124" s="169" t="s">
        <v>20</v>
      </c>
      <c r="J124" s="129"/>
      <c r="K124" s="129"/>
      <c r="L124" s="79"/>
      <c r="M124" s="101"/>
      <c r="N124" s="101"/>
      <c r="O124" s="101"/>
      <c r="P124" s="101"/>
      <c r="AN124" s="52"/>
    </row>
    <row r="125" spans="1:40" x14ac:dyDescent="0.35">
      <c r="B125" s="495"/>
      <c r="C125" s="498"/>
      <c r="D125" s="487"/>
      <c r="E125" s="490"/>
      <c r="F125" s="490"/>
      <c r="G125" s="490"/>
      <c r="H125" s="523"/>
      <c r="I125" s="169" t="s">
        <v>21</v>
      </c>
      <c r="J125" s="129"/>
      <c r="K125" s="129"/>
      <c r="L125" s="79"/>
      <c r="M125" s="101"/>
      <c r="N125" s="101"/>
      <c r="O125" s="101"/>
      <c r="P125" s="101"/>
      <c r="AN125" s="52"/>
    </row>
    <row r="126" spans="1:40" x14ac:dyDescent="0.35">
      <c r="B126" s="495"/>
      <c r="C126" s="498"/>
      <c r="D126" s="487"/>
      <c r="E126" s="490"/>
      <c r="F126" s="490"/>
      <c r="G126" s="490"/>
      <c r="H126" s="523"/>
      <c r="I126" s="169" t="s">
        <v>82</v>
      </c>
      <c r="J126" s="129"/>
      <c r="K126" s="129">
        <v>9500</v>
      </c>
      <c r="L126" s="79">
        <v>950</v>
      </c>
      <c r="M126" s="101"/>
      <c r="N126" s="101"/>
      <c r="O126" s="101"/>
      <c r="P126" s="101"/>
      <c r="AN126" s="52"/>
    </row>
    <row r="127" spans="1:40" x14ac:dyDescent="0.35">
      <c r="B127" s="495"/>
      <c r="C127" s="498"/>
      <c r="D127" s="487"/>
      <c r="E127" s="490"/>
      <c r="F127" s="490"/>
      <c r="G127" s="490"/>
      <c r="H127" s="523"/>
      <c r="I127" s="169" t="s">
        <v>84</v>
      </c>
      <c r="J127" s="129"/>
      <c r="K127" s="129"/>
      <c r="L127" s="79"/>
      <c r="M127" s="101"/>
      <c r="N127" s="101"/>
      <c r="O127" s="101"/>
      <c r="P127" s="101"/>
      <c r="AN127" s="52"/>
    </row>
    <row r="128" spans="1:40" ht="19" thickBot="1" x14ac:dyDescent="0.4">
      <c r="B128" s="495"/>
      <c r="C128" s="499"/>
      <c r="D128" s="488"/>
      <c r="E128" s="491"/>
      <c r="F128" s="491"/>
      <c r="G128" s="491"/>
      <c r="H128" s="524"/>
      <c r="I128" s="81" t="s">
        <v>115</v>
      </c>
      <c r="J128" s="132"/>
      <c r="K128" s="132">
        <f>SUM(K123:K127)</f>
        <v>9500</v>
      </c>
      <c r="L128" s="83">
        <f>SUM(L123:L127)</f>
        <v>950</v>
      </c>
      <c r="M128" s="101"/>
      <c r="N128" s="101"/>
      <c r="O128" s="101"/>
      <c r="P128" s="101"/>
      <c r="AN128" s="52"/>
    </row>
    <row r="129" spans="2:40" ht="19" thickBot="1" x14ac:dyDescent="0.4">
      <c r="B129" s="495"/>
      <c r="C129" s="557" t="s">
        <v>109</v>
      </c>
      <c r="D129" s="486" t="s">
        <v>189</v>
      </c>
      <c r="E129" s="486" t="s">
        <v>111</v>
      </c>
      <c r="F129" s="486" t="s">
        <v>190</v>
      </c>
      <c r="G129" s="486" t="s">
        <v>175</v>
      </c>
      <c r="H129" s="522" t="s">
        <v>125</v>
      </c>
      <c r="I129" s="168" t="s">
        <v>83</v>
      </c>
      <c r="J129" s="128"/>
      <c r="K129" s="128"/>
      <c r="L129" s="293"/>
      <c r="M129" s="101"/>
      <c r="N129" s="101"/>
      <c r="O129" s="101"/>
      <c r="P129" s="101"/>
      <c r="Q129" s="161"/>
      <c r="AN129" s="52"/>
    </row>
    <row r="130" spans="2:40" x14ac:dyDescent="0.35">
      <c r="B130" s="495"/>
      <c r="C130" s="558"/>
      <c r="D130" s="487"/>
      <c r="E130" s="487"/>
      <c r="F130" s="487"/>
      <c r="G130" s="487"/>
      <c r="H130" s="523"/>
      <c r="I130" s="169" t="s">
        <v>20</v>
      </c>
      <c r="J130" s="129"/>
      <c r="K130" s="129"/>
      <c r="L130" s="79"/>
      <c r="M130" s="101"/>
      <c r="N130" s="101"/>
      <c r="O130" s="101"/>
      <c r="P130" s="101"/>
      <c r="AN130" s="52"/>
    </row>
    <row r="131" spans="2:40" x14ac:dyDescent="0.35">
      <c r="B131" s="495"/>
      <c r="C131" s="558"/>
      <c r="D131" s="487"/>
      <c r="E131" s="487"/>
      <c r="F131" s="487"/>
      <c r="G131" s="487"/>
      <c r="H131" s="523"/>
      <c r="I131" s="169" t="s">
        <v>21</v>
      </c>
      <c r="J131" s="129"/>
      <c r="K131" s="129"/>
      <c r="L131" s="79"/>
      <c r="M131" s="101"/>
      <c r="N131" s="101"/>
      <c r="O131" s="101"/>
      <c r="P131" s="101"/>
      <c r="AN131" s="52"/>
    </row>
    <row r="132" spans="2:40" x14ac:dyDescent="0.35">
      <c r="B132" s="495"/>
      <c r="C132" s="558"/>
      <c r="D132" s="487"/>
      <c r="E132" s="487"/>
      <c r="F132" s="487"/>
      <c r="G132" s="487"/>
      <c r="H132" s="523"/>
      <c r="I132" s="169" t="s">
        <v>82</v>
      </c>
      <c r="J132" s="129"/>
      <c r="K132" s="129">
        <v>30000</v>
      </c>
      <c r="L132" s="79">
        <v>48051</v>
      </c>
      <c r="M132" s="101"/>
      <c r="N132" s="101"/>
      <c r="O132" s="101"/>
      <c r="P132" s="101"/>
      <c r="AN132" s="52"/>
    </row>
    <row r="133" spans="2:40" x14ac:dyDescent="0.35">
      <c r="B133" s="495"/>
      <c r="C133" s="558"/>
      <c r="D133" s="487"/>
      <c r="E133" s="487"/>
      <c r="F133" s="487"/>
      <c r="G133" s="487"/>
      <c r="H133" s="523"/>
      <c r="I133" s="169" t="s">
        <v>84</v>
      </c>
      <c r="J133" s="129"/>
      <c r="K133" s="129"/>
      <c r="L133" s="79"/>
      <c r="M133" s="101"/>
      <c r="N133" s="101"/>
      <c r="O133" s="101"/>
      <c r="P133" s="101"/>
      <c r="AN133" s="52"/>
    </row>
    <row r="134" spans="2:40" ht="19" thickBot="1" x14ac:dyDescent="0.4">
      <c r="B134" s="495"/>
      <c r="C134" s="559"/>
      <c r="D134" s="488"/>
      <c r="E134" s="488"/>
      <c r="F134" s="488"/>
      <c r="G134" s="488"/>
      <c r="H134" s="524"/>
      <c r="I134" s="81" t="s">
        <v>115</v>
      </c>
      <c r="J134" s="132"/>
      <c r="K134" s="132">
        <f>SUM(K129:K133)</f>
        <v>30000</v>
      </c>
      <c r="L134" s="83">
        <f>SUM(L129:L133)</f>
        <v>48051</v>
      </c>
      <c r="AN134" s="52"/>
    </row>
    <row r="135" spans="2:40" x14ac:dyDescent="0.35">
      <c r="B135" s="495"/>
      <c r="C135" s="557" t="s">
        <v>116</v>
      </c>
      <c r="D135" s="486" t="s">
        <v>191</v>
      </c>
      <c r="E135" s="486" t="s">
        <v>111</v>
      </c>
      <c r="F135" s="486" t="s">
        <v>192</v>
      </c>
      <c r="G135" s="486" t="s">
        <v>175</v>
      </c>
      <c r="H135" s="522" t="s">
        <v>114</v>
      </c>
      <c r="I135" s="168" t="s">
        <v>83</v>
      </c>
      <c r="J135" s="128"/>
      <c r="K135" s="128"/>
      <c r="L135" s="298"/>
      <c r="AN135" s="52"/>
    </row>
    <row r="136" spans="2:40" x14ac:dyDescent="0.35">
      <c r="B136" s="495"/>
      <c r="C136" s="558"/>
      <c r="D136" s="487"/>
      <c r="E136" s="487"/>
      <c r="F136" s="487"/>
      <c r="G136" s="487"/>
      <c r="H136" s="523"/>
      <c r="I136" s="169" t="s">
        <v>20</v>
      </c>
      <c r="J136" s="129"/>
      <c r="K136" s="129"/>
      <c r="L136" s="299"/>
      <c r="AN136" s="52"/>
    </row>
    <row r="137" spans="2:40" x14ac:dyDescent="0.35">
      <c r="B137" s="495"/>
      <c r="C137" s="558"/>
      <c r="D137" s="487"/>
      <c r="E137" s="487"/>
      <c r="F137" s="487"/>
      <c r="G137" s="487"/>
      <c r="H137" s="523"/>
      <c r="I137" s="169" t="s">
        <v>21</v>
      </c>
      <c r="J137" s="129"/>
      <c r="K137" s="129"/>
      <c r="L137" s="299"/>
      <c r="AN137" s="52"/>
    </row>
    <row r="138" spans="2:40" x14ac:dyDescent="0.35">
      <c r="B138" s="495"/>
      <c r="C138" s="558"/>
      <c r="D138" s="487"/>
      <c r="E138" s="487"/>
      <c r="F138" s="487"/>
      <c r="G138" s="487"/>
      <c r="H138" s="523"/>
      <c r="I138" s="169" t="s">
        <v>82</v>
      </c>
      <c r="J138" s="129"/>
      <c r="K138" s="129">
        <v>500</v>
      </c>
      <c r="L138" s="300">
        <v>500</v>
      </c>
      <c r="AN138" s="52"/>
    </row>
    <row r="139" spans="2:40" x14ac:dyDescent="0.35">
      <c r="B139" s="495"/>
      <c r="C139" s="558"/>
      <c r="D139" s="487"/>
      <c r="E139" s="487"/>
      <c r="F139" s="487"/>
      <c r="G139" s="487"/>
      <c r="H139" s="523"/>
      <c r="I139" s="169" t="s">
        <v>84</v>
      </c>
      <c r="J139" s="129"/>
      <c r="K139" s="129"/>
      <c r="L139" s="299"/>
      <c r="AN139" s="52"/>
    </row>
    <row r="140" spans="2:40" ht="19" thickBot="1" x14ac:dyDescent="0.4">
      <c r="B140" s="496"/>
      <c r="C140" s="559"/>
      <c r="D140" s="488"/>
      <c r="E140" s="488"/>
      <c r="F140" s="488"/>
      <c r="G140" s="488"/>
      <c r="H140" s="524"/>
      <c r="I140" s="81" t="s">
        <v>115</v>
      </c>
      <c r="J140" s="132"/>
      <c r="K140" s="132">
        <f>SUM(K135:K139)</f>
        <v>500</v>
      </c>
      <c r="L140" s="83">
        <v>500</v>
      </c>
      <c r="AN140" s="52"/>
    </row>
    <row r="141" spans="2:40" x14ac:dyDescent="0.35">
      <c r="B141" s="367" t="s">
        <v>193</v>
      </c>
      <c r="C141" s="368"/>
      <c r="D141" s="368"/>
      <c r="E141" s="370"/>
      <c r="F141" s="368"/>
      <c r="G141" s="373"/>
      <c r="H141" s="368"/>
      <c r="I141" s="368"/>
      <c r="J141" s="368"/>
      <c r="K141" s="368"/>
      <c r="L141" s="368"/>
      <c r="AN141" s="52"/>
    </row>
    <row r="142" spans="2:40" x14ac:dyDescent="0.35">
      <c r="B142" s="372" t="s">
        <v>194</v>
      </c>
      <c r="C142" s="372"/>
      <c r="D142" s="372"/>
      <c r="E142" s="372"/>
      <c r="F142" s="372"/>
      <c r="G142" s="373"/>
      <c r="H142" s="368"/>
      <c r="I142" s="368"/>
      <c r="J142" s="368"/>
      <c r="K142" s="368"/>
      <c r="L142" s="368"/>
      <c r="AN142" s="52"/>
    </row>
    <row r="143" spans="2:40" x14ac:dyDescent="0.35">
      <c r="B143" s="372" t="s">
        <v>195</v>
      </c>
      <c r="C143" s="372"/>
      <c r="D143" s="372"/>
      <c r="E143" s="372"/>
      <c r="F143" s="372"/>
      <c r="G143" s="372"/>
      <c r="H143" s="368"/>
      <c r="I143" s="368"/>
      <c r="J143" s="368"/>
      <c r="K143" s="368"/>
      <c r="L143" s="368"/>
      <c r="AN143" s="52"/>
    </row>
    <row r="144" spans="2:40" x14ac:dyDescent="0.35">
      <c r="B144" s="372" t="s">
        <v>196</v>
      </c>
      <c r="C144" s="372"/>
      <c r="D144" s="372"/>
      <c r="E144" s="372"/>
      <c r="F144" s="372"/>
      <c r="G144" s="373"/>
      <c r="H144" s="368"/>
      <c r="I144" s="368"/>
      <c r="J144" s="368"/>
      <c r="K144" s="368"/>
      <c r="L144" s="368"/>
      <c r="AN144" s="52"/>
    </row>
    <row r="145" spans="1:40" x14ac:dyDescent="0.35">
      <c r="B145" s="372" t="s">
        <v>197</v>
      </c>
      <c r="C145" s="372"/>
      <c r="D145" s="372"/>
      <c r="E145" s="372"/>
      <c r="F145" s="368"/>
      <c r="G145" s="373"/>
      <c r="H145" s="368"/>
      <c r="I145" s="368"/>
      <c r="J145" s="368"/>
      <c r="K145" s="368"/>
      <c r="L145" s="368"/>
      <c r="AN145" s="52"/>
    </row>
    <row r="146" spans="1:40" x14ac:dyDescent="0.35">
      <c r="K146" s="366">
        <v>2021</v>
      </c>
      <c r="L146" s="57">
        <v>2022</v>
      </c>
      <c r="M146" s="58"/>
      <c r="N146" s="59"/>
      <c r="O146" s="59"/>
      <c r="P146" s="59"/>
      <c r="AN146" s="52"/>
    </row>
    <row r="147" spans="1:40" s="98" customFormat="1" ht="19" thickBot="1" x14ac:dyDescent="0.4">
      <c r="A147" s="52"/>
      <c r="B147" s="60" t="s">
        <v>86</v>
      </c>
      <c r="C147" s="61" t="s">
        <v>87</v>
      </c>
      <c r="D147" s="60" t="s">
        <v>88</v>
      </c>
      <c r="E147" s="61" t="s">
        <v>89</v>
      </c>
      <c r="F147" s="60" t="s">
        <v>90</v>
      </c>
      <c r="G147" s="61" t="s">
        <v>91</v>
      </c>
      <c r="H147" s="60" t="s">
        <v>92</v>
      </c>
      <c r="I147" s="60" t="s">
        <v>93</v>
      </c>
      <c r="J147" s="61" t="s">
        <v>94</v>
      </c>
      <c r="K147" s="61" t="s">
        <v>95</v>
      </c>
      <c r="L147" s="62" t="s">
        <v>95</v>
      </c>
      <c r="M147" s="58"/>
      <c r="N147" s="58"/>
      <c r="O147" s="58"/>
      <c r="P147" s="58"/>
    </row>
    <row r="148" spans="1:40" x14ac:dyDescent="0.35">
      <c r="B148" s="547" t="s">
        <v>346</v>
      </c>
      <c r="C148" s="497" t="s">
        <v>96</v>
      </c>
      <c r="D148" s="486" t="s">
        <v>198</v>
      </c>
      <c r="E148" s="489" t="s">
        <v>199</v>
      </c>
      <c r="F148" s="489" t="s">
        <v>200</v>
      </c>
      <c r="G148" s="489" t="s">
        <v>175</v>
      </c>
      <c r="H148" s="522" t="s">
        <v>114</v>
      </c>
      <c r="I148" s="74" t="s">
        <v>83</v>
      </c>
      <c r="J148" s="128"/>
      <c r="K148" s="128">
        <v>250</v>
      </c>
      <c r="L148" s="302">
        <v>150</v>
      </c>
      <c r="M148" s="135"/>
      <c r="N148" s="135"/>
      <c r="O148" s="135"/>
      <c r="P148" s="135"/>
      <c r="AN148" s="52"/>
    </row>
    <row r="149" spans="1:40" x14ac:dyDescent="0.35">
      <c r="B149" s="548"/>
      <c r="C149" s="498"/>
      <c r="D149" s="487"/>
      <c r="E149" s="490"/>
      <c r="F149" s="490"/>
      <c r="G149" s="490"/>
      <c r="H149" s="523"/>
      <c r="I149" s="77" t="s">
        <v>20</v>
      </c>
      <c r="J149" s="129"/>
      <c r="K149" s="129"/>
      <c r="L149" s="79"/>
      <c r="M149" s="101"/>
      <c r="N149" s="101"/>
      <c r="O149" s="101"/>
      <c r="P149" s="101"/>
      <c r="AN149" s="52"/>
    </row>
    <row r="150" spans="1:40" x14ac:dyDescent="0.35">
      <c r="B150" s="548"/>
      <c r="C150" s="498"/>
      <c r="D150" s="487"/>
      <c r="E150" s="490"/>
      <c r="F150" s="490"/>
      <c r="G150" s="490"/>
      <c r="H150" s="523"/>
      <c r="I150" s="77" t="s">
        <v>21</v>
      </c>
      <c r="J150" s="129"/>
      <c r="K150" s="129"/>
      <c r="L150" s="79"/>
      <c r="M150" s="101"/>
      <c r="N150" s="101"/>
      <c r="O150" s="101"/>
      <c r="P150" s="101"/>
      <c r="AN150" s="52"/>
    </row>
    <row r="151" spans="1:40" x14ac:dyDescent="0.35">
      <c r="B151" s="548"/>
      <c r="C151" s="498"/>
      <c r="D151" s="487"/>
      <c r="E151" s="490"/>
      <c r="F151" s="490"/>
      <c r="G151" s="490"/>
      <c r="H151" s="523"/>
      <c r="I151" s="77" t="s">
        <v>82</v>
      </c>
      <c r="J151" s="129">
        <v>627</v>
      </c>
      <c r="K151" s="129">
        <v>1000</v>
      </c>
      <c r="L151" s="79">
        <v>1000</v>
      </c>
      <c r="M151" s="101"/>
      <c r="N151" s="101"/>
      <c r="O151" s="101"/>
      <c r="P151" s="101"/>
      <c r="AN151" s="52"/>
    </row>
    <row r="152" spans="1:40" x14ac:dyDescent="0.35">
      <c r="B152" s="548"/>
      <c r="C152" s="498"/>
      <c r="D152" s="487"/>
      <c r="E152" s="490"/>
      <c r="F152" s="490"/>
      <c r="G152" s="490"/>
      <c r="H152" s="523"/>
      <c r="I152" s="77" t="s">
        <v>84</v>
      </c>
      <c r="J152" s="129"/>
      <c r="K152" s="129"/>
      <c r="L152" s="79"/>
      <c r="M152" s="101"/>
      <c r="N152" s="101"/>
      <c r="O152" s="101"/>
      <c r="P152" s="101"/>
      <c r="AN152" s="52"/>
    </row>
    <row r="153" spans="1:40" ht="19" thickBot="1" x14ac:dyDescent="0.4">
      <c r="B153" s="548"/>
      <c r="C153" s="499"/>
      <c r="D153" s="488"/>
      <c r="E153" s="491"/>
      <c r="F153" s="491"/>
      <c r="G153" s="491"/>
      <c r="H153" s="524"/>
      <c r="I153" s="81" t="s">
        <v>115</v>
      </c>
      <c r="J153" s="132">
        <v>627</v>
      </c>
      <c r="K153" s="132">
        <f>SUM(K148:K152)</f>
        <v>1250</v>
      </c>
      <c r="L153" s="83">
        <f>SUM(L148:L152)</f>
        <v>1150</v>
      </c>
      <c r="M153" s="101"/>
      <c r="N153" s="101"/>
      <c r="O153" s="101"/>
      <c r="P153" s="101"/>
      <c r="AN153" s="52"/>
    </row>
    <row r="154" spans="1:40" x14ac:dyDescent="0.35">
      <c r="B154" s="548"/>
      <c r="C154" s="497" t="s">
        <v>109</v>
      </c>
      <c r="D154" s="486" t="s">
        <v>201</v>
      </c>
      <c r="E154" s="489" t="s">
        <v>199</v>
      </c>
      <c r="F154" s="489" t="s">
        <v>202</v>
      </c>
      <c r="G154" s="489" t="s">
        <v>203</v>
      </c>
      <c r="H154" s="522" t="s">
        <v>114</v>
      </c>
      <c r="I154" s="74" t="s">
        <v>83</v>
      </c>
      <c r="J154" s="128"/>
      <c r="K154" s="128"/>
      <c r="L154" s="298"/>
      <c r="M154" s="135"/>
      <c r="N154" s="135"/>
      <c r="O154" s="135"/>
      <c r="P154" s="135"/>
      <c r="AN154" s="52"/>
    </row>
    <row r="155" spans="1:40" x14ac:dyDescent="0.35">
      <c r="B155" s="548"/>
      <c r="C155" s="498"/>
      <c r="D155" s="487"/>
      <c r="E155" s="490"/>
      <c r="F155" s="490"/>
      <c r="G155" s="490"/>
      <c r="H155" s="523"/>
      <c r="I155" s="77" t="s">
        <v>20</v>
      </c>
      <c r="J155" s="129"/>
      <c r="K155" s="129"/>
      <c r="L155" s="299"/>
      <c r="M155" s="101"/>
      <c r="N155" s="101"/>
      <c r="O155" s="101"/>
      <c r="P155" s="101"/>
      <c r="AN155" s="52"/>
    </row>
    <row r="156" spans="1:40" x14ac:dyDescent="0.35">
      <c r="B156" s="548"/>
      <c r="C156" s="498"/>
      <c r="D156" s="487"/>
      <c r="E156" s="490"/>
      <c r="F156" s="490"/>
      <c r="G156" s="490"/>
      <c r="H156" s="523"/>
      <c r="I156" s="77" t="s">
        <v>21</v>
      </c>
      <c r="J156" s="129"/>
      <c r="K156" s="129"/>
      <c r="L156" s="299"/>
      <c r="M156" s="101"/>
      <c r="N156" s="101"/>
      <c r="O156" s="101"/>
      <c r="P156" s="101"/>
      <c r="AN156" s="52"/>
    </row>
    <row r="157" spans="1:40" x14ac:dyDescent="0.35">
      <c r="B157" s="548"/>
      <c r="C157" s="498"/>
      <c r="D157" s="487"/>
      <c r="E157" s="490"/>
      <c r="F157" s="490"/>
      <c r="G157" s="490"/>
      <c r="H157" s="523"/>
      <c r="I157" s="77" t="s">
        <v>82</v>
      </c>
      <c r="J157" s="129"/>
      <c r="K157" s="129">
        <v>250</v>
      </c>
      <c r="L157" s="299">
        <v>250</v>
      </c>
      <c r="M157" s="101"/>
      <c r="N157" s="101"/>
      <c r="O157" s="101"/>
      <c r="P157" s="101"/>
      <c r="AN157" s="52"/>
    </row>
    <row r="158" spans="1:40" x14ac:dyDescent="0.35">
      <c r="B158" s="548"/>
      <c r="C158" s="498"/>
      <c r="D158" s="487"/>
      <c r="E158" s="490"/>
      <c r="F158" s="490"/>
      <c r="G158" s="490"/>
      <c r="H158" s="523"/>
      <c r="I158" s="77" t="s">
        <v>84</v>
      </c>
      <c r="J158" s="129"/>
      <c r="K158" s="129"/>
      <c r="L158" s="299"/>
      <c r="M158" s="101"/>
      <c r="N158" s="101"/>
      <c r="O158" s="101"/>
      <c r="P158" s="101"/>
      <c r="AN158" s="52"/>
    </row>
    <row r="159" spans="1:40" ht="19" thickBot="1" x14ac:dyDescent="0.4">
      <c r="B159" s="548"/>
      <c r="C159" s="499"/>
      <c r="D159" s="488"/>
      <c r="E159" s="491"/>
      <c r="F159" s="491"/>
      <c r="G159" s="491"/>
      <c r="H159" s="524"/>
      <c r="I159" s="81" t="s">
        <v>115</v>
      </c>
      <c r="J159" s="132"/>
      <c r="K159" s="132"/>
      <c r="L159" s="301"/>
      <c r="M159" s="101"/>
      <c r="N159" s="101"/>
      <c r="O159" s="101"/>
      <c r="P159" s="101"/>
      <c r="AN159" s="52"/>
    </row>
    <row r="160" spans="1:40" x14ac:dyDescent="0.35">
      <c r="B160" s="548"/>
      <c r="C160" s="540" t="s">
        <v>116</v>
      </c>
      <c r="D160" s="486" t="s">
        <v>204</v>
      </c>
      <c r="E160" s="486" t="s">
        <v>199</v>
      </c>
      <c r="F160" s="500" t="s">
        <v>205</v>
      </c>
      <c r="G160" s="553" t="s">
        <v>175</v>
      </c>
      <c r="H160" s="522" t="s">
        <v>114</v>
      </c>
      <c r="I160" s="74" t="s">
        <v>83</v>
      </c>
      <c r="J160" s="128"/>
      <c r="K160" s="128"/>
      <c r="L160" s="298"/>
      <c r="M160" s="101"/>
      <c r="N160" s="101"/>
      <c r="O160" s="101"/>
      <c r="P160" s="101"/>
      <c r="AN160" s="52"/>
    </row>
    <row r="161" spans="2:40" x14ac:dyDescent="0.35">
      <c r="B161" s="548"/>
      <c r="C161" s="541"/>
      <c r="D161" s="487"/>
      <c r="E161" s="487"/>
      <c r="F161" s="501"/>
      <c r="G161" s="554"/>
      <c r="H161" s="523"/>
      <c r="I161" s="77" t="s">
        <v>20</v>
      </c>
      <c r="J161" s="129"/>
      <c r="K161" s="129"/>
      <c r="L161" s="299"/>
      <c r="M161" s="101"/>
      <c r="N161" s="101"/>
      <c r="O161" s="101"/>
      <c r="P161" s="101"/>
      <c r="AN161" s="52"/>
    </row>
    <row r="162" spans="2:40" x14ac:dyDescent="0.35">
      <c r="B162" s="548"/>
      <c r="C162" s="541"/>
      <c r="D162" s="487"/>
      <c r="E162" s="487"/>
      <c r="F162" s="501"/>
      <c r="G162" s="554"/>
      <c r="H162" s="523"/>
      <c r="I162" s="77" t="s">
        <v>21</v>
      </c>
      <c r="J162" s="129"/>
      <c r="K162" s="129"/>
      <c r="L162" s="299"/>
      <c r="M162" s="101"/>
      <c r="N162" s="101"/>
      <c r="O162" s="101"/>
      <c r="P162" s="101"/>
      <c r="AN162" s="52"/>
    </row>
    <row r="163" spans="2:40" x14ac:dyDescent="0.35">
      <c r="B163" s="548"/>
      <c r="C163" s="541"/>
      <c r="D163" s="487"/>
      <c r="E163" s="487"/>
      <c r="F163" s="501"/>
      <c r="G163" s="554"/>
      <c r="H163" s="523"/>
      <c r="I163" s="77" t="s">
        <v>82</v>
      </c>
      <c r="J163" s="129"/>
      <c r="K163" s="129">
        <v>250</v>
      </c>
      <c r="L163" s="299">
        <v>250</v>
      </c>
      <c r="M163" s="101"/>
      <c r="N163" s="101"/>
      <c r="O163" s="101"/>
      <c r="P163" s="101"/>
      <c r="AN163" s="52"/>
    </row>
    <row r="164" spans="2:40" x14ac:dyDescent="0.35">
      <c r="B164" s="548"/>
      <c r="C164" s="541"/>
      <c r="D164" s="487"/>
      <c r="E164" s="487"/>
      <c r="F164" s="501"/>
      <c r="G164" s="554"/>
      <c r="H164" s="523"/>
      <c r="I164" s="77" t="s">
        <v>84</v>
      </c>
      <c r="J164" s="129"/>
      <c r="K164" s="129"/>
      <c r="L164" s="299"/>
      <c r="M164" s="101"/>
      <c r="N164" s="101"/>
      <c r="O164" s="101"/>
      <c r="P164" s="101"/>
      <c r="AN164" s="52"/>
    </row>
    <row r="165" spans="2:40" s="55" customFormat="1" ht="19" thickBot="1" x14ac:dyDescent="0.4">
      <c r="B165" s="548"/>
      <c r="C165" s="542"/>
      <c r="D165" s="488"/>
      <c r="E165" s="488"/>
      <c r="F165" s="502"/>
      <c r="G165" s="555"/>
      <c r="H165" s="524"/>
      <c r="I165" s="81" t="s">
        <v>115</v>
      </c>
      <c r="J165" s="132"/>
      <c r="K165" s="132">
        <f>SUM(K160:K164)</f>
        <v>250</v>
      </c>
      <c r="L165" s="301"/>
      <c r="O165" s="56"/>
    </row>
    <row r="166" spans="2:40" x14ac:dyDescent="0.35">
      <c r="B166" s="548"/>
      <c r="C166" s="557" t="s">
        <v>178</v>
      </c>
      <c r="D166" s="486" t="s">
        <v>206</v>
      </c>
      <c r="E166" s="486" t="s">
        <v>111</v>
      </c>
      <c r="F166" s="486" t="s">
        <v>207</v>
      </c>
      <c r="G166" s="486" t="s">
        <v>175</v>
      </c>
      <c r="H166" s="522" t="s">
        <v>114</v>
      </c>
      <c r="I166" s="74" t="s">
        <v>83</v>
      </c>
      <c r="J166" s="128"/>
      <c r="K166" s="128"/>
      <c r="L166" s="302">
        <v>125</v>
      </c>
      <c r="O166" s="56"/>
      <c r="AN166" s="52"/>
    </row>
    <row r="167" spans="2:40" x14ac:dyDescent="0.35">
      <c r="B167" s="548"/>
      <c r="C167" s="558"/>
      <c r="D167" s="487"/>
      <c r="E167" s="487"/>
      <c r="F167" s="487"/>
      <c r="G167" s="487"/>
      <c r="H167" s="523"/>
      <c r="I167" s="77" t="s">
        <v>20</v>
      </c>
      <c r="J167" s="129"/>
      <c r="K167" s="129"/>
      <c r="L167" s="79"/>
      <c r="O167" s="56"/>
      <c r="AN167" s="52"/>
    </row>
    <row r="168" spans="2:40" x14ac:dyDescent="0.35">
      <c r="B168" s="548"/>
      <c r="C168" s="558"/>
      <c r="D168" s="487"/>
      <c r="E168" s="487"/>
      <c r="F168" s="487"/>
      <c r="G168" s="487"/>
      <c r="H168" s="523"/>
      <c r="I168" s="77" t="s">
        <v>21</v>
      </c>
      <c r="J168" s="129"/>
      <c r="K168" s="129"/>
      <c r="L168" s="79"/>
      <c r="O168" s="56"/>
      <c r="AN168" s="52"/>
    </row>
    <row r="169" spans="2:40" x14ac:dyDescent="0.35">
      <c r="B169" s="548"/>
      <c r="C169" s="558"/>
      <c r="D169" s="487"/>
      <c r="E169" s="487"/>
      <c r="F169" s="487"/>
      <c r="G169" s="487"/>
      <c r="H169" s="523"/>
      <c r="I169" s="77" t="s">
        <v>82</v>
      </c>
      <c r="J169" s="129"/>
      <c r="K169" s="129">
        <v>250</v>
      </c>
      <c r="L169" s="79">
        <v>125</v>
      </c>
      <c r="O169" s="56"/>
      <c r="AN169" s="52"/>
    </row>
    <row r="170" spans="2:40" x14ac:dyDescent="0.35">
      <c r="B170" s="548"/>
      <c r="C170" s="558"/>
      <c r="D170" s="487"/>
      <c r="E170" s="487"/>
      <c r="F170" s="487"/>
      <c r="G170" s="487"/>
      <c r="H170" s="523"/>
      <c r="I170" s="77" t="s">
        <v>84</v>
      </c>
      <c r="J170" s="129"/>
      <c r="K170" s="129"/>
      <c r="L170" s="79"/>
      <c r="O170" s="56"/>
      <c r="AN170" s="52"/>
    </row>
    <row r="171" spans="2:40" ht="19" thickBot="1" x14ac:dyDescent="0.4">
      <c r="B171" s="549"/>
      <c r="C171" s="559"/>
      <c r="D171" s="488"/>
      <c r="E171" s="488"/>
      <c r="F171" s="488"/>
      <c r="G171" s="488"/>
      <c r="H171" s="524"/>
      <c r="I171" s="81" t="s">
        <v>115</v>
      </c>
      <c r="J171" s="132"/>
      <c r="K171" s="132">
        <f>SUM(K166:K170)</f>
        <v>250</v>
      </c>
      <c r="L171" s="83">
        <f>SUM(L166:L170)</f>
        <v>250</v>
      </c>
      <c r="O171" s="56"/>
      <c r="AN171" s="52"/>
    </row>
    <row r="172" spans="2:40" x14ac:dyDescent="0.35">
      <c r="B172" s="367" t="s">
        <v>208</v>
      </c>
      <c r="C172" s="368"/>
      <c r="D172" s="368"/>
      <c r="E172" s="370"/>
      <c r="F172" s="368"/>
      <c r="G172" s="373"/>
      <c r="H172" s="368"/>
      <c r="I172" s="368"/>
      <c r="J172" s="368"/>
      <c r="K172" s="368"/>
      <c r="L172" s="368"/>
      <c r="AN172" s="52"/>
    </row>
    <row r="173" spans="2:40" x14ac:dyDescent="0.35">
      <c r="B173" s="372" t="s">
        <v>209</v>
      </c>
      <c r="C173" s="372"/>
      <c r="D173" s="372"/>
      <c r="E173" s="372"/>
      <c r="F173" s="372"/>
      <c r="G173" s="373"/>
      <c r="H173" s="368"/>
      <c r="I173" s="368"/>
      <c r="J173" s="368"/>
      <c r="K173" s="368"/>
      <c r="L173" s="368"/>
      <c r="AN173" s="52"/>
    </row>
    <row r="174" spans="2:40" x14ac:dyDescent="0.35">
      <c r="B174" s="372" t="s">
        <v>210</v>
      </c>
      <c r="C174" s="372"/>
      <c r="D174" s="372"/>
      <c r="E174" s="372"/>
      <c r="F174" s="372"/>
      <c r="G174" s="373"/>
      <c r="H174" s="368"/>
      <c r="I174" s="368"/>
      <c r="J174" s="368"/>
      <c r="K174" s="368"/>
      <c r="L174" s="368"/>
      <c r="AN174" s="52"/>
    </row>
    <row r="175" spans="2:40" x14ac:dyDescent="0.35">
      <c r="B175" s="372" t="s">
        <v>211</v>
      </c>
      <c r="C175" s="372"/>
      <c r="D175" s="372"/>
      <c r="E175" s="378"/>
      <c r="F175" s="372"/>
      <c r="G175" s="373"/>
      <c r="H175" s="368"/>
      <c r="I175" s="368"/>
      <c r="J175" s="368"/>
      <c r="K175" s="368"/>
      <c r="L175" s="368"/>
      <c r="AN175" s="52"/>
    </row>
    <row r="176" spans="2:40" x14ac:dyDescent="0.35">
      <c r="K176" s="366">
        <v>2021</v>
      </c>
      <c r="L176" s="57">
        <v>2022</v>
      </c>
      <c r="M176" s="58"/>
      <c r="N176" s="59"/>
      <c r="O176" s="59"/>
      <c r="P176" s="59"/>
      <c r="AN176" s="52"/>
    </row>
    <row r="177" spans="1:40" s="98" customFormat="1" ht="19" thickBot="1" x14ac:dyDescent="0.4">
      <c r="A177" s="52"/>
      <c r="B177" s="60" t="s">
        <v>86</v>
      </c>
      <c r="C177" s="61" t="s">
        <v>87</v>
      </c>
      <c r="D177" s="60" t="s">
        <v>88</v>
      </c>
      <c r="E177" s="61" t="s">
        <v>89</v>
      </c>
      <c r="F177" s="60" t="s">
        <v>90</v>
      </c>
      <c r="G177" s="61" t="s">
        <v>91</v>
      </c>
      <c r="H177" s="60" t="s">
        <v>92</v>
      </c>
      <c r="I177" s="60" t="s">
        <v>93</v>
      </c>
      <c r="J177" s="61" t="s">
        <v>94</v>
      </c>
      <c r="K177" s="61" t="s">
        <v>95</v>
      </c>
      <c r="L177" s="62" t="s">
        <v>95</v>
      </c>
      <c r="M177" s="58"/>
      <c r="N177" s="58"/>
      <c r="O177" s="58"/>
      <c r="P177" s="58"/>
    </row>
    <row r="178" spans="1:40" x14ac:dyDescent="0.35">
      <c r="B178" s="556" t="s">
        <v>320</v>
      </c>
      <c r="C178" s="497" t="s">
        <v>96</v>
      </c>
      <c r="D178" s="519" t="s">
        <v>212</v>
      </c>
      <c r="E178" s="481" t="s">
        <v>199</v>
      </c>
      <c r="F178" s="481" t="s">
        <v>213</v>
      </c>
      <c r="G178" s="481" t="s">
        <v>175</v>
      </c>
      <c r="H178" s="535" t="s">
        <v>125</v>
      </c>
      <c r="I178" s="66" t="s">
        <v>83</v>
      </c>
      <c r="J178" s="99"/>
      <c r="K178" s="99"/>
      <c r="L178" s="154"/>
      <c r="M178" s="135"/>
      <c r="N178" s="135"/>
      <c r="O178" s="135"/>
      <c r="P178" s="135"/>
      <c r="AN178" s="52"/>
    </row>
    <row r="179" spans="1:40" x14ac:dyDescent="0.35">
      <c r="B179" s="495"/>
      <c r="C179" s="498"/>
      <c r="D179" s="520"/>
      <c r="E179" s="482"/>
      <c r="F179" s="482"/>
      <c r="G179" s="482"/>
      <c r="H179" s="536"/>
      <c r="I179" s="70" t="s">
        <v>20</v>
      </c>
      <c r="J179" s="103"/>
      <c r="K179" s="103"/>
      <c r="L179" s="121"/>
      <c r="M179" s="133"/>
      <c r="N179" s="133"/>
      <c r="O179" s="101"/>
      <c r="P179" s="133"/>
      <c r="AN179" s="52"/>
    </row>
    <row r="180" spans="1:40" x14ac:dyDescent="0.35">
      <c r="B180" s="495"/>
      <c r="C180" s="498"/>
      <c r="D180" s="520"/>
      <c r="E180" s="482"/>
      <c r="F180" s="482"/>
      <c r="G180" s="482"/>
      <c r="H180" s="536"/>
      <c r="I180" s="70" t="s">
        <v>21</v>
      </c>
      <c r="J180" s="103"/>
      <c r="K180" s="103"/>
      <c r="L180" s="121"/>
      <c r="M180" s="101"/>
      <c r="N180" s="101"/>
      <c r="O180" s="101"/>
      <c r="P180" s="101"/>
      <c r="AN180" s="52"/>
    </row>
    <row r="181" spans="1:40" x14ac:dyDescent="0.35">
      <c r="B181" s="495"/>
      <c r="C181" s="498"/>
      <c r="D181" s="520"/>
      <c r="E181" s="482"/>
      <c r="F181" s="482"/>
      <c r="G181" s="482"/>
      <c r="H181" s="536"/>
      <c r="I181" s="70" t="s">
        <v>82</v>
      </c>
      <c r="J181" s="103">
        <v>2541</v>
      </c>
      <c r="K181" s="103">
        <v>3660</v>
      </c>
      <c r="L181" s="121">
        <v>2900</v>
      </c>
      <c r="M181" s="101"/>
      <c r="N181" s="101"/>
      <c r="O181" s="101"/>
      <c r="P181" s="101"/>
      <c r="AN181" s="52"/>
    </row>
    <row r="182" spans="1:40" x14ac:dyDescent="0.35">
      <c r="B182" s="495"/>
      <c r="C182" s="498"/>
      <c r="D182" s="520"/>
      <c r="E182" s="482"/>
      <c r="F182" s="482"/>
      <c r="G182" s="482"/>
      <c r="H182" s="536"/>
      <c r="I182" s="70" t="s">
        <v>84</v>
      </c>
      <c r="J182" s="103"/>
      <c r="K182" s="103"/>
      <c r="L182" s="121"/>
      <c r="M182" s="101"/>
      <c r="N182" s="101"/>
      <c r="O182" s="101"/>
      <c r="P182" s="101"/>
      <c r="AN182" s="52"/>
    </row>
    <row r="183" spans="1:40" ht="19" thickBot="1" x14ac:dyDescent="0.4">
      <c r="B183" s="495"/>
      <c r="C183" s="499"/>
      <c r="D183" s="521"/>
      <c r="E183" s="515"/>
      <c r="F183" s="515"/>
      <c r="G183" s="515"/>
      <c r="H183" s="546"/>
      <c r="I183" s="106" t="s">
        <v>115</v>
      </c>
      <c r="J183" s="107">
        <v>2541</v>
      </c>
      <c r="K183" s="107">
        <f>SUM(K178:K182)</f>
        <v>3660</v>
      </c>
      <c r="L183" s="183">
        <f>SUM(L178:L182)</f>
        <v>2900</v>
      </c>
      <c r="M183" s="133"/>
      <c r="N183" s="133"/>
      <c r="O183" s="101"/>
      <c r="P183" s="133"/>
      <c r="AN183" s="52"/>
    </row>
    <row r="184" spans="1:40" ht="68.150000000000006" customHeight="1" thickBot="1" x14ac:dyDescent="0.4">
      <c r="B184" s="495"/>
      <c r="C184" s="178" t="s">
        <v>109</v>
      </c>
      <c r="D184" s="156" t="s">
        <v>214</v>
      </c>
      <c r="E184" s="179" t="s">
        <v>215</v>
      </c>
      <c r="F184" s="174" t="s">
        <v>216</v>
      </c>
      <c r="G184" s="179" t="s">
        <v>175</v>
      </c>
      <c r="H184" s="180" t="s">
        <v>101</v>
      </c>
      <c r="I184" s="174" t="s">
        <v>217</v>
      </c>
      <c r="J184" s="181"/>
      <c r="K184" s="181">
        <v>50</v>
      </c>
      <c r="L184" s="181">
        <v>75</v>
      </c>
      <c r="M184" s="182"/>
      <c r="N184" s="182"/>
      <c r="O184" s="101"/>
      <c r="P184" s="182"/>
      <c r="AN184" s="52"/>
    </row>
    <row r="185" spans="1:40" x14ac:dyDescent="0.35">
      <c r="B185" s="495"/>
      <c r="C185" s="497" t="s">
        <v>116</v>
      </c>
      <c r="D185" s="519" t="s">
        <v>218</v>
      </c>
      <c r="E185" s="543" t="s">
        <v>199</v>
      </c>
      <c r="F185" s="481" t="s">
        <v>219</v>
      </c>
      <c r="G185" s="481" t="s">
        <v>175</v>
      </c>
      <c r="H185" s="535" t="s">
        <v>125</v>
      </c>
      <c r="I185" s="66" t="s">
        <v>83</v>
      </c>
      <c r="J185" s="99">
        <v>9000</v>
      </c>
      <c r="K185" s="99">
        <v>6000</v>
      </c>
      <c r="L185" s="128">
        <v>22018</v>
      </c>
      <c r="M185" s="135"/>
      <c r="N185" s="135"/>
      <c r="O185" s="135"/>
      <c r="P185" s="135"/>
      <c r="AN185" s="52"/>
    </row>
    <row r="186" spans="1:40" x14ac:dyDescent="0.35">
      <c r="B186" s="495"/>
      <c r="C186" s="498"/>
      <c r="D186" s="520"/>
      <c r="E186" s="544"/>
      <c r="F186" s="482"/>
      <c r="G186" s="482"/>
      <c r="H186" s="536"/>
      <c r="I186" s="70" t="s">
        <v>20</v>
      </c>
      <c r="J186" s="103"/>
      <c r="K186" s="103"/>
      <c r="L186" s="130"/>
      <c r="M186" s="101"/>
      <c r="N186" s="101"/>
      <c r="O186" s="101"/>
      <c r="P186" s="101"/>
      <c r="AN186" s="52"/>
    </row>
    <row r="187" spans="1:40" x14ac:dyDescent="0.35">
      <c r="B187" s="495"/>
      <c r="C187" s="498"/>
      <c r="D187" s="520"/>
      <c r="E187" s="544"/>
      <c r="F187" s="482"/>
      <c r="G187" s="482"/>
      <c r="H187" s="536"/>
      <c r="I187" s="70" t="s">
        <v>21</v>
      </c>
      <c r="J187" s="103"/>
      <c r="K187" s="103"/>
      <c r="L187" s="130"/>
      <c r="M187" s="101"/>
      <c r="N187" s="101"/>
      <c r="O187" s="101"/>
      <c r="P187" s="101"/>
      <c r="AN187" s="52"/>
    </row>
    <row r="188" spans="1:40" x14ac:dyDescent="0.35">
      <c r="B188" s="495"/>
      <c r="C188" s="498"/>
      <c r="D188" s="520"/>
      <c r="E188" s="544"/>
      <c r="F188" s="482"/>
      <c r="G188" s="482"/>
      <c r="H188" s="536"/>
      <c r="I188" s="70" t="s">
        <v>82</v>
      </c>
      <c r="J188" s="103">
        <v>11000</v>
      </c>
      <c r="K188" s="103">
        <v>7340</v>
      </c>
      <c r="L188" s="130">
        <v>34120</v>
      </c>
      <c r="M188" s="101"/>
      <c r="N188" s="101"/>
      <c r="O188" s="101"/>
      <c r="P188" s="101"/>
      <c r="AN188" s="52"/>
    </row>
    <row r="189" spans="1:40" x14ac:dyDescent="0.35">
      <c r="B189" s="495"/>
      <c r="C189" s="498"/>
      <c r="D189" s="520"/>
      <c r="E189" s="544"/>
      <c r="F189" s="482"/>
      <c r="G189" s="482"/>
      <c r="H189" s="536"/>
      <c r="I189" s="70" t="s">
        <v>84</v>
      </c>
      <c r="J189" s="103"/>
      <c r="K189" s="103"/>
      <c r="L189" s="257"/>
      <c r="M189" s="101"/>
      <c r="N189" s="101"/>
      <c r="O189" s="101"/>
      <c r="P189" s="101"/>
      <c r="AN189" s="52"/>
    </row>
    <row r="190" spans="1:40" ht="19" thickBot="1" x14ac:dyDescent="0.4">
      <c r="B190" s="495"/>
      <c r="C190" s="499"/>
      <c r="D190" s="521"/>
      <c r="E190" s="545"/>
      <c r="F190" s="515"/>
      <c r="G190" s="515"/>
      <c r="H190" s="546"/>
      <c r="I190" s="106" t="s">
        <v>115</v>
      </c>
      <c r="J190" s="107">
        <v>20000</v>
      </c>
      <c r="K190" s="107">
        <f>SUM(K184:K189)</f>
        <v>13390</v>
      </c>
      <c r="L190" s="170">
        <f>SUM(L185:L189)</f>
        <v>56138</v>
      </c>
      <c r="M190" s="101"/>
      <c r="N190" s="101"/>
      <c r="O190" s="101"/>
      <c r="P190" s="101"/>
      <c r="AN190" s="52"/>
    </row>
    <row r="191" spans="1:40" x14ac:dyDescent="0.35">
      <c r="B191" s="495"/>
      <c r="C191" s="497" t="s">
        <v>178</v>
      </c>
      <c r="D191" s="519" t="s">
        <v>220</v>
      </c>
      <c r="E191" s="489" t="s">
        <v>163</v>
      </c>
      <c r="F191" s="489" t="s">
        <v>221</v>
      </c>
      <c r="G191" s="481" t="s">
        <v>175</v>
      </c>
      <c r="H191" s="535" t="s">
        <v>101</v>
      </c>
      <c r="I191" s="481"/>
      <c r="J191" s="561"/>
      <c r="K191" s="561"/>
      <c r="L191" s="564">
        <v>32825595</v>
      </c>
      <c r="M191" s="135"/>
      <c r="N191" s="135"/>
      <c r="O191" s="135"/>
      <c r="P191" s="135"/>
      <c r="AN191" s="52"/>
    </row>
    <row r="192" spans="1:40" x14ac:dyDescent="0.35">
      <c r="B192" s="495"/>
      <c r="C192" s="498"/>
      <c r="D192" s="520"/>
      <c r="E192" s="490"/>
      <c r="F192" s="490"/>
      <c r="G192" s="482"/>
      <c r="H192" s="536"/>
      <c r="I192" s="482"/>
      <c r="J192" s="562"/>
      <c r="K192" s="562"/>
      <c r="L192" s="565"/>
      <c r="M192" s="101"/>
      <c r="N192" s="101"/>
      <c r="O192" s="101"/>
      <c r="P192" s="101"/>
      <c r="AN192" s="52"/>
    </row>
    <row r="193" spans="1:40" x14ac:dyDescent="0.35">
      <c r="B193" s="495"/>
      <c r="C193" s="498"/>
      <c r="D193" s="520"/>
      <c r="E193" s="490"/>
      <c r="F193" s="490"/>
      <c r="G193" s="482"/>
      <c r="H193" s="536"/>
      <c r="I193" s="482"/>
      <c r="J193" s="562"/>
      <c r="K193" s="562"/>
      <c r="L193" s="565"/>
      <c r="M193" s="101"/>
      <c r="N193" s="101"/>
      <c r="O193" s="101"/>
      <c r="P193" s="101"/>
      <c r="AN193" s="52"/>
    </row>
    <row r="194" spans="1:40" x14ac:dyDescent="0.35">
      <c r="B194" s="495"/>
      <c r="C194" s="498"/>
      <c r="D194" s="520"/>
      <c r="E194" s="490"/>
      <c r="F194" s="490"/>
      <c r="G194" s="482"/>
      <c r="H194" s="536"/>
      <c r="I194" s="482"/>
      <c r="J194" s="562"/>
      <c r="K194" s="562"/>
      <c r="L194" s="565"/>
      <c r="M194" s="101"/>
      <c r="N194" s="101"/>
      <c r="O194" s="101"/>
      <c r="P194" s="101"/>
      <c r="AN194" s="52"/>
    </row>
    <row r="195" spans="1:40" x14ac:dyDescent="0.35">
      <c r="B195" s="495"/>
      <c r="C195" s="498"/>
      <c r="D195" s="520"/>
      <c r="E195" s="490"/>
      <c r="F195" s="490"/>
      <c r="G195" s="482"/>
      <c r="H195" s="536"/>
      <c r="I195" s="560"/>
      <c r="J195" s="563"/>
      <c r="K195" s="563"/>
      <c r="L195" s="566"/>
      <c r="M195" s="101"/>
      <c r="N195" s="101"/>
      <c r="O195" s="101"/>
      <c r="P195" s="101"/>
      <c r="AN195" s="52"/>
    </row>
    <row r="196" spans="1:40" ht="19" thickBot="1" x14ac:dyDescent="0.4">
      <c r="B196" s="496"/>
      <c r="C196" s="499"/>
      <c r="D196" s="521"/>
      <c r="E196" s="491"/>
      <c r="F196" s="491"/>
      <c r="G196" s="515"/>
      <c r="H196" s="546"/>
      <c r="I196" s="106" t="s">
        <v>115</v>
      </c>
      <c r="J196" s="107"/>
      <c r="K196" s="107"/>
      <c r="L196" s="183">
        <f>SUM(L191)</f>
        <v>32825595</v>
      </c>
      <c r="M196" s="101"/>
      <c r="N196" s="101"/>
      <c r="O196" s="101"/>
      <c r="P196" s="101"/>
      <c r="AN196" s="52"/>
    </row>
    <row r="197" spans="1:40" x14ac:dyDescent="0.35">
      <c r="B197" s="367" t="s">
        <v>222</v>
      </c>
      <c r="C197" s="387"/>
      <c r="D197" s="368"/>
      <c r="E197" s="387"/>
      <c r="F197" s="387"/>
      <c r="G197" s="388"/>
      <c r="H197" s="368"/>
      <c r="I197" s="368"/>
      <c r="J197" s="368"/>
      <c r="K197" s="368"/>
      <c r="L197" s="368"/>
      <c r="AN197" s="52"/>
    </row>
    <row r="198" spans="1:40" x14ac:dyDescent="0.35">
      <c r="B198" s="372" t="s">
        <v>223</v>
      </c>
      <c r="C198" s="372"/>
      <c r="D198" s="372"/>
      <c r="E198" s="372"/>
      <c r="F198" s="372"/>
      <c r="G198" s="377"/>
      <c r="H198" s="375"/>
      <c r="I198" s="368"/>
      <c r="J198" s="368"/>
      <c r="K198" s="368"/>
      <c r="L198" s="368"/>
      <c r="AN198" s="52"/>
    </row>
    <row r="199" spans="1:40" x14ac:dyDescent="0.35">
      <c r="B199" s="372" t="s">
        <v>224</v>
      </c>
      <c r="C199" s="372"/>
      <c r="D199" s="372"/>
      <c r="E199" s="372"/>
      <c r="F199" s="382"/>
      <c r="G199" s="377"/>
      <c r="H199" s="375"/>
      <c r="I199" s="389"/>
      <c r="J199" s="389"/>
      <c r="K199" s="389"/>
      <c r="L199" s="368"/>
      <c r="AN199" s="52"/>
    </row>
    <row r="200" spans="1:40" x14ac:dyDescent="0.35">
      <c r="K200" s="366">
        <v>2021</v>
      </c>
      <c r="L200" s="57">
        <v>2022</v>
      </c>
      <c r="M200" s="58"/>
      <c r="N200" s="59"/>
      <c r="O200" s="59"/>
      <c r="P200" s="59"/>
      <c r="AN200" s="52"/>
    </row>
    <row r="201" spans="1:40" s="98" customFormat="1" ht="19" thickBot="1" x14ac:dyDescent="0.4">
      <c r="A201" s="52"/>
      <c r="B201" s="60" t="s">
        <v>86</v>
      </c>
      <c r="C201" s="61" t="s">
        <v>87</v>
      </c>
      <c r="D201" s="60" t="s">
        <v>88</v>
      </c>
      <c r="E201" s="61" t="s">
        <v>89</v>
      </c>
      <c r="F201" s="60" t="s">
        <v>90</v>
      </c>
      <c r="G201" s="61" t="s">
        <v>91</v>
      </c>
      <c r="H201" s="60" t="s">
        <v>92</v>
      </c>
      <c r="I201" s="60" t="s">
        <v>93</v>
      </c>
      <c r="J201" s="61" t="s">
        <v>94</v>
      </c>
      <c r="K201" s="61" t="s">
        <v>95</v>
      </c>
      <c r="L201" s="62" t="s">
        <v>95</v>
      </c>
      <c r="M201" s="58"/>
      <c r="N201" s="58"/>
      <c r="O201" s="58"/>
      <c r="P201" s="58"/>
    </row>
    <row r="202" spans="1:40" x14ac:dyDescent="0.35">
      <c r="B202" s="537" t="s">
        <v>321</v>
      </c>
      <c r="C202" s="497" t="s">
        <v>96</v>
      </c>
      <c r="D202" s="543" t="s">
        <v>225</v>
      </c>
      <c r="E202" s="543" t="s">
        <v>226</v>
      </c>
      <c r="F202" s="543" t="s">
        <v>227</v>
      </c>
      <c r="G202" s="543" t="s">
        <v>175</v>
      </c>
      <c r="H202" s="543" t="s">
        <v>125</v>
      </c>
      <c r="I202" s="303" t="s">
        <v>83</v>
      </c>
      <c r="J202" s="128"/>
      <c r="K202" s="128">
        <v>4000</v>
      </c>
      <c r="L202" s="99">
        <v>9434</v>
      </c>
      <c r="M202" s="135"/>
      <c r="N202" s="135"/>
      <c r="O202" s="135"/>
      <c r="P202" s="135"/>
      <c r="AN202" s="52"/>
    </row>
    <row r="203" spans="1:40" x14ac:dyDescent="0.35">
      <c r="B203" s="538"/>
      <c r="C203" s="498"/>
      <c r="D203" s="544"/>
      <c r="E203" s="544"/>
      <c r="F203" s="544"/>
      <c r="G203" s="544"/>
      <c r="H203" s="544"/>
      <c r="I203" s="304" t="s">
        <v>20</v>
      </c>
      <c r="J203" s="129"/>
      <c r="K203" s="129"/>
      <c r="L203" s="121"/>
      <c r="M203" s="133"/>
      <c r="N203" s="133"/>
      <c r="O203" s="101"/>
      <c r="P203" s="133"/>
      <c r="AN203" s="52"/>
    </row>
    <row r="204" spans="1:40" x14ac:dyDescent="0.35">
      <c r="B204" s="538"/>
      <c r="C204" s="498"/>
      <c r="D204" s="544"/>
      <c r="E204" s="544"/>
      <c r="F204" s="544"/>
      <c r="G204" s="544"/>
      <c r="H204" s="544"/>
      <c r="I204" s="304" t="s">
        <v>21</v>
      </c>
      <c r="J204" s="129"/>
      <c r="K204" s="129"/>
      <c r="L204" s="121"/>
      <c r="M204" s="101"/>
      <c r="N204" s="101"/>
      <c r="O204" s="101"/>
      <c r="P204" s="101"/>
      <c r="AN204" s="52"/>
    </row>
    <row r="205" spans="1:40" x14ac:dyDescent="0.35">
      <c r="B205" s="538"/>
      <c r="C205" s="498"/>
      <c r="D205" s="544"/>
      <c r="E205" s="544"/>
      <c r="F205" s="544"/>
      <c r="G205" s="544"/>
      <c r="H205" s="544"/>
      <c r="I205" s="304" t="s">
        <v>82</v>
      </c>
      <c r="J205" s="129"/>
      <c r="K205" s="129">
        <v>2500</v>
      </c>
      <c r="L205" s="121">
        <v>18894</v>
      </c>
      <c r="M205" s="101"/>
      <c r="N205" s="101"/>
      <c r="O205" s="101"/>
      <c r="P205" s="101"/>
      <c r="AN205" s="52"/>
    </row>
    <row r="206" spans="1:40" x14ac:dyDescent="0.35">
      <c r="B206" s="538"/>
      <c r="C206" s="498"/>
      <c r="D206" s="544"/>
      <c r="E206" s="544"/>
      <c r="F206" s="544"/>
      <c r="G206" s="544"/>
      <c r="H206" s="544"/>
      <c r="I206" s="304" t="s">
        <v>84</v>
      </c>
      <c r="J206" s="129"/>
      <c r="K206" s="129"/>
      <c r="L206" s="121"/>
      <c r="M206" s="101"/>
      <c r="N206" s="101"/>
      <c r="O206" s="101"/>
      <c r="P206" s="101"/>
      <c r="AN206" s="52"/>
    </row>
    <row r="207" spans="1:40" ht="19" thickBot="1" x14ac:dyDescent="0.4">
      <c r="B207" s="538"/>
      <c r="C207" s="499"/>
      <c r="D207" s="545"/>
      <c r="E207" s="545"/>
      <c r="F207" s="545"/>
      <c r="G207" s="545"/>
      <c r="H207" s="545"/>
      <c r="I207" s="81" t="s">
        <v>115</v>
      </c>
      <c r="J207" s="132"/>
      <c r="K207" s="132">
        <f>SUM(K202:K206)</f>
        <v>6500</v>
      </c>
      <c r="L207" s="183">
        <f>SUM(L202:L206)</f>
        <v>28328</v>
      </c>
      <c r="M207" s="133"/>
      <c r="N207" s="133"/>
      <c r="O207" s="101"/>
      <c r="P207" s="133"/>
      <c r="AN207" s="52"/>
    </row>
    <row r="208" spans="1:40" x14ac:dyDescent="0.35">
      <c r="B208" s="568"/>
      <c r="C208" s="497" t="s">
        <v>109</v>
      </c>
      <c r="D208" s="486" t="s">
        <v>228</v>
      </c>
      <c r="E208" s="486" t="s">
        <v>229</v>
      </c>
      <c r="F208" s="486" t="s">
        <v>230</v>
      </c>
      <c r="G208" s="486" t="s">
        <v>175</v>
      </c>
      <c r="H208" s="486" t="s">
        <v>125</v>
      </c>
      <c r="I208" s="303" t="s">
        <v>83</v>
      </c>
      <c r="J208" s="128"/>
      <c r="K208" s="128">
        <v>25</v>
      </c>
      <c r="L208" s="128" t="s">
        <v>72</v>
      </c>
      <c r="M208" s="135"/>
      <c r="N208" s="135"/>
      <c r="O208" s="135"/>
      <c r="P208" s="135"/>
      <c r="AN208" s="52"/>
    </row>
    <row r="209" spans="2:40" x14ac:dyDescent="0.35">
      <c r="B209" s="568"/>
      <c r="C209" s="498"/>
      <c r="D209" s="487"/>
      <c r="E209" s="487"/>
      <c r="F209" s="487"/>
      <c r="G209" s="487"/>
      <c r="H209" s="487"/>
      <c r="I209" s="304" t="s">
        <v>20</v>
      </c>
      <c r="J209" s="129"/>
      <c r="K209" s="129"/>
      <c r="L209" s="130"/>
      <c r="M209" s="101"/>
      <c r="N209" s="101"/>
      <c r="O209" s="101"/>
      <c r="P209" s="101"/>
      <c r="AN209" s="52"/>
    </row>
    <row r="210" spans="2:40" x14ac:dyDescent="0.35">
      <c r="B210" s="568"/>
      <c r="C210" s="498"/>
      <c r="D210" s="487"/>
      <c r="E210" s="487"/>
      <c r="F210" s="487"/>
      <c r="G210" s="487"/>
      <c r="H210" s="487"/>
      <c r="I210" s="304" t="s">
        <v>21</v>
      </c>
      <c r="J210" s="129"/>
      <c r="K210" s="129"/>
      <c r="L210" s="130"/>
      <c r="M210" s="101"/>
      <c r="N210" s="101"/>
      <c r="O210" s="101"/>
      <c r="P210" s="101"/>
      <c r="AN210" s="52"/>
    </row>
    <row r="211" spans="2:40" x14ac:dyDescent="0.35">
      <c r="B211" s="568"/>
      <c r="C211" s="498"/>
      <c r="D211" s="487"/>
      <c r="E211" s="487"/>
      <c r="F211" s="487"/>
      <c r="G211" s="487"/>
      <c r="H211" s="487"/>
      <c r="I211" s="304" t="s">
        <v>82</v>
      </c>
      <c r="J211" s="129"/>
      <c r="K211" s="129">
        <v>25</v>
      </c>
      <c r="L211" s="130">
        <v>35</v>
      </c>
      <c r="M211" s="101"/>
      <c r="N211" s="101"/>
      <c r="O211" s="101"/>
      <c r="P211" s="101"/>
      <c r="AN211" s="52"/>
    </row>
    <row r="212" spans="2:40" x14ac:dyDescent="0.35">
      <c r="B212" s="568"/>
      <c r="C212" s="498"/>
      <c r="D212" s="487"/>
      <c r="E212" s="487"/>
      <c r="F212" s="487"/>
      <c r="G212" s="487"/>
      <c r="H212" s="487"/>
      <c r="I212" s="304" t="s">
        <v>84</v>
      </c>
      <c r="J212" s="129"/>
      <c r="K212" s="129"/>
      <c r="L212" s="130"/>
      <c r="M212" s="101"/>
      <c r="N212" s="101"/>
      <c r="O212" s="101"/>
      <c r="P212" s="101"/>
      <c r="AN212" s="52"/>
    </row>
    <row r="213" spans="2:40" ht="19" thickBot="1" x14ac:dyDescent="0.4">
      <c r="B213" s="568"/>
      <c r="C213" s="499"/>
      <c r="D213" s="488"/>
      <c r="E213" s="488"/>
      <c r="F213" s="488"/>
      <c r="G213" s="488"/>
      <c r="H213" s="488"/>
      <c r="I213" s="81" t="s">
        <v>115</v>
      </c>
      <c r="J213" s="132"/>
      <c r="K213" s="132">
        <f>SUM(K208:K212)</f>
        <v>50</v>
      </c>
      <c r="L213" s="170">
        <f>SUM(L208:L212)</f>
        <v>35</v>
      </c>
      <c r="M213" s="101"/>
      <c r="N213" s="101"/>
      <c r="O213" s="101"/>
      <c r="P213" s="101"/>
      <c r="AN213" s="52"/>
    </row>
    <row r="214" spans="2:40" x14ac:dyDescent="0.35">
      <c r="B214" s="538"/>
      <c r="C214" s="497" t="s">
        <v>116</v>
      </c>
      <c r="D214" s="486" t="s">
        <v>231</v>
      </c>
      <c r="E214" s="486" t="s">
        <v>232</v>
      </c>
      <c r="F214" s="486" t="s">
        <v>233</v>
      </c>
      <c r="G214" s="486" t="s">
        <v>175</v>
      </c>
      <c r="H214" s="486" t="s">
        <v>125</v>
      </c>
      <c r="I214" s="481"/>
      <c r="J214" s="561"/>
      <c r="K214" s="561"/>
      <c r="L214" s="564">
        <v>20476830</v>
      </c>
      <c r="M214" s="135"/>
      <c r="N214" s="135"/>
      <c r="O214" s="135"/>
      <c r="P214" s="135"/>
      <c r="AN214" s="52"/>
    </row>
    <row r="215" spans="2:40" x14ac:dyDescent="0.35">
      <c r="B215" s="538"/>
      <c r="C215" s="498"/>
      <c r="D215" s="487"/>
      <c r="E215" s="487"/>
      <c r="F215" s="487"/>
      <c r="G215" s="487"/>
      <c r="H215" s="487"/>
      <c r="I215" s="482"/>
      <c r="J215" s="562"/>
      <c r="K215" s="562"/>
      <c r="L215" s="565"/>
      <c r="M215" s="101"/>
      <c r="N215" s="101"/>
      <c r="O215" s="101"/>
      <c r="P215" s="101"/>
      <c r="AN215" s="52"/>
    </row>
    <row r="216" spans="2:40" x14ac:dyDescent="0.35">
      <c r="B216" s="538"/>
      <c r="C216" s="498"/>
      <c r="D216" s="487"/>
      <c r="E216" s="487"/>
      <c r="F216" s="487"/>
      <c r="G216" s="487"/>
      <c r="H216" s="487"/>
      <c r="I216" s="482"/>
      <c r="J216" s="562"/>
      <c r="K216" s="562"/>
      <c r="L216" s="565"/>
      <c r="M216" s="101"/>
      <c r="N216" s="101"/>
      <c r="O216" s="101"/>
      <c r="P216" s="101"/>
      <c r="AN216" s="52"/>
    </row>
    <row r="217" spans="2:40" x14ac:dyDescent="0.35">
      <c r="B217" s="538"/>
      <c r="C217" s="498"/>
      <c r="D217" s="487"/>
      <c r="E217" s="487"/>
      <c r="F217" s="487"/>
      <c r="G217" s="487"/>
      <c r="H217" s="487"/>
      <c r="I217" s="482"/>
      <c r="J217" s="562"/>
      <c r="K217" s="562"/>
      <c r="L217" s="565"/>
      <c r="M217" s="101"/>
      <c r="N217" s="101"/>
      <c r="O217" s="101"/>
      <c r="P217" s="101"/>
      <c r="AN217" s="52"/>
    </row>
    <row r="218" spans="2:40" x14ac:dyDescent="0.35">
      <c r="B218" s="538"/>
      <c r="C218" s="498"/>
      <c r="D218" s="487"/>
      <c r="E218" s="487"/>
      <c r="F218" s="487"/>
      <c r="G218" s="487"/>
      <c r="H218" s="487"/>
      <c r="I218" s="560"/>
      <c r="J218" s="563"/>
      <c r="K218" s="563"/>
      <c r="L218" s="566"/>
      <c r="M218" s="101"/>
      <c r="N218" s="101"/>
      <c r="O218" s="101"/>
      <c r="P218" s="101"/>
      <c r="AN218" s="52"/>
    </row>
    <row r="219" spans="2:40" ht="19" thickBot="1" x14ac:dyDescent="0.4">
      <c r="B219" s="538"/>
      <c r="C219" s="499"/>
      <c r="D219" s="488"/>
      <c r="E219" s="488"/>
      <c r="F219" s="488"/>
      <c r="G219" s="488"/>
      <c r="H219" s="488"/>
      <c r="I219" s="106" t="s">
        <v>115</v>
      </c>
      <c r="J219" s="107"/>
      <c r="K219" s="107"/>
      <c r="L219" s="183">
        <f>SUM(L214)</f>
        <v>20476830</v>
      </c>
      <c r="M219" s="101"/>
      <c r="N219" s="101"/>
      <c r="O219" s="101"/>
      <c r="P219" s="101"/>
      <c r="AN219" s="52"/>
    </row>
    <row r="220" spans="2:40" x14ac:dyDescent="0.35">
      <c r="B220" s="538"/>
      <c r="C220" s="497" t="s">
        <v>178</v>
      </c>
      <c r="D220" s="486" t="s">
        <v>234</v>
      </c>
      <c r="E220" s="486" t="s">
        <v>226</v>
      </c>
      <c r="F220" s="486" t="s">
        <v>235</v>
      </c>
      <c r="G220" s="486" t="s">
        <v>175</v>
      </c>
      <c r="H220" s="486" t="s">
        <v>101</v>
      </c>
      <c r="I220" s="66" t="s">
        <v>83</v>
      </c>
      <c r="J220" s="99"/>
      <c r="K220" s="99">
        <v>5000</v>
      </c>
      <c r="L220" s="99">
        <v>3500</v>
      </c>
      <c r="M220" s="135"/>
      <c r="N220" s="135"/>
      <c r="O220" s="135"/>
      <c r="P220" s="135"/>
      <c r="AN220" s="52"/>
    </row>
    <row r="221" spans="2:40" x14ac:dyDescent="0.35">
      <c r="B221" s="538"/>
      <c r="C221" s="498"/>
      <c r="D221" s="487"/>
      <c r="E221" s="487"/>
      <c r="F221" s="487"/>
      <c r="G221" s="487"/>
      <c r="H221" s="487"/>
      <c r="I221" s="70" t="s">
        <v>20</v>
      </c>
      <c r="J221" s="103"/>
      <c r="K221" s="103"/>
      <c r="L221" s="121"/>
      <c r="M221" s="101"/>
      <c r="N221" s="101"/>
      <c r="O221" s="101"/>
      <c r="P221" s="101"/>
      <c r="AN221" s="52"/>
    </row>
    <row r="222" spans="2:40" x14ac:dyDescent="0.35">
      <c r="B222" s="538"/>
      <c r="C222" s="498"/>
      <c r="D222" s="487"/>
      <c r="E222" s="487"/>
      <c r="F222" s="487"/>
      <c r="G222" s="487"/>
      <c r="H222" s="487"/>
      <c r="I222" s="70" t="s">
        <v>21</v>
      </c>
      <c r="J222" s="103"/>
      <c r="K222" s="103"/>
      <c r="L222" s="121"/>
      <c r="M222" s="101"/>
      <c r="N222" s="101"/>
      <c r="O222" s="101"/>
      <c r="P222" s="101"/>
      <c r="AN222" s="52"/>
    </row>
    <row r="223" spans="2:40" x14ac:dyDescent="0.35">
      <c r="B223" s="538"/>
      <c r="C223" s="498"/>
      <c r="D223" s="487"/>
      <c r="E223" s="487"/>
      <c r="F223" s="487"/>
      <c r="G223" s="487"/>
      <c r="H223" s="487"/>
      <c r="I223" s="70" t="s">
        <v>82</v>
      </c>
      <c r="J223" s="103"/>
      <c r="K223" s="103">
        <v>4050</v>
      </c>
      <c r="L223" s="121">
        <v>3500</v>
      </c>
      <c r="M223" s="101"/>
      <c r="N223" s="101"/>
      <c r="O223" s="101"/>
      <c r="P223" s="101"/>
      <c r="AN223" s="52"/>
    </row>
    <row r="224" spans="2:40" x14ac:dyDescent="0.35">
      <c r="B224" s="538"/>
      <c r="C224" s="498"/>
      <c r="D224" s="487"/>
      <c r="E224" s="487"/>
      <c r="F224" s="487"/>
      <c r="G224" s="487"/>
      <c r="H224" s="487"/>
      <c r="I224" s="70" t="s">
        <v>84</v>
      </c>
      <c r="J224" s="103"/>
      <c r="K224" s="103"/>
      <c r="L224" s="121"/>
      <c r="M224" s="101"/>
      <c r="N224" s="101"/>
      <c r="O224" s="101"/>
      <c r="P224" s="101"/>
      <c r="AN224" s="52"/>
    </row>
    <row r="225" spans="1:40" ht="19" thickBot="1" x14ac:dyDescent="0.4">
      <c r="B225" s="539"/>
      <c r="C225" s="499"/>
      <c r="D225" s="488"/>
      <c r="E225" s="488"/>
      <c r="F225" s="488"/>
      <c r="G225" s="488"/>
      <c r="H225" s="488"/>
      <c r="I225" s="106" t="s">
        <v>115</v>
      </c>
      <c r="J225" s="107"/>
      <c r="K225" s="107">
        <f>SUM(K220:K224)</f>
        <v>9050</v>
      </c>
      <c r="L225" s="183">
        <f>SUM(L220:L224)</f>
        <v>7000</v>
      </c>
      <c r="M225" s="101"/>
      <c r="N225" s="101"/>
      <c r="O225" s="101"/>
      <c r="P225" s="101"/>
      <c r="AN225" s="52"/>
    </row>
    <row r="226" spans="1:40" x14ac:dyDescent="0.35">
      <c r="B226" s="390" t="s">
        <v>236</v>
      </c>
      <c r="C226" s="368"/>
      <c r="D226" s="368"/>
      <c r="E226" s="370"/>
      <c r="F226" s="368"/>
      <c r="G226" s="373"/>
      <c r="H226" s="368"/>
      <c r="I226" s="368"/>
      <c r="J226" s="368"/>
      <c r="K226" s="368"/>
      <c r="L226" s="368"/>
      <c r="AN226" s="52"/>
    </row>
    <row r="227" spans="1:40" x14ac:dyDescent="0.35">
      <c r="B227" s="372" t="s">
        <v>237</v>
      </c>
      <c r="C227" s="372"/>
      <c r="D227" s="372"/>
      <c r="E227" s="372"/>
      <c r="F227" s="372"/>
      <c r="G227" s="383"/>
      <c r="H227" s="368"/>
      <c r="I227" s="368"/>
      <c r="J227" s="368"/>
      <c r="K227" s="368"/>
      <c r="L227" s="368"/>
      <c r="AN227" s="52"/>
    </row>
    <row r="228" spans="1:40" x14ac:dyDescent="0.35">
      <c r="B228" s="372" t="s">
        <v>238</v>
      </c>
      <c r="C228" s="372"/>
      <c r="D228" s="372"/>
      <c r="E228" s="372"/>
      <c r="F228" s="368"/>
      <c r="G228" s="373"/>
      <c r="H228" s="368"/>
      <c r="I228" s="368"/>
      <c r="J228" s="368"/>
      <c r="K228" s="368"/>
      <c r="L228" s="368"/>
      <c r="AN228" s="52"/>
    </row>
    <row r="229" spans="1:40" x14ac:dyDescent="0.35">
      <c r="B229" s="372" t="s">
        <v>239</v>
      </c>
      <c r="C229" s="372"/>
      <c r="D229" s="372"/>
      <c r="E229" s="372"/>
      <c r="F229" s="368"/>
      <c r="G229" s="373"/>
      <c r="H229" s="368"/>
      <c r="I229" s="368"/>
      <c r="J229" s="368"/>
      <c r="K229" s="368"/>
      <c r="L229" s="368"/>
      <c r="AN229" s="52"/>
    </row>
    <row r="230" spans="1:40" x14ac:dyDescent="0.35">
      <c r="B230" s="372" t="s">
        <v>240</v>
      </c>
      <c r="C230" s="372"/>
      <c r="D230" s="372"/>
      <c r="E230" s="372"/>
      <c r="F230" s="368"/>
      <c r="G230" s="373"/>
      <c r="H230" s="368"/>
      <c r="I230" s="368"/>
      <c r="J230" s="368"/>
      <c r="K230" s="368"/>
      <c r="L230" s="368"/>
      <c r="AN230" s="52"/>
    </row>
    <row r="231" spans="1:40" x14ac:dyDescent="0.35">
      <c r="B231" s="123"/>
      <c r="C231" s="123"/>
      <c r="D231" s="123"/>
      <c r="E231" s="123"/>
      <c r="AN231" s="52"/>
    </row>
    <row r="232" spans="1:40" x14ac:dyDescent="0.35">
      <c r="B232" s="123"/>
      <c r="C232" s="123"/>
      <c r="D232" s="123"/>
      <c r="E232" s="123"/>
      <c r="AN232" s="52"/>
    </row>
    <row r="233" spans="1:40" x14ac:dyDescent="0.35">
      <c r="C233" s="137"/>
      <c r="D233" s="138"/>
      <c r="E233" s="139"/>
      <c r="F233" s="138"/>
      <c r="G233" s="140"/>
      <c r="H233" s="138"/>
      <c r="I233" s="138"/>
      <c r="J233" s="141"/>
      <c r="K233" s="366">
        <v>2021</v>
      </c>
      <c r="L233" s="57">
        <v>2022</v>
      </c>
      <c r="M233" s="58"/>
      <c r="N233" s="59"/>
      <c r="O233" s="59"/>
      <c r="P233" s="59"/>
      <c r="AN233" s="52"/>
    </row>
    <row r="234" spans="1:40" s="98" customFormat="1" ht="19" thickBot="1" x14ac:dyDescent="0.4">
      <c r="A234" s="52"/>
      <c r="B234" s="60" t="s">
        <v>86</v>
      </c>
      <c r="C234" s="61" t="s">
        <v>87</v>
      </c>
      <c r="D234" s="60" t="s">
        <v>88</v>
      </c>
      <c r="E234" s="61" t="s">
        <v>89</v>
      </c>
      <c r="F234" s="60" t="s">
        <v>90</v>
      </c>
      <c r="G234" s="61" t="s">
        <v>91</v>
      </c>
      <c r="H234" s="60" t="s">
        <v>92</v>
      </c>
      <c r="I234" s="60" t="s">
        <v>93</v>
      </c>
      <c r="J234" s="61" t="s">
        <v>94</v>
      </c>
      <c r="K234" s="61" t="s">
        <v>95</v>
      </c>
      <c r="L234" s="62" t="s">
        <v>95</v>
      </c>
      <c r="M234" s="58"/>
      <c r="N234" s="58"/>
      <c r="O234" s="58"/>
      <c r="P234" s="58"/>
    </row>
    <row r="235" spans="1:40" x14ac:dyDescent="0.35">
      <c r="B235" s="567" t="s">
        <v>42</v>
      </c>
      <c r="C235" s="497" t="s">
        <v>96</v>
      </c>
      <c r="D235" s="486" t="s">
        <v>241</v>
      </c>
      <c r="E235" s="481" t="s">
        <v>242</v>
      </c>
      <c r="F235" s="481" t="s">
        <v>243</v>
      </c>
      <c r="G235" s="481" t="s">
        <v>303</v>
      </c>
      <c r="H235" s="535" t="s">
        <v>101</v>
      </c>
      <c r="I235" s="66" t="s">
        <v>83</v>
      </c>
      <c r="J235" s="99"/>
      <c r="K235" s="186">
        <v>0.9</v>
      </c>
      <c r="L235" s="187">
        <v>0.9</v>
      </c>
      <c r="M235" s="188"/>
      <c r="N235" s="188"/>
      <c r="O235" s="188"/>
      <c r="P235" s="188"/>
      <c r="AN235" s="52"/>
    </row>
    <row r="236" spans="1:40" x14ac:dyDescent="0.35">
      <c r="B236" s="567"/>
      <c r="C236" s="498"/>
      <c r="D236" s="487"/>
      <c r="E236" s="482"/>
      <c r="F236" s="482"/>
      <c r="G236" s="482"/>
      <c r="H236" s="536"/>
      <c r="I236" s="70" t="s">
        <v>20</v>
      </c>
      <c r="J236" s="103"/>
      <c r="K236" s="103"/>
      <c r="L236" s="189"/>
      <c r="M236" s="101"/>
      <c r="N236" s="101"/>
      <c r="O236" s="101"/>
      <c r="P236" s="101"/>
      <c r="AN236" s="52"/>
    </row>
    <row r="237" spans="1:40" x14ac:dyDescent="0.35">
      <c r="B237" s="567"/>
      <c r="C237" s="498"/>
      <c r="D237" s="487"/>
      <c r="E237" s="482"/>
      <c r="F237" s="482"/>
      <c r="G237" s="482"/>
      <c r="H237" s="536"/>
      <c r="I237" s="70" t="s">
        <v>21</v>
      </c>
      <c r="J237" s="103"/>
      <c r="K237" s="103"/>
      <c r="L237" s="189"/>
      <c r="M237" s="101"/>
      <c r="N237" s="101"/>
      <c r="O237" s="101"/>
      <c r="P237" s="101"/>
      <c r="AN237" s="52"/>
    </row>
    <row r="238" spans="1:40" x14ac:dyDescent="0.35">
      <c r="B238" s="567"/>
      <c r="C238" s="498"/>
      <c r="D238" s="487"/>
      <c r="E238" s="482"/>
      <c r="F238" s="482"/>
      <c r="G238" s="482"/>
      <c r="H238" s="536"/>
      <c r="I238" s="70" t="s">
        <v>82</v>
      </c>
      <c r="J238" s="103"/>
      <c r="K238" s="190">
        <v>0.9</v>
      </c>
      <c r="L238" s="191">
        <v>0.9</v>
      </c>
      <c r="M238" s="101"/>
      <c r="N238" s="101"/>
      <c r="O238" s="101"/>
      <c r="P238" s="101"/>
      <c r="AN238" s="52"/>
    </row>
    <row r="239" spans="1:40" ht="19" thickBot="1" x14ac:dyDescent="0.4">
      <c r="B239" s="567"/>
      <c r="C239" s="499"/>
      <c r="D239" s="488"/>
      <c r="E239" s="515"/>
      <c r="F239" s="515"/>
      <c r="G239" s="515"/>
      <c r="H239" s="546"/>
      <c r="I239" s="213" t="s">
        <v>84</v>
      </c>
      <c r="J239" s="214"/>
      <c r="K239" s="214"/>
      <c r="L239" s="215"/>
      <c r="M239" s="101"/>
      <c r="N239" s="101"/>
      <c r="O239" s="101"/>
      <c r="P239" s="101"/>
      <c r="AN239" s="52"/>
    </row>
    <row r="240" spans="1:40" x14ac:dyDescent="0.35">
      <c r="B240" s="567"/>
      <c r="C240" s="497" t="s">
        <v>109</v>
      </c>
      <c r="D240" s="486" t="s">
        <v>348</v>
      </c>
      <c r="E240" s="489" t="s">
        <v>302</v>
      </c>
      <c r="F240" s="489" t="s">
        <v>304</v>
      </c>
      <c r="G240" s="489" t="s">
        <v>303</v>
      </c>
      <c r="H240" s="522" t="s">
        <v>101</v>
      </c>
      <c r="I240" s="66" t="s">
        <v>83</v>
      </c>
      <c r="J240" s="323">
        <v>6.3E-2</v>
      </c>
      <c r="K240" s="216"/>
      <c r="L240" s="324">
        <v>0.25</v>
      </c>
      <c r="M240" s="101"/>
      <c r="N240" s="101"/>
      <c r="O240" s="101"/>
      <c r="P240" s="101"/>
      <c r="AN240" s="52"/>
    </row>
    <row r="241" spans="1:40" x14ac:dyDescent="0.35">
      <c r="B241" s="567"/>
      <c r="C241" s="498"/>
      <c r="D241" s="487"/>
      <c r="E241" s="490"/>
      <c r="F241" s="490"/>
      <c r="G241" s="490"/>
      <c r="H241" s="523"/>
      <c r="I241" s="70" t="s">
        <v>20</v>
      </c>
      <c r="J241" s="322" t="s">
        <v>335</v>
      </c>
      <c r="K241" s="217"/>
      <c r="L241" s="325">
        <v>0.3</v>
      </c>
      <c r="M241" s="101"/>
      <c r="N241" s="101"/>
      <c r="O241" s="101"/>
      <c r="P241" s="101"/>
      <c r="AN241" s="52"/>
    </row>
    <row r="242" spans="1:40" x14ac:dyDescent="0.35">
      <c r="B242" s="567"/>
      <c r="C242" s="498"/>
      <c r="D242" s="487"/>
      <c r="E242" s="490"/>
      <c r="F242" s="490"/>
      <c r="G242" s="490"/>
      <c r="H242" s="523"/>
      <c r="I242" s="70" t="s">
        <v>21</v>
      </c>
      <c r="J242" s="322" t="s">
        <v>335</v>
      </c>
      <c r="K242" s="217"/>
      <c r="L242" s="325">
        <v>0.3</v>
      </c>
      <c r="M242" s="101"/>
      <c r="N242" s="101"/>
      <c r="O242" s="101"/>
      <c r="P242" s="101"/>
      <c r="AN242" s="52"/>
    </row>
    <row r="243" spans="1:40" x14ac:dyDescent="0.35">
      <c r="B243" s="567"/>
      <c r="C243" s="498"/>
      <c r="D243" s="487"/>
      <c r="E243" s="490"/>
      <c r="F243" s="490"/>
      <c r="G243" s="490"/>
      <c r="H243" s="523"/>
      <c r="I243" s="70" t="s">
        <v>82</v>
      </c>
      <c r="J243" s="322">
        <v>0.06</v>
      </c>
      <c r="K243" s="218"/>
      <c r="L243" s="325">
        <v>0.25</v>
      </c>
      <c r="M243" s="101"/>
      <c r="N243" s="101"/>
      <c r="O243" s="101"/>
      <c r="P243" s="101"/>
      <c r="AN243" s="52"/>
    </row>
    <row r="244" spans="1:40" ht="19" thickBot="1" x14ac:dyDescent="0.4">
      <c r="B244" s="567"/>
      <c r="C244" s="499"/>
      <c r="D244" s="488"/>
      <c r="E244" s="491"/>
      <c r="F244" s="491"/>
      <c r="G244" s="491"/>
      <c r="H244" s="524"/>
      <c r="I244" s="213" t="s">
        <v>84</v>
      </c>
      <c r="J244" s="219"/>
      <c r="K244" s="219"/>
      <c r="L244" s="220"/>
      <c r="M244" s="188"/>
      <c r="N244" s="188"/>
      <c r="O244" s="188"/>
      <c r="P244" s="188"/>
      <c r="AN244" s="52"/>
    </row>
    <row r="245" spans="1:40" x14ac:dyDescent="0.35">
      <c r="B245" s="567"/>
      <c r="C245" s="497" t="s">
        <v>116</v>
      </c>
      <c r="D245" s="486" t="s">
        <v>244</v>
      </c>
      <c r="E245" s="489" t="s">
        <v>111</v>
      </c>
      <c r="F245" s="489" t="s">
        <v>245</v>
      </c>
      <c r="G245" s="489" t="s">
        <v>175</v>
      </c>
      <c r="H245" s="489" t="s">
        <v>101</v>
      </c>
      <c r="I245" s="74" t="s">
        <v>83</v>
      </c>
      <c r="J245" s="128"/>
      <c r="K245" s="128"/>
      <c r="L245" s="294">
        <v>0.5</v>
      </c>
      <c r="M245" s="143"/>
      <c r="N245" s="143"/>
      <c r="O245" s="143"/>
      <c r="P245" s="143"/>
      <c r="AN245" s="52"/>
    </row>
    <row r="246" spans="1:40" x14ac:dyDescent="0.35">
      <c r="B246" s="567"/>
      <c r="C246" s="498"/>
      <c r="D246" s="487"/>
      <c r="E246" s="490"/>
      <c r="F246" s="490"/>
      <c r="G246" s="490"/>
      <c r="H246" s="490"/>
      <c r="I246" s="77" t="s">
        <v>20</v>
      </c>
      <c r="J246" s="129"/>
      <c r="K246" s="129"/>
      <c r="L246" s="193"/>
      <c r="M246" s="147"/>
      <c r="N246" s="147"/>
      <c r="O246" s="147"/>
      <c r="P246" s="147"/>
      <c r="AN246" s="52"/>
    </row>
    <row r="247" spans="1:40" x14ac:dyDescent="0.35">
      <c r="B247" s="567"/>
      <c r="C247" s="498"/>
      <c r="D247" s="487"/>
      <c r="E247" s="490"/>
      <c r="F247" s="490"/>
      <c r="G247" s="490"/>
      <c r="H247" s="490"/>
      <c r="I247" s="77" t="s">
        <v>21</v>
      </c>
      <c r="J247" s="129"/>
      <c r="K247" s="129"/>
      <c r="L247" s="193"/>
      <c r="M247" s="147"/>
      <c r="N247" s="147"/>
      <c r="O247" s="147"/>
      <c r="P247" s="147"/>
      <c r="AN247" s="52"/>
    </row>
    <row r="248" spans="1:40" x14ac:dyDescent="0.35">
      <c r="B248" s="567"/>
      <c r="C248" s="498"/>
      <c r="D248" s="487"/>
      <c r="E248" s="490"/>
      <c r="F248" s="490"/>
      <c r="G248" s="490"/>
      <c r="H248" s="490"/>
      <c r="I248" s="77" t="s">
        <v>82</v>
      </c>
      <c r="J248" s="129"/>
      <c r="K248" s="129"/>
      <c r="L248" s="192">
        <v>0.5</v>
      </c>
      <c r="M248" s="147"/>
      <c r="N248" s="147"/>
      <c r="O248" s="147"/>
      <c r="P248" s="147"/>
      <c r="AN248" s="52"/>
    </row>
    <row r="249" spans="1:40" ht="19" thickBot="1" x14ac:dyDescent="0.4">
      <c r="B249" s="567"/>
      <c r="C249" s="499"/>
      <c r="D249" s="488"/>
      <c r="E249" s="491"/>
      <c r="F249" s="491"/>
      <c r="G249" s="491"/>
      <c r="H249" s="491"/>
      <c r="I249" s="295" t="s">
        <v>84</v>
      </c>
      <c r="J249" s="296"/>
      <c r="K249" s="296"/>
      <c r="L249" s="297"/>
      <c r="M249" s="147"/>
      <c r="N249" s="147"/>
      <c r="O249" s="147"/>
      <c r="P249" s="147"/>
      <c r="AN249" s="52"/>
    </row>
    <row r="250" spans="1:40" x14ac:dyDescent="0.35">
      <c r="M250" s="211"/>
      <c r="AN250" s="52"/>
    </row>
    <row r="251" spans="1:40" x14ac:dyDescent="0.35">
      <c r="K251" s="366">
        <v>2021</v>
      </c>
      <c r="L251" s="57">
        <v>2022</v>
      </c>
      <c r="M251" s="58"/>
      <c r="N251" s="59"/>
      <c r="O251" s="59"/>
      <c r="P251" s="59"/>
      <c r="AN251" s="52"/>
    </row>
    <row r="252" spans="1:40" s="98" customFormat="1" ht="19" thickBot="1" x14ac:dyDescent="0.4">
      <c r="A252" s="52"/>
      <c r="B252" s="60" t="s">
        <v>86</v>
      </c>
      <c r="C252" s="61" t="s">
        <v>87</v>
      </c>
      <c r="D252" s="60" t="s">
        <v>88</v>
      </c>
      <c r="E252" s="61" t="s">
        <v>89</v>
      </c>
      <c r="F252" s="60" t="s">
        <v>90</v>
      </c>
      <c r="G252" s="61" t="s">
        <v>91</v>
      </c>
      <c r="H252" s="60" t="s">
        <v>92</v>
      </c>
      <c r="I252" s="60" t="s">
        <v>93</v>
      </c>
      <c r="J252" s="61" t="s">
        <v>94</v>
      </c>
      <c r="K252" s="61" t="s">
        <v>95</v>
      </c>
      <c r="L252" s="62" t="s">
        <v>95</v>
      </c>
      <c r="M252" s="58"/>
      <c r="N252" s="58"/>
      <c r="O252" s="58"/>
      <c r="P252" s="58"/>
    </row>
    <row r="253" spans="1:40" x14ac:dyDescent="0.35">
      <c r="B253" s="575" t="s">
        <v>323</v>
      </c>
      <c r="C253" s="576" t="s">
        <v>96</v>
      </c>
      <c r="D253" s="543" t="s">
        <v>246</v>
      </c>
      <c r="E253" s="481" t="s">
        <v>111</v>
      </c>
      <c r="F253" s="481" t="s">
        <v>247</v>
      </c>
      <c r="G253" s="481" t="s">
        <v>175</v>
      </c>
      <c r="H253" s="569" t="s">
        <v>125</v>
      </c>
      <c r="I253" s="66" t="s">
        <v>83</v>
      </c>
      <c r="J253" s="99"/>
      <c r="K253" s="99">
        <v>4200</v>
      </c>
      <c r="L253" s="305">
        <v>5100</v>
      </c>
      <c r="M253" s="135"/>
      <c r="N253" s="135"/>
      <c r="O253" s="135"/>
      <c r="P253" s="135"/>
      <c r="AN253" s="52"/>
    </row>
    <row r="254" spans="1:40" x14ac:dyDescent="0.35">
      <c r="B254" s="575"/>
      <c r="C254" s="577"/>
      <c r="D254" s="544"/>
      <c r="E254" s="482"/>
      <c r="F254" s="482"/>
      <c r="G254" s="482"/>
      <c r="H254" s="570"/>
      <c r="I254" s="70" t="s">
        <v>20</v>
      </c>
      <c r="J254" s="103"/>
      <c r="K254" s="103">
        <v>78</v>
      </c>
      <c r="L254" s="104">
        <v>350</v>
      </c>
      <c r="M254" s="101"/>
      <c r="N254" s="101"/>
      <c r="O254" s="101"/>
      <c r="P254" s="101"/>
      <c r="AN254" s="52"/>
    </row>
    <row r="255" spans="1:40" x14ac:dyDescent="0.35">
      <c r="B255" s="575"/>
      <c r="C255" s="577"/>
      <c r="D255" s="544"/>
      <c r="E255" s="482"/>
      <c r="F255" s="482"/>
      <c r="G255" s="482"/>
      <c r="H255" s="570"/>
      <c r="I255" s="70" t="s">
        <v>21</v>
      </c>
      <c r="J255" s="103"/>
      <c r="K255" s="103">
        <v>502</v>
      </c>
      <c r="L255" s="104"/>
      <c r="M255" s="101"/>
      <c r="N255" s="101"/>
      <c r="O255" s="101"/>
      <c r="P255" s="101"/>
      <c r="AN255" s="52"/>
    </row>
    <row r="256" spans="1:40" ht="26.15" customHeight="1" x14ac:dyDescent="0.35">
      <c r="B256" s="575"/>
      <c r="C256" s="577"/>
      <c r="D256" s="544"/>
      <c r="E256" s="482"/>
      <c r="F256" s="482"/>
      <c r="G256" s="482"/>
      <c r="H256" s="570"/>
      <c r="I256" s="70" t="s">
        <v>82</v>
      </c>
      <c r="J256" s="103"/>
      <c r="K256" s="103">
        <v>9820</v>
      </c>
      <c r="L256" s="104">
        <v>9910</v>
      </c>
      <c r="M256" s="101"/>
      <c r="N256" s="101"/>
      <c r="O256" s="101"/>
      <c r="P256" s="101"/>
      <c r="AN256" s="52"/>
    </row>
    <row r="257" spans="2:40" ht="35.5" customHeight="1" x14ac:dyDescent="0.35">
      <c r="B257" s="575"/>
      <c r="C257" s="577"/>
      <c r="D257" s="544"/>
      <c r="E257" s="482"/>
      <c r="F257" s="482"/>
      <c r="G257" s="482"/>
      <c r="H257" s="570"/>
      <c r="I257" s="70" t="s">
        <v>84</v>
      </c>
      <c r="J257" s="103"/>
      <c r="K257" s="103"/>
      <c r="L257" s="104"/>
      <c r="M257" s="101"/>
      <c r="N257" s="101"/>
      <c r="O257" s="101"/>
      <c r="P257" s="101"/>
      <c r="AN257" s="52"/>
    </row>
    <row r="258" spans="2:40" ht="19" thickBot="1" x14ac:dyDescent="0.4">
      <c r="B258" s="575"/>
      <c r="C258" s="578"/>
      <c r="D258" s="545"/>
      <c r="E258" s="515"/>
      <c r="F258" s="515"/>
      <c r="G258" s="515"/>
      <c r="H258" s="571"/>
      <c r="I258" s="106" t="s">
        <v>115</v>
      </c>
      <c r="J258" s="107"/>
      <c r="K258" s="107">
        <f>SUM(K253:K257)</f>
        <v>14600</v>
      </c>
      <c r="L258" s="306">
        <f>SUM(L253:L257)</f>
        <v>15360</v>
      </c>
      <c r="M258" s="212"/>
      <c r="N258" s="101"/>
      <c r="O258" s="101"/>
      <c r="P258" s="101"/>
      <c r="AN258" s="52"/>
    </row>
    <row r="259" spans="2:40" x14ac:dyDescent="0.35">
      <c r="B259" s="575"/>
      <c r="C259" s="572" t="s">
        <v>109</v>
      </c>
      <c r="D259" s="543" t="s">
        <v>248</v>
      </c>
      <c r="E259" s="543" t="s">
        <v>111</v>
      </c>
      <c r="F259" s="543" t="s">
        <v>249</v>
      </c>
      <c r="G259" s="543" t="s">
        <v>175</v>
      </c>
      <c r="H259" s="569" t="s">
        <v>114</v>
      </c>
      <c r="I259" s="66" t="s">
        <v>83</v>
      </c>
      <c r="J259" s="99"/>
      <c r="K259" s="99"/>
      <c r="L259" s="307"/>
      <c r="M259" s="101"/>
      <c r="N259" s="101"/>
      <c r="O259" s="101"/>
      <c r="P259" s="101"/>
      <c r="AN259" s="52"/>
    </row>
    <row r="260" spans="2:40" x14ac:dyDescent="0.35">
      <c r="B260" s="575"/>
      <c r="C260" s="573"/>
      <c r="D260" s="544"/>
      <c r="E260" s="544"/>
      <c r="F260" s="544"/>
      <c r="G260" s="544"/>
      <c r="H260" s="570"/>
      <c r="I260" s="70" t="s">
        <v>20</v>
      </c>
      <c r="J260" s="103"/>
      <c r="K260" s="103"/>
      <c r="L260" s="104"/>
      <c r="M260" s="101"/>
      <c r="N260" s="101"/>
      <c r="O260" s="101"/>
      <c r="P260" s="101"/>
      <c r="AN260" s="52"/>
    </row>
    <row r="261" spans="2:40" x14ac:dyDescent="0.35">
      <c r="B261" s="575"/>
      <c r="C261" s="573"/>
      <c r="D261" s="544"/>
      <c r="E261" s="544"/>
      <c r="F261" s="544"/>
      <c r="G261" s="544"/>
      <c r="H261" s="570"/>
      <c r="I261" s="70" t="s">
        <v>21</v>
      </c>
      <c r="J261" s="103"/>
      <c r="K261" s="103"/>
      <c r="L261" s="104"/>
      <c r="M261" s="101"/>
      <c r="N261" s="101"/>
      <c r="O261" s="101"/>
      <c r="P261" s="101"/>
      <c r="AN261" s="52"/>
    </row>
    <row r="262" spans="2:40" x14ac:dyDescent="0.35">
      <c r="B262" s="575"/>
      <c r="C262" s="573"/>
      <c r="D262" s="544"/>
      <c r="E262" s="544"/>
      <c r="F262" s="544"/>
      <c r="G262" s="544"/>
      <c r="H262" s="570"/>
      <c r="I262" s="70" t="s">
        <v>82</v>
      </c>
      <c r="J262" s="103"/>
      <c r="K262" s="103">
        <v>1000</v>
      </c>
      <c r="L262" s="104">
        <v>500</v>
      </c>
      <c r="M262" s="101"/>
      <c r="N262" s="101"/>
      <c r="O262" s="101"/>
      <c r="P262" s="101"/>
      <c r="AN262" s="52"/>
    </row>
    <row r="263" spans="2:40" x14ac:dyDescent="0.35">
      <c r="B263" s="575"/>
      <c r="C263" s="573"/>
      <c r="D263" s="544"/>
      <c r="E263" s="544"/>
      <c r="F263" s="544"/>
      <c r="G263" s="544"/>
      <c r="H263" s="570"/>
      <c r="I263" s="70" t="s">
        <v>84</v>
      </c>
      <c r="J263" s="103"/>
      <c r="K263" s="103"/>
      <c r="L263" s="104"/>
      <c r="M263" s="101"/>
      <c r="N263" s="101"/>
      <c r="O263" s="101"/>
      <c r="P263" s="101"/>
      <c r="AN263" s="52"/>
    </row>
    <row r="264" spans="2:40" ht="19" thickBot="1" x14ac:dyDescent="0.4">
      <c r="B264" s="575"/>
      <c r="C264" s="574"/>
      <c r="D264" s="545"/>
      <c r="E264" s="545"/>
      <c r="F264" s="545"/>
      <c r="G264" s="545"/>
      <c r="H264" s="571"/>
      <c r="I264" s="106" t="s">
        <v>115</v>
      </c>
      <c r="J264" s="107"/>
      <c r="K264" s="107">
        <f>SUM(K259:K263)</f>
        <v>1000</v>
      </c>
      <c r="L264" s="306">
        <f>SUM(L259:L263)</f>
        <v>500</v>
      </c>
      <c r="M264" s="101"/>
      <c r="N264" s="101"/>
      <c r="O264" s="101"/>
      <c r="P264" s="101"/>
      <c r="AN264" s="52"/>
    </row>
    <row r="265" spans="2:40" x14ac:dyDescent="0.35">
      <c r="B265" s="575"/>
      <c r="C265" s="572" t="s">
        <v>116</v>
      </c>
      <c r="D265" s="543" t="s">
        <v>250</v>
      </c>
      <c r="E265" s="543" t="s">
        <v>43</v>
      </c>
      <c r="F265" s="543" t="s">
        <v>251</v>
      </c>
      <c r="G265" s="543" t="s">
        <v>175</v>
      </c>
      <c r="H265" s="569" t="s">
        <v>125</v>
      </c>
      <c r="I265" s="66" t="s">
        <v>83</v>
      </c>
      <c r="J265" s="99"/>
      <c r="K265" s="99"/>
      <c r="L265" s="307"/>
      <c r="O265" s="148"/>
      <c r="AN265" s="52"/>
    </row>
    <row r="266" spans="2:40" x14ac:dyDescent="0.35">
      <c r="B266" s="575"/>
      <c r="C266" s="573"/>
      <c r="D266" s="544"/>
      <c r="E266" s="544"/>
      <c r="F266" s="544"/>
      <c r="G266" s="544"/>
      <c r="H266" s="570"/>
      <c r="I266" s="70" t="s">
        <v>20</v>
      </c>
      <c r="J266" s="103"/>
      <c r="K266" s="103"/>
      <c r="L266" s="104"/>
      <c r="O266" s="148"/>
      <c r="AN266" s="52"/>
    </row>
    <row r="267" spans="2:40" x14ac:dyDescent="0.35">
      <c r="B267" s="575"/>
      <c r="C267" s="573"/>
      <c r="D267" s="544"/>
      <c r="E267" s="544"/>
      <c r="F267" s="544"/>
      <c r="G267" s="544"/>
      <c r="H267" s="570"/>
      <c r="I267" s="70" t="s">
        <v>21</v>
      </c>
      <c r="J267" s="103"/>
      <c r="K267" s="103"/>
      <c r="L267" s="104"/>
      <c r="O267" s="148"/>
      <c r="AN267" s="52"/>
    </row>
    <row r="268" spans="2:40" x14ac:dyDescent="0.35">
      <c r="B268" s="575"/>
      <c r="C268" s="573"/>
      <c r="D268" s="544"/>
      <c r="E268" s="544"/>
      <c r="F268" s="544"/>
      <c r="G268" s="544"/>
      <c r="H268" s="570"/>
      <c r="I268" s="70" t="s">
        <v>82</v>
      </c>
      <c r="J268" s="103"/>
      <c r="K268" s="103">
        <v>3120</v>
      </c>
      <c r="L268" s="104">
        <v>550</v>
      </c>
      <c r="O268" s="148"/>
      <c r="AN268" s="52"/>
    </row>
    <row r="269" spans="2:40" x14ac:dyDescent="0.35">
      <c r="B269" s="575"/>
      <c r="C269" s="573"/>
      <c r="D269" s="544"/>
      <c r="E269" s="544"/>
      <c r="F269" s="544"/>
      <c r="G269" s="544"/>
      <c r="H269" s="570"/>
      <c r="I269" s="70" t="s">
        <v>84</v>
      </c>
      <c r="J269" s="103"/>
      <c r="K269" s="103"/>
      <c r="L269" s="104"/>
      <c r="O269" s="148"/>
      <c r="AN269" s="52"/>
    </row>
    <row r="270" spans="2:40" ht="19" thickBot="1" x14ac:dyDescent="0.4">
      <c r="B270" s="575"/>
      <c r="C270" s="574"/>
      <c r="D270" s="545"/>
      <c r="E270" s="545"/>
      <c r="F270" s="545"/>
      <c r="G270" s="545"/>
      <c r="H270" s="571"/>
      <c r="I270" s="106" t="s">
        <v>115</v>
      </c>
      <c r="J270" s="107"/>
      <c r="K270" s="107">
        <f>SUM(K265:K269)</f>
        <v>3120</v>
      </c>
      <c r="L270" s="306">
        <f>SUM(L265:L269)</f>
        <v>550</v>
      </c>
      <c r="O270" s="148"/>
      <c r="AN270" s="52"/>
    </row>
    <row r="271" spans="2:40" x14ac:dyDescent="0.35">
      <c r="B271" s="367" t="s">
        <v>252</v>
      </c>
      <c r="C271" s="368"/>
      <c r="D271" s="368"/>
      <c r="E271" s="370"/>
      <c r="F271" s="368"/>
      <c r="G271" s="373"/>
      <c r="H271" s="368"/>
      <c r="I271" s="368"/>
      <c r="J271" s="368"/>
      <c r="K271" s="368"/>
      <c r="L271" s="368"/>
      <c r="AN271" s="52"/>
    </row>
    <row r="272" spans="2:40" x14ac:dyDescent="0.35">
      <c r="B272" s="581" t="s">
        <v>253</v>
      </c>
      <c r="C272" s="581"/>
      <c r="D272" s="581"/>
      <c r="E272" s="581"/>
      <c r="F272" s="581"/>
      <c r="G272" s="581"/>
      <c r="H272" s="581"/>
      <c r="I272" s="581"/>
      <c r="J272" s="581"/>
      <c r="K272" s="581"/>
      <c r="L272" s="581"/>
      <c r="AN272" s="52"/>
    </row>
    <row r="273" spans="1:40" x14ac:dyDescent="0.35">
      <c r="B273" s="372" t="s">
        <v>254</v>
      </c>
      <c r="C273" s="372"/>
      <c r="D273" s="372"/>
      <c r="E273" s="372"/>
      <c r="F273" s="372"/>
      <c r="G273" s="372"/>
      <c r="H273" s="368"/>
      <c r="I273" s="368"/>
      <c r="J273" s="368"/>
      <c r="K273" s="368"/>
      <c r="L273" s="368"/>
      <c r="AN273" s="52"/>
    </row>
    <row r="274" spans="1:40" x14ac:dyDescent="0.35">
      <c r="B274" s="372" t="s">
        <v>255</v>
      </c>
      <c r="C274" s="372"/>
      <c r="D274" s="372"/>
      <c r="E274" s="372"/>
      <c r="F274" s="372"/>
      <c r="G274" s="373"/>
      <c r="H274" s="368"/>
      <c r="I274" s="368"/>
      <c r="J274" s="374"/>
      <c r="K274" s="374"/>
      <c r="L274" s="368"/>
      <c r="AN274" s="52"/>
    </row>
    <row r="275" spans="1:40" x14ac:dyDescent="0.35">
      <c r="K275" s="366">
        <v>2021</v>
      </c>
      <c r="L275" s="57">
        <v>2022</v>
      </c>
      <c r="M275" s="58"/>
      <c r="N275" s="59"/>
      <c r="O275" s="59"/>
      <c r="P275" s="59"/>
      <c r="AN275" s="52"/>
    </row>
    <row r="276" spans="1:40" s="98" customFormat="1" ht="19" thickBot="1" x14ac:dyDescent="0.4">
      <c r="A276" s="52"/>
      <c r="B276" s="60" t="s">
        <v>86</v>
      </c>
      <c r="C276" s="61" t="s">
        <v>87</v>
      </c>
      <c r="D276" s="60" t="s">
        <v>88</v>
      </c>
      <c r="E276" s="61" t="s">
        <v>89</v>
      </c>
      <c r="F276" s="60" t="s">
        <v>90</v>
      </c>
      <c r="G276" s="61" t="s">
        <v>91</v>
      </c>
      <c r="H276" s="60" t="s">
        <v>92</v>
      </c>
      <c r="I276" s="60" t="s">
        <v>93</v>
      </c>
      <c r="J276" s="61" t="s">
        <v>94</v>
      </c>
      <c r="K276" s="61" t="s">
        <v>95</v>
      </c>
      <c r="L276" s="62" t="s">
        <v>95</v>
      </c>
      <c r="M276" s="58"/>
      <c r="N276" s="58"/>
      <c r="O276" s="58"/>
      <c r="P276" s="58"/>
    </row>
    <row r="277" spans="1:40" x14ac:dyDescent="0.35">
      <c r="B277" s="547" t="s">
        <v>322</v>
      </c>
      <c r="C277" s="497" t="s">
        <v>96</v>
      </c>
      <c r="D277" s="519" t="s">
        <v>256</v>
      </c>
      <c r="E277" s="489" t="s">
        <v>111</v>
      </c>
      <c r="F277" s="489" t="s">
        <v>257</v>
      </c>
      <c r="G277" s="481" t="s">
        <v>175</v>
      </c>
      <c r="H277" s="535" t="s">
        <v>125</v>
      </c>
      <c r="I277" s="66" t="s">
        <v>83</v>
      </c>
      <c r="J277" s="99"/>
      <c r="K277" s="99">
        <v>7800</v>
      </c>
      <c r="L277" s="99">
        <v>7800</v>
      </c>
      <c r="M277" s="135"/>
      <c r="N277" s="135"/>
      <c r="O277" s="135"/>
      <c r="P277" s="135"/>
      <c r="AN277" s="52"/>
    </row>
    <row r="278" spans="1:40" x14ac:dyDescent="0.35">
      <c r="B278" s="548"/>
      <c r="C278" s="498"/>
      <c r="D278" s="520"/>
      <c r="E278" s="490"/>
      <c r="F278" s="490"/>
      <c r="G278" s="482"/>
      <c r="H278" s="536"/>
      <c r="I278" s="70" t="s">
        <v>20</v>
      </c>
      <c r="J278" s="103"/>
      <c r="K278" s="103"/>
      <c r="L278" s="121"/>
      <c r="M278" s="101"/>
      <c r="N278" s="101"/>
      <c r="O278" s="101"/>
      <c r="P278" s="101"/>
      <c r="AN278" s="52"/>
    </row>
    <row r="279" spans="1:40" x14ac:dyDescent="0.35">
      <c r="B279" s="548"/>
      <c r="C279" s="498"/>
      <c r="D279" s="520"/>
      <c r="E279" s="490"/>
      <c r="F279" s="490"/>
      <c r="G279" s="482"/>
      <c r="H279" s="536"/>
      <c r="I279" s="70" t="s">
        <v>21</v>
      </c>
      <c r="J279" s="103"/>
      <c r="K279" s="103"/>
      <c r="L279" s="121"/>
      <c r="M279" s="101"/>
      <c r="N279" s="101"/>
      <c r="O279" s="101"/>
      <c r="P279" s="101"/>
      <c r="AN279" s="52"/>
    </row>
    <row r="280" spans="1:40" x14ac:dyDescent="0.35">
      <c r="B280" s="548"/>
      <c r="C280" s="498"/>
      <c r="D280" s="520"/>
      <c r="E280" s="490"/>
      <c r="F280" s="490"/>
      <c r="G280" s="482"/>
      <c r="H280" s="536"/>
      <c r="I280" s="70" t="s">
        <v>82</v>
      </c>
      <c r="J280" s="103"/>
      <c r="K280" s="103">
        <v>7800</v>
      </c>
      <c r="L280" s="121">
        <v>10000</v>
      </c>
      <c r="M280" s="101"/>
      <c r="N280" s="101"/>
      <c r="O280" s="101"/>
      <c r="P280" s="101"/>
      <c r="AN280" s="52"/>
    </row>
    <row r="281" spans="1:40" ht="24" customHeight="1" x14ac:dyDescent="0.35">
      <c r="B281" s="548"/>
      <c r="C281" s="498"/>
      <c r="D281" s="520"/>
      <c r="E281" s="490"/>
      <c r="F281" s="490"/>
      <c r="G281" s="482"/>
      <c r="H281" s="536"/>
      <c r="I281" s="70" t="s">
        <v>84</v>
      </c>
      <c r="J281" s="103"/>
      <c r="K281" s="103"/>
      <c r="L281" s="121"/>
      <c r="M281" s="101"/>
      <c r="N281" s="101"/>
      <c r="O281" s="101"/>
      <c r="P281" s="101"/>
      <c r="AN281" s="52"/>
    </row>
    <row r="282" spans="1:40" ht="29.5" customHeight="1" thickBot="1" x14ac:dyDescent="0.4">
      <c r="B282" s="548"/>
      <c r="C282" s="499"/>
      <c r="D282" s="521"/>
      <c r="E282" s="491"/>
      <c r="F282" s="491"/>
      <c r="G282" s="515"/>
      <c r="H282" s="546"/>
      <c r="I282" s="106" t="s">
        <v>115</v>
      </c>
      <c r="J282" s="107"/>
      <c r="K282" s="107">
        <f>SUM(K277:K281)</f>
        <v>15600</v>
      </c>
      <c r="L282" s="183">
        <f>SUM(L277:L281)</f>
        <v>17800</v>
      </c>
      <c r="M282" s="101"/>
      <c r="N282" s="101"/>
      <c r="O282" s="101"/>
      <c r="P282" s="101"/>
      <c r="AN282" s="52"/>
    </row>
    <row r="283" spans="1:40" ht="84.65" customHeight="1" thickBot="1" x14ac:dyDescent="0.4">
      <c r="B283" s="549"/>
      <c r="C283" s="178" t="s">
        <v>109</v>
      </c>
      <c r="D283" s="156" t="s">
        <v>258</v>
      </c>
      <c r="E283" s="194" t="s">
        <v>259</v>
      </c>
      <c r="F283" s="195" t="s">
        <v>260</v>
      </c>
      <c r="G283" s="194" t="s">
        <v>175</v>
      </c>
      <c r="H283" s="158" t="s">
        <v>125</v>
      </c>
      <c r="I283" s="196" t="s">
        <v>115</v>
      </c>
      <c r="J283" s="197"/>
      <c r="K283" s="197">
        <v>5</v>
      </c>
      <c r="L283" s="197">
        <v>5</v>
      </c>
      <c r="M283" s="135"/>
      <c r="N283" s="135"/>
      <c r="O283" s="135"/>
      <c r="P283" s="135"/>
      <c r="AN283" s="52"/>
    </row>
    <row r="284" spans="1:40" x14ac:dyDescent="0.35">
      <c r="B284" s="367" t="s">
        <v>261</v>
      </c>
      <c r="C284" s="368"/>
      <c r="D284" s="369"/>
      <c r="E284" s="370"/>
      <c r="F284" s="371"/>
      <c r="G284" s="376"/>
      <c r="H284" s="368"/>
      <c r="I284" s="368"/>
      <c r="J284" s="368"/>
      <c r="K284" s="368"/>
      <c r="L284" s="368"/>
      <c r="AN284" s="52"/>
    </row>
    <row r="285" spans="1:40" x14ac:dyDescent="0.35">
      <c r="B285" s="372" t="s">
        <v>262</v>
      </c>
      <c r="C285" s="372"/>
      <c r="D285" s="372"/>
      <c r="E285" s="372"/>
      <c r="F285" s="372"/>
      <c r="G285" s="377"/>
      <c r="H285" s="368"/>
      <c r="I285" s="368"/>
      <c r="J285" s="368"/>
      <c r="K285" s="368"/>
      <c r="L285" s="368"/>
      <c r="AN285" s="52"/>
    </row>
    <row r="286" spans="1:40" x14ac:dyDescent="0.35">
      <c r="B286" s="372" t="s">
        <v>263</v>
      </c>
      <c r="C286" s="372"/>
      <c r="D286" s="372"/>
      <c r="E286" s="372"/>
      <c r="F286" s="372"/>
      <c r="G286" s="377"/>
      <c r="H286" s="368"/>
      <c r="I286" s="368"/>
      <c r="J286" s="368"/>
      <c r="K286" s="368"/>
      <c r="L286" s="368"/>
      <c r="AN286" s="52"/>
    </row>
    <row r="287" spans="1:40" x14ac:dyDescent="0.35">
      <c r="B287" s="372" t="s">
        <v>264</v>
      </c>
      <c r="C287" s="372"/>
      <c r="D287" s="372"/>
      <c r="E287" s="372"/>
      <c r="F287" s="372"/>
      <c r="G287" s="373"/>
      <c r="H287" s="368"/>
      <c r="I287" s="368"/>
      <c r="J287" s="368"/>
      <c r="K287" s="368"/>
      <c r="L287" s="368"/>
      <c r="AN287" s="52"/>
    </row>
    <row r="288" spans="1:40" x14ac:dyDescent="0.35">
      <c r="B288" s="123"/>
      <c r="C288" s="123"/>
      <c r="D288" s="123"/>
      <c r="E288" s="123"/>
      <c r="F288" s="123"/>
      <c r="AN288" s="52"/>
    </row>
    <row r="289" spans="1:40" x14ac:dyDescent="0.35">
      <c r="B289" s="123"/>
      <c r="C289" s="123"/>
      <c r="D289" s="123"/>
      <c r="E289" s="123"/>
      <c r="F289" s="123"/>
      <c r="AN289" s="52"/>
    </row>
    <row r="290" spans="1:40" x14ac:dyDescent="0.35">
      <c r="B290" s="198"/>
      <c r="D290" s="177"/>
      <c r="K290" s="366">
        <v>2021</v>
      </c>
      <c r="L290" s="57">
        <v>2022</v>
      </c>
      <c r="M290" s="58"/>
      <c r="N290" s="59"/>
      <c r="O290" s="59"/>
      <c r="P290" s="59"/>
      <c r="AN290" s="52"/>
    </row>
    <row r="291" spans="1:40" s="98" customFormat="1" ht="19" thickBot="1" x14ac:dyDescent="0.4">
      <c r="A291" s="52"/>
      <c r="B291" s="60" t="s">
        <v>86</v>
      </c>
      <c r="C291" s="61" t="s">
        <v>87</v>
      </c>
      <c r="D291" s="60" t="s">
        <v>88</v>
      </c>
      <c r="E291" s="61" t="s">
        <v>89</v>
      </c>
      <c r="F291" s="60" t="s">
        <v>90</v>
      </c>
      <c r="G291" s="61" t="s">
        <v>91</v>
      </c>
      <c r="H291" s="60" t="s">
        <v>92</v>
      </c>
      <c r="I291" s="60" t="s">
        <v>93</v>
      </c>
      <c r="J291" s="61" t="s">
        <v>94</v>
      </c>
      <c r="K291" s="61" t="s">
        <v>95</v>
      </c>
      <c r="L291" s="62" t="s">
        <v>95</v>
      </c>
      <c r="M291" s="58"/>
      <c r="N291" s="58"/>
      <c r="O291" s="58"/>
      <c r="P291" s="58"/>
    </row>
    <row r="292" spans="1:40" ht="109.5" customHeight="1" thickBot="1" x14ac:dyDescent="0.4">
      <c r="B292" s="579" t="s">
        <v>326</v>
      </c>
      <c r="C292" s="178" t="s">
        <v>96</v>
      </c>
      <c r="D292" s="156" t="s">
        <v>265</v>
      </c>
      <c r="E292" s="179" t="s">
        <v>45</v>
      </c>
      <c r="F292" s="489" t="s">
        <v>266</v>
      </c>
      <c r="G292" s="199"/>
      <c r="H292" s="158" t="s">
        <v>101</v>
      </c>
      <c r="I292" s="158" t="s">
        <v>45</v>
      </c>
      <c r="J292" s="200"/>
      <c r="K292" s="200">
        <v>202</v>
      </c>
      <c r="L292" s="201">
        <v>389</v>
      </c>
      <c r="M292" s="202"/>
      <c r="N292" s="202"/>
      <c r="O292" s="203"/>
      <c r="P292" s="202"/>
      <c r="AN292" s="52"/>
    </row>
    <row r="293" spans="1:40" ht="92.15" customHeight="1" thickBot="1" x14ac:dyDescent="0.4">
      <c r="B293" s="580"/>
      <c r="C293" s="310" t="s">
        <v>109</v>
      </c>
      <c r="D293" s="311" t="s">
        <v>267</v>
      </c>
      <c r="E293" s="194" t="s">
        <v>35</v>
      </c>
      <c r="F293" s="491"/>
      <c r="G293" s="199"/>
      <c r="H293" s="158" t="s">
        <v>101</v>
      </c>
      <c r="I293" s="158" t="s">
        <v>268</v>
      </c>
      <c r="J293" s="204"/>
      <c r="K293" s="204">
        <v>500</v>
      </c>
      <c r="L293" s="204">
        <v>500</v>
      </c>
      <c r="M293" s="202"/>
      <c r="N293" s="202"/>
      <c r="O293" s="203"/>
      <c r="P293" s="202"/>
      <c r="AN293" s="52"/>
    </row>
    <row r="294" spans="1:40" x14ac:dyDescent="0.35">
      <c r="B294" s="198"/>
      <c r="F294" s="184"/>
      <c r="G294" s="185"/>
      <c r="J294" s="205"/>
      <c r="K294" s="205"/>
      <c r="L294" s="205"/>
      <c r="M294" s="205"/>
      <c r="N294" s="205"/>
      <c r="O294" s="205"/>
      <c r="P294" s="205"/>
      <c r="AN294" s="52"/>
    </row>
    <row r="295" spans="1:40" x14ac:dyDescent="0.35">
      <c r="C295" s="137"/>
      <c r="D295" s="138"/>
      <c r="E295" s="139"/>
      <c r="F295" s="138"/>
      <c r="G295" s="140"/>
      <c r="H295" s="138"/>
      <c r="I295" s="138"/>
      <c r="J295" s="141"/>
      <c r="K295" s="366">
        <v>2021</v>
      </c>
      <c r="L295" s="95">
        <v>2022</v>
      </c>
      <c r="M295" s="58"/>
      <c r="N295" s="59"/>
      <c r="O295" s="59"/>
      <c r="P295" s="59"/>
      <c r="AN295" s="52"/>
    </row>
    <row r="296" spans="1:40" s="98" customFormat="1" ht="19" thickBot="1" x14ac:dyDescent="0.4">
      <c r="A296" s="52"/>
      <c r="B296" s="60" t="s">
        <v>86</v>
      </c>
      <c r="C296" s="61" t="s">
        <v>87</v>
      </c>
      <c r="D296" s="60" t="s">
        <v>88</v>
      </c>
      <c r="E296" s="61" t="s">
        <v>89</v>
      </c>
      <c r="F296" s="60" t="s">
        <v>90</v>
      </c>
      <c r="G296" s="61" t="s">
        <v>91</v>
      </c>
      <c r="H296" s="60" t="s">
        <v>92</v>
      </c>
      <c r="I296" s="60" t="s">
        <v>93</v>
      </c>
      <c r="J296" s="61" t="s">
        <v>94</v>
      </c>
      <c r="K296" s="96" t="s">
        <v>95</v>
      </c>
      <c r="L296" s="97" t="s">
        <v>95</v>
      </c>
      <c r="M296" s="58"/>
      <c r="N296" s="58"/>
      <c r="O296" s="58"/>
      <c r="P296" s="58"/>
    </row>
    <row r="297" spans="1:40" ht="136" customHeight="1" thickBot="1" x14ac:dyDescent="0.4">
      <c r="B297" s="547" t="s">
        <v>327</v>
      </c>
      <c r="C297" s="178" t="s">
        <v>96</v>
      </c>
      <c r="D297" s="156" t="s">
        <v>269</v>
      </c>
      <c r="E297" s="179" t="s">
        <v>45</v>
      </c>
      <c r="F297" s="489" t="s">
        <v>270</v>
      </c>
      <c r="G297" s="179" t="s">
        <v>271</v>
      </c>
      <c r="H297" s="158" t="s">
        <v>101</v>
      </c>
      <c r="I297" s="158" t="s">
        <v>45</v>
      </c>
      <c r="J297" s="206"/>
      <c r="K297" s="207" t="s">
        <v>272</v>
      </c>
      <c r="L297" s="206">
        <v>11</v>
      </c>
      <c r="M297" s="182"/>
      <c r="N297" s="182"/>
      <c r="O297" s="182"/>
      <c r="P297" s="182"/>
      <c r="AN297" s="52"/>
    </row>
    <row r="298" spans="1:40" ht="118" customHeight="1" thickBot="1" x14ac:dyDescent="0.4">
      <c r="B298" s="549"/>
      <c r="C298" s="308" t="s">
        <v>109</v>
      </c>
      <c r="D298" s="309" t="s">
        <v>273</v>
      </c>
      <c r="E298" s="194" t="s">
        <v>35</v>
      </c>
      <c r="F298" s="491"/>
      <c r="G298" s="179" t="s">
        <v>274</v>
      </c>
      <c r="H298" s="158" t="s">
        <v>101</v>
      </c>
      <c r="I298" s="158" t="s">
        <v>268</v>
      </c>
      <c r="J298" s="160"/>
      <c r="K298" s="160">
        <v>500</v>
      </c>
      <c r="L298" s="160">
        <v>500</v>
      </c>
      <c r="AN298" s="52"/>
    </row>
    <row r="299" spans="1:40" x14ac:dyDescent="0.35">
      <c r="B299" s="367" t="s">
        <v>275</v>
      </c>
      <c r="C299" s="368"/>
      <c r="D299" s="368"/>
      <c r="E299" s="370"/>
      <c r="F299" s="368"/>
      <c r="G299" s="373"/>
      <c r="H299" s="368"/>
      <c r="I299" s="368"/>
      <c r="J299" s="368"/>
      <c r="K299" s="368"/>
      <c r="L299" s="368"/>
      <c r="AN299" s="52"/>
    </row>
    <row r="300" spans="1:40" x14ac:dyDescent="0.35">
      <c r="B300" s="372" t="s">
        <v>276</v>
      </c>
      <c r="C300" s="378"/>
      <c r="D300" s="378"/>
      <c r="E300" s="378"/>
      <c r="F300" s="378"/>
      <c r="G300" s="378"/>
      <c r="H300" s="378"/>
      <c r="I300" s="378"/>
      <c r="J300" s="368"/>
      <c r="K300" s="368"/>
      <c r="L300" s="368"/>
      <c r="AN300" s="52"/>
    </row>
    <row r="301" spans="1:40" x14ac:dyDescent="0.35">
      <c r="B301" s="372" t="s">
        <v>277</v>
      </c>
      <c r="C301" s="372"/>
      <c r="D301" s="372"/>
      <c r="E301" s="372"/>
      <c r="F301" s="372"/>
      <c r="G301" s="379"/>
      <c r="H301" s="391"/>
      <c r="I301" s="391"/>
      <c r="J301" s="368"/>
      <c r="K301" s="368"/>
      <c r="L301" s="368"/>
      <c r="AN301" s="52"/>
    </row>
    <row r="302" spans="1:40" x14ac:dyDescent="0.35">
      <c r="B302" s="372" t="s">
        <v>278</v>
      </c>
      <c r="C302" s="372"/>
      <c r="D302" s="372"/>
      <c r="E302" s="372"/>
      <c r="F302" s="372"/>
      <c r="G302" s="379"/>
      <c r="H302" s="372"/>
      <c r="I302" s="372"/>
      <c r="J302" s="368"/>
      <c r="K302" s="368"/>
      <c r="L302" s="368"/>
      <c r="AN302" s="52"/>
    </row>
    <row r="303" spans="1:40" x14ac:dyDescent="0.35">
      <c r="B303" s="372" t="s">
        <v>279</v>
      </c>
      <c r="C303" s="372"/>
      <c r="D303" s="372"/>
      <c r="E303" s="378"/>
      <c r="F303" s="372"/>
      <c r="G303" s="379"/>
      <c r="H303" s="372"/>
      <c r="I303" s="372"/>
      <c r="J303" s="368"/>
      <c r="K303" s="368"/>
      <c r="L303" s="368"/>
      <c r="AN303" s="52"/>
    </row>
    <row r="304" spans="1:40" x14ac:dyDescent="0.35">
      <c r="B304" s="581" t="s">
        <v>437</v>
      </c>
      <c r="C304" s="581"/>
      <c r="D304" s="581"/>
      <c r="E304" s="581"/>
      <c r="F304" s="581"/>
      <c r="G304" s="581"/>
      <c r="H304" s="581"/>
      <c r="I304" s="581"/>
      <c r="J304" s="581"/>
      <c r="K304" s="581"/>
      <c r="L304" s="581"/>
      <c r="AN304" s="52"/>
    </row>
    <row r="305" spans="2:40" x14ac:dyDescent="0.35">
      <c r="B305" s="123"/>
      <c r="C305" s="123"/>
      <c r="D305" s="123"/>
      <c r="E305" s="123"/>
      <c r="F305" s="123"/>
      <c r="AN305" s="52"/>
    </row>
    <row r="306" spans="2:40" x14ac:dyDescent="0.35">
      <c r="AN306" s="52"/>
    </row>
    <row r="307" spans="2:40" x14ac:dyDescent="0.35">
      <c r="AN307" s="52"/>
    </row>
    <row r="308" spans="2:40" x14ac:dyDescent="0.35">
      <c r="AN308" s="52"/>
    </row>
    <row r="309" spans="2:40" x14ac:dyDescent="0.35">
      <c r="AN309" s="52"/>
    </row>
    <row r="310" spans="2:40" x14ac:dyDescent="0.35">
      <c r="AN310" s="52"/>
    </row>
    <row r="311" spans="2:40" x14ac:dyDescent="0.35">
      <c r="AN311" s="52"/>
    </row>
    <row r="312" spans="2:40" x14ac:dyDescent="0.35">
      <c r="AN312" s="52"/>
    </row>
    <row r="313" spans="2:40" x14ac:dyDescent="0.35">
      <c r="AN313" s="52"/>
    </row>
    <row r="314" spans="2:40" x14ac:dyDescent="0.35">
      <c r="AN314" s="52"/>
    </row>
    <row r="315" spans="2:40" x14ac:dyDescent="0.35">
      <c r="AN315" s="52"/>
    </row>
    <row r="316" spans="2:40" x14ac:dyDescent="0.35">
      <c r="AN316" s="52"/>
    </row>
    <row r="317" spans="2:40" x14ac:dyDescent="0.35">
      <c r="AN317" s="52"/>
    </row>
    <row r="318" spans="2:40" x14ac:dyDescent="0.35">
      <c r="AN318" s="52"/>
    </row>
    <row r="319" spans="2:40" x14ac:dyDescent="0.35">
      <c r="AN319" s="52"/>
    </row>
    <row r="320" spans="2:40" x14ac:dyDescent="0.35">
      <c r="AN320" s="52"/>
    </row>
    <row r="321" spans="40:40" x14ac:dyDescent="0.35">
      <c r="AN321" s="52"/>
    </row>
    <row r="322" spans="40:40" x14ac:dyDescent="0.35">
      <c r="AN322" s="52"/>
    </row>
  </sheetData>
  <mergeCells count="242">
    <mergeCell ref="B292:B293"/>
    <mergeCell ref="B297:B298"/>
    <mergeCell ref="B304:L304"/>
    <mergeCell ref="G265:G270"/>
    <mergeCell ref="H265:H270"/>
    <mergeCell ref="B272:L272"/>
    <mergeCell ref="B277:B283"/>
    <mergeCell ref="C277:C282"/>
    <mergeCell ref="D277:D282"/>
    <mergeCell ref="E277:E282"/>
    <mergeCell ref="F277:F282"/>
    <mergeCell ref="G277:G282"/>
    <mergeCell ref="H277:H282"/>
    <mergeCell ref="F292:F293"/>
    <mergeCell ref="F297:F298"/>
    <mergeCell ref="C259:C264"/>
    <mergeCell ref="D259:D264"/>
    <mergeCell ref="E259:E264"/>
    <mergeCell ref="F259:F264"/>
    <mergeCell ref="G259:G264"/>
    <mergeCell ref="H259:H264"/>
    <mergeCell ref="B253:B270"/>
    <mergeCell ref="C253:C258"/>
    <mergeCell ref="D253:D258"/>
    <mergeCell ref="E253:E258"/>
    <mergeCell ref="F253:F258"/>
    <mergeCell ref="G253:G258"/>
    <mergeCell ref="C265:C270"/>
    <mergeCell ref="D265:D270"/>
    <mergeCell ref="E265:E270"/>
    <mergeCell ref="F265:F270"/>
    <mergeCell ref="H235:H239"/>
    <mergeCell ref="C245:C249"/>
    <mergeCell ref="D245:D249"/>
    <mergeCell ref="E245:E249"/>
    <mergeCell ref="F245:F249"/>
    <mergeCell ref="G245:G249"/>
    <mergeCell ref="H245:H249"/>
    <mergeCell ref="H240:H244"/>
    <mergeCell ref="H253:H258"/>
    <mergeCell ref="B235:B249"/>
    <mergeCell ref="C235:C239"/>
    <mergeCell ref="D235:D239"/>
    <mergeCell ref="E235:E239"/>
    <mergeCell ref="F235:F239"/>
    <mergeCell ref="G235:G239"/>
    <mergeCell ref="C220:C225"/>
    <mergeCell ref="D220:D225"/>
    <mergeCell ref="E220:E225"/>
    <mergeCell ref="F220:F225"/>
    <mergeCell ref="G220:G225"/>
    <mergeCell ref="B202:B225"/>
    <mergeCell ref="C240:C244"/>
    <mergeCell ref="D240:D244"/>
    <mergeCell ref="E240:E244"/>
    <mergeCell ref="F240:F244"/>
    <mergeCell ref="G240:G244"/>
    <mergeCell ref="H220:H225"/>
    <mergeCell ref="G214:G219"/>
    <mergeCell ref="H214:H219"/>
    <mergeCell ref="I214:I218"/>
    <mergeCell ref="J214:J218"/>
    <mergeCell ref="K214:K218"/>
    <mergeCell ref="L214:L218"/>
    <mergeCell ref="H202:H207"/>
    <mergeCell ref="C208:C213"/>
    <mergeCell ref="D208:D213"/>
    <mergeCell ref="E208:E213"/>
    <mergeCell ref="F208:F213"/>
    <mergeCell ref="G208:G213"/>
    <mergeCell ref="H208:H213"/>
    <mergeCell ref="C202:C207"/>
    <mergeCell ref="D202:D207"/>
    <mergeCell ref="E202:E207"/>
    <mergeCell ref="F202:F207"/>
    <mergeCell ref="G202:G207"/>
    <mergeCell ref="C214:C219"/>
    <mergeCell ref="D214:D219"/>
    <mergeCell ref="E214:E219"/>
    <mergeCell ref="F214:F219"/>
    <mergeCell ref="K191:K195"/>
    <mergeCell ref="L191:L195"/>
    <mergeCell ref="H178:H183"/>
    <mergeCell ref="C185:C190"/>
    <mergeCell ref="D185:D190"/>
    <mergeCell ref="E185:E190"/>
    <mergeCell ref="F185:F190"/>
    <mergeCell ref="G185:G190"/>
    <mergeCell ref="H185:H190"/>
    <mergeCell ref="B148:B171"/>
    <mergeCell ref="C148:C153"/>
    <mergeCell ref="D148:D153"/>
    <mergeCell ref="E148:E153"/>
    <mergeCell ref="F148:F153"/>
    <mergeCell ref="G148:G153"/>
    <mergeCell ref="H191:H196"/>
    <mergeCell ref="I191:I195"/>
    <mergeCell ref="J191:J195"/>
    <mergeCell ref="B178:B196"/>
    <mergeCell ref="C178:C183"/>
    <mergeCell ref="D178:D183"/>
    <mergeCell ref="E178:E183"/>
    <mergeCell ref="F178:F183"/>
    <mergeCell ref="G178:G183"/>
    <mergeCell ref="C191:C196"/>
    <mergeCell ref="D191:D196"/>
    <mergeCell ref="E191:E196"/>
    <mergeCell ref="F191:F196"/>
    <mergeCell ref="G191:G196"/>
    <mergeCell ref="H148:H153"/>
    <mergeCell ref="C154:C159"/>
    <mergeCell ref="D154:D159"/>
    <mergeCell ref="H160:H165"/>
    <mergeCell ref="C166:C171"/>
    <mergeCell ref="D166:D171"/>
    <mergeCell ref="E166:E171"/>
    <mergeCell ref="F166:F171"/>
    <mergeCell ref="G166:G171"/>
    <mergeCell ref="H166:H171"/>
    <mergeCell ref="E154:E159"/>
    <mergeCell ref="F154:F159"/>
    <mergeCell ref="G154:G159"/>
    <mergeCell ref="H154:H159"/>
    <mergeCell ref="C160:C165"/>
    <mergeCell ref="D160:D165"/>
    <mergeCell ref="E160:E165"/>
    <mergeCell ref="F160:F165"/>
    <mergeCell ref="G160:G165"/>
    <mergeCell ref="G108:G113"/>
    <mergeCell ref="H108:H113"/>
    <mergeCell ref="B123:B140"/>
    <mergeCell ref="C123:C128"/>
    <mergeCell ref="D123:D128"/>
    <mergeCell ref="E123:E128"/>
    <mergeCell ref="F123:F128"/>
    <mergeCell ref="G123:G128"/>
    <mergeCell ref="H123:H128"/>
    <mergeCell ref="C129:C134"/>
    <mergeCell ref="D129:D134"/>
    <mergeCell ref="E129:E134"/>
    <mergeCell ref="F129:F134"/>
    <mergeCell ref="G129:G134"/>
    <mergeCell ref="H129:H134"/>
    <mergeCell ref="C135:C140"/>
    <mergeCell ref="D135:D140"/>
    <mergeCell ref="E135:E140"/>
    <mergeCell ref="F135:F140"/>
    <mergeCell ref="G135:G140"/>
    <mergeCell ref="H135:H140"/>
    <mergeCell ref="B87:B94"/>
    <mergeCell ref="C87:C92"/>
    <mergeCell ref="D87:D92"/>
    <mergeCell ref="E87:E92"/>
    <mergeCell ref="F87:F92"/>
    <mergeCell ref="G87:G92"/>
    <mergeCell ref="H87:H92"/>
    <mergeCell ref="B100:B114"/>
    <mergeCell ref="C100:C101"/>
    <mergeCell ref="D100:D101"/>
    <mergeCell ref="E100:E101"/>
    <mergeCell ref="F100:F101"/>
    <mergeCell ref="G100:G101"/>
    <mergeCell ref="H100:H101"/>
    <mergeCell ref="C102:C107"/>
    <mergeCell ref="D102:D107"/>
    <mergeCell ref="E102:E107"/>
    <mergeCell ref="F102:F107"/>
    <mergeCell ref="G102:G107"/>
    <mergeCell ref="H102:H107"/>
    <mergeCell ref="C108:C113"/>
    <mergeCell ref="D108:D113"/>
    <mergeCell ref="E108:E113"/>
    <mergeCell ref="F108:F113"/>
    <mergeCell ref="B60:L60"/>
    <mergeCell ref="B73:B83"/>
    <mergeCell ref="C73:C77"/>
    <mergeCell ref="D73:D77"/>
    <mergeCell ref="E73:E77"/>
    <mergeCell ref="F73:F77"/>
    <mergeCell ref="G73:G77"/>
    <mergeCell ref="H73:H77"/>
    <mergeCell ref="C78:C83"/>
    <mergeCell ref="D78:D83"/>
    <mergeCell ref="E78:E83"/>
    <mergeCell ref="F78:F83"/>
    <mergeCell ref="G78:G83"/>
    <mergeCell ref="H78:H83"/>
    <mergeCell ref="E32:E37"/>
    <mergeCell ref="F32:F37"/>
    <mergeCell ref="G32:G37"/>
    <mergeCell ref="H32:H37"/>
    <mergeCell ref="I49:I52"/>
    <mergeCell ref="J49:J52"/>
    <mergeCell ref="K49:K52"/>
    <mergeCell ref="L49:L52"/>
    <mergeCell ref="C53:C58"/>
    <mergeCell ref="D53:D58"/>
    <mergeCell ref="E53:E58"/>
    <mergeCell ref="F53:F58"/>
    <mergeCell ref="G53:G58"/>
    <mergeCell ref="H53:H58"/>
    <mergeCell ref="B43:B58"/>
    <mergeCell ref="C43:C48"/>
    <mergeCell ref="D43:D48"/>
    <mergeCell ref="E43:E48"/>
    <mergeCell ref="F43:F48"/>
    <mergeCell ref="G16:G21"/>
    <mergeCell ref="H16:H21"/>
    <mergeCell ref="B25:B37"/>
    <mergeCell ref="C25:C30"/>
    <mergeCell ref="D25:D30"/>
    <mergeCell ref="E25:E30"/>
    <mergeCell ref="F25:F30"/>
    <mergeCell ref="G25:G30"/>
    <mergeCell ref="H25:H30"/>
    <mergeCell ref="C32:C37"/>
    <mergeCell ref="G43:G48"/>
    <mergeCell ref="H43:H48"/>
    <mergeCell ref="C49:C52"/>
    <mergeCell ref="D49:D52"/>
    <mergeCell ref="E49:E52"/>
    <mergeCell ref="F49:F52"/>
    <mergeCell ref="G49:G52"/>
    <mergeCell ref="H49:H52"/>
    <mergeCell ref="D32:D37"/>
    <mergeCell ref="H5:H9"/>
    <mergeCell ref="C10:C15"/>
    <mergeCell ref="D10:D15"/>
    <mergeCell ref="E10:E15"/>
    <mergeCell ref="F10:F15"/>
    <mergeCell ref="G10:G15"/>
    <mergeCell ref="H10:H15"/>
    <mergeCell ref="B5:B21"/>
    <mergeCell ref="C5:C9"/>
    <mergeCell ref="D5:D9"/>
    <mergeCell ref="E5:E9"/>
    <mergeCell ref="F5:F9"/>
    <mergeCell ref="G5:G9"/>
    <mergeCell ref="C16:C21"/>
    <mergeCell ref="D16:D21"/>
    <mergeCell ref="E16:E21"/>
    <mergeCell ref="F16:F21"/>
  </mergeCells>
  <pageMargins left="0.11811023622047245" right="0.11811023622047245" top="0.19685039370078741" bottom="0.19685039370078741" header="0.31496062992125984" footer="0.31496062992125984"/>
  <pageSetup paperSize="8" scale="56" fitToHeight="0" orientation="landscape" r:id="rId1"/>
  <ignoredErrors>
    <ignoredError sqref="K107:L107 K37:L37"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865075-7E0A-4E8E-AD12-EA2CA1BDB782}">
  <dimension ref="A1:H61"/>
  <sheetViews>
    <sheetView tabSelected="1" topLeftCell="B1" zoomScale="80" zoomScaleNormal="80" workbookViewId="0">
      <selection activeCell="B2" sqref="B2:B6"/>
    </sheetView>
  </sheetViews>
  <sheetFormatPr defaultColWidth="8.7265625" defaultRowHeight="14.5" x14ac:dyDescent="0.35"/>
  <cols>
    <col min="1" max="1" width="30.7265625" style="208" customWidth="1"/>
    <col min="2" max="2" width="47.6328125" style="208" customWidth="1"/>
    <col min="3" max="3" width="13.08984375" style="264" bestFit="1" customWidth="1"/>
    <col min="4" max="4" width="10.7265625" style="264" customWidth="1"/>
    <col min="5" max="5" width="77.08984375" style="268" customWidth="1"/>
    <col min="6" max="6" width="13.54296875" style="343" customWidth="1"/>
    <col min="7" max="7" width="99.453125" style="268" customWidth="1"/>
    <col min="8" max="8" width="22.26953125" style="264" customWidth="1"/>
    <col min="9" max="19" width="8.7265625" style="264" customWidth="1"/>
    <col min="20" max="16384" width="8.7265625" style="264"/>
  </cols>
  <sheetData>
    <row r="1" spans="1:8" s="208" customFormat="1" ht="31.5" thickBot="1" x14ac:dyDescent="0.4">
      <c r="A1" s="209" t="s">
        <v>280</v>
      </c>
      <c r="B1" s="209" t="s">
        <v>281</v>
      </c>
      <c r="C1" s="210" t="s">
        <v>282</v>
      </c>
      <c r="D1" s="209" t="s">
        <v>283</v>
      </c>
      <c r="E1" s="210" t="s">
        <v>284</v>
      </c>
      <c r="F1" s="210" t="s">
        <v>380</v>
      </c>
      <c r="G1" s="210" t="s">
        <v>381</v>
      </c>
      <c r="H1" s="210" t="s">
        <v>383</v>
      </c>
    </row>
    <row r="2" spans="1:8" ht="21" customHeight="1" x14ac:dyDescent="0.35">
      <c r="A2" s="582" t="s">
        <v>33</v>
      </c>
      <c r="B2" s="582" t="s">
        <v>318</v>
      </c>
      <c r="C2" s="265" t="s">
        <v>285</v>
      </c>
      <c r="D2" s="265" t="s">
        <v>451</v>
      </c>
      <c r="E2" s="266" t="s">
        <v>286</v>
      </c>
      <c r="F2" s="345" t="s">
        <v>35</v>
      </c>
      <c r="G2" s="585" t="s">
        <v>403</v>
      </c>
      <c r="H2" s="267" t="s">
        <v>287</v>
      </c>
    </row>
    <row r="3" spans="1:8" ht="31.5" customHeight="1" x14ac:dyDescent="0.35">
      <c r="A3" s="583"/>
      <c r="B3" s="583"/>
      <c r="C3" s="273" t="s">
        <v>285</v>
      </c>
      <c r="D3" s="273" t="s">
        <v>452</v>
      </c>
      <c r="E3" s="274" t="s">
        <v>349</v>
      </c>
      <c r="F3" s="346" t="s">
        <v>35</v>
      </c>
      <c r="G3" s="586"/>
      <c r="H3" s="269" t="s">
        <v>287</v>
      </c>
    </row>
    <row r="4" spans="1:8" ht="33.5" customHeight="1" x14ac:dyDescent="0.35">
      <c r="A4" s="583"/>
      <c r="B4" s="583"/>
      <c r="C4" s="273" t="s">
        <v>285</v>
      </c>
      <c r="D4" s="273" t="s">
        <v>453</v>
      </c>
      <c r="E4" s="274" t="s">
        <v>288</v>
      </c>
      <c r="F4" s="346" t="s">
        <v>43</v>
      </c>
      <c r="G4" s="586"/>
      <c r="H4" s="269" t="s">
        <v>287</v>
      </c>
    </row>
    <row r="5" spans="1:8" ht="27" customHeight="1" x14ac:dyDescent="0.35">
      <c r="A5" s="583"/>
      <c r="B5" s="583"/>
      <c r="C5" s="351" t="s">
        <v>285</v>
      </c>
      <c r="D5" s="351" t="s">
        <v>454</v>
      </c>
      <c r="E5" s="350" t="s">
        <v>400</v>
      </c>
      <c r="F5" s="357" t="s">
        <v>382</v>
      </c>
      <c r="G5" s="587" t="s">
        <v>402</v>
      </c>
      <c r="H5" s="352" t="s">
        <v>287</v>
      </c>
    </row>
    <row r="6" spans="1:8" ht="27" customHeight="1" thickBot="1" x14ac:dyDescent="0.4">
      <c r="A6" s="583"/>
      <c r="B6" s="583"/>
      <c r="C6" s="270" t="s">
        <v>285</v>
      </c>
      <c r="D6" s="273" t="s">
        <v>455</v>
      </c>
      <c r="E6" s="271" t="s">
        <v>401</v>
      </c>
      <c r="F6" s="344" t="s">
        <v>382</v>
      </c>
      <c r="G6" s="588"/>
      <c r="H6" s="272" t="s">
        <v>287</v>
      </c>
    </row>
    <row r="7" spans="1:8" ht="87" x14ac:dyDescent="0.35">
      <c r="A7" s="583"/>
      <c r="B7" s="582" t="s">
        <v>129</v>
      </c>
      <c r="C7" s="265" t="s">
        <v>285</v>
      </c>
      <c r="D7" s="265" t="s">
        <v>456</v>
      </c>
      <c r="E7" s="266" t="s">
        <v>339</v>
      </c>
      <c r="F7" s="347" t="s">
        <v>35</v>
      </c>
      <c r="G7" s="266" t="s">
        <v>389</v>
      </c>
      <c r="H7" s="267" t="s">
        <v>289</v>
      </c>
    </row>
    <row r="8" spans="1:8" ht="43.5" x14ac:dyDescent="0.35">
      <c r="A8" s="583"/>
      <c r="B8" s="583"/>
      <c r="C8" s="351" t="s">
        <v>285</v>
      </c>
      <c r="D8" s="351" t="s">
        <v>405</v>
      </c>
      <c r="E8" s="350" t="s">
        <v>350</v>
      </c>
      <c r="F8" s="357" t="s">
        <v>35</v>
      </c>
      <c r="G8" s="350" t="s">
        <v>392</v>
      </c>
      <c r="H8" s="352" t="s">
        <v>289</v>
      </c>
    </row>
    <row r="9" spans="1:8" ht="29" x14ac:dyDescent="0.35">
      <c r="A9" s="583"/>
      <c r="B9" s="583"/>
      <c r="C9" s="351" t="s">
        <v>285</v>
      </c>
      <c r="D9" s="351" t="s">
        <v>457</v>
      </c>
      <c r="E9" s="350" t="s">
        <v>290</v>
      </c>
      <c r="F9" s="357" t="s">
        <v>384</v>
      </c>
      <c r="G9" s="350" t="s">
        <v>411</v>
      </c>
      <c r="H9" s="352" t="s">
        <v>386</v>
      </c>
    </row>
    <row r="10" spans="1:8" ht="35.5" customHeight="1" x14ac:dyDescent="0.35">
      <c r="A10" s="583"/>
      <c r="B10" s="583"/>
      <c r="C10" s="351" t="s">
        <v>285</v>
      </c>
      <c r="D10" s="351" t="s">
        <v>458</v>
      </c>
      <c r="E10" s="350" t="s">
        <v>340</v>
      </c>
      <c r="F10" s="357" t="s">
        <v>35</v>
      </c>
      <c r="G10" s="350" t="s">
        <v>388</v>
      </c>
      <c r="H10" s="352" t="s">
        <v>289</v>
      </c>
    </row>
    <row r="11" spans="1:8" ht="30.5" customHeight="1" thickBot="1" x14ac:dyDescent="0.4">
      <c r="A11" s="584"/>
      <c r="B11" s="584"/>
      <c r="C11" s="270" t="s">
        <v>292</v>
      </c>
      <c r="D11" s="270" t="s">
        <v>459</v>
      </c>
      <c r="E11" s="271" t="s">
        <v>406</v>
      </c>
      <c r="F11" s="344" t="s">
        <v>385</v>
      </c>
      <c r="G11" s="271" t="s">
        <v>387</v>
      </c>
      <c r="H11" s="272" t="s">
        <v>386</v>
      </c>
    </row>
    <row r="13" spans="1:8" ht="15" thickBot="1" x14ac:dyDescent="0.4"/>
    <row r="14" spans="1:8" ht="43.5" x14ac:dyDescent="0.35">
      <c r="A14" s="582" t="s">
        <v>38</v>
      </c>
      <c r="B14" s="582" t="s">
        <v>328</v>
      </c>
      <c r="C14" s="265" t="s">
        <v>285</v>
      </c>
      <c r="D14" s="265" t="s">
        <v>460</v>
      </c>
      <c r="E14" s="266" t="s">
        <v>337</v>
      </c>
      <c r="F14" s="345" t="s">
        <v>35</v>
      </c>
      <c r="G14" s="266" t="s">
        <v>396</v>
      </c>
      <c r="H14" s="267" t="s">
        <v>291</v>
      </c>
    </row>
    <row r="15" spans="1:8" x14ac:dyDescent="0.35">
      <c r="A15" s="583"/>
      <c r="B15" s="583"/>
      <c r="C15" s="273" t="s">
        <v>292</v>
      </c>
      <c r="D15" s="273" t="s">
        <v>461</v>
      </c>
      <c r="E15" s="274" t="s">
        <v>361</v>
      </c>
      <c r="F15" s="346" t="s">
        <v>390</v>
      </c>
      <c r="G15" s="274" t="s">
        <v>393</v>
      </c>
      <c r="H15" s="269" t="s">
        <v>386</v>
      </c>
    </row>
    <row r="16" spans="1:8" x14ac:dyDescent="0.35">
      <c r="A16" s="583"/>
      <c r="B16" s="583"/>
      <c r="C16" s="273" t="s">
        <v>292</v>
      </c>
      <c r="D16" s="273" t="s">
        <v>462</v>
      </c>
      <c r="E16" s="274" t="s">
        <v>362</v>
      </c>
      <c r="F16" s="346" t="s">
        <v>391</v>
      </c>
      <c r="G16" s="274" t="s">
        <v>394</v>
      </c>
      <c r="H16" s="269" t="s">
        <v>386</v>
      </c>
    </row>
    <row r="17" spans="1:8" ht="43.5" x14ac:dyDescent="0.35">
      <c r="A17" s="583"/>
      <c r="B17" s="583"/>
      <c r="C17" s="351" t="s">
        <v>285</v>
      </c>
      <c r="D17" s="351" t="s">
        <v>407</v>
      </c>
      <c r="E17" s="350" t="s">
        <v>354</v>
      </c>
      <c r="F17" s="357" t="s">
        <v>35</v>
      </c>
      <c r="G17" s="350" t="s">
        <v>395</v>
      </c>
      <c r="H17" s="352" t="s">
        <v>82</v>
      </c>
    </row>
    <row r="18" spans="1:8" ht="29" x14ac:dyDescent="0.35">
      <c r="A18" s="583"/>
      <c r="B18" s="583"/>
      <c r="C18" s="273" t="s">
        <v>292</v>
      </c>
      <c r="D18" s="273" t="s">
        <v>408</v>
      </c>
      <c r="E18" s="274" t="s">
        <v>363</v>
      </c>
      <c r="F18" s="346" t="s">
        <v>390</v>
      </c>
      <c r="G18" s="274" t="s">
        <v>397</v>
      </c>
      <c r="H18" s="269" t="s">
        <v>386</v>
      </c>
    </row>
    <row r="19" spans="1:8" ht="29" x14ac:dyDescent="0.35">
      <c r="A19" s="583"/>
      <c r="B19" s="583"/>
      <c r="C19" s="273" t="s">
        <v>292</v>
      </c>
      <c r="D19" s="273" t="s">
        <v>463</v>
      </c>
      <c r="E19" s="274" t="s">
        <v>364</v>
      </c>
      <c r="F19" s="346" t="s">
        <v>391</v>
      </c>
      <c r="G19" s="274" t="s">
        <v>398</v>
      </c>
      <c r="H19" s="269" t="s">
        <v>386</v>
      </c>
    </row>
    <row r="20" spans="1:8" ht="43.5" x14ac:dyDescent="0.35">
      <c r="A20" s="583"/>
      <c r="B20" s="583"/>
      <c r="C20" s="351" t="s">
        <v>285</v>
      </c>
      <c r="D20" s="351" t="s">
        <v>464</v>
      </c>
      <c r="E20" s="350" t="s">
        <v>338</v>
      </c>
      <c r="F20" s="357" t="s">
        <v>35</v>
      </c>
      <c r="G20" s="350" t="s">
        <v>399</v>
      </c>
      <c r="H20" s="352" t="s">
        <v>291</v>
      </c>
    </row>
    <row r="21" spans="1:8" x14ac:dyDescent="0.35">
      <c r="A21" s="583"/>
      <c r="B21" s="583"/>
      <c r="C21" s="273" t="s">
        <v>292</v>
      </c>
      <c r="D21" s="273" t="s">
        <v>465</v>
      </c>
      <c r="E21" s="274" t="s">
        <v>365</v>
      </c>
      <c r="F21" s="346" t="s">
        <v>390</v>
      </c>
      <c r="G21" s="274" t="s">
        <v>393</v>
      </c>
      <c r="H21" s="269" t="s">
        <v>386</v>
      </c>
    </row>
    <row r="22" spans="1:8" x14ac:dyDescent="0.35">
      <c r="A22" s="583"/>
      <c r="B22" s="583"/>
      <c r="C22" s="273" t="s">
        <v>292</v>
      </c>
      <c r="D22" s="273" t="s">
        <v>466</v>
      </c>
      <c r="E22" s="274" t="s">
        <v>366</v>
      </c>
      <c r="F22" s="346" t="s">
        <v>391</v>
      </c>
      <c r="G22" s="274" t="s">
        <v>394</v>
      </c>
      <c r="H22" s="269" t="s">
        <v>386</v>
      </c>
    </row>
    <row r="23" spans="1:8" ht="49" customHeight="1" x14ac:dyDescent="0.35">
      <c r="A23" s="583"/>
      <c r="B23" s="583"/>
      <c r="C23" s="351" t="s">
        <v>285</v>
      </c>
      <c r="D23" s="351" t="s">
        <v>467</v>
      </c>
      <c r="E23" s="353" t="s">
        <v>404</v>
      </c>
      <c r="F23" s="358" t="s">
        <v>43</v>
      </c>
      <c r="G23" s="353" t="s">
        <v>409</v>
      </c>
      <c r="H23" s="352" t="s">
        <v>291</v>
      </c>
    </row>
    <row r="24" spans="1:8" ht="44" customHeight="1" thickBot="1" x14ac:dyDescent="0.4">
      <c r="A24" s="583"/>
      <c r="B24" s="584"/>
      <c r="C24" s="354" t="s">
        <v>292</v>
      </c>
      <c r="D24" s="354" t="s">
        <v>468</v>
      </c>
      <c r="E24" s="355" t="s">
        <v>355</v>
      </c>
      <c r="F24" s="359" t="s">
        <v>384</v>
      </c>
      <c r="G24" s="355" t="s">
        <v>410</v>
      </c>
      <c r="H24" s="356" t="s">
        <v>386</v>
      </c>
    </row>
    <row r="25" spans="1:8" ht="67" customHeight="1" x14ac:dyDescent="0.35">
      <c r="A25" s="583"/>
      <c r="B25" s="582" t="s">
        <v>329</v>
      </c>
      <c r="C25" s="265" t="s">
        <v>285</v>
      </c>
      <c r="D25" s="265" t="s">
        <v>469</v>
      </c>
      <c r="E25" s="266" t="s">
        <v>356</v>
      </c>
      <c r="F25" s="345" t="s">
        <v>45</v>
      </c>
      <c r="G25" s="266" t="s">
        <v>412</v>
      </c>
      <c r="H25" s="267" t="s">
        <v>386</v>
      </c>
    </row>
    <row r="26" spans="1:8" ht="87" customHeight="1" thickBot="1" x14ac:dyDescent="0.4">
      <c r="A26" s="583"/>
      <c r="B26" s="583"/>
      <c r="C26" s="273" t="s">
        <v>285</v>
      </c>
      <c r="D26" s="273" t="s">
        <v>470</v>
      </c>
      <c r="E26" s="274" t="s">
        <v>378</v>
      </c>
      <c r="F26" s="346" t="s">
        <v>35</v>
      </c>
      <c r="G26" s="274" t="s">
        <v>413</v>
      </c>
      <c r="H26" s="269" t="s">
        <v>289</v>
      </c>
    </row>
    <row r="27" spans="1:8" ht="52" customHeight="1" x14ac:dyDescent="0.35">
      <c r="A27" s="583"/>
      <c r="B27" s="582" t="s">
        <v>343</v>
      </c>
      <c r="C27" s="265" t="s">
        <v>285</v>
      </c>
      <c r="D27" s="265" t="s">
        <v>414</v>
      </c>
      <c r="E27" s="266" t="s">
        <v>370</v>
      </c>
      <c r="F27" s="345" t="s">
        <v>35</v>
      </c>
      <c r="G27" s="266" t="s">
        <v>415</v>
      </c>
      <c r="H27" s="267" t="s">
        <v>289</v>
      </c>
    </row>
    <row r="28" spans="1:8" ht="32" customHeight="1" x14ac:dyDescent="0.35">
      <c r="A28" s="583"/>
      <c r="B28" s="583"/>
      <c r="C28" s="273" t="s">
        <v>292</v>
      </c>
      <c r="D28" s="273" t="s">
        <v>471</v>
      </c>
      <c r="E28" s="274" t="s">
        <v>369</v>
      </c>
      <c r="F28" s="346" t="s">
        <v>390</v>
      </c>
      <c r="G28" s="274" t="s">
        <v>416</v>
      </c>
      <c r="H28" s="269" t="s">
        <v>386</v>
      </c>
    </row>
    <row r="29" spans="1:8" ht="32" customHeight="1" x14ac:dyDescent="0.35">
      <c r="A29" s="583"/>
      <c r="B29" s="583"/>
      <c r="C29" s="273" t="s">
        <v>292</v>
      </c>
      <c r="D29" s="273" t="s">
        <v>472</v>
      </c>
      <c r="E29" s="274" t="s">
        <v>371</v>
      </c>
      <c r="F29" s="346" t="s">
        <v>391</v>
      </c>
      <c r="G29" s="274" t="s">
        <v>417</v>
      </c>
      <c r="H29" s="269" t="s">
        <v>386</v>
      </c>
    </row>
    <row r="30" spans="1:8" ht="32" customHeight="1" x14ac:dyDescent="0.35">
      <c r="A30" s="583"/>
      <c r="B30" s="583"/>
      <c r="C30" s="351" t="s">
        <v>285</v>
      </c>
      <c r="D30" s="351" t="s">
        <v>473</v>
      </c>
      <c r="E30" s="350" t="s">
        <v>421</v>
      </c>
      <c r="F30" s="357" t="s">
        <v>35</v>
      </c>
      <c r="G30" s="350" t="s">
        <v>420</v>
      </c>
      <c r="H30" s="352" t="s">
        <v>289</v>
      </c>
    </row>
    <row r="31" spans="1:8" ht="32" customHeight="1" x14ac:dyDescent="0.35">
      <c r="A31" s="583"/>
      <c r="B31" s="583"/>
      <c r="C31" s="273" t="s">
        <v>285</v>
      </c>
      <c r="D31" s="273" t="s">
        <v>474</v>
      </c>
      <c r="E31" s="274" t="s">
        <v>351</v>
      </c>
      <c r="F31" s="346" t="s">
        <v>35</v>
      </c>
      <c r="G31" s="274" t="s">
        <v>418</v>
      </c>
      <c r="H31" s="269" t="s">
        <v>289</v>
      </c>
    </row>
    <row r="32" spans="1:8" ht="32" customHeight="1" thickBot="1" x14ac:dyDescent="0.4">
      <c r="A32" s="583"/>
      <c r="B32" s="584"/>
      <c r="C32" s="270" t="s">
        <v>285</v>
      </c>
      <c r="D32" s="270" t="s">
        <v>475</v>
      </c>
      <c r="E32" s="271" t="s">
        <v>341</v>
      </c>
      <c r="F32" s="344" t="s">
        <v>35</v>
      </c>
      <c r="G32" s="271" t="s">
        <v>419</v>
      </c>
      <c r="H32" s="272" t="s">
        <v>289</v>
      </c>
    </row>
    <row r="33" spans="1:8" ht="35.5" customHeight="1" x14ac:dyDescent="0.35">
      <c r="A33" s="583"/>
      <c r="B33" s="582" t="s">
        <v>377</v>
      </c>
      <c r="C33" s="265" t="s">
        <v>285</v>
      </c>
      <c r="D33" s="265" t="s">
        <v>476</v>
      </c>
      <c r="E33" s="266" t="s">
        <v>352</v>
      </c>
      <c r="F33" s="345" t="s">
        <v>35</v>
      </c>
      <c r="G33" s="266" t="s">
        <v>424</v>
      </c>
      <c r="H33" s="267" t="s">
        <v>293</v>
      </c>
    </row>
    <row r="34" spans="1:8" ht="29" x14ac:dyDescent="0.35">
      <c r="A34" s="583"/>
      <c r="B34" s="583"/>
      <c r="C34" s="273" t="s">
        <v>285</v>
      </c>
      <c r="D34" s="273" t="s">
        <v>423</v>
      </c>
      <c r="E34" s="274" t="s">
        <v>353</v>
      </c>
      <c r="F34" s="346" t="s">
        <v>35</v>
      </c>
      <c r="G34" s="274" t="s">
        <v>425</v>
      </c>
      <c r="H34" s="269" t="s">
        <v>293</v>
      </c>
    </row>
    <row r="35" spans="1:8" ht="29" x14ac:dyDescent="0.35">
      <c r="A35" s="583"/>
      <c r="B35" s="583"/>
      <c r="C35" s="362" t="s">
        <v>285</v>
      </c>
      <c r="D35" s="362" t="s">
        <v>428</v>
      </c>
      <c r="E35" s="363" t="s">
        <v>379</v>
      </c>
      <c r="F35" s="364" t="s">
        <v>35</v>
      </c>
      <c r="G35" s="363" t="s">
        <v>427</v>
      </c>
      <c r="H35" s="365" t="s">
        <v>293</v>
      </c>
    </row>
    <row r="36" spans="1:8" ht="29.5" thickBot="1" x14ac:dyDescent="0.4">
      <c r="A36" s="583"/>
      <c r="B36" s="584"/>
      <c r="C36" s="354" t="s">
        <v>292</v>
      </c>
      <c r="D36" s="354" t="s">
        <v>477</v>
      </c>
      <c r="E36" s="360" t="s">
        <v>357</v>
      </c>
      <c r="F36" s="361" t="s">
        <v>422</v>
      </c>
      <c r="G36" s="360" t="s">
        <v>426</v>
      </c>
      <c r="H36" s="356" t="s">
        <v>386</v>
      </c>
    </row>
    <row r="37" spans="1:8" ht="39.5" customHeight="1" x14ac:dyDescent="0.35">
      <c r="A37" s="583"/>
      <c r="B37" s="582" t="s">
        <v>330</v>
      </c>
      <c r="C37" s="265" t="s">
        <v>285</v>
      </c>
      <c r="D37" s="265" t="s">
        <v>434</v>
      </c>
      <c r="E37" s="266" t="s">
        <v>342</v>
      </c>
      <c r="F37" s="345" t="s">
        <v>35</v>
      </c>
      <c r="G37" s="266" t="s">
        <v>429</v>
      </c>
      <c r="H37" s="267" t="s">
        <v>289</v>
      </c>
    </row>
    <row r="38" spans="1:8" ht="25" customHeight="1" x14ac:dyDescent="0.35">
      <c r="A38" s="583"/>
      <c r="B38" s="583"/>
      <c r="C38" s="273" t="s">
        <v>285</v>
      </c>
      <c r="D38" s="273" t="s">
        <v>435</v>
      </c>
      <c r="E38" s="274" t="s">
        <v>294</v>
      </c>
      <c r="F38" s="346" t="s">
        <v>430</v>
      </c>
      <c r="G38" s="274" t="s">
        <v>431</v>
      </c>
      <c r="H38" s="269" t="s">
        <v>386</v>
      </c>
    </row>
    <row r="39" spans="1:8" ht="25" customHeight="1" x14ac:dyDescent="0.35">
      <c r="A39" s="583"/>
      <c r="B39" s="583"/>
      <c r="C39" s="273" t="s">
        <v>292</v>
      </c>
      <c r="D39" s="273" t="s">
        <v>436</v>
      </c>
      <c r="E39" s="274" t="s">
        <v>358</v>
      </c>
      <c r="F39" s="346" t="s">
        <v>390</v>
      </c>
      <c r="G39" s="274" t="s">
        <v>432</v>
      </c>
      <c r="H39" s="269" t="s">
        <v>386</v>
      </c>
    </row>
    <row r="40" spans="1:8" ht="25" customHeight="1" x14ac:dyDescent="0.35">
      <c r="A40" s="583"/>
      <c r="B40" s="583"/>
      <c r="C40" s="351" t="s">
        <v>285</v>
      </c>
      <c r="D40" s="351" t="s">
        <v>478</v>
      </c>
      <c r="E40" s="350" t="s">
        <v>295</v>
      </c>
      <c r="F40" s="357" t="s">
        <v>35</v>
      </c>
      <c r="G40" s="350" t="s">
        <v>433</v>
      </c>
      <c r="H40" s="352" t="s">
        <v>291</v>
      </c>
    </row>
    <row r="41" spans="1:8" ht="47" customHeight="1" x14ac:dyDescent="0.35">
      <c r="A41" s="583"/>
      <c r="B41" s="583"/>
      <c r="C41" s="273" t="s">
        <v>292</v>
      </c>
      <c r="D41" s="273" t="s">
        <v>479</v>
      </c>
      <c r="E41" s="274" t="s">
        <v>359</v>
      </c>
      <c r="F41" s="346" t="s">
        <v>390</v>
      </c>
      <c r="G41" s="274" t="s">
        <v>440</v>
      </c>
      <c r="H41" s="269" t="s">
        <v>291</v>
      </c>
    </row>
    <row r="42" spans="1:8" ht="47.5" customHeight="1" thickBot="1" x14ac:dyDescent="0.4">
      <c r="A42" s="583"/>
      <c r="B42" s="584"/>
      <c r="C42" s="270" t="s">
        <v>292</v>
      </c>
      <c r="D42" s="270" t="s">
        <v>480</v>
      </c>
      <c r="E42" s="271" t="s">
        <v>360</v>
      </c>
      <c r="F42" s="344" t="s">
        <v>391</v>
      </c>
      <c r="G42" s="271" t="s">
        <v>441</v>
      </c>
      <c r="H42" s="272" t="s">
        <v>291</v>
      </c>
    </row>
    <row r="43" spans="1:8" ht="37.5" customHeight="1" x14ac:dyDescent="0.35">
      <c r="A43" s="583"/>
      <c r="B43" s="582" t="s">
        <v>331</v>
      </c>
      <c r="C43" s="265" t="s">
        <v>285</v>
      </c>
      <c r="D43" s="265" t="s">
        <v>481</v>
      </c>
      <c r="E43" s="266" t="s">
        <v>501</v>
      </c>
      <c r="F43" s="345" t="s">
        <v>35</v>
      </c>
      <c r="G43" s="266" t="s">
        <v>442</v>
      </c>
      <c r="H43" s="267" t="s">
        <v>291</v>
      </c>
    </row>
    <row r="44" spans="1:8" ht="48.5" customHeight="1" x14ac:dyDescent="0.35">
      <c r="A44" s="583"/>
      <c r="B44" s="583"/>
      <c r="C44" s="273" t="s">
        <v>292</v>
      </c>
      <c r="D44" s="273" t="s">
        <v>438</v>
      </c>
      <c r="E44" s="274" t="s">
        <v>367</v>
      </c>
      <c r="F44" s="346" t="s">
        <v>390</v>
      </c>
      <c r="G44" s="274" t="s">
        <v>443</v>
      </c>
      <c r="H44" s="269" t="s">
        <v>291</v>
      </c>
    </row>
    <row r="45" spans="1:8" ht="44.5" customHeight="1" x14ac:dyDescent="0.35">
      <c r="A45" s="583"/>
      <c r="B45" s="583"/>
      <c r="C45" s="273" t="s">
        <v>292</v>
      </c>
      <c r="D45" s="273" t="s">
        <v>439</v>
      </c>
      <c r="E45" s="274" t="s">
        <v>368</v>
      </c>
      <c r="F45" s="346" t="s">
        <v>391</v>
      </c>
      <c r="G45" s="274" t="s">
        <v>444</v>
      </c>
      <c r="H45" s="269" t="s">
        <v>291</v>
      </c>
    </row>
    <row r="46" spans="1:8" ht="39" customHeight="1" x14ac:dyDescent="0.35">
      <c r="A46" s="583"/>
      <c r="B46" s="583"/>
      <c r="C46" s="351" t="s">
        <v>285</v>
      </c>
      <c r="D46" s="351" t="s">
        <v>482</v>
      </c>
      <c r="E46" s="350" t="s">
        <v>296</v>
      </c>
      <c r="F46" s="357" t="s">
        <v>422</v>
      </c>
      <c r="G46" s="350" t="s">
        <v>446</v>
      </c>
      <c r="H46" s="352" t="s">
        <v>291</v>
      </c>
    </row>
    <row r="47" spans="1:8" ht="31.5" customHeight="1" thickBot="1" x14ac:dyDescent="0.4">
      <c r="A47" s="584"/>
      <c r="B47" s="584"/>
      <c r="C47" s="354" t="s">
        <v>285</v>
      </c>
      <c r="D47" s="354" t="s">
        <v>483</v>
      </c>
      <c r="E47" s="355" t="s">
        <v>297</v>
      </c>
      <c r="F47" s="359" t="s">
        <v>35</v>
      </c>
      <c r="G47" s="355" t="s">
        <v>445</v>
      </c>
      <c r="H47" s="356" t="s">
        <v>291</v>
      </c>
    </row>
    <row r="49" spans="1:8" ht="15" thickBot="1" x14ac:dyDescent="0.4"/>
    <row r="50" spans="1:8" ht="43.5" customHeight="1" x14ac:dyDescent="0.35">
      <c r="A50" s="590" t="s">
        <v>42</v>
      </c>
      <c r="B50" s="582" t="s">
        <v>323</v>
      </c>
      <c r="C50" s="265" t="s">
        <v>285</v>
      </c>
      <c r="D50" s="265" t="s">
        <v>450</v>
      </c>
      <c r="E50" s="326" t="s">
        <v>372</v>
      </c>
      <c r="F50" s="349" t="s">
        <v>35</v>
      </c>
      <c r="G50" s="326" t="s">
        <v>448</v>
      </c>
      <c r="H50" s="267" t="s">
        <v>291</v>
      </c>
    </row>
    <row r="51" spans="1:8" ht="28" customHeight="1" x14ac:dyDescent="0.35">
      <c r="A51" s="591"/>
      <c r="B51" s="583"/>
      <c r="C51" s="273" t="s">
        <v>285</v>
      </c>
      <c r="D51" s="273" t="s">
        <v>484</v>
      </c>
      <c r="E51" s="327" t="s">
        <v>298</v>
      </c>
      <c r="F51" s="348" t="s">
        <v>35</v>
      </c>
      <c r="G51" s="327" t="s">
        <v>449</v>
      </c>
      <c r="H51" s="269" t="s">
        <v>291</v>
      </c>
    </row>
    <row r="52" spans="1:8" ht="28" customHeight="1" thickBot="1" x14ac:dyDescent="0.4">
      <c r="A52" s="591"/>
      <c r="B52" s="584"/>
      <c r="C52" s="270" t="s">
        <v>285</v>
      </c>
      <c r="D52" s="270" t="s">
        <v>485</v>
      </c>
      <c r="E52" s="271" t="s">
        <v>299</v>
      </c>
      <c r="F52" s="344" t="s">
        <v>35</v>
      </c>
      <c r="G52" s="271" t="s">
        <v>447</v>
      </c>
      <c r="H52" s="272" t="s">
        <v>291</v>
      </c>
    </row>
    <row r="53" spans="1:8" ht="28" customHeight="1" x14ac:dyDescent="0.35">
      <c r="A53" s="591"/>
      <c r="B53" s="582" t="s">
        <v>332</v>
      </c>
      <c r="C53" s="265" t="s">
        <v>285</v>
      </c>
      <c r="D53" s="265" t="s">
        <v>486</v>
      </c>
      <c r="E53" s="266" t="s">
        <v>300</v>
      </c>
      <c r="F53" s="345" t="s">
        <v>35</v>
      </c>
      <c r="G53" s="266" t="s">
        <v>488</v>
      </c>
      <c r="H53" s="267" t="s">
        <v>289</v>
      </c>
    </row>
    <row r="54" spans="1:8" ht="28" customHeight="1" thickBot="1" x14ac:dyDescent="0.4">
      <c r="A54" s="592"/>
      <c r="B54" s="589"/>
      <c r="C54" s="270" t="s">
        <v>285</v>
      </c>
      <c r="D54" s="270" t="s">
        <v>487</v>
      </c>
      <c r="E54" s="271" t="s">
        <v>301</v>
      </c>
      <c r="F54" s="344" t="s">
        <v>35</v>
      </c>
      <c r="G54" s="271" t="s">
        <v>489</v>
      </c>
      <c r="H54" s="272" t="s">
        <v>291</v>
      </c>
    </row>
    <row r="55" spans="1:8" x14ac:dyDescent="0.35">
      <c r="B55" s="254"/>
    </row>
    <row r="56" spans="1:8" ht="15" thickBot="1" x14ac:dyDescent="0.4"/>
    <row r="57" spans="1:8" ht="44.5" customHeight="1" x14ac:dyDescent="0.35">
      <c r="A57" s="590" t="s">
        <v>44</v>
      </c>
      <c r="B57" s="590" t="s">
        <v>333</v>
      </c>
      <c r="C57" s="265" t="s">
        <v>292</v>
      </c>
      <c r="D57" s="265" t="s">
        <v>491</v>
      </c>
      <c r="E57" s="266" t="s">
        <v>373</v>
      </c>
      <c r="F57" s="345" t="s">
        <v>45</v>
      </c>
      <c r="G57" s="585" t="s">
        <v>497</v>
      </c>
      <c r="H57" s="267" t="s">
        <v>386</v>
      </c>
    </row>
    <row r="58" spans="1:8" ht="29" x14ac:dyDescent="0.35">
      <c r="A58" s="591"/>
      <c r="B58" s="591"/>
      <c r="C58" s="264" t="s">
        <v>292</v>
      </c>
      <c r="D58" s="264" t="s">
        <v>490</v>
      </c>
      <c r="E58" s="268" t="s">
        <v>374</v>
      </c>
      <c r="F58" s="343" t="s">
        <v>45</v>
      </c>
      <c r="G58" s="586"/>
      <c r="H58" s="269" t="s">
        <v>386</v>
      </c>
    </row>
    <row r="59" spans="1:8" ht="29" x14ac:dyDescent="0.35">
      <c r="A59" s="591"/>
      <c r="B59" s="591"/>
      <c r="C59" s="264" t="s">
        <v>292</v>
      </c>
      <c r="D59" s="264" t="s">
        <v>492</v>
      </c>
      <c r="E59" s="268" t="s">
        <v>375</v>
      </c>
      <c r="F59" s="343" t="s">
        <v>35</v>
      </c>
      <c r="G59" s="593" t="s">
        <v>495</v>
      </c>
      <c r="H59" s="269" t="s">
        <v>289</v>
      </c>
    </row>
    <row r="60" spans="1:8" ht="29" x14ac:dyDescent="0.35">
      <c r="A60" s="591"/>
      <c r="B60" s="591"/>
      <c r="C60" s="264" t="s">
        <v>292</v>
      </c>
      <c r="D60" s="264" t="s">
        <v>493</v>
      </c>
      <c r="E60" s="268" t="s">
        <v>376</v>
      </c>
      <c r="F60" s="343" t="s">
        <v>35</v>
      </c>
      <c r="G60" s="593"/>
      <c r="H60" s="269" t="s">
        <v>289</v>
      </c>
    </row>
    <row r="61" spans="1:8" ht="29.5" thickBot="1" x14ac:dyDescent="0.4">
      <c r="A61" s="592"/>
      <c r="B61" s="592"/>
      <c r="C61" s="270" t="s">
        <v>292</v>
      </c>
      <c r="D61" s="270" t="s">
        <v>494</v>
      </c>
      <c r="E61" s="271" t="s">
        <v>336</v>
      </c>
      <c r="F61" s="344" t="s">
        <v>35</v>
      </c>
      <c r="G61" s="271" t="s">
        <v>496</v>
      </c>
      <c r="H61" s="272" t="s">
        <v>289</v>
      </c>
    </row>
  </sheetData>
  <mergeCells count="19">
    <mergeCell ref="B53:B54"/>
    <mergeCell ref="A57:A61"/>
    <mergeCell ref="B57:B61"/>
    <mergeCell ref="G59:G60"/>
    <mergeCell ref="G57:G58"/>
    <mergeCell ref="A50:A54"/>
    <mergeCell ref="B50:B52"/>
    <mergeCell ref="G2:G4"/>
    <mergeCell ref="G5:G6"/>
    <mergeCell ref="A2:A11"/>
    <mergeCell ref="B2:B6"/>
    <mergeCell ref="B7:B11"/>
    <mergeCell ref="A14:A47"/>
    <mergeCell ref="B14:B24"/>
    <mergeCell ref="B25:B26"/>
    <mergeCell ref="B27:B32"/>
    <mergeCell ref="B33:B36"/>
    <mergeCell ref="B37:B42"/>
    <mergeCell ref="B43:B47"/>
  </mergeCells>
  <phoneticPr fontId="48" type="noConversion"/>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F8F0B5E2160FC439B3B8A0F0A3ACB0C" ma:contentTypeVersion="12" ma:contentTypeDescription="Create a new document." ma:contentTypeScope="" ma:versionID="a5ddbd1cc25d9d7cb9704b7e445d12b1">
  <xsd:schema xmlns:xsd="http://www.w3.org/2001/XMLSchema" xmlns:xs="http://www.w3.org/2001/XMLSchema" xmlns:p="http://schemas.microsoft.com/office/2006/metadata/properties" xmlns:ns2="a83579fd-be47-4e38-b96c-f01ae5640efd" xmlns:ns3="a45ccd4e-2407-4d68-9ce9-51e7b9f2d64d" targetNamespace="http://schemas.microsoft.com/office/2006/metadata/properties" ma:root="true" ma:fieldsID="d6d82b2d866dadf5c8f27b4a6293c599" ns2:_="" ns3:_="">
    <xsd:import namespace="a83579fd-be47-4e38-b96c-f01ae5640efd"/>
    <xsd:import namespace="a45ccd4e-2407-4d68-9ce9-51e7b9f2d64d"/>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LengthInSeconds"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3579fd-be47-4e38-b96c-f01ae5640efd"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45ccd4e-2407-4d68-9ce9-51e7b9f2d64d"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26372C0-849E-4070-A471-805CBCE5104E}">
  <ds:schemaRefs>
    <ds:schemaRef ds:uri="http://schemas.microsoft.com/sharepoint/v3/contenttype/forms"/>
  </ds:schemaRefs>
</ds:datastoreItem>
</file>

<file path=customXml/itemProps2.xml><?xml version="1.0" encoding="utf-8"?>
<ds:datastoreItem xmlns:ds="http://schemas.openxmlformats.org/officeDocument/2006/customXml" ds:itemID="{3038B26A-0A4A-48BF-A04B-FBBADB67A882}">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FB6563E5-87A4-430F-9FD5-4CFC20561B5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83579fd-be47-4e38-b96c-f01ae5640efd"/>
    <ds:schemaRef ds:uri="a45ccd4e-2407-4d68-9ce9-51e7b9f2d64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FSS Budget 2022</vt:lpstr>
      <vt:lpstr>PIN and Targets 2022</vt:lpstr>
      <vt:lpstr>LogFrameTargets 2022</vt:lpstr>
      <vt:lpstr>Indicators_Full List</vt:lpstr>
      <vt:lpstr>'FSS Budget 2022'!Print_Area</vt:lpstr>
      <vt:lpstr>'LogFrameTargets 2022'!Print_Area</vt:lpstr>
    </vt:vector>
  </TitlesOfParts>
  <Manager/>
  <Company>World Food Programme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CIARDI Francesca</dc:creator>
  <cp:keywords/>
  <dc:description/>
  <cp:lastModifiedBy>Francesca CIARDI</cp:lastModifiedBy>
  <cp:revision/>
  <dcterms:created xsi:type="dcterms:W3CDTF">2021-11-19T15:48:22Z</dcterms:created>
  <dcterms:modified xsi:type="dcterms:W3CDTF">2022-01-24T11:32:11Z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0x0101008F8F0B5E2160FC439B3B8A0F0A3ACB0C</vt:lpwstr>
  </property>
</Properties>
</file>