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nhcr365-my.sharepoint.com/personal/mccray_unhcr_org1/Documents/Documents/GBV/ERP/"/>
    </mc:Choice>
  </mc:AlternateContent>
  <xr:revisionPtr revIDLastSave="90" documentId="8_{18D988B3-3A8E-4DA5-8F70-7F3058967CED}" xr6:coauthVersionLast="47" xr6:coauthVersionMax="47" xr10:uidLastSave="{50271A61-F0F7-4C92-9C1D-97047F22BA99}"/>
  <bookViews>
    <workbookView xWindow="-120" yWindow="-120" windowWidth="29040" windowHeight="15840" firstSheet="1" activeTab="1" xr2:uid="{715DCDCF-065C-4A1A-946E-2126D196E4B6}"/>
  </bookViews>
  <sheets>
    <sheet name="2023 Logframe - GBV only" sheetId="10" state="hidden" r:id="rId1"/>
    <sheet name="2023 ERP GBV Logframe" sheetId="11" r:id="rId2"/>
    <sheet name="Unit Cost" sheetId="6" state="hidden" r:id="rId3"/>
    <sheet name="2023 FUNDING" sheetId="7" state="hidden" r:id="rId4"/>
    <sheet name="2023 PIN_Targeted" sheetId="9" state="hidden" r:id="rId5"/>
    <sheet name="Sheet2" sheetId="8"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 i="11" l="1"/>
  <c r="L10" i="11"/>
  <c r="K10" i="11"/>
  <c r="J10" i="11"/>
  <c r="S6" i="11"/>
  <c r="S10" i="11" s="1"/>
  <c r="R6" i="11"/>
  <c r="R10" i="11" s="1"/>
  <c r="Q5" i="11"/>
  <c r="P5" i="11"/>
  <c r="O5" i="11"/>
  <c r="N5" i="11"/>
  <c r="I10" i="7"/>
  <c r="I9" i="7"/>
  <c r="I8" i="7"/>
  <c r="I7" i="7"/>
  <c r="I6" i="7"/>
  <c r="I5" i="7"/>
  <c r="I4" i="7"/>
  <c r="I3" i="7"/>
  <c r="G10" i="7"/>
  <c r="G9" i="7"/>
  <c r="G8" i="7"/>
  <c r="G7" i="7"/>
  <c r="G6" i="7"/>
  <c r="G5" i="7"/>
  <c r="G4" i="7"/>
  <c r="G3" i="7"/>
  <c r="E12" i="7"/>
  <c r="P6" i="11" l="1"/>
  <c r="P10" i="11" s="1"/>
  <c r="Q6" i="11"/>
  <c r="Q10" i="11" s="1"/>
  <c r="O6" i="11"/>
  <c r="O10" i="11" s="1"/>
  <c r="N6" i="11"/>
  <c r="N10" i="11" s="1"/>
  <c r="I12" i="7"/>
  <c r="G12" i="7"/>
  <c r="K316" i="10"/>
  <c r="K149" i="10"/>
  <c r="D9" i="9"/>
  <c r="I6" i="9"/>
  <c r="I7" i="9"/>
  <c r="I8" i="9"/>
  <c r="I5" i="9"/>
  <c r="G7" i="9"/>
  <c r="G8" i="9"/>
  <c r="G5" i="9"/>
  <c r="E8" i="9"/>
  <c r="E7" i="9"/>
  <c r="E6" i="9"/>
  <c r="E5" i="9"/>
  <c r="K298" i="10"/>
  <c r="D12" i="7"/>
  <c r="C12" i="7"/>
  <c r="B12" i="7"/>
  <c r="I9" i="9" l="1"/>
  <c r="E9" i="9"/>
  <c r="F9" i="6"/>
  <c r="E24" i="6"/>
  <c r="F24" i="6" s="1"/>
  <c r="F27" i="6" s="1"/>
  <c r="F5" i="6"/>
  <c r="F15" i="6"/>
  <c r="F12" i="6"/>
  <c r="F11" i="6"/>
  <c r="F10" i="6"/>
  <c r="C7" i="6"/>
  <c r="F29" i="6"/>
  <c r="F13" i="6"/>
  <c r="E27" i="6" l="1"/>
  <c r="F14" i="6" l="1"/>
  <c r="K143" i="10"/>
  <c r="K71" i="10"/>
  <c r="J71" i="10"/>
  <c r="K65" i="10"/>
  <c r="L59" i="10"/>
  <c r="K59" i="10"/>
  <c r="J59" i="10"/>
  <c r="L53" i="10"/>
  <c r="K53" i="10"/>
  <c r="J53" i="10"/>
  <c r="L43" i="10"/>
  <c r="K37" i="10"/>
  <c r="C9" i="9" l="1"/>
  <c r="B9" i="9"/>
  <c r="E6" i="7"/>
  <c r="I9" i="6"/>
  <c r="E10" i="7"/>
  <c r="E9" i="7"/>
  <c r="E7" i="7"/>
  <c r="E5" i="7"/>
  <c r="E4" i="7"/>
  <c r="E3" i="7"/>
  <c r="F16" i="6" l="1"/>
  <c r="E18" i="6" l="1"/>
  <c r="E21" i="6" s="1"/>
  <c r="F21" i="6" s="1"/>
  <c r="E5" i="6"/>
  <c r="E7" i="6"/>
  <c r="F7" i="6" s="1"/>
  <c r="E25" i="6"/>
  <c r="F25" i="6" s="1"/>
  <c r="E26" i="6"/>
  <c r="F26" i="6" s="1"/>
  <c r="E23" i="6"/>
  <c r="F23" i="6" s="1"/>
  <c r="F31" i="6" l="1"/>
  <c r="G6" i="9"/>
  <c r="G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J5" authorId="0" shapeId="0" xr:uid="{584BF268-083B-42C2-AAFB-C4646376AFD8}">
      <text>
        <r>
          <rPr>
            <b/>
            <sz val="10"/>
            <color indexed="81"/>
            <rFont val="Calibri"/>
            <family val="2"/>
          </rPr>
          <t>Microsoft Office User:</t>
        </r>
        <r>
          <rPr>
            <sz val="10"/>
            <color indexed="81"/>
            <rFont val="Calibri"/>
            <family val="2"/>
          </rPr>
          <t xml:space="preserve">
based on lsrger scale prevention programs reaching males and females similarly</t>
        </r>
      </text>
    </comment>
    <comment ref="N5" authorId="0" shapeId="0" xr:uid="{E8B4DC0B-840C-4E1B-A169-1BA5C9EA3F8A}">
      <text>
        <r>
          <rPr>
            <b/>
            <sz val="10"/>
            <color indexed="81"/>
            <rFont val="Calibri"/>
            <family val="2"/>
          </rPr>
          <t>Microsoft Office User:</t>
        </r>
        <r>
          <rPr>
            <sz val="10"/>
            <color indexed="81"/>
            <rFont val="Calibri"/>
            <family val="2"/>
          </rPr>
          <t xml:space="preserve">
taregts set for 60/40 female male and 65% women and 35 girls and 75% adult makes and 25% adolescent boys</t>
        </r>
      </text>
    </comment>
    <comment ref="N6" authorId="0" shapeId="0" xr:uid="{873AFFBF-3649-45FC-B422-BED60B240616}">
      <text>
        <r>
          <rPr>
            <b/>
            <sz val="10"/>
            <color indexed="81"/>
            <rFont val="Calibri"/>
            <family val="2"/>
          </rPr>
          <t>Microsoft Office User:</t>
        </r>
        <r>
          <rPr>
            <sz val="10"/>
            <color indexed="81"/>
            <rFont val="Calibri"/>
            <family val="2"/>
          </rPr>
          <t xml:space="preserve">
based on 90/10 divide and 80%/20% women/ girls and for the 10% males 40% are boys and 60% are adult makes</t>
        </r>
      </text>
    </comment>
    <comment ref="N9" authorId="0" shapeId="0" xr:uid="{D0D98D95-0DA6-41C7-9725-8E81A93581BD}">
      <text>
        <r>
          <rPr>
            <b/>
            <sz val="10"/>
            <color indexed="81"/>
            <rFont val="Calibri"/>
            <family val="2"/>
          </rPr>
          <t>Microsoft Office User:</t>
        </r>
        <r>
          <rPr>
            <sz val="10"/>
            <color indexed="81"/>
            <rFont val="Calibri"/>
            <family val="2"/>
          </rPr>
          <t xml:space="preserve">
does not include any children.</t>
        </r>
      </text>
    </comment>
  </commentList>
</comments>
</file>

<file path=xl/sharedStrings.xml><?xml version="1.0" encoding="utf-8"?>
<sst xmlns="http://schemas.openxmlformats.org/spreadsheetml/2006/main" count="941" uniqueCount="464">
  <si>
    <r>
      <rPr>
        <b/>
        <i/>
        <sz val="10"/>
        <rFont val="Calibri"/>
        <family val="2"/>
      </rPr>
      <t xml:space="preserve">Budgeting assumptions: </t>
    </r>
    <r>
      <rPr>
        <i/>
        <sz val="10"/>
        <rFont val="Calibri"/>
        <family val="2"/>
      </rPr>
      <t xml:space="preserve">exchange rate instability will continue. Transfer value for cash will remain as $90. Operational costs will continue to be high due to transport, communication costs, alternative enegry investments, longer generator hours, water trucking to address shortages etc. </t>
    </r>
  </si>
  <si>
    <t>Result</t>
  </si>
  <si>
    <t>ID</t>
  </si>
  <si>
    <t>Indicators</t>
  </si>
  <si>
    <t>Unit</t>
  </si>
  <si>
    <t>Description/ definition</t>
  </si>
  <si>
    <t>MoV / Responsible</t>
  </si>
  <si>
    <t>Frequency</t>
  </si>
  <si>
    <t>Beneficiary</t>
  </si>
  <si>
    <t>Baseline</t>
  </si>
  <si>
    <t>Target</t>
  </si>
  <si>
    <t>Results</t>
  </si>
  <si>
    <t>Outcome 1:  Women, men, girls and boys in all their diversity have their fundamental rights respected and access to an effective justice and protection system.</t>
  </si>
  <si>
    <t>A</t>
  </si>
  <si>
    <t>Percentage of persons with legal stay</t>
  </si>
  <si>
    <t>%</t>
  </si>
  <si>
    <r>
      <t xml:space="preserve">Percentage of persons who have legal residency, out of the total displaced Syrian population. </t>
    </r>
    <r>
      <rPr>
        <b/>
        <sz val="10"/>
        <rFont val="Calibri"/>
        <family val="2"/>
      </rPr>
      <t>This indicator will be disaggregated by age group, sex and disability</t>
    </r>
  </si>
  <si>
    <t>VASyR</t>
  </si>
  <si>
    <t>Yearly</t>
  </si>
  <si>
    <t>SYR</t>
  </si>
  <si>
    <t>PRS</t>
  </si>
  <si>
    <t>PRL</t>
  </si>
  <si>
    <t>LEB</t>
  </si>
  <si>
    <t>B</t>
  </si>
  <si>
    <t>Percentage of children born in Lebanon whose birth is registered at the Nofous level</t>
  </si>
  <si>
    <t xml:space="preserve">% </t>
  </si>
  <si>
    <t>Number of persons who have benefitted from resettlement or other humanitarian admission programmes procedures who have departed. This indicator will be disaggregated by age group, sex and disability.</t>
  </si>
  <si>
    <t>36% registered with Nofous as per VASyR 2017</t>
  </si>
  <si>
    <t>C</t>
  </si>
  <si>
    <t>Percentage of children born in Lebanon whose birth is registered at the Foreigners' Registry level</t>
  </si>
  <si>
    <r>
      <t xml:space="preserve">Percentage of children (aged 0-5 years) born in Lebanon whose birth is registered at the level of the Foreigners' Registry (Personal Status Department). </t>
    </r>
    <r>
      <rPr>
        <b/>
        <sz val="10"/>
        <rFont val="Calibri"/>
        <family val="2"/>
      </rPr>
      <t>This indicator will be disaggregated by sex.</t>
    </r>
  </si>
  <si>
    <t>17% registered with Foreigners' Registry as per VASyR 2017</t>
  </si>
  <si>
    <t>D</t>
  </si>
  <si>
    <t>Percentage of households who have moved accommodation in the last 6 months due to eviction</t>
  </si>
  <si>
    <r>
      <t xml:space="preserve">Percentage of households who have moved accommodation in the last 6 months due to eviction. </t>
    </r>
    <r>
      <rPr>
        <b/>
        <sz val="10"/>
        <rFont val="Calibri"/>
        <family val="2"/>
      </rPr>
      <t>This indicator will be disaggregated by age group, sex and disability.</t>
    </r>
  </si>
  <si>
    <t>E</t>
  </si>
  <si>
    <t>Percentage of children aged 2-14 who experienced violent disciplinary practices</t>
  </si>
  <si>
    <t>UNICEF Multi-Indicator Cluster Survey Indicator 8.3
Numerator = Number of children age 2-14 years who experienced psychological aggression or physical punishment during the last one month
Denominator = Total number of children age 1-14 years</t>
  </si>
  <si>
    <t>MICS 2018 &amp; 2021</t>
  </si>
  <si>
    <t>Every 2 years</t>
  </si>
  <si>
    <t>F</t>
  </si>
  <si>
    <t>MICS 2023</t>
  </si>
  <si>
    <t>Indicator</t>
  </si>
  <si>
    <r>
      <t xml:space="preserve">Output 1.1. </t>
    </r>
    <r>
      <rPr>
        <sz val="10"/>
        <color theme="1"/>
        <rFont val="Calibri"/>
        <family val="2"/>
      </rPr>
      <t xml:space="preserve">Women, men, girls and boys in all their diversity have access to </t>
    </r>
    <r>
      <rPr>
        <sz val="10"/>
        <color rgb="FFFF0000"/>
        <rFont val="Calibri"/>
        <family val="2"/>
      </rPr>
      <t>information on their rights and legal procedures</t>
    </r>
    <r>
      <rPr>
        <sz val="10"/>
        <color theme="1"/>
        <rFont val="Calibri"/>
        <family val="2"/>
      </rPr>
      <t xml:space="preserve">  </t>
    </r>
  </si>
  <si>
    <t>1.1.1</t>
  </si>
  <si>
    <t>Number of persons reached through awareness sessions on legal topics.</t>
  </si>
  <si>
    <t>Indiv</t>
  </si>
  <si>
    <t>ActivityInfo reporting by partners; project monitoring reports</t>
  </si>
  <si>
    <t>Monthly</t>
  </si>
  <si>
    <t>TOTAL</t>
  </si>
  <si>
    <t>OTH</t>
  </si>
  <si>
    <t xml:space="preserve">Number of persons (community focal points, other sector staff, frontliners) trained on provision of awareness sessions on legal topics </t>
  </si>
  <si>
    <t>List activities under this output 1.1</t>
  </si>
  <si>
    <t xml:space="preserve">Activity 1: Awareness sessions on legal topics </t>
  </si>
  <si>
    <t xml:space="preserve">Activity 2: Trainings for staff/focal points on awareness sessions on legal topics and mainstreaming of messages </t>
  </si>
  <si>
    <r>
      <rPr>
        <b/>
        <sz val="10"/>
        <rFont val="Calibri"/>
        <family val="2"/>
      </rPr>
      <t>Output 1.2:</t>
    </r>
    <r>
      <rPr>
        <sz val="10"/>
        <rFont val="Calibri"/>
        <family val="2"/>
      </rPr>
      <t xml:space="preserve"> Women, men, girls and boys in all their diversity have access to legal counselling, assistance and representation </t>
    </r>
    <r>
      <rPr>
        <sz val="10"/>
        <color rgb="FFFF0000"/>
        <rFont val="Calibri"/>
        <family val="2"/>
      </rPr>
      <t>on matters of legal residency, civil documentation, housing land and property, GBV and child protection</t>
    </r>
  </si>
  <si>
    <t>1.2.1</t>
  </si>
  <si>
    <t>Number of persons who benefitted from counseling, legal assistance, and legal representation regarding civil registration including birth registration, marriage, divorce and death.</t>
  </si>
  <si>
    <t>ActivityInfo reporting by partners; project monitoring reports.</t>
  </si>
  <si>
    <t>1.2.2</t>
  </si>
  <si>
    <t>Number of persons who benefitted from counseling, legal assistance, and legal representation regarding legal stay.</t>
  </si>
  <si>
    <r>
      <t xml:space="preserve">1.2.3. </t>
    </r>
    <r>
      <rPr>
        <sz val="10"/>
        <color rgb="FFFF0000"/>
        <rFont val="Calibri"/>
        <family val="2"/>
      </rPr>
      <t>ONLY GBV 2023</t>
    </r>
  </si>
  <si>
    <t>1.2.4</t>
  </si>
  <si>
    <t>1.2.5 NEW 2023</t>
  </si>
  <si>
    <t xml:space="preserve">Number of persons who benefitted from counseling, legal assistance, and legal representation in relation to detention </t>
  </si>
  <si>
    <t>List activities under this output 1.2</t>
  </si>
  <si>
    <t>Activity 1: Legal Counselling</t>
  </si>
  <si>
    <t>Activity 2: Legal Assistance and Representation (GBV)</t>
  </si>
  <si>
    <t>Activity 3: Dispute Resolution Mechanisms</t>
  </si>
  <si>
    <t>Activity 4: Detention Interventions</t>
  </si>
  <si>
    <r>
      <t xml:space="preserve">Output 1.3 Protection and legal frameworks are strengthened and </t>
    </r>
    <r>
      <rPr>
        <sz val="10"/>
        <color rgb="FFFF0000"/>
        <rFont val="Calibri"/>
        <family val="2"/>
      </rPr>
      <t xml:space="preserve">barriers to accessing legal procedures are addressed </t>
    </r>
  </si>
  <si>
    <t>1.3.1</t>
  </si>
  <si>
    <t>Number of persons who have been assessed individually</t>
  </si>
  <si>
    <t xml:space="preserve">Number of individuals whose registration is updated/verified. This indicator will be disaggregated by nationality. (approx. 50% Syrian </t>
  </si>
  <si>
    <t xml:space="preserve">proGres; RAIS (IOM, UNHCR, UNRWA only) 279,257 syrian  </t>
  </si>
  <si>
    <t>Bi - Yearly</t>
  </si>
  <si>
    <t>1.3.2</t>
  </si>
  <si>
    <t>Number of national and institutional personnel trained (public officials, civil society, service providers) on protection issues</t>
  </si>
  <si>
    <t xml:space="preserve">Number of unique national and local institutional actors (e.g. public officials, service providers) benefiting from training on protection issues in a calendar month. Protection issues include but not limited to: legal issues, safe identification and referral, protection principles, case management, protection mainstreaming. </t>
  </si>
  <si>
    <t xml:space="preserve">ActivityInfo reporting by partners; project monitoring reports. </t>
  </si>
  <si>
    <t>1.3.4</t>
  </si>
  <si>
    <t xml:space="preserve">Number of products developed to provide background information for advocacy </t>
  </si>
  <si>
    <t xml:space="preserve">Products </t>
  </si>
  <si>
    <t>1.3.5</t>
  </si>
  <si>
    <t xml:space="preserve">GBV WG M&amp;E Toolkit - Tool 3, partners' training reports </t>
  </si>
  <si>
    <t>Quarterly</t>
  </si>
  <si>
    <t>INSTIT</t>
  </si>
  <si>
    <t>1.3.6</t>
  </si>
  <si>
    <t>Doc</t>
  </si>
  <si>
    <t>GBV WG reports; partner reports; administrative decisions, and policies/tools produced</t>
  </si>
  <si>
    <t>Bi-Annually</t>
  </si>
  <si>
    <t>Number of local organizations and MoSA SDCs supported to provide quality services</t>
  </si>
  <si>
    <t>Org</t>
  </si>
  <si>
    <t>Partner reports;</t>
  </si>
  <si>
    <t>1.3.8</t>
  </si>
  <si>
    <t>Number of Child Protection policies, initiative, tools, guidelines to strengthen the legal and regulatory enviornment for protection of children in lebanon</t>
  </si>
  <si>
    <t xml:space="preserve">Roll-out and implementation of the Policy for the Protection of Students in the School Environment led by MEHE, revisioning the provision of services to children and families to ensure a continuum of care, Support to MoPH in mainstreaming CP/GBV in the health sector, development of inter-ministerial referral pathways on child protection prevention and response led by MOSA, developing a training curriculum on the Guidelines for health care professionals. </t>
  </si>
  <si>
    <t>Policies, tools, e-curriculum, administrative decisions</t>
  </si>
  <si>
    <t>Annually</t>
  </si>
  <si>
    <t>List activities under this output 1.3</t>
  </si>
  <si>
    <t xml:space="preserve">Activity 1: Registration and verification </t>
  </si>
  <si>
    <t xml:space="preserve">Activity 2: Capacity building and training of national and institutional actors </t>
  </si>
  <si>
    <t xml:space="preserve">Activity 3: Generation of evidence and research to support advocacy (research publications, briefings, reports on protection issues published and disseminated) </t>
  </si>
  <si>
    <t>Activity 4: Support to local organizations, grassroot organisations (incl. women and youth-led), MOSA SDCs to strengthen capacities to prevent and response to CP, GBV, PRT issues</t>
  </si>
  <si>
    <t>Activity 5: Provide technical and financial support in the development and implementation of national strategies and plans</t>
  </si>
  <si>
    <t>Activity 6: Support to expansion of GBVIMS implementation</t>
  </si>
  <si>
    <t>Activity 7: Support the development of policies, procedures, training manuals, guidance to support the implementation of CP/GBV and strengthen application of existing laws and strategies</t>
  </si>
  <si>
    <t xml:space="preserve">Activity 8: Border and protection monitoring </t>
  </si>
  <si>
    <r>
      <t xml:space="preserve">Outcome 2: </t>
    </r>
    <r>
      <rPr>
        <sz val="10"/>
        <rFont val="Calibri"/>
        <family val="2"/>
      </rPr>
      <t>Women, men, boys and girls in all their diversity are safe, empowered and supported in their communities.</t>
    </r>
    <r>
      <rPr>
        <b/>
        <sz val="10"/>
        <rFont val="Calibri"/>
        <family val="2"/>
      </rPr>
      <t xml:space="preserve">
</t>
    </r>
  </si>
  <si>
    <t xml:space="preserve">A </t>
  </si>
  <si>
    <t>% of women and girls who report actions taken in their communities in the past 6 months that made them feel safer (dissagregated by disability and age)</t>
  </si>
  <si>
    <t xml:space="preserve">B </t>
  </si>
  <si>
    <t xml:space="preserve">% of women, men, girls and boys report feeling very or fairly safe walking around their neighborhood </t>
  </si>
  <si>
    <t xml:space="preserve">% of diverse women, men, girls and boys who report knowing how to report a complaint or provide feedback on humanitarian assistance </t>
  </si>
  <si>
    <t>N/A</t>
  </si>
  <si>
    <r>
      <rPr>
        <b/>
        <sz val="10"/>
        <rFont val="Calibri"/>
        <family val="2"/>
      </rPr>
      <t xml:space="preserve">Output 2.1: </t>
    </r>
    <r>
      <rPr>
        <sz val="10"/>
        <rFont val="Calibri"/>
        <family val="2"/>
      </rPr>
      <t>Women, men, boys and girls in all their diversity have the information and resources to act upon informed decisions and participate in inclusive and accessible community spaces</t>
    </r>
  </si>
  <si>
    <t>2.1.1</t>
  </si>
  <si>
    <t xml:space="preserve">ActivityInfo reporting by partners.
</t>
  </si>
  <si>
    <t>2.1.2</t>
  </si>
  <si>
    <t>ActivityInfo reporting by partners; WhatsApp communications tree.</t>
  </si>
  <si>
    <t>2.1.3</t>
  </si>
  <si>
    <t>ActivityInfo reporting by partners.</t>
  </si>
  <si>
    <t>2.1.4</t>
  </si>
  <si>
    <t>Number of girls, boys engaged in community-based Child Protection activities</t>
  </si>
  <si>
    <t>Objective: To increase the capacity and awareness of children to negotiate risks and know where to go for help</t>
  </si>
  <si>
    <t>ActivityInfo</t>
  </si>
  <si>
    <r>
      <t xml:space="preserve">2.1.5 </t>
    </r>
    <r>
      <rPr>
        <sz val="10"/>
        <color rgb="FFFF0000"/>
        <rFont val="Calibri"/>
        <family val="2"/>
      </rPr>
      <t>NEW</t>
    </r>
  </si>
  <si>
    <t>List of activities under output 2.1</t>
  </si>
  <si>
    <t>Activity 1: Community Awareness and Outreach sessions</t>
  </si>
  <si>
    <t xml:space="preserve">Activity 2: Communication with communities incl. campaigns and mechanisms (SMS, videos, telephone trees) </t>
  </si>
  <si>
    <t>Activity 3: Activities in Community Centers</t>
  </si>
  <si>
    <t>Activity 4: Community-based risk assessment and risk mitigation</t>
  </si>
  <si>
    <r>
      <t xml:space="preserve">Output 2.2: </t>
    </r>
    <r>
      <rPr>
        <sz val="10"/>
        <rFont val="Calibri"/>
        <family val="2"/>
      </rPr>
      <t xml:space="preserve">Women, men, girls and boys in all their diversity </t>
    </r>
    <r>
      <rPr>
        <sz val="10"/>
        <color rgb="FFFF0000"/>
        <rFont val="Calibri"/>
        <family val="2"/>
      </rPr>
      <t xml:space="preserve">including community influencers </t>
    </r>
    <r>
      <rPr>
        <sz val="10"/>
        <rFont val="Calibri"/>
        <family val="2"/>
      </rPr>
      <t xml:space="preserve">are engaged </t>
    </r>
    <r>
      <rPr>
        <sz val="10"/>
        <color rgb="FFFF0000"/>
        <rFont val="Calibri"/>
        <family val="2"/>
      </rPr>
      <t>in social and behaviour change</t>
    </r>
    <r>
      <rPr>
        <sz val="10"/>
        <rFont val="Calibri"/>
        <family val="2"/>
      </rPr>
      <t xml:space="preserve"> on matters of equality, GBV and child protection in their community.</t>
    </r>
  </si>
  <si>
    <t>2.2.1</t>
  </si>
  <si>
    <t>Number of caregivers engaged in activities to promote well-being and protection of children</t>
  </si>
  <si>
    <t>Objective: To enhance confidence around parenting skills for caregivers living in a situation of profound distress.</t>
  </si>
  <si>
    <t>2.2.2</t>
  </si>
  <si>
    <t>Number of Social and Behavioural change communication initiatives conducted to prevent child marriage, child labour and violence against children and women in communities</t>
  </si>
  <si>
    <t xml:space="preserve">Communities </t>
  </si>
  <si>
    <t>Targeting the most vulnerable localities - includes engaging CP duty bearers, i.e. Municipalities, gate keepers, land owners, employers, religious leaders, CBOs to challenge harmful social and behavioural practices that lead to violations of child rights. Includes activities/initiatives to prevent the worst forms of child labour (WFCL) and use of violent discipline, and that promote child rights. Include gender norms that lead to violations of the protection of women, girls and boys from GBV . Includes activities/initiatives to prevent intimate partner violence, community dialogues on negative masculinity and other harmful gender norms.  Communities can include cadastre level, village/localities and ITSs.
UNICEF partners report QUDWA activities under this indicator.
UNICEF partners report QUDWA activities under this indicator.</t>
  </si>
  <si>
    <t>Activity Info</t>
  </si>
  <si>
    <t>Instit</t>
  </si>
  <si>
    <t xml:space="preserve">2.2.3 </t>
  </si>
  <si>
    <t xml:space="preserve">ActivityInfo </t>
  </si>
  <si>
    <t>List of activities under output 2.2</t>
  </si>
  <si>
    <t xml:space="preserve">Activity 1: Enhance knowledge and skills of rights holders (girls, boys, men and women) to address key CP/GBV issues (i.e. WFCL including CAAC/V and violent discipline in homes, schools and community, child marriage and domestic violence), including through child-focused activities, community level dialogues and communication and information campaigns (including local level advocacy efforts led by community/religious organizations) </t>
  </si>
  <si>
    <t xml:space="preserve">Activity 2: Build and strengthen capacity of duty bearers; care givers, influential, “gatekeepers” and informal leaders (religious leaders, community leaders, including female leaders) and community-based groups, peer to peer groups so that they actively promote child protection activities. </t>
  </si>
  <si>
    <t xml:space="preserve">Activity 3: Implement Community Based CP programs for children </t>
  </si>
  <si>
    <t>Activity 4: Implement Caregivers Support Programs</t>
  </si>
  <si>
    <t>Activity 5: Implement Social and Behavioral Change “Qudwa” initiatives and activities, at the community level including engagement with community members, influencers, families, women, men, adolescent (girls and boys) and children</t>
  </si>
  <si>
    <t>Activity 6: Support to existing local community groups, networks, and influencers to apply gender-sensitive and non-discriminatory social normsand to raise awareness against GBV</t>
  </si>
  <si>
    <t xml:space="preserve">Activity 7: Awareness raising and capacity development of gatekeepers and community leaders on GBV and gender-sensitive  social norms </t>
  </si>
  <si>
    <t xml:space="preserve">Activity 8: Distribution of dignity kits and community engagement around GBV and gender equality within safe spaces and at community level </t>
  </si>
  <si>
    <r>
      <rPr>
        <b/>
        <sz val="10"/>
        <color rgb="FF000000"/>
        <rFont val="Calibri"/>
        <family val="2"/>
      </rPr>
      <t xml:space="preserve">Output 2.3: </t>
    </r>
    <r>
      <rPr>
        <sz val="10"/>
        <color rgb="FF000000"/>
        <rFont val="Calibri"/>
        <family val="2"/>
      </rPr>
      <t>Known, accessible and</t>
    </r>
    <r>
      <rPr>
        <b/>
        <sz val="10"/>
        <color rgb="FFFF0000"/>
        <rFont val="Calibri"/>
        <family val="2"/>
      </rPr>
      <t xml:space="preserve"> </t>
    </r>
    <r>
      <rPr>
        <sz val="10"/>
        <color rgb="FFFF0000"/>
        <rFont val="Calibri"/>
        <family val="2"/>
      </rPr>
      <t>responsive</t>
    </r>
    <r>
      <rPr>
        <sz val="10"/>
        <color rgb="FF000000"/>
        <rFont val="Calibri"/>
        <family val="2"/>
      </rPr>
      <t xml:space="preserve"> complaint and feedback, protection against sexual exploitation and abuse (PSEA) and child safeguarding mechanisms are in place.  </t>
    </r>
  </si>
  <si>
    <t>2.3.1</t>
  </si>
  <si>
    <t>Number of sector partners reporting that Codes of Conduct (specifically covering SEA) are signed by all staff (SADD)</t>
  </si>
  <si>
    <t>Partner</t>
  </si>
  <si>
    <t xml:space="preserve">output 2.3 SEA </t>
  </si>
  <si>
    <t>Total</t>
  </si>
  <si>
    <t>ALL</t>
  </si>
  <si>
    <r>
      <t xml:space="preserve">2.3.2 </t>
    </r>
    <r>
      <rPr>
        <sz val="10"/>
        <color rgb="FFFF0000"/>
        <rFont val="Calibri"/>
        <family val="2"/>
      </rPr>
      <t xml:space="preserve">adjusted targets.  </t>
    </r>
  </si>
  <si>
    <t xml:space="preserve">% of persons reporting in complaint &amp; feedback mechanisms who are female, children, older persons or living with a disability </t>
  </si>
  <si>
    <r>
      <t>This requires partners to report on the number of complaints and feedback (incl. requests for assistance) the partner has received in the quarter. This would be dissagregated by age and gender and where possible disability. There will also be an option for</t>
    </r>
    <r>
      <rPr>
        <sz val="10"/>
        <color rgb="FFFF0000"/>
        <rFont val="Calibri"/>
        <family val="2"/>
      </rPr>
      <t xml:space="preserve"> where no information was provided (N/A). </t>
    </r>
    <r>
      <rPr>
        <sz val="10"/>
        <rFont val="Calibri"/>
        <family val="2"/>
      </rPr>
      <t xml:space="preserve">This includes the following complaint and feedback channels: </t>
    </r>
    <r>
      <rPr>
        <b/>
        <sz val="10"/>
        <rFont val="Calibri"/>
        <family val="2"/>
      </rPr>
      <t>hotline, complaint box, emails</t>
    </r>
    <r>
      <rPr>
        <sz val="10"/>
        <rFont val="Calibri"/>
        <family val="2"/>
      </rPr>
      <t xml:space="preserve">.To add disclaimer that more than one individual may call an organisation therefore it will not necessarily be the number of unique beneficiaries. </t>
    </r>
  </si>
  <si>
    <t xml:space="preserve">Total </t>
  </si>
  <si>
    <t>Women</t>
  </si>
  <si>
    <t>Disability</t>
  </si>
  <si>
    <t>Older Person</t>
  </si>
  <si>
    <t>2.3.3 NEW</t>
  </si>
  <si>
    <t xml:space="preserve">% of persons at heightened risk who are identified and referred for protection services through call centers 
</t>
  </si>
  <si>
    <t>2.3.4 NEW</t>
  </si>
  <si>
    <t>Number of children and adults reached through awareness raising activities and community mobilisation interventions on PSEA.</t>
  </si>
  <si>
    <t>This indicator includes beneficiaries that for the first time received any Awareness-raising activities or Community mobilization and consultation on PSEA including activities such as community dialogues, community mobilization campaigns, consultations to establish reporting and referral mechanisms, focus group discussions, etc.</t>
  </si>
  <si>
    <t xml:space="preserve">Monthly </t>
  </si>
  <si>
    <t>2.3.5</t>
  </si>
  <si>
    <t>Number of sector partners with CFMs established that are linked to the IA CBCM-PSEA</t>
  </si>
  <si>
    <t>CFM mapping 2022</t>
  </si>
  <si>
    <t>All</t>
  </si>
  <si>
    <t>List of activities under output 2.3</t>
  </si>
  <si>
    <t xml:space="preserve">Activity 1: Support to raise awareness of IA CFM SOP and PSEA mechanism among partners in close coordination with IA PSEA network </t>
  </si>
  <si>
    <t>Activity 2: Training on AAP, PSEA, Child Safeguarding</t>
  </si>
  <si>
    <t xml:space="preserve">Activity 3: Referral monitoring </t>
  </si>
  <si>
    <r>
      <t xml:space="preserve">Outcome 3: </t>
    </r>
    <r>
      <rPr>
        <sz val="10"/>
        <rFont val="Calibri"/>
        <family val="2"/>
      </rPr>
      <t>Women, girls, men and boys in all their diversity live with dignity and are resilient to shocks</t>
    </r>
  </si>
  <si>
    <r>
      <t xml:space="preserve">Percentage of persons referred </t>
    </r>
    <r>
      <rPr>
        <sz val="10"/>
        <color rgb="FFFF0000"/>
        <rFont val="Calibri"/>
        <family val="2"/>
      </rPr>
      <t>for protection services whose referral was 'successfully accepted'</t>
    </r>
  </si>
  <si>
    <t xml:space="preserve">Percentage of persons referred, provided with services under the categories of the Inter-Agency Referral Database, e.g.: Legal, Persons with Specific Needs, etc.), and whose cases were 'successfully accepted'. This indicator will be disaggregated by age group, sex and disability. </t>
  </si>
  <si>
    <t>Inter-Agency Tracking System through ActivityInfo
= [Referrals accepted and successfully closed, all sectors] / [Total referrals to all sectors]</t>
  </si>
  <si>
    <t xml:space="preserve">Percentage of persons receiving protection and emergency cash assistance who report it contributed to addressing their protection risk/incident </t>
  </si>
  <si>
    <t xml:space="preserve">Activity Info, Partner reporting </t>
  </si>
  <si>
    <t>Number of persons benefitting from resettlement or other humanitarian pathways</t>
  </si>
  <si>
    <t>Number of persons who have benefitted from resettlement or other humanitarian admission programmes procedures who have departed. This indicator will be  disaggregated by age group, sex and disability.</t>
  </si>
  <si>
    <t>Progress Reports</t>
  </si>
  <si>
    <t>Percentage of children aged 5-17 engaged in child labour</t>
  </si>
  <si>
    <t>UNICEF Multi-Indicator Cluster Survey Indicator 8.2
Numerator = Number of children age 5-17 years who are involved in child labour
Denominator = Total number of children age 5-17 years</t>
  </si>
  <si>
    <t>MICS 2022 &amp; VaSyR 2022 &amp; MSNA 2022</t>
  </si>
  <si>
    <t xml:space="preserve">Percentage of children (boys and girls) who reported an improvement in their psychosocial well-being as measured through the SDQ </t>
  </si>
  <si>
    <t>Children (who are enrolled in PSS programmes) who report and increase in their well-being based on SDQ carried out in PSS activities.</t>
  </si>
  <si>
    <t>SDQ administered in PSS programmes</t>
  </si>
  <si>
    <t>Semi-annual</t>
  </si>
  <si>
    <t>G</t>
  </si>
  <si>
    <t>Percentage of women (20-24) married before 18</t>
  </si>
  <si>
    <t>Standard MICS indicator on Child Marriage targeting women aged 20-24 married before age 18. The indicator will be measured every two years. By 2018, a reduction of 12% of the baseline in targeted communities is expected. By 2020, a reduction of 20% in targeted communities is expected.</t>
  </si>
  <si>
    <t>41%</t>
  </si>
  <si>
    <t>32.8%</t>
  </si>
  <si>
    <t>25%</t>
  </si>
  <si>
    <t>20%</t>
  </si>
  <si>
    <r>
      <t xml:space="preserve">Output 3.1: </t>
    </r>
    <r>
      <rPr>
        <sz val="10"/>
        <rFont val="Calibri"/>
        <family val="2"/>
      </rPr>
      <t xml:space="preserve">Protection, Child Protection and GBV </t>
    </r>
    <r>
      <rPr>
        <sz val="10"/>
        <color rgb="FFFF0000"/>
        <rFont val="Calibri"/>
        <family val="2"/>
      </rPr>
      <t>case management, psychosocial support, protection cash and other specialised services</t>
    </r>
    <r>
      <rPr>
        <sz val="10"/>
        <rFont val="Calibri"/>
        <family val="2"/>
      </rPr>
      <t xml:space="preserve"> are available, accessible, safe and informed by women, men, girls and boys in all their diversity. </t>
    </r>
  </si>
  <si>
    <t>3.1.1</t>
  </si>
  <si>
    <t>Number of girls and boys receiving case management and specialized services</t>
  </si>
  <si>
    <t>Objective: To provide non-judicial and judicial protection to high-risk children (in line with National SOPs)
Target group: Children at high risk as per National Case Management SOPs
Package: Cases must be managed under the framework of the National Standard Operating Procedures
Duration: As long as necessary to close case
Reporting on AI: Occurs once a case plan is opened for a child to receive case management support
Disaggregated by: Population cohort, sex and age (0-5, 6-11, 12-17) and following vulnerabilities: *(child labour, UASC, child with disability, child in contact with the law, child subject to violent discipline).
Referral: Children should be referred to focused PSS and their caregivers to caregiver programmes or any other relevant service providers as required.
*Note: Reporting occurs only for children for whom a case file has been opened by the reporting organization. Reporting also includes cases closed with positive outcomes.</t>
  </si>
  <si>
    <t>3.1.2</t>
  </si>
  <si>
    <t>Number of girls and boys and caregivers receiving specialized/focused PSS</t>
  </si>
  <si>
    <t>Objective: To provide tailored psychosocial support to children at medium to high risk of CP-GBV violations which focused on emotional support. And supports the outcomes of children in case management with peer support.
Target group: Children at medium to high risk or who have experienced a child protection violation and their peers.
Delivery modality: Delivered by professional staff trained and with experience on CP-GBV.
Package: Includes curricula tailored to address specific risks and targeted specifically to be flexible to reach this group with a focus on the Emotional Support Curriculum developed by the PSS Committee via UNICEF (timing, location etc. should be flexible).
Duration: Cycle based approach is used with an average of 12 sessions (24 hours) as etr Emotional Support Curriculum and with a minimum of 15 hours.  
Reporting on AI: Occurs once a child has completed a minimum of 15 hours of attendance. All children who attend 15 hours will be reported regardless of their risk type.</t>
  </si>
  <si>
    <t>3.1.3</t>
  </si>
  <si>
    <t>Number of partners and government staff demonstrate increased knowledge and use of the National Child Protection Standard Operating Procedures (SOP) and Case Management Tools (including CPIMS) for child protection; Focused PSS curriculums, SDQ</t>
  </si>
  <si>
    <t>Includes 30 hours training of national SOP of case management system and its tool, plus 12 months of coaching mentoring 2 days per week and ToT 60 hours on SOP. Includes official training on Emotional Support Curriculum by UNICEF (and related partners) developed by PSS Committee with the support of UNICEF. Includes training to Municipal Police, trainings to MEHE and education sector. Includes trainings to MoPH and Health Sector. Includes trainings using the child protection online curriculum for frontline service providers. Includes SDQ training delivered by UNICEF. Includes partners/UNRWA working in Palestinian camps.</t>
  </si>
  <si>
    <t>UNHCR, UNICEF and other CPWG partners</t>
  </si>
  <si>
    <t xml:space="preserve"> </t>
  </si>
  <si>
    <t>3.1.4</t>
  </si>
  <si>
    <t>Number of girls and boys receiving case management through Best Interests Determination</t>
  </si>
  <si>
    <t>BID</t>
  </si>
  <si>
    <t xml:space="preserve">Includes (in addition to all steps of case management) the completion of a BID report by a Case Worker and the finalization of a Best Interests Determination (decision) by a (multi-disciplinary) BID panel (in respectively Mount Lebanon, Bekaa, the South and Tripoli/T5), mostly in the context of Durable Solutions. Includes training on BID for UNHCR and case management actors. </t>
  </si>
  <si>
    <t>UNHCR and CM actor records; # BID reports; # BID panel meetings</t>
  </si>
  <si>
    <t>3.1.5</t>
  </si>
  <si>
    <t>Percentage of women and girls accessing safe spaces reporting feeling empowered</t>
  </si>
  <si>
    <t xml:space="preserve">Indicator measures increased feeling of empowerment of women and adolescent girls accessing mobile or static safe spaces (including women and girls with disabilities) as defined in the GBV TF checklist (participants of punctual awareness session or community event to be excluded). Empowerment looks at help seeking behaviors/participation/decision making/knowledge of rights/self esteem/interpersonal skills/information self protection. Method used is a set of questions asked to groups of 8-10 women/adolescent girls at the end of a structured curriculum. To be collected monthly for quarterly reporting on participants having attended at least 70% of the sessions. </t>
  </si>
  <si>
    <t>Number of women, girls, men and boys accessing GBV services in safe spaces</t>
  </si>
  <si>
    <t>Services include age appropropted groups MHPSS, focused and non-focused, life skills and training sessions, age appropriate case management the referral to specialized services including CMR, legal assistance), individual psychological counselling, safe shelters options. Safe spaces are intended to be statics, mobile and virtual (sector will be provided exacter revised  definitions for the types of safe spaces). Number includes individuals at risk and survivors. Not representative of the number of survivors or GBV incidents. This indicator will be disaggregated by sex, age and type of disability.</t>
  </si>
  <si>
    <t xml:space="preserve">Number of persons receiving protection case management. </t>
  </si>
  <si>
    <t xml:space="preserve">Indiv - only the persons direclty benefitting from the service. </t>
  </si>
  <si>
    <r>
      <t>Number of unique persons identified and assessed who are benefitting from case management (</t>
    </r>
    <r>
      <rPr>
        <i/>
        <sz val="10"/>
        <rFont val="Calibri"/>
        <family val="2"/>
      </rPr>
      <t>including usual counselling provided by case worker as part of the case management process</t>
    </r>
    <r>
      <rPr>
        <sz val="10"/>
        <rFont val="Calibri"/>
        <family val="2"/>
      </rPr>
      <t>) per month. PCM should be provided for individuals depending on the specific threat they face; single parent, older people at risk, PwD (mental and physical), serious medical condition, persons with specific legal and protection needs etc. PCM cases exclude GBV and CP cases. Case Management is a way of organizing and carrying out work to address the needs of an individual and/or, as relevant, his or her family/caregiver, including by empowering and building self-reliance, in an appropriate, systematic and timely manner, through any combination of direct support and referrals. It entails an on-going relationship with the individual which forms a common thread throughout the provision of services by multiple specialized service providers. As such, it is a collaborative, coordinated and multi-sectoral process that takes place between the caseworker and the individual(s) at risk. This indicator will be disaggregated by age group, sex and disability.(disability to be recorded for all beneficiaries who have disabilities , even if this is not the reason why the service is provided)</t>
    </r>
  </si>
  <si>
    <t xml:space="preserve">Number of unique persons supported with protection cash or emergency cash. </t>
  </si>
  <si>
    <t xml:space="preserve">Case </t>
  </si>
  <si>
    <t xml:space="preserve">ActivityInfo reporting by partners; cash issuance records. </t>
  </si>
  <si>
    <t xml:space="preserve">Percentage of persons receiving protection and emergency cash assistance who report receiving it safely </t>
  </si>
  <si>
    <t xml:space="preserve">Quarterly </t>
  </si>
  <si>
    <r>
      <t xml:space="preserve">Number of </t>
    </r>
    <r>
      <rPr>
        <sz val="10"/>
        <color rgb="FFFF0000"/>
        <rFont val="Calibri"/>
        <family val="2"/>
      </rPr>
      <t xml:space="preserve">persons with disability and older persons </t>
    </r>
    <r>
      <rPr>
        <sz val="10"/>
        <rFont val="Calibri"/>
        <family val="2"/>
      </rPr>
      <t xml:space="preserve">receiving individual specialized </t>
    </r>
    <r>
      <rPr>
        <sz val="10"/>
        <color rgb="FFFF0000"/>
        <rFont val="Calibri"/>
        <family val="2"/>
      </rPr>
      <t>rehabilitation</t>
    </r>
    <r>
      <rPr>
        <sz val="10"/>
        <rFont val="Calibri"/>
        <family val="2"/>
      </rPr>
      <t xml:space="preserve"> support</t>
    </r>
  </si>
  <si>
    <t xml:space="preserve">Number of persons at heightened risk (incl. medium/high risk cases) receiving group and individual structured and non-structured mental health and psychosocial support </t>
  </si>
  <si>
    <t xml:space="preserve">Number of unique persons who are benefitting from group and individual structured and non-structured MHPSS services per month. This can include basic group recreational PSS as well as individual sessions based on specific curricula. For example, on loss and berevement, MHPSS curiculla, for caregivers of dependents with disability etc. This can be for person within/outside of case management. </t>
  </si>
  <si>
    <t>The indicator captures satisfaction from survivors of Gender-based violence (GBV) who have received GBV case management services.
Feedback of survivors is key in determining the quality of GBV case management. This data also provides a general indication of respect for a survivor-centred approach within GBV case management programs.
Numerator: # of survivors who indicated satisfaction with GBV case management services in client feedback surveys
Denominator: # of survivors who completed the client feedback surveys
To calculate the percentage value for this indicator please use the numerator and denominator identified, disaggregated by gender, age and disability.</t>
  </si>
  <si>
    <t>ActivityInfo, GBVIMS, CM partners</t>
  </si>
  <si>
    <t>List of activities under output 3.1</t>
  </si>
  <si>
    <t>Activity 1: Provision of case management and referral to and provision of specialized services to boys and girls including adolescents at risk or subject to violence, neglect, abuse and exploitation</t>
  </si>
  <si>
    <t xml:space="preserve">Activity 2: Provision of focused non-specialized PSS activities for high risk children and caregivers </t>
  </si>
  <si>
    <t>Activity 3: Support for the Child Protection Information Management System including roll out,development of additional features, maintenance and equipments related costs, and support to national user NGOs</t>
  </si>
  <si>
    <t>Activity 4: Case management (BID)</t>
  </si>
  <si>
    <t>Activity 5:  Provision of SGBV case management adapted to age, gender, diversity</t>
  </si>
  <si>
    <t>Activity 6: Provision of psychosocial support in static and mobile safe spaces for GBV survivors and women at risk</t>
  </si>
  <si>
    <t>Activity 7: Provision of safe shelter options and safety measures,life skills building, and material assistance for GBV survivors and women at risk</t>
  </si>
  <si>
    <t>Activity 8: Protection Cash (Emergency One-Off Assistance Cash / Recurrent Protection Cash)</t>
  </si>
  <si>
    <t>Activity 9: Specialized Rehabilitation and assistance device services for persons with disabilities and older persons</t>
  </si>
  <si>
    <t xml:space="preserve">Activity 10: Protection case management </t>
  </si>
  <si>
    <t>Activity 11: focused and non-focused MHPSS</t>
  </si>
  <si>
    <r>
      <t xml:space="preserve">Output 3.2: </t>
    </r>
    <r>
      <rPr>
        <sz val="10"/>
        <rFont val="Calibri"/>
        <family val="2"/>
      </rPr>
      <t>Refugees have access to durable solutions</t>
    </r>
    <r>
      <rPr>
        <b/>
        <sz val="10"/>
        <rFont val="Calibri"/>
        <family val="2"/>
      </rPr>
      <t xml:space="preserve">
</t>
    </r>
  </si>
  <si>
    <t>3.2.1</t>
  </si>
  <si>
    <t>Number of persons submitted for resettlement/other humanitarian admissions</t>
  </si>
  <si>
    <t xml:space="preserve">Individual </t>
  </si>
  <si>
    <t>Number of persons who have been submitted for resettlement or other humanitarian admissions. This indicator will be disaggregated by age group, sex and disability.</t>
  </si>
  <si>
    <t>Progress reports- UNHCR only</t>
  </si>
  <si>
    <t xml:space="preserve">monthly </t>
  </si>
  <si>
    <t>List of activities under output 3.2</t>
  </si>
  <si>
    <t>Activity 1: resettlement submission/other HAP</t>
  </si>
  <si>
    <t>Estimated Sector Ask PRT</t>
  </si>
  <si>
    <t>Unit Cost (USD)</t>
  </si>
  <si>
    <t xml:space="preserve">Grand Total including Operational Costs </t>
  </si>
  <si>
    <t>Costing rational</t>
  </si>
  <si>
    <t xml:space="preserve">Target Rational </t>
  </si>
  <si>
    <t>Output 1.1</t>
  </si>
  <si>
    <t>Legal Awareness</t>
  </si>
  <si>
    <t xml:space="preserve">91% Syrians, 3% Lebanese, 2.5% PRL and 3.5% PRS </t>
  </si>
  <si>
    <t>Output 1.2</t>
  </si>
  <si>
    <t>Legal Counselling, Assistance, Representation for legal residency, CSD, HLP</t>
  </si>
  <si>
    <t xml:space="preserve">700 UNFPA. 250 budget for 2021. </t>
  </si>
  <si>
    <t xml:space="preserve">10% LR for PRS / GBV/CP for 10% previous figure of 2500 (250) </t>
  </si>
  <si>
    <t>Output 1.3</t>
  </si>
  <si>
    <t xml:space="preserve">Institutional support (ISF, Legal, GSO, PSD) </t>
  </si>
  <si>
    <t xml:space="preserve">Advocacy &amp; research </t>
  </si>
  <si>
    <t>Training (officials/institutions/CSO)</t>
  </si>
  <si>
    <t xml:space="preserve">Protection Monitoring </t>
  </si>
  <si>
    <t xml:space="preserve">2 million UNHCR. </t>
  </si>
  <si>
    <t xml:space="preserve">Registration </t>
  </si>
  <si>
    <t xml:space="preserve">Border management </t>
  </si>
  <si>
    <t>Detention interventions</t>
  </si>
  <si>
    <t xml:space="preserve">4 million plus other agencies. </t>
  </si>
  <si>
    <t xml:space="preserve">Output 2.1 </t>
  </si>
  <si>
    <t>In person outreach &amp; information provision</t>
  </si>
  <si>
    <t>Communication with Communities</t>
  </si>
  <si>
    <t xml:space="preserve">Community Centers &amp; mobile activities </t>
  </si>
  <si>
    <t xml:space="preserve">10,000,000 UNHCR </t>
  </si>
  <si>
    <t xml:space="preserve">PRS 2% / PRL 3% </t>
  </si>
  <si>
    <t>Ouput 3.1</t>
  </si>
  <si>
    <t>Case Management</t>
  </si>
  <si>
    <t xml:space="preserve">Kept at $350/case. </t>
  </si>
  <si>
    <t>PSS</t>
  </si>
  <si>
    <t>Specialised rehabilitative services &amp; assistive devices</t>
  </si>
  <si>
    <t>ECA + RPCA (Total across sector)</t>
  </si>
  <si>
    <t>10,000 TV for GBV/CP</t>
  </si>
  <si>
    <t>Ouput 3.2</t>
  </si>
  <si>
    <t xml:space="preserve">Resettlement costs </t>
  </si>
  <si>
    <t xml:space="preserve">Total (OP) </t>
  </si>
  <si>
    <r>
      <t xml:space="preserve">Operational cost </t>
    </r>
    <r>
      <rPr>
        <b/>
        <sz val="11"/>
        <color rgb="FFC00000"/>
        <rFont val="Calibri"/>
        <family val="2"/>
        <scheme val="minor"/>
      </rPr>
      <t>(20%) 15%</t>
    </r>
    <r>
      <rPr>
        <b/>
        <sz val="11"/>
        <color theme="1"/>
        <rFont val="Calibri"/>
        <family val="2"/>
        <scheme val="minor"/>
      </rPr>
      <t xml:space="preserve"> in 2021 and 20% in 2022 due to transportation and communication support costs. </t>
    </r>
  </si>
  <si>
    <t xml:space="preserve">Rational Targets </t>
  </si>
  <si>
    <t>PROTECTION SECTOR BUDGET AT OUTPUT LEVEL - 2023</t>
  </si>
  <si>
    <t xml:space="preserve">Protection Outputs (CP, GBV, PRT) </t>
  </si>
  <si>
    <t>Child Protection</t>
  </si>
  <si>
    <t>GBV</t>
  </si>
  <si>
    <t>PRT</t>
  </si>
  <si>
    <t xml:space="preserve">% Humanitarian </t>
  </si>
  <si>
    <t>Humanitarian</t>
  </si>
  <si>
    <t xml:space="preserve">% Stabilisation </t>
  </si>
  <si>
    <t xml:space="preserve">Stabilisation </t>
  </si>
  <si>
    <t xml:space="preserve">Output 1.1  </t>
  </si>
  <si>
    <t>Output 2.1</t>
  </si>
  <si>
    <t>Ouput 2.2</t>
  </si>
  <si>
    <t>Output 2.3</t>
  </si>
  <si>
    <t>Output 3.1</t>
  </si>
  <si>
    <t>Output 3.2</t>
  </si>
  <si>
    <t xml:space="preserve">Total Sector Budget </t>
  </si>
  <si>
    <t>Protection - Population targeted 2023</t>
  </si>
  <si>
    <t>Population Cohorts</t>
  </si>
  <si>
    <t>Total Population</t>
  </si>
  <si>
    <t>Total Population in Need</t>
  </si>
  <si>
    <t>Total Population Targeted</t>
  </si>
  <si>
    <t># Female</t>
  </si>
  <si>
    <t>% Female*</t>
  </si>
  <si>
    <t># Male</t>
  </si>
  <si>
    <t>% Male*</t>
  </si>
  <si>
    <t># Children
 (0-17)</t>
  </si>
  <si>
    <t>% Children*</t>
  </si>
  <si>
    <t xml:space="preserve">Lebanese </t>
  </si>
  <si>
    <t>Displaced Syrian</t>
  </si>
  <si>
    <t>Palestine Refugee from Syria (PRS)</t>
  </si>
  <si>
    <t>Palestine Refugee in Lebanon  (PRL)</t>
  </si>
  <si>
    <t>GRAND TOTAL</t>
  </si>
  <si>
    <t xml:space="preserve">Type of institution </t>
  </si>
  <si>
    <t># Targeted</t>
  </si>
  <si>
    <t>Municipalities</t>
  </si>
  <si>
    <t>Primary health care centres</t>
  </si>
  <si>
    <t>Secondary health care centres/Hospitals</t>
  </si>
  <si>
    <t>Social development centres</t>
  </si>
  <si>
    <t>Detention Facilities</t>
  </si>
  <si>
    <t>Central ministries</t>
  </si>
  <si>
    <t xml:space="preserve">scale up 2000 on 1.2.4 </t>
  </si>
  <si>
    <t xml:space="preserve">1.2.3 new indicator </t>
  </si>
  <si>
    <t>GBV WG M&amp;E Tool - Tool 1; Partner reports</t>
  </si>
  <si>
    <t>3.1.6</t>
  </si>
  <si>
    <r>
      <t xml:space="preserve">3.1.7 </t>
    </r>
    <r>
      <rPr>
        <sz val="10"/>
        <color rgb="FFFF0000"/>
        <rFont val="Calibri"/>
        <family val="2"/>
      </rPr>
      <t>adjusted wording</t>
    </r>
  </si>
  <si>
    <t>3.1.8</t>
  </si>
  <si>
    <r>
      <t xml:space="preserve">3.1.10 </t>
    </r>
    <r>
      <rPr>
        <sz val="10"/>
        <color rgb="FFFF0000"/>
        <rFont val="Calibri"/>
        <family val="2"/>
      </rPr>
      <t>adjusted wording</t>
    </r>
  </si>
  <si>
    <r>
      <t xml:space="preserve">3.1.11 </t>
    </r>
    <r>
      <rPr>
        <sz val="10"/>
        <color rgb="FFFF0000"/>
        <rFont val="Calibri"/>
        <family val="2"/>
      </rPr>
      <t>NEW</t>
    </r>
  </si>
  <si>
    <t>3.1.12 NEW</t>
  </si>
  <si>
    <r>
      <rPr>
        <sz val="10"/>
        <color rgb="FFC00000"/>
        <rFont val="Calibri"/>
        <family val="2"/>
      </rPr>
      <t>This indicator captures the</t>
    </r>
    <r>
      <rPr>
        <sz val="10"/>
        <rFont val="Calibri"/>
        <family val="2"/>
      </rPr>
      <t xml:space="preserve"> number of community focal points and humanitarian staff trained on how to provide awareness sessions on legal topics (whether group or individual) or how to mainstream key messages on legal topics into their work. The indicator is reported on monthly as the number of unique persons benefiting from a training on a </t>
    </r>
    <r>
      <rPr>
        <i/>
        <sz val="10"/>
        <rFont val="Calibri"/>
        <family val="2"/>
      </rPr>
      <t>specific legal topic</t>
    </r>
    <r>
      <rPr>
        <sz val="10"/>
        <rFont val="Calibri"/>
        <family val="2"/>
      </rPr>
      <t xml:space="preserve"> per given month. This indicator will be disaggregated by </t>
    </r>
    <r>
      <rPr>
        <sz val="10"/>
        <color rgb="FFC00000"/>
        <rFont val="Calibri"/>
        <family val="2"/>
      </rPr>
      <t xml:space="preserve">governorate, </t>
    </r>
    <r>
      <rPr>
        <sz val="10"/>
        <rFont val="Calibri"/>
        <family val="2"/>
      </rPr>
      <t>age group and sex.</t>
    </r>
  </si>
  <si>
    <r>
      <t xml:space="preserve">The awareness sessions must concern legal topics and be targeting </t>
    </r>
    <r>
      <rPr>
        <sz val="10"/>
        <color rgb="FFC00000"/>
        <rFont val="Calibri"/>
        <family val="2"/>
      </rPr>
      <t xml:space="preserve">a group of individuals. </t>
    </r>
    <r>
      <rPr>
        <sz val="10"/>
        <rFont val="Calibri"/>
        <family val="2"/>
      </rPr>
      <t xml:space="preserve">Such sessions can also include instances where there is no face-to-face contact with participants (e.g. pamhplet distribution, radio programmes). The indicator is reported on monthly as the number of unique persons benefiting from the above awareness sessions per given month. 
</t>
    </r>
    <r>
      <rPr>
        <b/>
        <sz val="10"/>
        <rFont val="Calibri"/>
        <family val="2"/>
      </rPr>
      <t xml:space="preserve">This indicator will be disaggregated by </t>
    </r>
    <r>
      <rPr>
        <b/>
        <sz val="10"/>
        <color rgb="FFC00000"/>
        <rFont val="Calibri"/>
        <family val="2"/>
      </rPr>
      <t xml:space="preserve">governorate, nationality, </t>
    </r>
    <r>
      <rPr>
        <b/>
        <sz val="10"/>
        <rFont val="Calibri"/>
        <family val="2"/>
      </rPr>
      <t>age group and sex</t>
    </r>
    <r>
      <rPr>
        <sz val="10"/>
        <rFont val="Calibri"/>
        <family val="2"/>
      </rPr>
      <t>.</t>
    </r>
  </si>
  <si>
    <t xml:space="preserve">1.1.2 NEW </t>
  </si>
  <si>
    <r>
      <t xml:space="preserve">The counselling must be targeting persons for obtaining civil documentation (birth certificates, marriage, divorce or death). Legal representation concerns persons who have been represented in courts, administrative bodies or dispute resolution mechanisms. The appropriate legal mechanisms must be specifically concerning civil documentation (birth registration, marriage, divorce, and death) matters. 
The indicator is reported on monthly as the number of unique persons benefiting from the above mechanisms per given month. 
</t>
    </r>
    <r>
      <rPr>
        <b/>
        <sz val="10"/>
        <rFont val="Calibri"/>
        <family val="2"/>
      </rPr>
      <t xml:space="preserve">This indicator will be disaggregated by </t>
    </r>
    <r>
      <rPr>
        <b/>
        <sz val="10"/>
        <color rgb="FFC00000"/>
        <rFont val="Calibri"/>
        <family val="2"/>
      </rPr>
      <t xml:space="preserve">governorate, nationality, </t>
    </r>
    <r>
      <rPr>
        <b/>
        <sz val="10"/>
        <rFont val="Calibri"/>
        <family val="2"/>
      </rPr>
      <t>age group, sex, disability and type of civil documentation (birth registration, marriage, divorce, and death).</t>
    </r>
  </si>
  <si>
    <r>
      <t xml:space="preserve">The counselling must be targeting persons for obtaining legal stay. Legal representation concerns persons who have been represented in courts, administrative bodies or dispute resolution mechanisms. Legal assistance also covers accompaniment to the GSO.
The indicator is reported on monthly as the number of unique persons benefiting from the above mechanisms per given month. 
</t>
    </r>
    <r>
      <rPr>
        <b/>
        <sz val="10"/>
        <rFont val="Calibri"/>
        <family val="2"/>
      </rPr>
      <t xml:space="preserve">This indicator will be disaggregated by </t>
    </r>
    <r>
      <rPr>
        <b/>
        <sz val="10"/>
        <color rgb="FFC00000"/>
        <rFont val="Calibri"/>
        <family val="2"/>
      </rPr>
      <t>governorate, nationality,</t>
    </r>
    <r>
      <rPr>
        <b/>
        <sz val="10"/>
        <rFont val="Calibri"/>
        <family val="2"/>
      </rPr>
      <t xml:space="preserve"> age group, sex and disability.</t>
    </r>
  </si>
  <si>
    <r>
      <t xml:space="preserve">Number of persons who benefitted from counseling, legal assistance, and legal representation in relation to </t>
    </r>
    <r>
      <rPr>
        <sz val="10"/>
        <color rgb="FFC00000"/>
        <rFont val="Calibri"/>
        <family val="2"/>
      </rPr>
      <t>housing land and propery</t>
    </r>
  </si>
  <si>
    <r>
      <t xml:space="preserve">The counselling must be targeting persons in detention. Legal representation concerns persons who have been represented in courts, administrative bodies or dispute resolution mechanisms. The dispute resolution mechanism must be specifically for detention. The indicator is reported on monthly as the number of unique persons benefiting from the above mechanisms per given month. 
</t>
    </r>
    <r>
      <rPr>
        <b/>
        <sz val="10"/>
        <rFont val="Calibri"/>
        <family val="2"/>
      </rPr>
      <t xml:space="preserve">This indicator will be disaggregated per </t>
    </r>
    <r>
      <rPr>
        <b/>
        <sz val="10"/>
        <color rgb="FFC00000"/>
        <rFont val="Calibri"/>
        <family val="2"/>
      </rPr>
      <t xml:space="preserve">governorate, nationality, </t>
    </r>
    <r>
      <rPr>
        <b/>
        <sz val="10"/>
        <rFont val="Calibri"/>
        <family val="2"/>
      </rPr>
      <t xml:space="preserve">age group and sex. </t>
    </r>
  </si>
  <si>
    <r>
      <t xml:space="preserve">The counselling must be targeting persons for HLP related matters. Legal representation concerns persons who have been represented in courts, administrative bodies or dispute resolution mechanisms. The dispute resolution mechanism must be specifically for HLP matters.
The indicator is reported on monthly as the number of unique persons benefiting from the above mechanisms per given month. </t>
    </r>
    <r>
      <rPr>
        <b/>
        <sz val="10"/>
        <rFont val="Calibri"/>
        <family val="2"/>
      </rPr>
      <t xml:space="preserve">This indicator will be disaggregated per </t>
    </r>
    <r>
      <rPr>
        <b/>
        <sz val="10"/>
        <color rgb="FFC00000"/>
        <rFont val="Calibri"/>
        <family val="2"/>
      </rPr>
      <t>governorate, nationality,</t>
    </r>
    <r>
      <rPr>
        <b/>
        <sz val="10"/>
        <rFont val="Calibri"/>
        <family val="2"/>
      </rPr>
      <t xml:space="preserve"> age group, sex and disability.</t>
    </r>
  </si>
  <si>
    <t xml:space="preserve">This includes products produced by protection partners and the sector such as protection monitoring, protection situation updates, advocacy messages, briefings,'In-focus' documents, dashboards and reports etc </t>
  </si>
  <si>
    <t xml:space="preserve">Number of unique local organisations, community-based organisations, civil society organisations including which are women, youth and disability-led which have benefited from training or engagement in specific events held on quality service provision in a calendar month. 
This indicator counts unique organisations not unique training sessions or events held. Issues related to 'quality service provision' can include but are not limited to: protection mainstreaming, gender, age, disability inclusion, safe identification and referral, protection principles, monitoring and evaluation, case management standards/protocols, accountability for affected populations incl. PSEA, GBV, Protection, CP related issues etc. </t>
  </si>
  <si>
    <r>
      <t xml:space="preserve">1.3.7 </t>
    </r>
    <r>
      <rPr>
        <b/>
        <sz val="10"/>
        <color rgb="FFFF0000"/>
        <rFont val="Calibri"/>
        <family val="2"/>
      </rPr>
      <t>GBV &amp; CP Indicator</t>
    </r>
  </si>
  <si>
    <r>
      <t xml:space="preserve">1.3.9 </t>
    </r>
    <r>
      <rPr>
        <b/>
        <sz val="10"/>
        <color rgb="FFFF0000"/>
        <rFont val="Calibri"/>
        <family val="2"/>
      </rPr>
      <t xml:space="preserve">(PRT, GBV, CP indicator) </t>
    </r>
  </si>
  <si>
    <t>Number of unique local organisations, community-based organisations and civil society organisations including which are women, youth and disability led, which are trained on or participate in events on GBV/CP/PRT quality service provision</t>
  </si>
  <si>
    <t>change from 60%</t>
  </si>
  <si>
    <r>
      <t xml:space="preserve">Number of unique persons reached during each calendar month who attend information or awareness sessions or receive individual consultations e.g. at information desks. Such sessions exclude individual counseling or group sessions on legal matters </t>
    </r>
    <r>
      <rPr>
        <sz val="10"/>
        <color rgb="FFFF0000"/>
        <rFont val="Calibri"/>
        <family val="2"/>
      </rPr>
      <t>which are captured in indicators under outcome 1.</t>
    </r>
    <r>
      <rPr>
        <sz val="10"/>
        <rFont val="Calibri"/>
        <family val="2"/>
      </rPr>
      <t xml:space="preserve"> These persons may be reached for such services by cross-population outreach volunteers (OVs), community focal points, community groups, and/or staff of organizations. This can be through remote or in-person sessions. </t>
    </r>
    <r>
      <rPr>
        <sz val="10"/>
        <color rgb="FFFF0000"/>
        <rFont val="Calibri"/>
        <family val="2"/>
      </rPr>
      <t xml:space="preserve">This indicator is reported on a monthly basis. </t>
    </r>
    <r>
      <rPr>
        <sz val="10"/>
        <rFont val="Calibri"/>
        <family val="2"/>
      </rPr>
      <t xml:space="preserve">This indicator will be disaggregated by </t>
    </r>
    <r>
      <rPr>
        <sz val="10"/>
        <color rgb="FFFF0000"/>
        <rFont val="Calibri"/>
        <family val="2"/>
      </rPr>
      <t xml:space="preserve">governorate, nationality, </t>
    </r>
    <r>
      <rPr>
        <sz val="10"/>
        <rFont val="Calibri"/>
        <family val="2"/>
      </rPr>
      <t>age group, sex and disability.</t>
    </r>
  </si>
  <si>
    <r>
      <t xml:space="preserve">Number of </t>
    </r>
    <r>
      <rPr>
        <sz val="10"/>
        <color rgb="FFFF0000"/>
        <rFont val="Calibri"/>
        <family val="2"/>
      </rPr>
      <t xml:space="preserve">unique </t>
    </r>
    <r>
      <rPr>
        <sz val="10"/>
        <rFont val="Calibri"/>
        <family val="2"/>
      </rPr>
      <t>persons at the community level providing information, outreach and feedback to persons of concern.</t>
    </r>
  </si>
  <si>
    <r>
      <t xml:space="preserve">Number of </t>
    </r>
    <r>
      <rPr>
        <sz val="10"/>
        <color rgb="FFFF0000"/>
        <rFont val="Calibri"/>
        <family val="2"/>
      </rPr>
      <t xml:space="preserve">unique </t>
    </r>
    <r>
      <rPr>
        <sz val="10"/>
        <rFont val="Calibri"/>
        <family val="2"/>
      </rPr>
      <t>persons benefitting from information sessions, awareness sessions and individual consultations on how to access services (excluding legal services)</t>
    </r>
  </si>
  <si>
    <r>
      <t xml:space="preserve">Number of unique persons, including community representatives, members of community groups, but also OVs, focal points, people included in telephone trees, etc. in a calendar month who actively disseminate information through defined communication channels (sessions, SMS, WhatsApp, door-to-door) to reach other members of their community. </t>
    </r>
    <r>
      <rPr>
        <b/>
        <sz val="10"/>
        <rFont val="Calibri"/>
        <family val="2"/>
      </rPr>
      <t xml:space="preserve">This indicator will be disaggregated by </t>
    </r>
    <r>
      <rPr>
        <b/>
        <sz val="10"/>
        <color rgb="FFFF0000"/>
        <rFont val="Calibri"/>
        <family val="2"/>
      </rPr>
      <t>governorate, nationality</t>
    </r>
    <r>
      <rPr>
        <b/>
        <sz val="10"/>
        <rFont val="Calibri"/>
        <family val="2"/>
      </rPr>
      <t>, age group, sex and disability.</t>
    </r>
    <r>
      <rPr>
        <sz val="10"/>
        <rFont val="Calibri"/>
        <family val="2"/>
      </rPr>
      <t xml:space="preserve">
</t>
    </r>
  </si>
  <si>
    <r>
      <t>Number of persons participating in community centers and</t>
    </r>
    <r>
      <rPr>
        <sz val="10"/>
        <color rgb="FFFF0000"/>
        <rFont val="Calibri"/>
        <family val="2"/>
      </rPr>
      <t xml:space="preserve"> social development centers</t>
    </r>
    <r>
      <rPr>
        <sz val="10"/>
        <rFont val="Calibri"/>
        <family val="2"/>
      </rPr>
      <t xml:space="preserve"> </t>
    </r>
    <r>
      <rPr>
        <sz val="10"/>
        <color rgb="FFFF0000"/>
        <rFont val="Calibri"/>
        <family val="2"/>
      </rPr>
      <t>including  mobile activities connected to but held outside the center</t>
    </r>
    <r>
      <rPr>
        <sz val="10"/>
        <rFont val="Calibri"/>
        <family val="2"/>
      </rPr>
      <t>.</t>
    </r>
  </si>
  <si>
    <r>
      <t xml:space="preserve">Number of unique visitors per calendar month newly approaching the </t>
    </r>
    <r>
      <rPr>
        <sz val="10"/>
        <color rgb="FFFF0000"/>
        <rFont val="Calibri"/>
        <family val="2"/>
      </rPr>
      <t>community center or social development center</t>
    </r>
    <r>
      <rPr>
        <sz val="10"/>
        <rFont val="Calibri"/>
        <family val="2"/>
      </rPr>
      <t xml:space="preserve"> (SDC) or engaged in mobile activities connected to but held outside the center. This includes those who receive (life) skills training,</t>
    </r>
    <r>
      <rPr>
        <sz val="10"/>
        <color rgb="FFFF0000"/>
        <rFont val="Calibri"/>
        <family val="2"/>
      </rPr>
      <t xml:space="preserve"> recreational basic PSS,</t>
    </r>
    <r>
      <rPr>
        <sz val="10"/>
        <rFont val="Calibri"/>
        <family val="2"/>
      </rPr>
      <t xml:space="preserve"> as well as those who attend awareness sessions, including when such sessions are organized in a mobile entity outside of the centre. </t>
    </r>
    <r>
      <rPr>
        <b/>
        <sz val="10"/>
        <rFont val="Calibri"/>
        <family val="2"/>
      </rPr>
      <t xml:space="preserve">This indicator will be disaggregated by </t>
    </r>
    <r>
      <rPr>
        <b/>
        <sz val="10"/>
        <color rgb="FFFF0000"/>
        <rFont val="Calibri"/>
        <family val="2"/>
      </rPr>
      <t xml:space="preserve">governorate, nationality, </t>
    </r>
    <r>
      <rPr>
        <b/>
        <sz val="10"/>
        <rFont val="Calibri"/>
        <family val="2"/>
      </rPr>
      <t>age group, sex and disability.</t>
    </r>
  </si>
  <si>
    <r>
      <rPr>
        <sz val="10"/>
        <color rgb="FFFF0000"/>
        <rFont val="Calibri"/>
        <family val="2"/>
      </rPr>
      <t>Percentage</t>
    </r>
    <r>
      <rPr>
        <sz val="10"/>
        <rFont val="Calibri"/>
        <family val="2"/>
      </rPr>
      <t xml:space="preserve"> of persons who were engaged through the program cycle (assessment, design, implementation, M&amp;E) for protection services out of total number reached. </t>
    </r>
  </si>
  <si>
    <r>
      <t xml:space="preserve">Objective: To identify level of participation in sector interventions. </t>
    </r>
    <r>
      <rPr>
        <sz val="10"/>
        <color rgb="FFFF0000"/>
        <rFont val="Calibri"/>
        <family val="2"/>
      </rPr>
      <t xml:space="preserve">Partners need to report on two indicators: 1. Total number of persons engaged through the program cycle (assessment, design, implementation, M&amp;E) of the specific protection program and, 2. Total number of persons reached or provided with a protection service by the program. </t>
    </r>
  </si>
  <si>
    <t>Children</t>
  </si>
  <si>
    <t xml:space="preserve">Annual survey / CFM mapping </t>
  </si>
  <si>
    <r>
      <t xml:space="preserve">Number of unique beneficiaries (cases) per month who received support through cash programmes, i.e. emergency cash or protection cash. Reporting in 2023 for this indicator will be seperated in the database for emergency cash and recurrent protection cash assistance. </t>
    </r>
    <r>
      <rPr>
        <b/>
        <sz val="10"/>
        <color rgb="FFC00000"/>
        <rFont val="Calibri"/>
        <family val="2"/>
      </rPr>
      <t>This indicator will be dissgagreated by governorate, nationality, age group and sex.</t>
    </r>
    <r>
      <rPr>
        <sz val="10"/>
        <rFont val="Calibri"/>
        <family val="2"/>
      </rPr>
      <t xml:space="preserve">
</t>
    </r>
  </si>
  <si>
    <t xml:space="preserve">Number of unique older persons and persons with disability and their caregivers - in a calendar month recieving individual specialised rehabilitation services such as Physiotherapy, Prosthetics and Orthotics (P&amp;O), Assistive devices, Occupational Therapy, Ergo Therapy, Speech Therapy, institutional care, family rehabilitation. This indicator will be disaggregated by age, gender, and type of disability (motor, visual, hearing, speaking, and intellectual). 
</t>
  </si>
  <si>
    <t xml:space="preserve">Objective: this indicator captures the extent to which reciept of cash was safe at each stage of travel/reciept and on the way home. It requires partners to report on: Denominator: total number of surveyed individuals through post distribution monitoring; Numerator: total number (of the overall survyed number) who said they received cash safely. Disaggregated by governorate, age group and sex. </t>
  </si>
  <si>
    <r>
      <t xml:space="preserve">3.1.9 </t>
    </r>
    <r>
      <rPr>
        <sz val="10"/>
        <color rgb="FFC00000"/>
        <rFont val="Calibri"/>
        <family val="2"/>
      </rPr>
      <t>adjust frequency</t>
    </r>
  </si>
  <si>
    <r>
      <t xml:space="preserve">Objective: To identify the responsiveness of call centers and the extent to which they are used as a channel for protection cases. This requires partners to report on </t>
    </r>
    <r>
      <rPr>
        <sz val="10"/>
        <color rgb="FFFF0000"/>
        <rFont val="Calibri"/>
        <family val="2"/>
      </rPr>
      <t>Denominator:</t>
    </r>
    <r>
      <rPr>
        <sz val="10"/>
        <rFont val="Calibri"/>
        <family val="2"/>
      </rPr>
      <t xml:space="preserve"> Total number of complaints and feedback (including requests for assistance) the partner has received through its call center in the quarter and </t>
    </r>
    <r>
      <rPr>
        <sz val="10"/>
        <color rgb="FFFF0000"/>
        <rFont val="Calibri"/>
        <family val="2"/>
      </rPr>
      <t>Numerator:</t>
    </r>
    <r>
      <rPr>
        <sz val="10"/>
        <rFont val="Calibri"/>
        <family val="2"/>
      </rPr>
      <t xml:space="preserve"> Total number of individuals who were referred. Referral entails; referral conducted to a protection service or escalation for action. Disclaimer: The same individual may have more than one action conducted. </t>
    </r>
  </si>
  <si>
    <t xml:space="preserve">% of individuals report that the transfer value is adquate to meet their protection need </t>
  </si>
  <si>
    <t xml:space="preserve">Activity Info, Cash Partner reporting </t>
  </si>
  <si>
    <r>
      <t xml:space="preserve">This indicator helps the protection sector take evidence-based decisions about the appropriateness of the transfer value ceiling amount. This will be monitored by the sector to inform sector advocacy. See below guidance for support and to standardise data collection: 
</t>
    </r>
    <r>
      <rPr>
        <b/>
        <sz val="10"/>
        <rFont val="Calibri"/>
        <family val="2"/>
      </rPr>
      <t xml:space="preserve">TOOL: </t>
    </r>
    <r>
      <rPr>
        <sz val="10"/>
        <rFont val="Calibri"/>
        <family val="2"/>
      </rPr>
      <t xml:space="preserve">
Question: To what extent was the amount of cash you received sufficient to meet your protection needs? 
</t>
    </r>
    <r>
      <rPr>
        <b/>
        <sz val="10"/>
        <rFont val="Calibri"/>
        <family val="2"/>
      </rPr>
      <t>Options:</t>
    </r>
    <r>
      <rPr>
        <sz val="10"/>
        <rFont val="Calibri"/>
        <family val="2"/>
      </rPr>
      <t xml:space="preserve">
A.	Adequate
B.	Somewhat adequate 
C.	Inadequate 
D.	Prefer not to answer  
NUMERATOR: Number of respondents that answer ‘Adequate’ or ‘Somewhat adequate’
DENOMINATOR: Number of respondents
UNIT OF MEASURE: Percentage (%)
DISAGGREAGATED BY:  Nationality  
SUGGESTED DATA COLLECTION METHOD: Household visit or phone call
SUGGESTED DATA SOURCE: Outcome monitoring or post-distribution surveys </t>
    </r>
  </si>
  <si>
    <t>3.1.13 NEW</t>
  </si>
  <si>
    <t xml:space="preserve">To discuss whether to maintain </t>
  </si>
  <si>
    <t xml:space="preserve">PRT </t>
  </si>
  <si>
    <t>CP</t>
  </si>
  <si>
    <t xml:space="preserve">GBV &amp; CP </t>
  </si>
  <si>
    <t xml:space="preserve">ALL </t>
  </si>
  <si>
    <t xml:space="preserve">To discuss </t>
  </si>
  <si>
    <t>PROTECTION SECTOR LOGFRAME - 2023 - filtered GBV only</t>
  </si>
  <si>
    <t>Percentage of women, men, boys and girls aged 15-49 who state that a husband is justified in hitting or beating his wife</t>
  </si>
  <si>
    <t>question: age groups to be disaggregated? Starting at which age?</t>
  </si>
  <si>
    <t>IND</t>
  </si>
  <si>
    <t>Changed to individuals and added the # of persons trained vs those who have increased knowledge</t>
  </si>
  <si>
    <r>
      <t xml:space="preserve">GBV: Standard indicator used to assess the attitudes of persons age 15-49 towards wife beating by asking the respondents whether husbands are justified to hit or beat their wives in a variety of situations, including (i) goes out without telling him, (ii) neglects the children, (iii) argues with him, (iv) refuses sex with him, and (v) burns the food. The purpose of these questions are to capture the social justification of violence (in contexts where women have a lower status in society) as a disciplinary action when a woman does not comply with certain expected gender roles. 
</t>
    </r>
    <r>
      <rPr>
        <b/>
        <sz val="10"/>
        <rFont val="Calibri"/>
        <family val="2"/>
      </rPr>
      <t>TO BE FILLED DIRECTLY BY COORDINATORS ON THE LOG FRAME</t>
    </r>
    <r>
      <rPr>
        <sz val="10"/>
        <rFont val="Calibri"/>
        <family val="2"/>
      </rPr>
      <t xml:space="preserve">
</t>
    </r>
  </si>
  <si>
    <t>Number of GBV related policies, strategies, plans or guidance revised, developed, endorsed and operationalized</t>
  </si>
  <si>
    <r>
      <t xml:space="preserve">GBV: Indicator measures increased knowledge of GBV (e.g. law enforcement, governmental health actors) and non-SG institutional actors on core concepts (such as terminology, guiding principles) through pre-test, post-test (to measure the knowledge gained) and follow-up survey (to measure the retained knowledge after one month and the influence on participant's decisions making, ability to mitigate the risks, ability to provide quality services). To be collected monthly for quarterly reporting on participants having attended at least 70% of the training sessions. 
</t>
    </r>
    <r>
      <rPr>
        <b/>
        <sz val="10"/>
        <rFont val="Calibri"/>
        <family val="2"/>
      </rPr>
      <t>Partner report on: # of persons trained (from CSOs or Institutions) and # of those who have increased knowledge; # of institutions and CSOs is also requested</t>
    </r>
  </si>
  <si>
    <r>
      <t xml:space="preserve">GBV: The legal counselling must be targeting survivors and those at risk of GBV. 
Activities include legal counselling/information, legal representation, representation in courts, administrative bodies or dispute resolution mechanisms.
The indicator is reported on monthly basis and calculates individuals excluding matters of marriage and divorce. 
</t>
    </r>
    <r>
      <rPr>
        <b/>
        <sz val="10"/>
        <rFont val="Calibri"/>
        <family val="2"/>
      </rPr>
      <t>Partners report on # of individuals disaggregated by nationality, age (below 18 18-59, 60+), sex and disability.</t>
    </r>
  </si>
  <si>
    <t>Documents</t>
  </si>
  <si>
    <t>This is to be collected at the WG level/ coordinators have responsibility to report - not included in AI</t>
  </si>
  <si>
    <r>
      <t xml:space="preserve">GBV: All GBV tools aiming at supporting/guiding/harmonizing the national capacities revised, developed and endorsed. This can include national strategies, curricula, SOPs, guidance, toolkits, checklists etc. 
</t>
    </r>
    <r>
      <rPr>
        <b/>
        <sz val="10"/>
        <rFont val="Calibri"/>
        <family val="2"/>
      </rPr>
      <t>This is to be collected at the WG level/ coordinators have responsibility to report - not included in AI</t>
    </r>
    <r>
      <rPr>
        <sz val="10"/>
        <rFont val="Calibri"/>
        <family val="2"/>
      </rPr>
      <t xml:space="preserve">
</t>
    </r>
  </si>
  <si>
    <t>Do we still report on this? New indicator</t>
  </si>
  <si>
    <r>
      <t xml:space="preserve">Targeted local organizations and SDCs are supported in terms of infrastructures, staffing, equipment, materials, operational and structural capacities. Transfer of capacities is organized according to specific and comprehensive curricula, including technical and management skills such as establishing organigramme, implementing financial rules and regulations, reinforcing drafting skills for reports and proposals etc. (ad hoc investment excluded). 
</t>
    </r>
    <r>
      <rPr>
        <b/>
        <sz val="10"/>
        <rFont val="Calibri"/>
        <family val="2"/>
      </rPr>
      <t>This indicator will be disaggregated by SDC vs. local organizations in ActivityInfo.</t>
    </r>
  </si>
  <si>
    <t>Wasn’t this taken out?  Would suggest only to keep 1.3.5 and add NGOs;
we should keep one capacity building indicator</t>
  </si>
  <si>
    <t>???</t>
  </si>
  <si>
    <t xml:space="preserve">Are there clear guidelines on the KAP survey? Check KAP survey
</t>
  </si>
  <si>
    <t xml:space="preserve">GBV: Indicator will be measured through 1-2 questions in KAP survey and through regular monitoring of safe spaces through FGD in intervention areas. Questions will evaluate whether women and girls, including those with disabilities, are able to report at least one intervention taken in their communities that made them feel safer. Communities are defined as places where individuals live, work and/or convene. 
</t>
  </si>
  <si>
    <t>KAP survey (UNICEF) and FGD; Tool 4 of the GBV toolkit</t>
  </si>
  <si>
    <t>GBV: This includes sensitization on GBV, SRH, menstrual hygiene management, women's rights, gender, existing legal framework related to GBV/gender, PSEA training conducted within safe spaces or at community level, information sessions, distribution of dignity kits, safety audits conducted at community level, participation in community-based committees on GBV. This requires a discussion/interaction with participants (no mass information and/or leaflet distribution). This indicator will be disaggregated by sex/age/ disability</t>
  </si>
  <si>
    <t>MICS 2018, 2021, 2023; VASyR; MSNA</t>
  </si>
  <si>
    <t xml:space="preserve">Needs clarification; UNICEF / Viken 
suggest; Not on actviityInfo as there is no data and not at partner level </t>
  </si>
  <si>
    <t>The description needs updating 
Needs discussion with UNICEF
do we want to keep PSEA here as we have this under 2.3
potential duplication with 3.1.5 and 3.1.6</t>
  </si>
  <si>
    <t>partners reporting</t>
  </si>
  <si>
    <t xml:space="preserve">? How is this added by partners? </t>
  </si>
  <si>
    <t>how is this done in practice and how useful is this indicator?</t>
  </si>
  <si>
    <t>Response indicator? Only for GBV CM services and the prevention actviities are under 2.2.3</t>
  </si>
  <si>
    <t>Totals</t>
  </si>
  <si>
    <t>Funding requirements</t>
  </si>
  <si>
    <t>Number of women, girls, men and boys who participate in targeted gender equality and empowerment activities in safe spaces or at community level as part of GBV prevention programs  (LCRP and ERP)</t>
  </si>
  <si>
    <t>Number of institutional and civil society actors trained who demonstrate increased knowledge of GBV (LCRP and ERP)</t>
  </si>
  <si>
    <t>Percentage of PoC who are satisfied with GBV case management services (LCRP and ERP)</t>
  </si>
  <si>
    <t>Cohort</t>
  </si>
  <si>
    <t>Age</t>
  </si>
  <si>
    <t>Gender</t>
  </si>
  <si>
    <t>Strategic Objective (SO1,2 or 3)</t>
  </si>
  <si>
    <t>Sector Objective description</t>
  </si>
  <si>
    <t>Sector Objective Indicator description</t>
  </si>
  <si>
    <t>Sector Objective Indicator Unit</t>
  </si>
  <si>
    <t>Sector objective Indicator Target</t>
  </si>
  <si>
    <t>Sector Activity description</t>
  </si>
  <si>
    <t>Activity Indicator?</t>
  </si>
  <si>
    <t>Activity Indicator Target</t>
  </si>
  <si>
    <t>Activity Indicator Unit?</t>
  </si>
  <si>
    <t>Lebanese</t>
  </si>
  <si>
    <t>Migrants</t>
  </si>
  <si>
    <t>Male</t>
  </si>
  <si>
    <t>Female</t>
  </si>
  <si>
    <t>SO1</t>
  </si>
  <si>
    <t>Lebanese, migrants and Palestinians from Lebanon are able to live in a protective environment where their human rights are respected at household and community level and their protection risks are addressed in a comprehensive manner allowing a life in safety and dignity. National systems to prevent, mitigate and respond to GBV are strengthened and accessible to all. Community-level perceptions and attitudes on power, GBV, women’s rights are changed and actors have the capacity to respond to immediate and acute life-saving GBV risks and shocks.</t>
  </si>
  <si>
    <t>% of women and girls who report actions taken in their communities in the past 6 months that made them feel safer (disaggregated by disability and age)</t>
  </si>
  <si>
    <t xml:space="preserve">This includes sensitization on GBV, SRH, menstrual hygiene management, women's rights, gender existing legal framework related to GBV/gender, PSEA conducted within safe spaces or at community level, information sessions, distribution of dignity kits, safety audits conducted at community level, participation in community-based committees on GBV. </t>
  </si>
  <si>
    <t>Individuals</t>
  </si>
  <si>
    <t xml:space="preserve">Provision of GBV case management, focused and non focused PSS, legal response, shelter, CVA
</t>
  </si>
  <si>
    <t xml:space="preserve">Improved capacity of GBV actors to provide multisectoral prevention  and response to GBV and of non GBV actors to mitigate GBV risks in their actions </t>
  </si>
  <si>
    <t xml:space="preserve">GBV trainigs including but not limited to specialised case management and GBV risk mitigation for other sectors </t>
  </si>
  <si>
    <r>
      <rPr>
        <sz val="10"/>
        <color rgb="FFC00000"/>
        <rFont val="Calibri"/>
        <family val="2"/>
      </rPr>
      <t>Objective: This indicator captures the percieved impact of protection cash provided by partners. This requires reporting in the database on the denominator: total number of surveyed individuals reached through outcome monitoring; numerator: total number (of the overall number) who said cash contributed to addressing a protection risk/incident.</t>
    </r>
    <r>
      <rPr>
        <sz val="10"/>
        <rFont val="Calibri"/>
        <family val="2"/>
      </rPr>
      <t xml:space="preserve"> Disaggregated by sex/ age and disability</t>
    </r>
  </si>
  <si>
    <t>Client feedback survey is undertaken to assess quality of services and care</t>
  </si>
  <si>
    <t>Objective: This indicator looks at whether protection and emergency cash assistance provided under the protection sector is successful at addressing individual protection needs. It is measured through a scale/ pdm
TOOL:
Question: To what extent did the cash assistance you received contribute to addressing your protection situation? 
OPTIONS:
1.	significantly
2.	somewhat
3.	not at all
SUGGESTED DATA COLLECTION METHOD: Household visit or phone call
SUGGESTED DATA SOURCE: Outcome monitoring surveys</t>
  </si>
  <si>
    <t>Number of persons who benefitted from legal counselling, legal assistance and legal representation on issues of GBV</t>
  </si>
  <si>
    <t xml:space="preserve">GBV response programs: Survivors of GBV and those at-risk access timely and quality case management ensuring a multi-sectoral and comprehensive access to services, including medical, psychosocial, legal and financial support
</t>
  </si>
  <si>
    <t xml:space="preserve">Prevention programs: Through targeted prevention activities at community level, risks of GBV are reduced and prevented. 
</t>
  </si>
  <si>
    <t>Impact and quality assurance under GBV response porgrams</t>
  </si>
  <si>
    <t xml:space="preserve">Immediate and medium term protection risks are addressed through provision of emergency cash  
</t>
  </si>
  <si>
    <t>ERP GBV Indicators 2023</t>
  </si>
  <si>
    <r>
      <t xml:space="preserve">1.01: # of women, girls, men and boys who participate in targeted gender equality and empowerment activities in safe spaces or at community level as part of </t>
    </r>
    <r>
      <rPr>
        <b/>
        <sz val="14"/>
        <color theme="1"/>
        <rFont val="Calibri"/>
        <family val="2"/>
      </rPr>
      <t>GBV prevention programs</t>
    </r>
  </si>
  <si>
    <r>
      <t xml:space="preserve">1.03: % of survivors who are </t>
    </r>
    <r>
      <rPr>
        <b/>
        <sz val="14"/>
        <color theme="1"/>
        <rFont val="Calibri"/>
        <family val="2"/>
      </rPr>
      <t>satisfied with case management services</t>
    </r>
    <r>
      <rPr>
        <sz val="14"/>
        <color theme="1"/>
        <rFont val="Calibri"/>
        <family val="2"/>
      </rPr>
      <t xml:space="preserve">
</t>
    </r>
    <r>
      <rPr>
        <b/>
        <sz val="14"/>
        <color theme="1"/>
        <rFont val="Calibri"/>
        <family val="2"/>
      </rPr>
      <t>Numerator</t>
    </r>
    <r>
      <rPr>
        <sz val="14"/>
        <color theme="1"/>
        <rFont val="Calibri"/>
        <family val="2"/>
      </rPr>
      <t xml:space="preserve">: # of survivors who indicated satisfaction with GBV case management services in client feedback surveys
</t>
    </r>
    <r>
      <rPr>
        <b/>
        <sz val="14"/>
        <color theme="1"/>
        <rFont val="Calibri"/>
        <family val="2"/>
      </rPr>
      <t>Denominator</t>
    </r>
    <r>
      <rPr>
        <sz val="14"/>
        <color theme="1"/>
        <rFont val="Calibri"/>
        <family val="2"/>
      </rPr>
      <t>: # of survivors who completed the client feedback surveys</t>
    </r>
  </si>
  <si>
    <r>
      <t xml:space="preserve">1.04: % of persons receiving protection and </t>
    </r>
    <r>
      <rPr>
        <b/>
        <sz val="14"/>
        <color theme="1"/>
        <rFont val="Calibri"/>
        <family val="2"/>
      </rPr>
      <t>emergency cash assistance</t>
    </r>
    <r>
      <rPr>
        <sz val="14"/>
        <color theme="1"/>
        <rFont val="Calibri"/>
        <family val="2"/>
      </rPr>
      <t xml:space="preserve"> who report it contributed to addressing their protection risk/incident 
</t>
    </r>
    <r>
      <rPr>
        <b/>
        <sz val="14"/>
        <color theme="1"/>
        <rFont val="Calibri"/>
        <family val="2"/>
      </rPr>
      <t>Numberator</t>
    </r>
    <r>
      <rPr>
        <sz val="14"/>
        <color theme="1"/>
        <rFont val="Calibri"/>
        <family val="2"/>
      </rPr>
      <t xml:space="preserve">: Number of respondents that answer ‘significantly’ or ‘somewhat’
</t>
    </r>
    <r>
      <rPr>
        <b/>
        <sz val="14"/>
        <color theme="1"/>
        <rFont val="Calibri"/>
        <family val="2"/>
      </rPr>
      <t>Denominator</t>
    </r>
    <r>
      <rPr>
        <sz val="14"/>
        <color theme="1"/>
        <rFont val="Calibri"/>
        <family val="2"/>
      </rPr>
      <t>: Number of respondents to the survey</t>
    </r>
  </si>
  <si>
    <r>
      <t xml:space="preserve">1.05: # of institutions and civil society actors </t>
    </r>
    <r>
      <rPr>
        <b/>
        <sz val="14"/>
        <color theme="1"/>
        <rFont val="Calibri"/>
        <family val="2"/>
      </rPr>
      <t>trained who demonstrate increased knowledge of GBV</t>
    </r>
  </si>
  <si>
    <r>
      <t>1.02: # of GBV survivors and those at risk of GBV supported with</t>
    </r>
    <r>
      <rPr>
        <b/>
        <sz val="14"/>
        <color theme="1"/>
        <rFont val="Calibri"/>
        <family val="2"/>
        <scheme val="minor"/>
      </rPr>
      <t xml:space="preserve"> case management, focused and non-focussed PSS, legal assistance and shelter</t>
    </r>
  </si>
  <si>
    <t>Boys (&lt;18)</t>
  </si>
  <si>
    <t>Girls (&lt;18)</t>
  </si>
  <si>
    <t>Men (=&lt;18)</t>
  </si>
  <si>
    <t>Women (=&lt;18)</t>
  </si>
  <si>
    <t>Admin 0 Target (reported at caza/district-level)</t>
  </si>
  <si>
    <t>DISAGGREGATION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</si>
</sst>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_(* #,##0_);_(* \(#,##0\);_(* &quot;-&quot;??_);_(@_)"/>
    <numFmt numFmtId="166" formatCode="0.0%"/>
    <numFmt numFmtId="167" formatCode="_(* #,##0.0_);_(* \(#,##0.0\);_(* &quot;-&quot;??_);_(@_)"/>
    <numFmt numFmtId="168" formatCode="_(&quot;$&quot;* #,##0_);_(&quot;$&quot;* \(#,##0\);_(&quot;$&quot;* &quot;-&quot;??_);_(@_)"/>
    <numFmt numFmtId="169" formatCode="_-* #,##0\ _€_-;\-* #,##0\ _€_-;_-* &quot;-&quot;??\ _€_-;_-@_-"/>
  </numFmts>
  <fonts count="53"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b/>
      <sz val="11"/>
      <color rgb="FF000000"/>
      <name val="Calibri"/>
      <family val="2"/>
      <scheme val="minor"/>
    </font>
    <font>
      <b/>
      <sz val="14"/>
      <color theme="1"/>
      <name val="Calibri"/>
      <family val="2"/>
      <scheme val="minor"/>
    </font>
    <font>
      <sz val="11"/>
      <color rgb="FF000000"/>
      <name val="Calibri"/>
      <family val="2"/>
      <scheme val="minor"/>
    </font>
    <font>
      <sz val="11"/>
      <color rgb="FFFF0000"/>
      <name val="Calibri"/>
      <family val="2"/>
      <scheme val="minor"/>
    </font>
    <font>
      <b/>
      <sz val="10.5"/>
      <color rgb="FFC00000"/>
      <name val="Calibri"/>
      <family val="2"/>
      <scheme val="minor"/>
    </font>
    <font>
      <b/>
      <sz val="10.5"/>
      <color rgb="FF000000"/>
      <name val="Calibri"/>
      <family val="2"/>
      <scheme val="minor"/>
    </font>
    <font>
      <sz val="10.5"/>
      <color rgb="FF000000"/>
      <name val="Calibri"/>
      <family val="2"/>
      <scheme val="minor"/>
    </font>
    <font>
      <sz val="10.5"/>
      <name val="Calibri"/>
      <family val="2"/>
      <scheme val="minor"/>
    </font>
    <font>
      <b/>
      <sz val="14"/>
      <color rgb="FFC00000"/>
      <name val="Calibri"/>
      <family val="2"/>
      <scheme val="minor"/>
    </font>
    <font>
      <sz val="10"/>
      <name val="Arial"/>
      <family val="2"/>
    </font>
    <font>
      <b/>
      <sz val="11"/>
      <color theme="0"/>
      <name val="Calibri"/>
      <family val="2"/>
    </font>
    <font>
      <sz val="11"/>
      <color theme="1"/>
      <name val="Calibri"/>
      <family val="2"/>
    </font>
    <font>
      <sz val="11"/>
      <name val="Calibri"/>
      <family val="2"/>
    </font>
    <font>
      <b/>
      <sz val="11"/>
      <name val="Calibri"/>
      <family val="2"/>
    </font>
    <font>
      <b/>
      <sz val="11"/>
      <color theme="1"/>
      <name val="Calibri"/>
      <family val="2"/>
    </font>
    <font>
      <sz val="11"/>
      <name val="Calibri Light"/>
      <family val="2"/>
      <scheme val="major"/>
    </font>
    <font>
      <b/>
      <sz val="10"/>
      <name val="Calibri"/>
      <family val="2"/>
    </font>
    <font>
      <sz val="10"/>
      <name val="Calibri"/>
      <family val="2"/>
    </font>
    <font>
      <sz val="11"/>
      <color rgb="FFC00000"/>
      <name val="Calibri"/>
      <family val="2"/>
      <scheme val="minor"/>
    </font>
    <font>
      <b/>
      <sz val="11"/>
      <color rgb="FFC00000"/>
      <name val="Calibri"/>
      <family val="2"/>
      <scheme val="minor"/>
    </font>
    <font>
      <b/>
      <sz val="14"/>
      <color rgb="FFC00000"/>
      <name val="Calibri"/>
      <family val="2"/>
    </font>
    <font>
      <b/>
      <sz val="11"/>
      <color rgb="FF000000"/>
      <name val="Calibri"/>
      <family val="2"/>
    </font>
    <font>
      <b/>
      <sz val="10"/>
      <color theme="1"/>
      <name val="Calibri"/>
      <family val="2"/>
    </font>
    <font>
      <sz val="10"/>
      <color theme="1"/>
      <name val="Calibri"/>
      <family val="2"/>
    </font>
    <font>
      <sz val="10"/>
      <color rgb="FFFF0000"/>
      <name val="Calibri"/>
      <family val="2"/>
    </font>
    <font>
      <sz val="8"/>
      <name val="Calibri"/>
      <family val="2"/>
    </font>
    <font>
      <b/>
      <sz val="10"/>
      <color rgb="FFFF0000"/>
      <name val="Calibri"/>
      <family val="2"/>
    </font>
    <font>
      <sz val="10"/>
      <color theme="5"/>
      <name val="Calibri"/>
      <family val="2"/>
    </font>
    <font>
      <sz val="10"/>
      <color rgb="FFC00000"/>
      <name val="Calibri"/>
      <family val="2"/>
    </font>
    <font>
      <b/>
      <sz val="10"/>
      <color rgb="FFC00000"/>
      <name val="Calibri"/>
      <family val="2"/>
    </font>
    <font>
      <sz val="10"/>
      <color rgb="FF000000"/>
      <name val="Calibri"/>
      <family val="2"/>
    </font>
    <font>
      <b/>
      <sz val="10"/>
      <color rgb="FF000000"/>
      <name val="Calibri"/>
      <family val="2"/>
    </font>
    <font>
      <i/>
      <sz val="10"/>
      <name val="Calibri"/>
      <family val="2"/>
    </font>
    <font>
      <b/>
      <i/>
      <sz val="10"/>
      <name val="Calibri"/>
      <family val="2"/>
    </font>
    <font>
      <sz val="8"/>
      <name val="Calibri"/>
      <family val="2"/>
      <scheme val="minor"/>
    </font>
    <font>
      <sz val="11"/>
      <name val="Calibri"/>
      <family val="2"/>
      <scheme val="minor"/>
    </font>
    <font>
      <b/>
      <sz val="10.5"/>
      <name val="Calibri"/>
      <family val="2"/>
      <scheme val="minor"/>
    </font>
    <font>
      <strike/>
      <sz val="10"/>
      <color rgb="FFFF0000"/>
      <name val="Calibri"/>
      <family val="2"/>
    </font>
    <font>
      <sz val="10"/>
      <color rgb="FFC00000"/>
      <name val="Calibri"/>
      <family val="2"/>
      <scheme val="minor"/>
    </font>
    <font>
      <b/>
      <sz val="10"/>
      <color indexed="81"/>
      <name val="Calibri"/>
      <family val="2"/>
    </font>
    <font>
      <sz val="10"/>
      <color indexed="81"/>
      <name val="Calibri"/>
      <family val="2"/>
    </font>
    <font>
      <b/>
      <sz val="14"/>
      <color rgb="FFFF0000"/>
      <name val="Calibri"/>
      <family val="2"/>
    </font>
    <font>
      <b/>
      <sz val="14"/>
      <color theme="1"/>
      <name val="Calibri"/>
      <family val="2"/>
    </font>
    <font>
      <sz val="14"/>
      <color theme="1"/>
      <name val="Calibri"/>
      <family val="2"/>
    </font>
    <font>
      <b/>
      <sz val="14"/>
      <color theme="0"/>
      <name val="Calibri"/>
      <family val="2"/>
    </font>
    <font>
      <sz val="14"/>
      <color theme="1"/>
      <name val="Calibri"/>
      <family val="2"/>
      <scheme val="minor"/>
    </font>
    <font>
      <sz val="14"/>
      <color rgb="FF000000"/>
      <name val="Calibri"/>
      <family val="2"/>
      <scheme val="minor"/>
    </font>
    <font>
      <sz val="14"/>
      <color theme="1"/>
      <name val="Consolas"/>
      <family val="3"/>
    </font>
    <font>
      <b/>
      <sz val="16"/>
      <color theme="1"/>
      <name val="Calibri"/>
      <family val="2"/>
      <scheme val="minor"/>
    </font>
  </fonts>
  <fills count="2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CCCCFF"/>
        <bgColor indexed="64"/>
      </patternFill>
    </fill>
    <fill>
      <patternFill patternType="solid">
        <fgColor theme="6" tint="0.79998168889431442"/>
        <bgColor indexed="64"/>
      </patternFill>
    </fill>
    <fill>
      <patternFill patternType="solid">
        <fgColor rgb="FFFFC000"/>
        <bgColor indexed="64"/>
      </patternFill>
    </fill>
    <fill>
      <patternFill patternType="solid">
        <fgColor theme="2"/>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bgColor rgb="FFFFFFFF"/>
      </patternFill>
    </fill>
    <fill>
      <patternFill patternType="solid">
        <fgColor theme="9" tint="0.39997558519241921"/>
        <bgColor indexed="64"/>
      </patternFill>
    </fill>
    <fill>
      <patternFill patternType="solid">
        <fgColor theme="9"/>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CCCCFF"/>
        <bgColor rgb="FFFFFFFF"/>
      </patternFill>
    </fill>
    <fill>
      <patternFill patternType="solid">
        <fgColor theme="7" tint="0.79998168889431442"/>
        <bgColor indexed="64"/>
      </patternFill>
    </fill>
    <fill>
      <patternFill patternType="solid">
        <fgColor rgb="FF00B0F0"/>
        <bgColor indexed="64"/>
      </patternFill>
    </fill>
    <fill>
      <patternFill patternType="solid">
        <fgColor theme="9" tint="0.79998168889431442"/>
        <bgColor indexed="64"/>
      </patternFill>
    </fill>
    <fill>
      <patternFill patternType="solid">
        <fgColor rgb="FFFFD966"/>
        <bgColor indexed="64"/>
      </patternFill>
    </fill>
    <fill>
      <patternFill patternType="solid">
        <fgColor rgb="FFFF0000"/>
        <bgColor indexed="64"/>
      </patternFill>
    </fill>
    <fill>
      <patternFill patternType="solid">
        <fgColor rgb="FFFFFF00"/>
        <bgColor indexed="64"/>
      </patternFill>
    </fill>
    <fill>
      <patternFill patternType="solid">
        <fgColor rgb="FFD0CECE"/>
        <bgColor rgb="FFD0CECE"/>
      </patternFill>
    </fill>
    <fill>
      <patternFill patternType="solid">
        <fgColor theme="5"/>
        <bgColor theme="5"/>
      </patternFill>
    </fill>
    <fill>
      <patternFill patternType="solid">
        <fgColor rgb="FFFEF2CB"/>
        <bgColor rgb="FFFEF2CB"/>
      </patternFill>
    </fill>
    <fill>
      <patternFill patternType="solid">
        <fgColor theme="2"/>
        <bgColor rgb="FFFFFF00"/>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rgb="FF000000"/>
      </right>
      <top/>
      <bottom style="thin">
        <color rgb="FF000000"/>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rgb="FF000000"/>
      </left>
      <right/>
      <top style="thin">
        <color rgb="FF000000"/>
      </top>
      <bottom/>
      <diagonal/>
    </border>
    <border>
      <left style="thin">
        <color indexed="64"/>
      </left>
      <right/>
      <top style="thin">
        <color indexed="64"/>
      </top>
      <bottom/>
      <diagonal/>
    </border>
    <border>
      <left/>
      <right/>
      <top style="thin">
        <color rgb="FF000000"/>
      </top>
      <bottom/>
      <diagonal/>
    </border>
    <border>
      <left style="thin">
        <color rgb="FF000000"/>
      </left>
      <right/>
      <top style="thin">
        <color indexed="64"/>
      </top>
      <bottom/>
      <diagonal/>
    </border>
    <border>
      <left/>
      <right style="thin">
        <color rgb="FF000000"/>
      </right>
      <top style="thin">
        <color indexed="64"/>
      </top>
      <bottom/>
      <diagonal/>
    </border>
    <border>
      <left/>
      <right style="thin">
        <color indexed="64"/>
      </right>
      <top/>
      <bottom/>
      <diagonal/>
    </border>
    <border>
      <left style="thin">
        <color rgb="FF000000"/>
      </left>
      <right style="thin">
        <color rgb="FF000000"/>
      </right>
      <top/>
      <bottom style="thin">
        <color indexed="64"/>
      </bottom>
      <diagonal/>
    </border>
    <border>
      <left style="thin">
        <color indexed="64"/>
      </left>
      <right style="thin">
        <color indexed="64"/>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rgb="FF000000"/>
      </right>
      <top/>
      <bottom/>
      <diagonal/>
    </border>
    <border>
      <left/>
      <right style="thin">
        <color rgb="FF000000"/>
      </right>
      <top/>
      <bottom style="thin">
        <color indexed="64"/>
      </bottom>
      <diagonal/>
    </border>
    <border>
      <left/>
      <right style="medium">
        <color theme="1" tint="0.34998626667073579"/>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A8D08D"/>
      </bottom>
      <diagonal/>
    </border>
    <border>
      <left/>
      <right/>
      <top style="medium">
        <color rgb="FF000000"/>
      </top>
      <bottom style="thin">
        <color rgb="FFA8D08D"/>
      </bottom>
      <diagonal/>
    </border>
    <border>
      <left/>
      <right style="medium">
        <color rgb="FF000000"/>
      </right>
      <top style="medium">
        <color rgb="FF000000"/>
      </top>
      <bottom style="thin">
        <color rgb="FFA8D08D"/>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bottom/>
      <diagonal/>
    </border>
    <border>
      <left/>
      <right style="medium">
        <color auto="1"/>
      </right>
      <top/>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bottom style="medium">
        <color rgb="FF000000"/>
      </bottom>
      <diagonal/>
    </border>
    <border>
      <left style="thin">
        <color auto="1"/>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indexed="64"/>
      </left>
      <right style="medium">
        <color indexed="64"/>
      </right>
      <top/>
      <bottom/>
      <diagonal/>
    </border>
    <border>
      <left style="medium">
        <color rgb="FF000000"/>
      </left>
      <right/>
      <top/>
      <bottom style="medium">
        <color indexed="64"/>
      </bottom>
      <diagonal/>
    </border>
    <border>
      <left/>
      <right style="medium">
        <color rgb="FF000000"/>
      </right>
      <top/>
      <bottom style="medium">
        <color rgb="FF000000"/>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top/>
      <bottom style="medium">
        <color indexed="64"/>
      </bottom>
      <diagonal/>
    </border>
    <border>
      <left/>
      <right style="medium">
        <color rgb="FF000000"/>
      </right>
      <top/>
      <bottom style="medium">
        <color indexed="64"/>
      </bottom>
      <diagonal/>
    </border>
    <border>
      <left style="medium">
        <color theme="1"/>
      </left>
      <right/>
      <top/>
      <bottom style="medium">
        <color theme="1"/>
      </bottom>
      <diagonal/>
    </border>
    <border>
      <left/>
      <right style="medium">
        <color theme="1"/>
      </right>
      <top/>
      <bottom style="medium">
        <color theme="1"/>
      </bottom>
      <diagonal/>
    </border>
    <border>
      <left/>
      <right/>
      <top style="medium">
        <color theme="1"/>
      </top>
      <bottom style="medium">
        <color theme="1"/>
      </bottom>
      <diagonal/>
    </border>
  </borders>
  <cellStyleXfs count="15">
    <xf numFmtId="0" fontId="0" fillId="0" borderId="0"/>
    <xf numFmtId="0" fontId="3" fillId="0" borderId="0"/>
    <xf numFmtId="0" fontId="1"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1" fillId="0" borderId="0" applyFont="0" applyFill="0" applyBorder="0" applyAlignment="0" applyProtection="0"/>
    <xf numFmtId="0" fontId="13"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0" fontId="3" fillId="0" borderId="0"/>
    <xf numFmtId="44" fontId="1" fillId="0" borderId="0" applyFont="0" applyFill="0" applyBorder="0" applyAlignment="0" applyProtection="0"/>
    <xf numFmtId="43" fontId="1" fillId="0" borderId="0" applyFont="0" applyFill="0" applyBorder="0" applyAlignment="0" applyProtection="0"/>
  </cellStyleXfs>
  <cellXfs count="578">
    <xf numFmtId="0" fontId="0" fillId="0" borderId="0" xfId="0"/>
    <xf numFmtId="4" fontId="0" fillId="0" borderId="0" xfId="0" applyNumberFormat="1"/>
    <xf numFmtId="0" fontId="2" fillId="0" borderId="0" xfId="0" applyFont="1"/>
    <xf numFmtId="3" fontId="0" fillId="0" borderId="0" xfId="0" applyNumberFormat="1" applyAlignment="1">
      <alignment horizontal="center" vertical="center"/>
    </xf>
    <xf numFmtId="0" fontId="5" fillId="4" borderId="0" xfId="0" applyFont="1" applyFill="1"/>
    <xf numFmtId="9" fontId="2" fillId="0" borderId="0" xfId="0" applyNumberFormat="1" applyFont="1"/>
    <xf numFmtId="4" fontId="4" fillId="0" borderId="0" xfId="0" applyNumberFormat="1" applyFont="1"/>
    <xf numFmtId="3" fontId="2" fillId="0" borderId="0" xfId="0" applyNumberFormat="1" applyFont="1"/>
    <xf numFmtId="0" fontId="3" fillId="0" borderId="0" xfId="5"/>
    <xf numFmtId="3" fontId="2" fillId="6" borderId="0" xfId="0" applyNumberFormat="1" applyFont="1" applyFill="1" applyAlignment="1">
      <alignment horizontal="center" vertical="center"/>
    </xf>
    <xf numFmtId="0" fontId="9" fillId="0" borderId="1" xfId="5" applyFont="1" applyBorder="1" applyAlignment="1">
      <alignment vertical="center" wrapText="1"/>
    </xf>
    <xf numFmtId="0" fontId="9" fillId="7" borderId="1" xfId="5" applyFont="1" applyFill="1" applyBorder="1" applyAlignment="1">
      <alignment vertical="center" wrapText="1"/>
    </xf>
    <xf numFmtId="0" fontId="10" fillId="0" borderId="1" xfId="5" applyFont="1" applyBorder="1" applyAlignment="1">
      <alignment vertical="center" wrapText="1"/>
    </xf>
    <xf numFmtId="3" fontId="10" fillId="0" borderId="1" xfId="5" applyNumberFormat="1" applyFont="1" applyBorder="1"/>
    <xf numFmtId="9" fontId="10" fillId="0" borderId="1" xfId="5" applyNumberFormat="1" applyFont="1" applyBorder="1"/>
    <xf numFmtId="0" fontId="15" fillId="0" borderId="0" xfId="8" applyFont="1" applyAlignment="1">
      <alignment horizontal="center" vertical="center" wrapText="1"/>
    </xf>
    <xf numFmtId="165" fontId="14" fillId="8" borderId="1" xfId="9" applyNumberFormat="1" applyFont="1" applyFill="1" applyBorder="1" applyAlignment="1" applyProtection="1">
      <alignment horizontal="center" vertical="center" wrapText="1"/>
    </xf>
    <xf numFmtId="0" fontId="14" fillId="8" borderId="1" xfId="7" applyFont="1" applyFill="1" applyBorder="1" applyAlignment="1">
      <alignment horizontal="center" vertical="center" wrapText="1"/>
    </xf>
    <xf numFmtId="17" fontId="14" fillId="8" borderId="1" xfId="7" applyNumberFormat="1" applyFont="1" applyFill="1" applyBorder="1" applyAlignment="1">
      <alignment horizontal="center" vertical="center" wrapText="1"/>
    </xf>
    <xf numFmtId="166" fontId="14" fillId="8" borderId="1" xfId="10" applyNumberFormat="1" applyFont="1" applyFill="1" applyBorder="1" applyAlignment="1" applyProtection="1">
      <alignment horizontal="center" vertical="center" wrapText="1"/>
    </xf>
    <xf numFmtId="0" fontId="16" fillId="0" borderId="2" xfId="7" applyFont="1" applyBorder="1" applyAlignment="1">
      <alignment horizontal="left" vertical="center" wrapText="1"/>
    </xf>
    <xf numFmtId="3" fontId="17" fillId="2" borderId="1" xfId="8" applyNumberFormat="1" applyFont="1" applyFill="1" applyBorder="1" applyAlignment="1">
      <alignment horizontal="center" vertical="center"/>
    </xf>
    <xf numFmtId="3" fontId="3" fillId="0" borderId="1" xfId="5" applyNumberFormat="1" applyBorder="1" applyAlignment="1">
      <alignment horizontal="center"/>
    </xf>
    <xf numFmtId="165" fontId="3" fillId="0" borderId="1" xfId="5" applyNumberFormat="1" applyBorder="1"/>
    <xf numFmtId="0" fontId="15" fillId="0" borderId="0" xfId="8" applyFont="1"/>
    <xf numFmtId="0" fontId="18" fillId="9" borderId="2" xfId="8" applyFont="1" applyFill="1" applyBorder="1" applyAlignment="1">
      <alignment vertical="center"/>
    </xf>
    <xf numFmtId="3" fontId="17" fillId="10" borderId="1" xfId="8" applyNumberFormat="1" applyFont="1" applyFill="1" applyBorder="1" applyAlignment="1">
      <alignment horizontal="right" vertical="center"/>
    </xf>
    <xf numFmtId="165" fontId="15" fillId="10" borderId="1" xfId="8" applyNumberFormat="1" applyFont="1" applyFill="1" applyBorder="1" applyAlignment="1" applyProtection="1">
      <alignment vertical="center"/>
      <protection locked="0"/>
    </xf>
    <xf numFmtId="9" fontId="15" fillId="10" borderId="1" xfId="10" applyFont="1" applyFill="1" applyBorder="1" applyAlignment="1" applyProtection="1">
      <alignment vertical="center"/>
      <protection locked="0"/>
    </xf>
    <xf numFmtId="9" fontId="15" fillId="10" borderId="1" xfId="4" applyFont="1" applyFill="1" applyBorder="1" applyAlignment="1" applyProtection="1">
      <alignment vertical="center"/>
      <protection locked="0"/>
    </xf>
    <xf numFmtId="9" fontId="16" fillId="11" borderId="1" xfId="10" applyFont="1" applyFill="1" applyBorder="1" applyAlignment="1" applyProtection="1">
      <alignment horizontal="center" vertical="center" wrapText="1"/>
    </xf>
    <xf numFmtId="0" fontId="14" fillId="8" borderId="1" xfId="8" applyFont="1" applyFill="1" applyBorder="1" applyAlignment="1">
      <alignment horizontal="center" vertical="center" wrapText="1"/>
    </xf>
    <xf numFmtId="165" fontId="19" fillId="0" borderId="1" xfId="11" applyNumberFormat="1" applyFont="1" applyFill="1" applyBorder="1" applyAlignment="1">
      <alignment horizontal="right" vertical="center"/>
    </xf>
    <xf numFmtId="9" fontId="3" fillId="0" borderId="0" xfId="6" applyFont="1"/>
    <xf numFmtId="43" fontId="3" fillId="0" borderId="0" xfId="5" applyNumberFormat="1"/>
    <xf numFmtId="0" fontId="21" fillId="0" borderId="0" xfId="12" applyFont="1" applyAlignment="1">
      <alignment horizontal="left" vertical="top" wrapText="1"/>
    </xf>
    <xf numFmtId="3" fontId="3" fillId="0" borderId="0" xfId="5" applyNumberFormat="1"/>
    <xf numFmtId="10" fontId="3" fillId="0" borderId="0" xfId="5" applyNumberFormat="1"/>
    <xf numFmtId="0" fontId="0" fillId="2" borderId="1" xfId="0" applyFill="1" applyBorder="1" applyAlignment="1">
      <alignment horizontal="left" vertical="top" wrapText="1"/>
    </xf>
    <xf numFmtId="3" fontId="2" fillId="5" borderId="1" xfId="0" applyNumberFormat="1" applyFont="1" applyFill="1" applyBorder="1" applyAlignment="1">
      <alignment horizontal="center" vertical="top" wrapText="1"/>
    </xf>
    <xf numFmtId="0" fontId="0" fillId="5" borderId="1" xfId="0" applyFill="1" applyBorder="1" applyAlignment="1">
      <alignment vertical="top" wrapText="1"/>
    </xf>
    <xf numFmtId="0" fontId="2" fillId="5" borderId="1" xfId="0" applyFont="1" applyFill="1" applyBorder="1" applyAlignment="1">
      <alignment vertical="top" wrapText="1"/>
    </xf>
    <xf numFmtId="4" fontId="2" fillId="5" borderId="1" xfId="0" applyNumberFormat="1" applyFont="1" applyFill="1" applyBorder="1" applyAlignment="1">
      <alignment vertical="top" wrapText="1"/>
    </xf>
    <xf numFmtId="0" fontId="2" fillId="7" borderId="0" xfId="0" applyFont="1" applyFill="1" applyAlignment="1">
      <alignment horizontal="center" vertical="top" wrapText="1"/>
    </xf>
    <xf numFmtId="0" fontId="2" fillId="0" borderId="1" xfId="0" applyFont="1" applyBorder="1" applyAlignment="1">
      <alignment horizontal="left" vertical="top"/>
    </xf>
    <xf numFmtId="4" fontId="2" fillId="0" borderId="1" xfId="0" applyNumberFormat="1" applyFont="1" applyBorder="1" applyAlignment="1">
      <alignment horizontal="left" vertical="top"/>
    </xf>
    <xf numFmtId="3" fontId="2" fillId="0" borderId="1" xfId="0" applyNumberFormat="1" applyFont="1" applyBorder="1" applyAlignment="1">
      <alignment horizontal="left" vertical="top" wrapText="1"/>
    </xf>
    <xf numFmtId="0" fontId="0" fillId="0" borderId="1" xfId="0" applyBorder="1" applyAlignment="1">
      <alignment horizontal="left" vertical="top"/>
    </xf>
    <xf numFmtId="3" fontId="0" fillId="0" borderId="1" xfId="0" applyNumberFormat="1" applyBorder="1" applyAlignment="1">
      <alignment horizontal="left" vertical="top"/>
    </xf>
    <xf numFmtId="3" fontId="2" fillId="3" borderId="1" xfId="0" applyNumberFormat="1" applyFont="1" applyFill="1" applyBorder="1" applyAlignment="1">
      <alignment horizontal="left" vertical="top" wrapText="1"/>
    </xf>
    <xf numFmtId="4" fontId="0" fillId="0" borderId="1" xfId="0" applyNumberFormat="1" applyBorder="1" applyAlignment="1">
      <alignment horizontal="left" vertical="top"/>
    </xf>
    <xf numFmtId="3" fontId="2" fillId="0" borderId="1" xfId="0" applyNumberFormat="1" applyFont="1" applyBorder="1" applyAlignment="1">
      <alignment horizontal="left" vertical="top"/>
    </xf>
    <xf numFmtId="3" fontId="0" fillId="2" borderId="1" xfId="0" applyNumberFormat="1" applyFill="1" applyBorder="1" applyAlignment="1">
      <alignment horizontal="left" vertical="top"/>
    </xf>
    <xf numFmtId="0" fontId="0" fillId="2" borderId="1" xfId="0" applyFill="1" applyBorder="1" applyAlignment="1">
      <alignment horizontal="left" vertical="top"/>
    </xf>
    <xf numFmtId="4" fontId="2" fillId="2" borderId="1" xfId="0" applyNumberFormat="1" applyFont="1" applyFill="1" applyBorder="1" applyAlignment="1">
      <alignment horizontal="left" vertical="top"/>
    </xf>
    <xf numFmtId="3" fontId="2" fillId="3" borderId="1" xfId="0" applyNumberFormat="1" applyFont="1" applyFill="1" applyBorder="1" applyAlignment="1">
      <alignment horizontal="left" vertical="top"/>
    </xf>
    <xf numFmtId="3" fontId="2" fillId="2" borderId="1" xfId="0" applyNumberFormat="1" applyFont="1" applyFill="1" applyBorder="1" applyAlignment="1">
      <alignment horizontal="left" vertical="top"/>
    </xf>
    <xf numFmtId="4" fontId="0" fillId="2" borderId="1" xfId="0" applyNumberFormat="1" applyFill="1" applyBorder="1" applyAlignment="1">
      <alignment horizontal="left" vertical="top"/>
    </xf>
    <xf numFmtId="0" fontId="2" fillId="3" borderId="1" xfId="0" applyFont="1" applyFill="1" applyBorder="1" applyAlignment="1">
      <alignment horizontal="left" vertical="top"/>
    </xf>
    <xf numFmtId="0" fontId="0" fillId="3" borderId="1" xfId="0" applyFill="1" applyBorder="1" applyAlignment="1">
      <alignment horizontal="left" vertical="top"/>
    </xf>
    <xf numFmtId="4" fontId="0" fillId="3" borderId="1" xfId="0" applyNumberFormat="1" applyFill="1" applyBorder="1" applyAlignment="1">
      <alignment horizontal="left" vertical="top"/>
    </xf>
    <xf numFmtId="4" fontId="6" fillId="0" borderId="1" xfId="0" applyNumberFormat="1" applyFont="1" applyBorder="1" applyAlignment="1">
      <alignment horizontal="left" vertical="top"/>
    </xf>
    <xf numFmtId="0" fontId="7" fillId="0" borderId="1" xfId="0" applyFont="1" applyBorder="1" applyAlignment="1">
      <alignment horizontal="left" vertical="top"/>
    </xf>
    <xf numFmtId="0" fontId="0" fillId="0" borderId="1" xfId="0" applyBorder="1" applyAlignment="1">
      <alignment horizontal="left" vertical="top" wrapText="1"/>
    </xf>
    <xf numFmtId="4" fontId="2" fillId="3" borderId="1" xfId="0" applyNumberFormat="1" applyFont="1" applyFill="1" applyBorder="1" applyAlignment="1">
      <alignment horizontal="left" vertical="top"/>
    </xf>
    <xf numFmtId="4" fontId="0" fillId="0" borderId="3" xfId="0" applyNumberFormat="1" applyBorder="1" applyAlignment="1">
      <alignment horizontal="left" vertical="top"/>
    </xf>
    <xf numFmtId="0" fontId="22" fillId="0" borderId="1" xfId="0" applyFont="1" applyBorder="1" applyAlignment="1">
      <alignment horizontal="left" vertical="top"/>
    </xf>
    <xf numFmtId="0" fontId="3" fillId="0" borderId="0" xfId="1"/>
    <xf numFmtId="0" fontId="21" fillId="0" borderId="0" xfId="1" applyFont="1"/>
    <xf numFmtId="0" fontId="20" fillId="0" borderId="0" xfId="1" applyFont="1" applyAlignment="1">
      <alignment horizontal="left" vertical="center" wrapText="1"/>
    </xf>
    <xf numFmtId="0" fontId="20" fillId="11" borderId="11" xfId="1" applyFont="1" applyFill="1" applyBorder="1" applyAlignment="1">
      <alignment horizontal="left" vertical="center"/>
    </xf>
    <xf numFmtId="0" fontId="20" fillId="11" borderId="11" xfId="1" applyFont="1" applyFill="1" applyBorder="1" applyAlignment="1">
      <alignment horizontal="left" vertical="center" wrapText="1"/>
    </xf>
    <xf numFmtId="0" fontId="20" fillId="11" borderId="1" xfId="1" applyFont="1" applyFill="1" applyBorder="1" applyAlignment="1">
      <alignment horizontal="left" vertical="center" wrapText="1"/>
    </xf>
    <xf numFmtId="0" fontId="21" fillId="0" borderId="1" xfId="1" applyFont="1" applyBorder="1" applyAlignment="1">
      <alignment horizontal="left" vertical="top" wrapText="1"/>
    </xf>
    <xf numFmtId="9" fontId="21" fillId="0" borderId="1" xfId="1" applyNumberFormat="1" applyFont="1" applyBorder="1" applyAlignment="1">
      <alignment horizontal="right" vertical="top" wrapText="1"/>
    </xf>
    <xf numFmtId="166" fontId="21" fillId="0" borderId="1" xfId="1" applyNumberFormat="1" applyFont="1" applyBorder="1" applyAlignment="1">
      <alignment horizontal="right" vertical="top" wrapText="1"/>
    </xf>
    <xf numFmtId="0" fontId="21" fillId="0" borderId="1" xfId="1" applyFont="1" applyBorder="1" applyAlignment="1">
      <alignment horizontal="right" vertical="top" wrapText="1"/>
    </xf>
    <xf numFmtId="9" fontId="21" fillId="13" borderId="1" xfId="1" applyNumberFormat="1" applyFont="1" applyFill="1" applyBorder="1" applyAlignment="1">
      <alignment horizontal="right" vertical="top" wrapText="1"/>
    </xf>
    <xf numFmtId="10" fontId="21" fillId="0" borderId="1" xfId="1" applyNumberFormat="1" applyFont="1" applyBorder="1" applyAlignment="1">
      <alignment horizontal="right" vertical="top" wrapText="1"/>
    </xf>
    <xf numFmtId="0" fontId="21" fillId="13" borderId="1" xfId="1" applyFont="1" applyFill="1" applyBorder="1" applyAlignment="1">
      <alignment horizontal="right" vertical="top" wrapText="1"/>
    </xf>
    <xf numFmtId="165" fontId="21" fillId="0" borderId="1" xfId="1" applyNumberFormat="1" applyFont="1" applyBorder="1" applyAlignment="1">
      <alignment horizontal="right" vertical="top" wrapText="1"/>
    </xf>
    <xf numFmtId="0" fontId="21" fillId="0" borderId="10" xfId="1" applyFont="1" applyBorder="1" applyAlignment="1">
      <alignment horizontal="left" vertical="top" wrapText="1"/>
    </xf>
    <xf numFmtId="9" fontId="21" fillId="0" borderId="15" xfId="1" applyNumberFormat="1" applyFont="1" applyBorder="1" applyAlignment="1">
      <alignment horizontal="right" vertical="top" wrapText="1"/>
    </xf>
    <xf numFmtId="9" fontId="21" fillId="0" borderId="19" xfId="1" applyNumberFormat="1" applyFont="1" applyBorder="1" applyAlignment="1">
      <alignment horizontal="right" vertical="top" wrapText="1"/>
    </xf>
    <xf numFmtId="9" fontId="21" fillId="0" borderId="2" xfId="4" applyFont="1" applyFill="1" applyBorder="1" applyAlignment="1">
      <alignment horizontal="right" vertical="top" wrapText="1"/>
    </xf>
    <xf numFmtId="9" fontId="21" fillId="0" borderId="1" xfId="4" applyFont="1" applyFill="1" applyBorder="1" applyAlignment="1">
      <alignment horizontal="right" vertical="top" wrapText="1"/>
    </xf>
    <xf numFmtId="167" fontId="21" fillId="0" borderId="1" xfId="3" applyNumberFormat="1" applyFont="1" applyFill="1" applyBorder="1" applyAlignment="1">
      <alignment horizontal="right" vertical="top" wrapText="1"/>
    </xf>
    <xf numFmtId="0" fontId="21" fillId="0" borderId="0" xfId="1" applyFont="1" applyAlignment="1">
      <alignment horizontal="left" vertical="top" wrapText="1"/>
    </xf>
    <xf numFmtId="0" fontId="21" fillId="12" borderId="0" xfId="1" applyFont="1" applyFill="1" applyAlignment="1">
      <alignment horizontal="left" vertical="top" wrapText="1"/>
    </xf>
    <xf numFmtId="0" fontId="21" fillId="2" borderId="0" xfId="1" applyFont="1" applyFill="1" applyAlignment="1">
      <alignment horizontal="left" vertical="top" wrapText="1"/>
    </xf>
    <xf numFmtId="9" fontId="21" fillId="0" borderId="0" xfId="1" applyNumberFormat="1" applyFont="1" applyAlignment="1">
      <alignment horizontal="right" vertical="top" wrapText="1"/>
    </xf>
    <xf numFmtId="0" fontId="20" fillId="11" borderId="11" xfId="1" applyFont="1" applyFill="1" applyBorder="1" applyAlignment="1">
      <alignment vertical="center"/>
    </xf>
    <xf numFmtId="0" fontId="20" fillId="11" borderId="11" xfId="1" applyFont="1" applyFill="1" applyBorder="1" applyAlignment="1">
      <alignment horizontal="center" vertical="center" wrapText="1"/>
    </xf>
    <xf numFmtId="0" fontId="20" fillId="11" borderId="22" xfId="1" applyFont="1" applyFill="1" applyBorder="1" applyAlignment="1">
      <alignment horizontal="left" vertical="center"/>
    </xf>
    <xf numFmtId="0" fontId="20" fillId="11" borderId="23" xfId="1" applyFont="1" applyFill="1" applyBorder="1" applyAlignment="1">
      <alignment horizontal="left" vertical="center" wrapText="1"/>
    </xf>
    <xf numFmtId="0" fontId="20" fillId="11" borderId="5" xfId="1" applyFont="1" applyFill="1" applyBorder="1" applyAlignment="1">
      <alignment horizontal="left" vertical="center" wrapText="1"/>
    </xf>
    <xf numFmtId="0" fontId="20" fillId="12" borderId="1" xfId="1" applyFont="1" applyFill="1" applyBorder="1" applyAlignment="1">
      <alignment horizontal="left" vertical="top" wrapText="1"/>
    </xf>
    <xf numFmtId="165" fontId="20" fillId="0" borderId="1" xfId="3" applyNumberFormat="1" applyFont="1" applyFill="1" applyBorder="1" applyAlignment="1">
      <alignment horizontal="right" vertical="center" wrapText="1"/>
    </xf>
    <xf numFmtId="0" fontId="16" fillId="0" borderId="0" xfId="1" applyFont="1"/>
    <xf numFmtId="0" fontId="21" fillId="12" borderId="1" xfId="1" applyFont="1" applyFill="1" applyBorder="1" applyAlignment="1">
      <alignment horizontal="left" vertical="center" wrapText="1"/>
    </xf>
    <xf numFmtId="165" fontId="21" fillId="0" borderId="1" xfId="3" applyNumberFormat="1" applyFont="1" applyFill="1" applyBorder="1" applyAlignment="1">
      <alignment horizontal="right" vertical="center" wrapText="1"/>
    </xf>
    <xf numFmtId="165" fontId="21" fillId="0" borderId="1" xfId="3" applyNumberFormat="1" applyFont="1" applyFill="1" applyBorder="1" applyAlignment="1">
      <alignment horizontal="right" vertical="top" wrapText="1"/>
    </xf>
    <xf numFmtId="0" fontId="21" fillId="12" borderId="1" xfId="1" applyFont="1" applyFill="1" applyBorder="1" applyAlignment="1">
      <alignment horizontal="left" vertical="top" wrapText="1"/>
    </xf>
    <xf numFmtId="3" fontId="16" fillId="0" borderId="1" xfId="1" applyNumberFormat="1" applyFont="1" applyBorder="1"/>
    <xf numFmtId="0" fontId="16" fillId="0" borderId="1" xfId="1" applyFont="1" applyBorder="1"/>
    <xf numFmtId="0" fontId="20" fillId="2" borderId="0" xfId="1" applyFont="1" applyFill="1" applyAlignment="1">
      <alignment horizontal="left"/>
    </xf>
    <xf numFmtId="0" fontId="21" fillId="2" borderId="0" xfId="1" applyFont="1" applyFill="1" applyAlignment="1">
      <alignment horizontal="right" vertical="top" wrapText="1"/>
    </xf>
    <xf numFmtId="9" fontId="21" fillId="2" borderId="0" xfId="1" applyNumberFormat="1" applyFont="1" applyFill="1" applyAlignment="1">
      <alignment horizontal="right" vertical="top" wrapText="1"/>
    </xf>
    <xf numFmtId="3" fontId="21" fillId="2" borderId="0" xfId="1" applyNumberFormat="1" applyFont="1" applyFill="1" applyAlignment="1">
      <alignment horizontal="right" vertical="top" wrapText="1"/>
    </xf>
    <xf numFmtId="165" fontId="20" fillId="0" borderId="1" xfId="3" applyNumberFormat="1" applyFont="1" applyFill="1" applyBorder="1" applyAlignment="1">
      <alignment horizontal="right" vertical="top" wrapText="1"/>
    </xf>
    <xf numFmtId="165" fontId="28" fillId="0" borderId="1" xfId="3" applyNumberFormat="1" applyFont="1" applyFill="1" applyBorder="1" applyAlignment="1">
      <alignment horizontal="right" vertical="top" wrapText="1"/>
    </xf>
    <xf numFmtId="0" fontId="29" fillId="0" borderId="0" xfId="1" applyFont="1"/>
    <xf numFmtId="0" fontId="21" fillId="2" borderId="0" xfId="1" applyFont="1" applyFill="1" applyAlignment="1">
      <alignment horizontal="right" vertical="top"/>
    </xf>
    <xf numFmtId="9" fontId="21" fillId="2" borderId="0" xfId="1" applyNumberFormat="1" applyFont="1" applyFill="1" applyAlignment="1">
      <alignment horizontal="right" vertical="top"/>
    </xf>
    <xf numFmtId="3" fontId="21" fillId="2" borderId="0" xfId="1" applyNumberFormat="1" applyFont="1" applyFill="1" applyAlignment="1">
      <alignment horizontal="right" vertical="top"/>
    </xf>
    <xf numFmtId="165" fontId="21" fillId="0" borderId="0" xfId="3" applyNumberFormat="1" applyFont="1" applyFill="1" applyBorder="1" applyAlignment="1">
      <alignment horizontal="right" vertical="top"/>
    </xf>
    <xf numFmtId="165" fontId="21" fillId="0" borderId="0" xfId="3" applyNumberFormat="1" applyFont="1" applyFill="1" applyBorder="1" applyAlignment="1">
      <alignment horizontal="right" vertical="top" wrapText="1"/>
    </xf>
    <xf numFmtId="0" fontId="21" fillId="2" borderId="0" xfId="1" applyFont="1" applyFill="1"/>
    <xf numFmtId="0" fontId="28" fillId="2" borderId="0" xfId="1" applyFont="1" applyFill="1"/>
    <xf numFmtId="0" fontId="20" fillId="11" borderId="1" xfId="1" applyFont="1" applyFill="1" applyBorder="1" applyAlignment="1">
      <alignment vertical="center"/>
    </xf>
    <xf numFmtId="0" fontId="20" fillId="11" borderId="1" xfId="1" applyFont="1" applyFill="1" applyBorder="1" applyAlignment="1">
      <alignment horizontal="center" vertical="center" wrapText="1"/>
    </xf>
    <xf numFmtId="0" fontId="20" fillId="11" borderId="1" xfId="1" applyFont="1" applyFill="1" applyBorder="1" applyAlignment="1">
      <alignment horizontal="left" vertical="center"/>
    </xf>
    <xf numFmtId="0" fontId="21" fillId="0" borderId="0" xfId="1" applyFont="1" applyAlignment="1">
      <alignment vertical="center" wrapText="1"/>
    </xf>
    <xf numFmtId="0" fontId="21" fillId="12" borderId="10" xfId="1" applyFont="1" applyFill="1" applyBorder="1" applyAlignment="1">
      <alignment horizontal="left" vertical="top" wrapText="1"/>
    </xf>
    <xf numFmtId="0" fontId="21" fillId="12" borderId="8" xfId="1" applyFont="1" applyFill="1" applyBorder="1" applyAlignment="1">
      <alignment horizontal="left" vertical="top" wrapText="1"/>
    </xf>
    <xf numFmtId="165" fontId="21" fillId="2" borderId="1" xfId="3" applyNumberFormat="1" applyFont="1" applyFill="1" applyBorder="1" applyAlignment="1">
      <alignment horizontal="right" vertical="top" wrapText="1"/>
    </xf>
    <xf numFmtId="0" fontId="21" fillId="0" borderId="5" xfId="1" applyFont="1" applyBorder="1" applyAlignment="1">
      <alignment horizontal="left" vertical="top" wrapText="1"/>
    </xf>
    <xf numFmtId="165" fontId="21" fillId="0" borderId="5" xfId="3" applyNumberFormat="1" applyFont="1" applyFill="1" applyBorder="1" applyAlignment="1">
      <alignment horizontal="right" vertical="top" wrapText="1"/>
    </xf>
    <xf numFmtId="0" fontId="20" fillId="0" borderId="0" xfId="1" applyFont="1" applyAlignment="1">
      <alignment horizontal="left" wrapText="1"/>
    </xf>
    <xf numFmtId="0" fontId="21" fillId="0" borderId="0" xfId="1" applyFont="1" applyAlignment="1">
      <alignment wrapText="1"/>
    </xf>
    <xf numFmtId="0" fontId="21" fillId="0" borderId="0" xfId="1" applyFont="1" applyAlignment="1">
      <alignment horizontal="left" wrapText="1"/>
    </xf>
    <xf numFmtId="0" fontId="21" fillId="0" borderId="0" xfId="1" applyFont="1" applyAlignment="1">
      <alignment horizontal="left"/>
    </xf>
    <xf numFmtId="0" fontId="21" fillId="0" borderId="0" xfId="1" applyFont="1" applyAlignment="1">
      <alignment horizontal="right" vertical="top"/>
    </xf>
    <xf numFmtId="3" fontId="21" fillId="0" borderId="0" xfId="1" applyNumberFormat="1" applyFont="1" applyAlignment="1">
      <alignment horizontal="right" vertical="top"/>
    </xf>
    <xf numFmtId="0" fontId="21" fillId="0" borderId="0" xfId="1" applyFont="1" applyAlignment="1">
      <alignment vertical="top"/>
    </xf>
    <xf numFmtId="0" fontId="20" fillId="0" borderId="0" xfId="1" applyFont="1" applyAlignment="1">
      <alignment horizontal="center" vertical="center" wrapText="1"/>
    </xf>
    <xf numFmtId="0" fontId="31" fillId="0" borderId="0" xfId="1" applyFont="1"/>
    <xf numFmtId="0" fontId="21" fillId="0" borderId="1" xfId="1" applyFont="1" applyBorder="1" applyAlignment="1">
      <alignment horizontal="center" vertical="top" wrapText="1"/>
    </xf>
    <xf numFmtId="0" fontId="20" fillId="11" borderId="23" xfId="1" applyFont="1" applyFill="1" applyBorder="1" applyAlignment="1">
      <alignment horizontal="left" vertical="center"/>
    </xf>
    <xf numFmtId="0" fontId="20" fillId="0" borderId="1" xfId="1" applyFont="1" applyBorder="1" applyAlignment="1">
      <alignment horizontal="left" vertical="top" wrapText="1"/>
    </xf>
    <xf numFmtId="165" fontId="21" fillId="0" borderId="1" xfId="3" applyNumberFormat="1" applyFont="1" applyFill="1" applyBorder="1" applyAlignment="1">
      <alignment vertical="top" wrapText="1"/>
    </xf>
    <xf numFmtId="165" fontId="21" fillId="0" borderId="1" xfId="3" applyNumberFormat="1" applyFont="1" applyFill="1" applyBorder="1" applyAlignment="1">
      <alignment horizontal="center" vertical="top" wrapText="1"/>
    </xf>
    <xf numFmtId="165" fontId="33" fillId="0" borderId="1" xfId="3" applyNumberFormat="1" applyFont="1" applyFill="1" applyBorder="1" applyAlignment="1">
      <alignment horizontal="right" vertical="top" wrapText="1"/>
    </xf>
    <xf numFmtId="165" fontId="32" fillId="0" borderId="1" xfId="3" applyNumberFormat="1" applyFont="1" applyFill="1" applyBorder="1" applyAlignment="1">
      <alignment horizontal="right" vertical="top" wrapText="1"/>
    </xf>
    <xf numFmtId="0" fontId="21" fillId="0" borderId="1" xfId="1" applyFont="1" applyBorder="1"/>
    <xf numFmtId="3" fontId="21" fillId="0" borderId="1" xfId="1" applyNumberFormat="1" applyFont="1" applyBorder="1" applyAlignment="1">
      <alignment horizontal="right" vertical="top" wrapText="1"/>
    </xf>
    <xf numFmtId="0" fontId="21" fillId="0" borderId="1" xfId="1" applyFont="1" applyBorder="1" applyAlignment="1">
      <alignment horizontal="left"/>
    </xf>
    <xf numFmtId="0" fontId="34" fillId="0" borderId="1" xfId="1" applyFont="1" applyBorder="1"/>
    <xf numFmtId="0" fontId="20" fillId="0" borderId="0" xfId="1" applyFont="1" applyAlignment="1">
      <alignment horizontal="left" vertical="top" wrapText="1"/>
    </xf>
    <xf numFmtId="9" fontId="21" fillId="0" borderId="0" xfId="1" applyNumberFormat="1" applyFont="1" applyAlignment="1">
      <alignment horizontal="left" vertical="top" wrapText="1"/>
    </xf>
    <xf numFmtId="9" fontId="20" fillId="0" borderId="1" xfId="1" applyNumberFormat="1" applyFont="1" applyBorder="1" applyAlignment="1">
      <alignment horizontal="left" vertical="top" wrapText="1"/>
    </xf>
    <xf numFmtId="9" fontId="21" fillId="0" borderId="1" xfId="1" applyNumberFormat="1" applyFont="1" applyBorder="1" applyAlignment="1">
      <alignment horizontal="left" vertical="top" wrapText="1"/>
    </xf>
    <xf numFmtId="0" fontId="20" fillId="0" borderId="1" xfId="1" applyFont="1" applyBorder="1" applyAlignment="1">
      <alignment horizontal="left" vertical="center" wrapText="1"/>
    </xf>
    <xf numFmtId="0" fontId="20" fillId="0" borderId="27" xfId="1" applyFont="1" applyBorder="1" applyAlignment="1">
      <alignment vertical="top"/>
    </xf>
    <xf numFmtId="0" fontId="21" fillId="0" borderId="0" xfId="1" applyFont="1" applyAlignment="1">
      <alignment vertical="center"/>
    </xf>
    <xf numFmtId="0" fontId="21" fillId="0" borderId="27" xfId="1" applyFont="1" applyBorder="1" applyAlignment="1">
      <alignment wrapText="1"/>
    </xf>
    <xf numFmtId="0" fontId="34" fillId="0" borderId="0" xfId="1" applyFont="1"/>
    <xf numFmtId="9" fontId="20" fillId="0" borderId="1" xfId="1" applyNumberFormat="1" applyFont="1" applyBorder="1" applyAlignment="1">
      <alignment horizontal="right" vertical="center" wrapText="1"/>
    </xf>
    <xf numFmtId="9" fontId="20" fillId="0" borderId="1" xfId="1" applyNumberFormat="1" applyFont="1" applyBorder="1" applyAlignment="1">
      <alignment horizontal="left" vertical="center" wrapText="1"/>
    </xf>
    <xf numFmtId="0" fontId="20" fillId="0" borderId="1" xfId="1" applyFont="1" applyBorder="1" applyAlignment="1">
      <alignment vertical="top" wrapText="1"/>
    </xf>
    <xf numFmtId="0" fontId="28" fillId="0" borderId="1" xfId="1" applyFont="1" applyBorder="1" applyAlignment="1">
      <alignment horizontal="center" vertical="top" wrapText="1"/>
    </xf>
    <xf numFmtId="9" fontId="21" fillId="0" borderId="1" xfId="1" applyNumberFormat="1" applyFont="1" applyBorder="1" applyAlignment="1">
      <alignment horizontal="center" vertical="top" wrapText="1"/>
    </xf>
    <xf numFmtId="0" fontId="20" fillId="0" borderId="0" xfId="1" applyFont="1" applyAlignment="1">
      <alignment wrapText="1"/>
    </xf>
    <xf numFmtId="0" fontId="20" fillId="0" borderId="10" xfId="1" applyFont="1" applyBorder="1" applyAlignment="1">
      <alignment horizontal="left" vertical="top" wrapText="1"/>
    </xf>
    <xf numFmtId="165" fontId="21" fillId="14" borderId="1" xfId="3" applyNumberFormat="1" applyFont="1" applyFill="1" applyBorder="1" applyAlignment="1">
      <alignment horizontal="right" vertical="top" wrapText="1"/>
    </xf>
    <xf numFmtId="1" fontId="21" fillId="0" borderId="1" xfId="4" applyNumberFormat="1" applyFont="1" applyFill="1" applyBorder="1" applyAlignment="1">
      <alignment horizontal="right" vertical="top" wrapText="1"/>
    </xf>
    <xf numFmtId="49" fontId="21" fillId="0" borderId="30" xfId="3" applyNumberFormat="1" applyFont="1" applyFill="1" applyBorder="1" applyAlignment="1">
      <alignment horizontal="right" vertical="top" wrapText="1"/>
    </xf>
    <xf numFmtId="49" fontId="21" fillId="0" borderId="1" xfId="3" applyNumberFormat="1" applyFont="1" applyFill="1" applyBorder="1" applyAlignment="1">
      <alignment horizontal="right" vertical="top" wrapText="1"/>
    </xf>
    <xf numFmtId="49" fontId="21" fillId="0" borderId="22" xfId="3" applyNumberFormat="1" applyFont="1" applyFill="1" applyBorder="1" applyAlignment="1">
      <alignment horizontal="right" vertical="top" wrapText="1"/>
    </xf>
    <xf numFmtId="0" fontId="20" fillId="0" borderId="0" xfId="1" applyFont="1" applyAlignment="1">
      <alignment vertical="top" wrapText="1"/>
    </xf>
    <xf numFmtId="0" fontId="16" fillId="0" borderId="0" xfId="1" applyFont="1" applyAlignment="1">
      <alignment wrapText="1"/>
    </xf>
    <xf numFmtId="0" fontId="3" fillId="0" borderId="0" xfId="1" applyAlignment="1">
      <alignment wrapText="1"/>
    </xf>
    <xf numFmtId="0" fontId="20" fillId="0" borderId="8" xfId="1" applyFont="1" applyBorder="1" applyAlignment="1">
      <alignment horizontal="left" vertical="center" wrapText="1"/>
    </xf>
    <xf numFmtId="0" fontId="21" fillId="0" borderId="1" xfId="4" applyNumberFormat="1" applyFont="1" applyFill="1" applyBorder="1" applyAlignment="1">
      <alignment horizontal="right" vertical="top" wrapText="1"/>
    </xf>
    <xf numFmtId="9" fontId="21" fillId="0" borderId="1" xfId="6" applyFont="1" applyFill="1" applyBorder="1" applyAlignment="1">
      <alignment horizontal="right" vertical="top" wrapText="1"/>
    </xf>
    <xf numFmtId="165" fontId="16" fillId="0" borderId="1" xfId="3" applyNumberFormat="1" applyFont="1" applyFill="1" applyBorder="1"/>
    <xf numFmtId="0" fontId="16" fillId="0" borderId="0" xfId="1" applyFont="1" applyAlignment="1">
      <alignment horizontal="left"/>
    </xf>
    <xf numFmtId="0" fontId="20" fillId="2" borderId="1" xfId="1" applyFont="1" applyFill="1" applyBorder="1" applyAlignment="1">
      <alignment horizontal="left" vertical="top" wrapText="1"/>
    </xf>
    <xf numFmtId="0" fontId="21" fillId="2" borderId="1" xfId="1" applyFont="1" applyFill="1" applyBorder="1" applyAlignment="1">
      <alignment horizontal="left" vertical="top" wrapText="1"/>
    </xf>
    <xf numFmtId="0" fontId="20" fillId="2" borderId="5" xfId="1" applyFont="1" applyFill="1" applyBorder="1" applyAlignment="1">
      <alignment vertical="top" wrapText="1"/>
    </xf>
    <xf numFmtId="0" fontId="20" fillId="2" borderId="7" xfId="1" applyFont="1" applyFill="1" applyBorder="1" applyAlignment="1">
      <alignment vertical="top"/>
    </xf>
    <xf numFmtId="0" fontId="20" fillId="2" borderId="10" xfId="1" applyFont="1" applyFill="1" applyBorder="1" applyAlignment="1">
      <alignment vertical="top"/>
    </xf>
    <xf numFmtId="0" fontId="20" fillId="11" borderId="5" xfId="1" applyFont="1" applyFill="1" applyBorder="1" applyAlignment="1">
      <alignment horizontal="center" vertical="center" wrapText="1"/>
    </xf>
    <xf numFmtId="0" fontId="39" fillId="0" borderId="1" xfId="0" applyFont="1" applyBorder="1" applyAlignment="1">
      <alignment horizontal="left" vertical="top"/>
    </xf>
    <xf numFmtId="3" fontId="21" fillId="0" borderId="1" xfId="1" applyNumberFormat="1" applyFont="1" applyBorder="1"/>
    <xf numFmtId="44" fontId="10" fillId="0" borderId="0" xfId="13" applyFont="1"/>
    <xf numFmtId="0" fontId="20" fillId="11" borderId="5" xfId="1" applyFont="1" applyFill="1" applyBorder="1" applyAlignment="1">
      <alignment horizontal="left" vertical="center"/>
    </xf>
    <xf numFmtId="165" fontId="21" fillId="2" borderId="10" xfId="3" applyNumberFormat="1" applyFont="1" applyFill="1" applyBorder="1" applyAlignment="1">
      <alignment horizontal="right" vertical="top" wrapText="1"/>
    </xf>
    <xf numFmtId="165" fontId="20" fillId="2" borderId="10" xfId="3" applyNumberFormat="1" applyFont="1" applyFill="1" applyBorder="1" applyAlignment="1">
      <alignment horizontal="right" vertical="top" wrapText="1"/>
    </xf>
    <xf numFmtId="0" fontId="20" fillId="11" borderId="35" xfId="1" applyFont="1" applyFill="1" applyBorder="1" applyAlignment="1">
      <alignment horizontal="left" vertical="center"/>
    </xf>
    <xf numFmtId="0" fontId="21" fillId="0" borderId="10" xfId="1" applyFont="1" applyBorder="1" applyAlignment="1">
      <alignment horizontal="left" vertical="center" wrapText="1"/>
    </xf>
    <xf numFmtId="0" fontId="21" fillId="0" borderId="8" xfId="1" applyFont="1" applyBorder="1" applyAlignment="1">
      <alignment horizontal="left" vertical="top" wrapText="1"/>
    </xf>
    <xf numFmtId="165" fontId="16" fillId="0" borderId="0" xfId="1" applyNumberFormat="1" applyFont="1"/>
    <xf numFmtId="43" fontId="29" fillId="0" borderId="0" xfId="1" applyNumberFormat="1" applyFont="1"/>
    <xf numFmtId="44" fontId="3" fillId="0" borderId="0" xfId="13" applyFont="1"/>
    <xf numFmtId="3" fontId="11" fillId="0" borderId="1" xfId="5" applyNumberFormat="1" applyFont="1" applyBorder="1"/>
    <xf numFmtId="0" fontId="10" fillId="0" borderId="1" xfId="5" applyFont="1" applyBorder="1"/>
    <xf numFmtId="9" fontId="16" fillId="16" borderId="1" xfId="9" applyNumberFormat="1" applyFont="1" applyFill="1" applyBorder="1" applyAlignment="1" applyProtection="1">
      <alignment horizontal="center" vertical="center" wrapText="1"/>
    </xf>
    <xf numFmtId="9" fontId="16" fillId="16" borderId="1" xfId="10" applyFont="1" applyFill="1" applyBorder="1" applyAlignment="1" applyProtection="1">
      <alignment horizontal="center" vertical="center" wrapText="1"/>
    </xf>
    <xf numFmtId="165" fontId="15" fillId="0" borderId="0" xfId="8" applyNumberFormat="1" applyFont="1"/>
    <xf numFmtId="3" fontId="16" fillId="0" borderId="0" xfId="1" applyNumberFormat="1" applyFont="1"/>
    <xf numFmtId="9" fontId="15" fillId="0" borderId="0" xfId="6" applyFont="1"/>
    <xf numFmtId="168" fontId="10" fillId="0" borderId="1" xfId="13" applyNumberFormat="1" applyFont="1" applyBorder="1"/>
    <xf numFmtId="0" fontId="25" fillId="15" borderId="0" xfId="5" applyFont="1" applyFill="1"/>
    <xf numFmtId="164" fontId="3" fillId="15" borderId="0" xfId="5" applyNumberFormat="1" applyFill="1"/>
    <xf numFmtId="164" fontId="16" fillId="15" borderId="0" xfId="5" applyNumberFormat="1" applyFont="1" applyFill="1"/>
    <xf numFmtId="0" fontId="40" fillId="0" borderId="0" xfId="5" applyFont="1"/>
    <xf numFmtId="0" fontId="11" fillId="0" borderId="0" xfId="5" applyFont="1"/>
    <xf numFmtId="9" fontId="11" fillId="0" borderId="0" xfId="5" applyNumberFormat="1" applyFont="1"/>
    <xf numFmtId="0" fontId="21" fillId="2" borderId="0" xfId="1" applyFont="1" applyFill="1" applyAlignment="1">
      <alignment horizontal="left"/>
    </xf>
    <xf numFmtId="0" fontId="21" fillId="0" borderId="0" xfId="1" applyFont="1" applyAlignment="1">
      <alignment vertical="top" wrapText="1"/>
    </xf>
    <xf numFmtId="0" fontId="20" fillId="10" borderId="10" xfId="1" applyFont="1" applyFill="1" applyBorder="1" applyAlignment="1">
      <alignment vertical="center" wrapText="1"/>
    </xf>
    <xf numFmtId="0" fontId="34" fillId="0" borderId="0" xfId="1" applyFont="1" applyAlignment="1">
      <alignment vertical="center"/>
    </xf>
    <xf numFmtId="3" fontId="21" fillId="0" borderId="1" xfId="6" applyNumberFormat="1" applyFont="1" applyBorder="1" applyAlignment="1">
      <alignment horizontal="right" vertical="top" wrapText="1"/>
    </xf>
    <xf numFmtId="0" fontId="21" fillId="0" borderId="10" xfId="1" applyFont="1" applyBorder="1" applyAlignment="1">
      <alignment horizontal="left" vertical="top" wrapText="1"/>
    </xf>
    <xf numFmtId="0" fontId="21" fillId="12" borderId="10" xfId="1" applyFont="1" applyFill="1" applyBorder="1" applyAlignment="1">
      <alignment horizontal="left" vertical="top" wrapText="1"/>
    </xf>
    <xf numFmtId="0" fontId="36" fillId="0" borderId="0" xfId="1" applyFont="1" applyAlignment="1">
      <alignment horizontal="left" vertical="top" wrapText="1"/>
    </xf>
    <xf numFmtId="0" fontId="32" fillId="12" borderId="1" xfId="1" applyFont="1" applyFill="1" applyBorder="1" applyAlignment="1">
      <alignment horizontal="left" vertical="top" wrapText="1"/>
    </xf>
    <xf numFmtId="0" fontId="42" fillId="0" borderId="39" xfId="0" applyFont="1" applyBorder="1" applyAlignment="1">
      <alignment horizontal="left" vertical="center" wrapText="1"/>
    </xf>
    <xf numFmtId="9" fontId="28" fillId="0" borderId="1" xfId="1" applyNumberFormat="1" applyFont="1" applyBorder="1" applyAlignment="1">
      <alignment horizontal="right" vertical="top" wrapText="1"/>
    </xf>
    <xf numFmtId="0" fontId="21" fillId="20" borderId="1" xfId="1" applyFont="1" applyFill="1" applyBorder="1" applyAlignment="1">
      <alignment horizontal="left" vertical="top" wrapText="1"/>
    </xf>
    <xf numFmtId="0" fontId="32" fillId="20" borderId="1" xfId="1" applyFont="1" applyFill="1" applyBorder="1" applyAlignment="1">
      <alignment horizontal="left" vertical="top" wrapText="1"/>
    </xf>
    <xf numFmtId="0" fontId="36" fillId="0" borderId="0" xfId="1" applyFont="1" applyAlignment="1">
      <alignment horizontal="left" vertical="center" wrapText="1"/>
    </xf>
    <xf numFmtId="0" fontId="36" fillId="21" borderId="0" xfId="1" applyFont="1" applyFill="1" applyAlignment="1">
      <alignment horizontal="left" vertical="top" wrapText="1"/>
    </xf>
    <xf numFmtId="0" fontId="36" fillId="18" borderId="0" xfId="1" applyFont="1" applyFill="1" applyAlignment="1">
      <alignment horizontal="left" vertical="top" wrapText="1"/>
    </xf>
    <xf numFmtId="0" fontId="36" fillId="4" borderId="0" xfId="1" applyFont="1" applyFill="1" applyAlignment="1">
      <alignment horizontal="left" vertical="top" wrapText="1"/>
    </xf>
    <xf numFmtId="0" fontId="36" fillId="0" borderId="0" xfId="1" applyFont="1" applyFill="1" applyAlignment="1">
      <alignment horizontal="left" vertical="top" wrapText="1"/>
    </xf>
    <xf numFmtId="0" fontId="20" fillId="19" borderId="0" xfId="1" applyFont="1" applyFill="1" applyAlignment="1">
      <alignment horizontal="left" vertical="center" wrapText="1"/>
    </xf>
    <xf numFmtId="0" fontId="36" fillId="20" borderId="0" xfId="1" applyFont="1" applyFill="1" applyAlignment="1">
      <alignment horizontal="left" vertical="top" wrapText="1"/>
    </xf>
    <xf numFmtId="0" fontId="21" fillId="20" borderId="1" xfId="1" applyFont="1" applyFill="1" applyBorder="1" applyAlignment="1">
      <alignment horizontal="left" vertical="top" wrapText="1"/>
    </xf>
    <xf numFmtId="9" fontId="21" fillId="2" borderId="5" xfId="1" applyNumberFormat="1" applyFont="1" applyFill="1" applyBorder="1" applyAlignment="1">
      <alignment horizontal="left" vertical="top" wrapText="1"/>
    </xf>
    <xf numFmtId="9" fontId="21" fillId="2" borderId="7" xfId="1" applyNumberFormat="1" applyFont="1" applyFill="1" applyBorder="1" applyAlignment="1">
      <alignment horizontal="left" vertical="top" wrapText="1"/>
    </xf>
    <xf numFmtId="9" fontId="21" fillId="2" borderId="10" xfId="1" applyNumberFormat="1" applyFont="1" applyFill="1" applyBorder="1" applyAlignment="1">
      <alignment horizontal="left" vertical="top" wrapText="1"/>
    </xf>
    <xf numFmtId="0" fontId="21" fillId="0" borderId="1" xfId="1" applyFont="1" applyBorder="1" applyAlignment="1">
      <alignment horizontal="left" vertical="top" wrapText="1"/>
    </xf>
    <xf numFmtId="9" fontId="21" fillId="18" borderId="5" xfId="1" applyNumberFormat="1" applyFont="1" applyFill="1" applyBorder="1" applyAlignment="1">
      <alignment horizontal="left" vertical="top" wrapText="1"/>
    </xf>
    <xf numFmtId="9" fontId="21" fillId="18" borderId="7" xfId="1" applyNumberFormat="1" applyFont="1" applyFill="1" applyBorder="1" applyAlignment="1">
      <alignment horizontal="left" vertical="top" wrapText="1"/>
    </xf>
    <xf numFmtId="9" fontId="21" fillId="18" borderId="10" xfId="1" applyNumberFormat="1" applyFont="1" applyFill="1" applyBorder="1" applyAlignment="1">
      <alignment horizontal="left" vertical="top" wrapText="1"/>
    </xf>
    <xf numFmtId="0" fontId="21" fillId="18" borderId="7" xfId="1" applyFont="1" applyFill="1" applyBorder="1" applyAlignment="1">
      <alignment horizontal="left" vertical="top" wrapText="1"/>
    </xf>
    <xf numFmtId="9" fontId="21" fillId="18" borderId="26" xfId="1" applyNumberFormat="1" applyFont="1" applyFill="1" applyBorder="1" applyAlignment="1">
      <alignment horizontal="left" vertical="top" wrapText="1"/>
    </xf>
    <xf numFmtId="9" fontId="21" fillId="18" borderId="37" xfId="1" applyNumberFormat="1" applyFont="1" applyFill="1" applyBorder="1" applyAlignment="1">
      <alignment horizontal="left" vertical="top" wrapText="1"/>
    </xf>
    <xf numFmtId="9" fontId="21" fillId="18" borderId="38" xfId="1" applyNumberFormat="1" applyFont="1" applyFill="1" applyBorder="1" applyAlignment="1">
      <alignment horizontal="left" vertical="top" wrapText="1"/>
    </xf>
    <xf numFmtId="9" fontId="21" fillId="18" borderId="17" xfId="1" applyNumberFormat="1" applyFont="1" applyFill="1" applyBorder="1" applyAlignment="1">
      <alignment horizontal="left" vertical="top" wrapText="1"/>
    </xf>
    <xf numFmtId="0" fontId="21" fillId="0" borderId="4" xfId="1" applyFont="1" applyBorder="1" applyAlignment="1">
      <alignment horizontal="left" vertical="top" wrapText="1"/>
    </xf>
    <xf numFmtId="0" fontId="21" fillId="0" borderId="10" xfId="1" applyFont="1" applyBorder="1" applyAlignment="1">
      <alignment horizontal="left" vertical="top" wrapText="1"/>
    </xf>
    <xf numFmtId="0" fontId="21" fillId="0" borderId="34" xfId="1" applyFont="1" applyBorder="1" applyAlignment="1">
      <alignment horizontal="left" vertical="top" wrapText="1"/>
    </xf>
    <xf numFmtId="0" fontId="21" fillId="0" borderId="27" xfId="1" applyFont="1" applyBorder="1" applyAlignment="1">
      <alignment horizontal="left" vertical="top" wrapText="1"/>
    </xf>
    <xf numFmtId="0" fontId="21" fillId="0" borderId="36" xfId="1" applyFont="1" applyBorder="1" applyAlignment="1">
      <alignment horizontal="left" vertical="top" wrapText="1"/>
    </xf>
    <xf numFmtId="9" fontId="21" fillId="18" borderId="34" xfId="1" applyNumberFormat="1" applyFont="1" applyFill="1" applyBorder="1" applyAlignment="1">
      <alignment horizontal="left" vertical="top" wrapText="1"/>
    </xf>
    <xf numFmtId="9" fontId="21" fillId="18" borderId="27" xfId="1" applyNumberFormat="1" applyFont="1" applyFill="1" applyBorder="1" applyAlignment="1">
      <alignment horizontal="left" vertical="top" wrapText="1"/>
    </xf>
    <xf numFmtId="9" fontId="21" fillId="18" borderId="36" xfId="1" applyNumberFormat="1" applyFont="1" applyFill="1" applyBorder="1" applyAlignment="1">
      <alignment horizontal="left" vertical="top" wrapText="1"/>
    </xf>
    <xf numFmtId="0" fontId="28" fillId="4" borderId="34" xfId="1" applyFont="1" applyFill="1" applyBorder="1" applyAlignment="1">
      <alignment horizontal="left" vertical="top" wrapText="1"/>
    </xf>
    <xf numFmtId="0" fontId="28" fillId="4" borderId="27" xfId="1" applyFont="1" applyFill="1" applyBorder="1" applyAlignment="1">
      <alignment horizontal="left" vertical="top" wrapText="1"/>
    </xf>
    <xf numFmtId="0" fontId="28" fillId="4" borderId="36" xfId="1" applyFont="1" applyFill="1" applyBorder="1" applyAlignment="1">
      <alignment horizontal="left" vertical="top" wrapText="1"/>
    </xf>
    <xf numFmtId="0" fontId="21" fillId="20" borderId="5" xfId="1" applyFont="1" applyFill="1" applyBorder="1" applyAlignment="1">
      <alignment horizontal="left" vertical="top" wrapText="1"/>
    </xf>
    <xf numFmtId="0" fontId="21" fillId="20" borderId="7" xfId="1" applyFont="1" applyFill="1" applyBorder="1" applyAlignment="1">
      <alignment horizontal="left" vertical="top" wrapText="1"/>
    </xf>
    <xf numFmtId="0" fontId="21" fillId="20" borderId="10" xfId="1" applyFont="1" applyFill="1" applyBorder="1" applyAlignment="1">
      <alignment horizontal="left" vertical="top" wrapText="1"/>
    </xf>
    <xf numFmtId="9" fontId="21" fillId="18" borderId="11" xfId="1" applyNumberFormat="1" applyFont="1" applyFill="1" applyBorder="1" applyAlignment="1">
      <alignment horizontal="left" vertical="top" wrapText="1"/>
    </xf>
    <xf numFmtId="9" fontId="21" fillId="18" borderId="15" xfId="1" applyNumberFormat="1" applyFont="1" applyFill="1" applyBorder="1" applyAlignment="1">
      <alignment horizontal="left" vertical="top" wrapText="1"/>
    </xf>
    <xf numFmtId="0" fontId="21" fillId="0" borderId="1" xfId="1" applyFont="1" applyBorder="1" applyAlignment="1">
      <alignment vertical="top" wrapText="1"/>
    </xf>
    <xf numFmtId="0" fontId="21" fillId="19" borderId="5" xfId="1" applyFont="1" applyFill="1" applyBorder="1" applyAlignment="1">
      <alignment horizontal="left" vertical="top" wrapText="1"/>
    </xf>
    <xf numFmtId="0" fontId="21" fillId="19" borderId="7" xfId="1" applyFont="1" applyFill="1" applyBorder="1" applyAlignment="1">
      <alignment horizontal="left" vertical="top" wrapText="1"/>
    </xf>
    <xf numFmtId="0" fontId="21" fillId="0" borderId="0" xfId="1" applyFont="1" applyAlignment="1">
      <alignment vertical="top" wrapText="1"/>
    </xf>
    <xf numFmtId="0" fontId="21" fillId="0" borderId="0" xfId="1" applyFont="1" applyAlignment="1">
      <alignment horizontal="left" vertical="top" wrapText="1"/>
    </xf>
    <xf numFmtId="0" fontId="21" fillId="0" borderId="0" xfId="1" applyFont="1" applyAlignment="1">
      <alignment horizontal="left" wrapText="1"/>
    </xf>
    <xf numFmtId="0" fontId="21" fillId="19" borderId="1" xfId="1" applyFont="1" applyFill="1" applyBorder="1" applyAlignment="1">
      <alignment horizontal="left" vertical="top" wrapText="1"/>
    </xf>
    <xf numFmtId="9" fontId="21" fillId="18" borderId="1" xfId="1" applyNumberFormat="1" applyFont="1" applyFill="1" applyBorder="1" applyAlignment="1">
      <alignment horizontal="left" vertical="top" wrapText="1"/>
    </xf>
    <xf numFmtId="0" fontId="21" fillId="18" borderId="5" xfId="1" applyFont="1" applyFill="1" applyBorder="1" applyAlignment="1">
      <alignment horizontal="left" vertical="top" wrapText="1"/>
    </xf>
    <xf numFmtId="0" fontId="21" fillId="0" borderId="0" xfId="1" applyFont="1" applyAlignment="1">
      <alignment horizontal="left"/>
    </xf>
    <xf numFmtId="0" fontId="21" fillId="2" borderId="1" xfId="1" applyFont="1" applyFill="1" applyBorder="1" applyAlignment="1">
      <alignment horizontal="left" vertical="top" wrapText="1"/>
    </xf>
    <xf numFmtId="0" fontId="21" fillId="12" borderId="1" xfId="1" applyFont="1" applyFill="1" applyBorder="1" applyAlignment="1">
      <alignment horizontal="left" vertical="top" wrapText="1"/>
    </xf>
    <xf numFmtId="9" fontId="21" fillId="19" borderId="1" xfId="1" applyNumberFormat="1" applyFont="1" applyFill="1" applyBorder="1" applyAlignment="1">
      <alignment horizontal="left" vertical="top" wrapText="1"/>
    </xf>
    <xf numFmtId="0" fontId="21" fillId="12" borderId="5" xfId="1" applyFont="1" applyFill="1" applyBorder="1" applyAlignment="1">
      <alignment horizontal="left" vertical="top" wrapText="1"/>
    </xf>
    <xf numFmtId="0" fontId="21" fillId="12" borderId="7" xfId="1" applyFont="1" applyFill="1" applyBorder="1" applyAlignment="1">
      <alignment horizontal="left" vertical="top" wrapText="1"/>
    </xf>
    <xf numFmtId="0" fontId="21" fillId="12" borderId="10" xfId="1" applyFont="1" applyFill="1" applyBorder="1" applyAlignment="1">
      <alignment horizontal="left" vertical="top" wrapText="1"/>
    </xf>
    <xf numFmtId="0" fontId="21" fillId="2" borderId="0" xfId="1" applyFont="1" applyFill="1" applyAlignment="1">
      <alignment horizontal="left"/>
    </xf>
    <xf numFmtId="0" fontId="27" fillId="12" borderId="1" xfId="1" applyFont="1" applyFill="1" applyBorder="1" applyAlignment="1">
      <alignment horizontal="left" vertical="top" wrapText="1"/>
    </xf>
    <xf numFmtId="0" fontId="36" fillId="2" borderId="0" xfId="1" applyFont="1" applyFill="1" applyAlignment="1">
      <alignment horizontal="left" vertical="top" wrapText="1"/>
    </xf>
    <xf numFmtId="0" fontId="20" fillId="2" borderId="0" xfId="1" applyFont="1" applyFill="1" applyAlignment="1">
      <alignment horizontal="left" vertical="center" wrapText="1"/>
    </xf>
    <xf numFmtId="0" fontId="20" fillId="2" borderId="11" xfId="1" applyFont="1" applyFill="1" applyBorder="1" applyAlignment="1">
      <alignment horizontal="left" vertical="center"/>
    </xf>
    <xf numFmtId="0" fontId="20" fillId="2" borderId="5" xfId="1" applyFont="1" applyFill="1" applyBorder="1" applyAlignment="1">
      <alignment horizontal="left" vertical="center"/>
    </xf>
    <xf numFmtId="0" fontId="28" fillId="2" borderId="1" xfId="1" applyFont="1" applyFill="1" applyBorder="1" applyAlignment="1">
      <alignment horizontal="left" vertical="top" wrapText="1"/>
    </xf>
    <xf numFmtId="0" fontId="21" fillId="2" borderId="0" xfId="1" applyFont="1" applyFill="1" applyAlignment="1">
      <alignment horizontal="left" wrapText="1"/>
    </xf>
    <xf numFmtId="0" fontId="21" fillId="2" borderId="0" xfId="1" applyFont="1" applyFill="1" applyAlignment="1">
      <alignment vertical="top"/>
    </xf>
    <xf numFmtId="9" fontId="21" fillId="2" borderId="0" xfId="1" applyNumberFormat="1" applyFont="1" applyFill="1" applyAlignment="1">
      <alignment horizontal="left" vertical="top" wrapText="1"/>
    </xf>
    <xf numFmtId="0" fontId="21" fillId="2" borderId="0" xfId="1" applyFont="1" applyFill="1" applyAlignment="1">
      <alignment wrapText="1"/>
    </xf>
    <xf numFmtId="0" fontId="3" fillId="2" borderId="0" xfId="1" applyFill="1"/>
    <xf numFmtId="0" fontId="20" fillId="2" borderId="11" xfId="1" applyFont="1" applyFill="1" applyBorder="1" applyAlignment="1">
      <alignment horizontal="left" vertical="center" wrapText="1"/>
    </xf>
    <xf numFmtId="0" fontId="16" fillId="2" borderId="0" xfId="1" applyFont="1" applyFill="1" applyAlignment="1">
      <alignment horizontal="left"/>
    </xf>
    <xf numFmtId="0" fontId="21" fillId="22" borderId="1" xfId="1" applyFont="1" applyFill="1" applyBorder="1" applyAlignment="1">
      <alignment horizontal="left" vertical="top" wrapText="1"/>
    </xf>
    <xf numFmtId="9" fontId="21" fillId="22" borderId="1" xfId="1" applyNumberFormat="1" applyFont="1" applyFill="1" applyBorder="1" applyAlignment="1">
      <alignment horizontal="right" vertical="top" wrapText="1"/>
    </xf>
    <xf numFmtId="0" fontId="21" fillId="22" borderId="1" xfId="1" applyFont="1" applyFill="1" applyBorder="1" applyAlignment="1">
      <alignment horizontal="right" vertical="top" wrapText="1"/>
    </xf>
    <xf numFmtId="0" fontId="5" fillId="0" borderId="0" xfId="0" applyFont="1" applyAlignment="1">
      <alignment vertical="top"/>
    </xf>
    <xf numFmtId="0" fontId="47" fillId="24" borderId="44" xfId="0" applyFont="1" applyFill="1" applyBorder="1" applyAlignment="1">
      <alignment vertical="top" wrapText="1"/>
    </xf>
    <xf numFmtId="0" fontId="48" fillId="25" borderId="45" xfId="0" applyFont="1" applyFill="1" applyBorder="1" applyAlignment="1">
      <alignment vertical="top" wrapText="1"/>
    </xf>
    <xf numFmtId="0" fontId="48" fillId="25" borderId="46" xfId="0" applyFont="1" applyFill="1" applyBorder="1" applyAlignment="1">
      <alignment vertical="top" wrapText="1"/>
    </xf>
    <xf numFmtId="0" fontId="46" fillId="24" borderId="40" xfId="0" applyFont="1" applyFill="1" applyBorder="1" applyAlignment="1">
      <alignment vertical="top" wrapText="1"/>
    </xf>
    <xf numFmtId="0" fontId="48" fillId="25" borderId="41" xfId="0" applyFont="1" applyFill="1" applyBorder="1" applyAlignment="1">
      <alignment vertical="top" wrapText="1"/>
    </xf>
    <xf numFmtId="0" fontId="48" fillId="25" borderId="42" xfId="0" applyFont="1" applyFill="1" applyBorder="1" applyAlignment="1">
      <alignment horizontal="center" vertical="top" wrapText="1"/>
    </xf>
    <xf numFmtId="0" fontId="47" fillId="26" borderId="54" xfId="0" applyFont="1" applyFill="1" applyBorder="1" applyAlignment="1">
      <alignment vertical="top"/>
    </xf>
    <xf numFmtId="0" fontId="47" fillId="26" borderId="55" xfId="0" applyFont="1" applyFill="1" applyBorder="1" applyAlignment="1">
      <alignment vertical="top"/>
    </xf>
    <xf numFmtId="0" fontId="47" fillId="26" borderId="56" xfId="0" applyFont="1" applyFill="1" applyBorder="1" applyAlignment="1">
      <alignment vertical="top"/>
    </xf>
    <xf numFmtId="0" fontId="49" fillId="0" borderId="0" xfId="0" applyFont="1" applyAlignment="1">
      <alignment vertical="top"/>
    </xf>
    <xf numFmtId="0" fontId="47" fillId="0" borderId="47" xfId="0" applyFont="1" applyBorder="1" applyAlignment="1">
      <alignment vertical="top"/>
    </xf>
    <xf numFmtId="0" fontId="47" fillId="0" borderId="48" xfId="0" applyFont="1" applyBorder="1" applyAlignment="1">
      <alignment vertical="top" wrapText="1"/>
    </xf>
    <xf numFmtId="0" fontId="47" fillId="0" borderId="0" xfId="0" applyFont="1" applyAlignment="1">
      <alignment vertical="top" wrapText="1"/>
    </xf>
    <xf numFmtId="0" fontId="47" fillId="0" borderId="0" xfId="0" applyFont="1" applyAlignment="1">
      <alignment vertical="top"/>
    </xf>
    <xf numFmtId="0" fontId="47" fillId="0" borderId="49" xfId="0" applyFont="1" applyBorder="1" applyAlignment="1">
      <alignment vertical="top"/>
    </xf>
    <xf numFmtId="0" fontId="47" fillId="0" borderId="0" xfId="0" applyFont="1" applyAlignment="1">
      <alignment horizontal="center" vertical="top"/>
    </xf>
    <xf numFmtId="169" fontId="47" fillId="0" borderId="50" xfId="14" applyNumberFormat="1" applyFont="1" applyBorder="1" applyAlignment="1">
      <alignment vertical="top"/>
    </xf>
    <xf numFmtId="9" fontId="47" fillId="0" borderId="57" xfId="0" applyNumberFormat="1" applyFont="1" applyBorder="1" applyAlignment="1">
      <alignment vertical="top"/>
    </xf>
    <xf numFmtId="9" fontId="47" fillId="0" borderId="0" xfId="0" applyNumberFormat="1" applyFont="1" applyAlignment="1">
      <alignment vertical="top"/>
    </xf>
    <xf numFmtId="9" fontId="47" fillId="0" borderId="58" xfId="0" applyNumberFormat="1" applyFont="1" applyBorder="1" applyAlignment="1">
      <alignment vertical="top"/>
    </xf>
    <xf numFmtId="0" fontId="47" fillId="0" borderId="57" xfId="0" applyFont="1" applyBorder="1" applyAlignment="1">
      <alignment vertical="top"/>
    </xf>
    <xf numFmtId="0" fontId="47" fillId="0" borderId="58" xfId="0" applyFont="1" applyBorder="1" applyAlignment="1">
      <alignment vertical="top"/>
    </xf>
    <xf numFmtId="0" fontId="47" fillId="0" borderId="71" xfId="0" applyFont="1" applyBorder="1" applyAlignment="1">
      <alignment vertical="top"/>
    </xf>
    <xf numFmtId="0" fontId="47" fillId="0" borderId="1" xfId="0" applyFont="1" applyBorder="1" applyAlignment="1">
      <alignment vertical="top" wrapText="1"/>
    </xf>
    <xf numFmtId="0" fontId="47" fillId="0" borderId="2" xfId="0" applyFont="1" applyBorder="1" applyAlignment="1">
      <alignment horizontal="center" vertical="top"/>
    </xf>
    <xf numFmtId="0" fontId="49" fillId="0" borderId="0" xfId="0" applyFont="1" applyAlignment="1">
      <alignment vertical="top" wrapText="1"/>
    </xf>
    <xf numFmtId="9" fontId="47" fillId="0" borderId="2" xfId="6" applyFont="1" applyBorder="1" applyAlignment="1">
      <alignment horizontal="center" vertical="top"/>
    </xf>
    <xf numFmtId="0" fontId="50" fillId="0" borderId="1" xfId="0" applyFont="1" applyBorder="1" applyAlignment="1">
      <alignment horizontal="justify" vertical="top"/>
    </xf>
    <xf numFmtId="3" fontId="47" fillId="0" borderId="1" xfId="0" applyNumberFormat="1" applyFont="1" applyBorder="1" applyAlignment="1">
      <alignment horizontal="left" vertical="top" wrapText="1"/>
    </xf>
    <xf numFmtId="0" fontId="47" fillId="27" borderId="5" xfId="0" applyFont="1" applyFill="1" applyBorder="1" applyAlignment="1">
      <alignment vertical="top" wrapText="1"/>
    </xf>
    <xf numFmtId="3" fontId="47" fillId="27" borderId="5" xfId="0" applyNumberFormat="1" applyFont="1" applyFill="1" applyBorder="1" applyAlignment="1">
      <alignment horizontal="left" vertical="top" wrapText="1"/>
    </xf>
    <xf numFmtId="0" fontId="47" fillId="27" borderId="23" xfId="0" applyFont="1" applyFill="1" applyBorder="1" applyAlignment="1">
      <alignment horizontal="center" vertical="top"/>
    </xf>
    <xf numFmtId="0" fontId="49" fillId="7" borderId="0" xfId="0" applyFont="1" applyFill="1" applyAlignment="1">
      <alignment vertical="top"/>
    </xf>
    <xf numFmtId="0" fontId="47" fillId="0" borderId="54" xfId="0" applyFont="1" applyBorder="1" applyAlignment="1">
      <alignment vertical="top" wrapText="1"/>
    </xf>
    <xf numFmtId="0" fontId="47" fillId="0" borderId="55" xfId="0" applyFont="1" applyBorder="1" applyAlignment="1">
      <alignment vertical="top" wrapText="1"/>
    </xf>
    <xf numFmtId="3" fontId="47" fillId="0" borderId="55" xfId="0" applyNumberFormat="1" applyFont="1" applyBorder="1" applyAlignment="1">
      <alignment vertical="top"/>
    </xf>
    <xf numFmtId="0" fontId="47" fillId="0" borderId="55" xfId="0" applyFont="1" applyBorder="1" applyAlignment="1">
      <alignment horizontal="center" vertical="top"/>
    </xf>
    <xf numFmtId="0" fontId="49" fillId="0" borderId="4" xfId="0" applyFont="1" applyBorder="1" applyAlignment="1">
      <alignment vertical="top"/>
    </xf>
    <xf numFmtId="0" fontId="49" fillId="0" borderId="1" xfId="0" applyFont="1" applyBorder="1" applyAlignment="1">
      <alignment vertical="top"/>
    </xf>
    <xf numFmtId="0" fontId="49" fillId="0" borderId="0" xfId="0" applyFont="1" applyAlignment="1">
      <alignment horizontal="center" vertical="top"/>
    </xf>
    <xf numFmtId="169" fontId="49" fillId="0" borderId="0" xfId="14" applyNumberFormat="1" applyFont="1" applyAlignment="1">
      <alignment vertical="top"/>
    </xf>
    <xf numFmtId="0" fontId="47" fillId="24" borderId="43" xfId="0" applyFont="1" applyFill="1" applyBorder="1" applyAlignment="1">
      <alignment vertical="top" wrapText="1"/>
    </xf>
    <xf numFmtId="0" fontId="50" fillId="0" borderId="1" xfId="0" applyFont="1" applyBorder="1" applyAlignment="1">
      <alignment horizontal="left" vertical="top" wrapText="1"/>
    </xf>
    <xf numFmtId="0" fontId="32" fillId="20" borderId="5" xfId="1" applyFont="1" applyFill="1" applyBorder="1" applyAlignment="1">
      <alignment horizontal="left" vertical="top" wrapText="1"/>
    </xf>
    <xf numFmtId="0" fontId="32" fillId="20" borderId="7" xfId="1" applyFont="1" applyFill="1" applyBorder="1" applyAlignment="1">
      <alignment horizontal="left" vertical="top" wrapText="1"/>
    </xf>
    <xf numFmtId="0" fontId="32" fillId="20" borderId="10" xfId="1" applyFont="1" applyFill="1" applyBorder="1" applyAlignment="1">
      <alignment horizontal="left" vertical="top" wrapText="1"/>
    </xf>
    <xf numFmtId="0" fontId="21" fillId="20" borderId="5" xfId="1" applyFont="1" applyFill="1" applyBorder="1" applyAlignment="1">
      <alignment horizontal="left" vertical="top" wrapText="1"/>
    </xf>
    <xf numFmtId="0" fontId="21" fillId="20" borderId="7" xfId="1" applyFont="1" applyFill="1" applyBorder="1" applyAlignment="1">
      <alignment horizontal="left" vertical="top" wrapText="1"/>
    </xf>
    <xf numFmtId="0" fontId="21" fillId="20" borderId="10" xfId="1" applyFont="1" applyFill="1" applyBorder="1" applyAlignment="1">
      <alignment horizontal="left" vertical="top" wrapText="1"/>
    </xf>
    <xf numFmtId="0" fontId="21" fillId="20" borderId="5" xfId="1" applyFont="1" applyFill="1" applyBorder="1" applyAlignment="1">
      <alignment horizontal="center" vertical="top" wrapText="1"/>
    </xf>
    <xf numFmtId="0" fontId="21" fillId="20" borderId="7" xfId="1" applyFont="1" applyFill="1" applyBorder="1" applyAlignment="1">
      <alignment horizontal="center" vertical="top" wrapText="1"/>
    </xf>
    <xf numFmtId="0" fontId="21" fillId="20" borderId="10" xfId="1" applyFont="1" applyFill="1" applyBorder="1" applyAlignment="1">
      <alignment horizontal="center" vertical="top" wrapText="1"/>
    </xf>
    <xf numFmtId="0" fontId="21" fillId="2" borderId="5" xfId="1" applyFont="1" applyFill="1" applyBorder="1" applyAlignment="1">
      <alignment horizontal="center" vertical="top" wrapText="1"/>
    </xf>
    <xf numFmtId="0" fontId="21" fillId="2" borderId="7" xfId="1" applyFont="1" applyFill="1" applyBorder="1" applyAlignment="1">
      <alignment horizontal="center" vertical="top" wrapText="1"/>
    </xf>
    <xf numFmtId="0" fontId="21" fillId="2" borderId="10" xfId="1" applyFont="1" applyFill="1" applyBorder="1" applyAlignment="1">
      <alignment horizontal="center" vertical="top" wrapText="1"/>
    </xf>
    <xf numFmtId="9" fontId="21" fillId="2" borderId="5" xfId="1" applyNumberFormat="1" applyFont="1" applyFill="1" applyBorder="1" applyAlignment="1">
      <alignment horizontal="left" vertical="top" wrapText="1"/>
    </xf>
    <xf numFmtId="9" fontId="21" fillId="2" borderId="7" xfId="1" applyNumberFormat="1" applyFont="1" applyFill="1" applyBorder="1" applyAlignment="1">
      <alignment horizontal="left" vertical="top" wrapText="1"/>
    </xf>
    <xf numFmtId="9" fontId="21" fillId="2" borderId="10" xfId="1" applyNumberFormat="1" applyFont="1" applyFill="1" applyBorder="1" applyAlignment="1">
      <alignment horizontal="left" vertical="top" wrapText="1"/>
    </xf>
    <xf numFmtId="0" fontId="21" fillId="0" borderId="5" xfId="1" applyFont="1" applyBorder="1" applyAlignment="1">
      <alignment horizontal="left" vertical="top" wrapText="1"/>
    </xf>
    <xf numFmtId="0" fontId="21" fillId="0" borderId="7" xfId="1" applyFont="1" applyBorder="1" applyAlignment="1">
      <alignment horizontal="left" vertical="top" wrapText="1"/>
    </xf>
    <xf numFmtId="0" fontId="21" fillId="0" borderId="10" xfId="1" applyFont="1" applyBorder="1" applyAlignment="1">
      <alignment horizontal="left" vertical="top" wrapText="1"/>
    </xf>
    <xf numFmtId="0" fontId="21" fillId="0" borderId="34" xfId="1" applyFont="1" applyBorder="1" applyAlignment="1">
      <alignment horizontal="left" vertical="top" wrapText="1"/>
    </xf>
    <xf numFmtId="0" fontId="21" fillId="0" borderId="27" xfId="1" applyFont="1" applyBorder="1" applyAlignment="1">
      <alignment horizontal="left" vertical="top" wrapText="1"/>
    </xf>
    <xf numFmtId="0" fontId="21" fillId="0" borderId="36" xfId="1" applyFont="1" applyBorder="1" applyAlignment="1">
      <alignment horizontal="left" vertical="top" wrapText="1"/>
    </xf>
    <xf numFmtId="0" fontId="21" fillId="2" borderId="5" xfId="1" applyFont="1" applyFill="1" applyBorder="1" applyAlignment="1">
      <alignment horizontal="left" vertical="top" wrapText="1"/>
    </xf>
    <xf numFmtId="0" fontId="21" fillId="2" borderId="7" xfId="1" applyFont="1" applyFill="1" applyBorder="1" applyAlignment="1">
      <alignment horizontal="left" vertical="top" wrapText="1"/>
    </xf>
    <xf numFmtId="0" fontId="21" fillId="2" borderId="10" xfId="1" applyFont="1" applyFill="1" applyBorder="1" applyAlignment="1">
      <alignment horizontal="left" vertical="top" wrapText="1"/>
    </xf>
    <xf numFmtId="0" fontId="21" fillId="18" borderId="1" xfId="1" applyFont="1" applyFill="1" applyBorder="1" applyAlignment="1">
      <alignment horizontal="left" vertical="top" wrapText="1"/>
    </xf>
    <xf numFmtId="0" fontId="21" fillId="18" borderId="5" xfId="1" applyFont="1" applyFill="1" applyBorder="1" applyAlignment="1">
      <alignment horizontal="left" vertical="top" wrapText="1"/>
    </xf>
    <xf numFmtId="0" fontId="21" fillId="18" borderId="7" xfId="1" applyFont="1" applyFill="1" applyBorder="1" applyAlignment="1">
      <alignment horizontal="left" vertical="top" wrapText="1"/>
    </xf>
    <xf numFmtId="0" fontId="21" fillId="6" borderId="5" xfId="1" applyFont="1" applyFill="1" applyBorder="1" applyAlignment="1">
      <alignment horizontal="left" vertical="top" wrapText="1"/>
    </xf>
    <xf numFmtId="0" fontId="21" fillId="6" borderId="7" xfId="1" applyFont="1" applyFill="1" applyBorder="1" applyAlignment="1">
      <alignment horizontal="left" vertical="top" wrapText="1"/>
    </xf>
    <xf numFmtId="0" fontId="21" fillId="6" borderId="10" xfId="1" applyFont="1" applyFill="1" applyBorder="1" applyAlignment="1">
      <alignment horizontal="left" vertical="top" wrapText="1"/>
    </xf>
    <xf numFmtId="0" fontId="21" fillId="0" borderId="0" xfId="1" applyFont="1" applyAlignment="1">
      <alignment horizontal="left"/>
    </xf>
    <xf numFmtId="0" fontId="21" fillId="0" borderId="0" xfId="1" applyFont="1" applyAlignment="1">
      <alignment horizontal="left" vertical="center"/>
    </xf>
    <xf numFmtId="0" fontId="21" fillId="0" borderId="1" xfId="1" applyFont="1" applyBorder="1" applyAlignment="1">
      <alignment horizontal="left" vertical="top" wrapText="1"/>
    </xf>
    <xf numFmtId="0" fontId="24" fillId="0" borderId="0" xfId="1" applyFont="1" applyAlignment="1">
      <alignment horizontal="left" vertical="top"/>
    </xf>
    <xf numFmtId="0" fontId="20" fillId="10" borderId="1" xfId="1" applyFont="1" applyFill="1" applyBorder="1" applyAlignment="1">
      <alignment horizontal="center" vertical="center" wrapText="1"/>
    </xf>
    <xf numFmtId="0" fontId="21" fillId="23" borderId="12" xfId="1" applyFont="1" applyFill="1" applyBorder="1" applyAlignment="1">
      <alignment horizontal="left" vertical="top" wrapText="1"/>
    </xf>
    <xf numFmtId="0" fontId="21" fillId="23" borderId="7" xfId="1" applyFont="1" applyFill="1" applyBorder="1" applyAlignment="1">
      <alignment horizontal="left" vertical="top" wrapText="1"/>
    </xf>
    <xf numFmtId="0" fontId="21" fillId="23" borderId="10" xfId="1" applyFont="1" applyFill="1" applyBorder="1" applyAlignment="1">
      <alignment horizontal="left" vertical="top" wrapText="1"/>
    </xf>
    <xf numFmtId="0" fontId="21" fillId="12" borderId="1" xfId="1" applyFont="1" applyFill="1" applyBorder="1" applyAlignment="1">
      <alignment horizontal="left" vertical="top" wrapText="1"/>
    </xf>
    <xf numFmtId="0" fontId="21" fillId="2" borderId="1" xfId="1" applyFont="1" applyFill="1" applyBorder="1" applyAlignment="1">
      <alignment horizontal="left" vertical="top" wrapText="1"/>
    </xf>
    <xf numFmtId="0" fontId="21" fillId="18" borderId="13" xfId="1" applyFont="1" applyFill="1" applyBorder="1" applyAlignment="1">
      <alignment horizontal="left" vertical="top" wrapText="1"/>
    </xf>
    <xf numFmtId="0" fontId="21" fillId="18" borderId="16" xfId="1" applyFont="1" applyFill="1" applyBorder="1" applyAlignment="1">
      <alignment horizontal="left" vertical="top" wrapText="1"/>
    </xf>
    <xf numFmtId="0" fontId="21" fillId="18" borderId="20" xfId="1" applyFont="1" applyFill="1" applyBorder="1" applyAlignment="1">
      <alignment horizontal="left" vertical="top" wrapText="1"/>
    </xf>
    <xf numFmtId="9" fontId="21" fillId="18" borderId="11" xfId="1" applyNumberFormat="1" applyFont="1" applyFill="1" applyBorder="1" applyAlignment="1">
      <alignment horizontal="left" vertical="top" wrapText="1"/>
    </xf>
    <xf numFmtId="9" fontId="21" fillId="18" borderId="17" xfId="1" applyNumberFormat="1" applyFont="1" applyFill="1" applyBorder="1" applyAlignment="1">
      <alignment horizontal="left" vertical="top" wrapText="1"/>
    </xf>
    <xf numFmtId="9" fontId="21" fillId="18" borderId="15" xfId="1" applyNumberFormat="1" applyFont="1" applyFill="1" applyBorder="1" applyAlignment="1">
      <alignment horizontal="left" vertical="top" wrapText="1"/>
    </xf>
    <xf numFmtId="9" fontId="21" fillId="2" borderId="14" xfId="1" applyNumberFormat="1" applyFont="1" applyFill="1" applyBorder="1" applyAlignment="1">
      <alignment horizontal="left" vertical="top" wrapText="1"/>
    </xf>
    <xf numFmtId="9" fontId="21" fillId="2" borderId="18" xfId="1" applyNumberFormat="1" applyFont="1" applyFill="1" applyBorder="1" applyAlignment="1">
      <alignment horizontal="left" vertical="top" wrapText="1"/>
    </xf>
    <xf numFmtId="9" fontId="21" fillId="2" borderId="21" xfId="1" applyNumberFormat="1" applyFont="1" applyFill="1" applyBorder="1" applyAlignment="1">
      <alignment horizontal="left" vertical="top" wrapText="1"/>
    </xf>
    <xf numFmtId="0" fontId="26" fillId="0" borderId="5" xfId="1" applyFont="1" applyBorder="1" applyAlignment="1">
      <alignment horizontal="left" vertical="top" wrapText="1"/>
    </xf>
    <xf numFmtId="0" fontId="26" fillId="0" borderId="7" xfId="1" applyFont="1" applyBorder="1" applyAlignment="1">
      <alignment horizontal="left" vertical="top" wrapText="1"/>
    </xf>
    <xf numFmtId="0" fontId="26" fillId="0" borderId="10" xfId="1" applyFont="1" applyBorder="1" applyAlignment="1">
      <alignment horizontal="left" vertical="top" wrapText="1"/>
    </xf>
    <xf numFmtId="0" fontId="21" fillId="12" borderId="1" xfId="1" applyFont="1" applyFill="1" applyBorder="1" applyAlignment="1">
      <alignment vertical="top" wrapText="1"/>
    </xf>
    <xf numFmtId="0" fontId="21" fillId="4" borderId="13" xfId="1" applyFont="1" applyFill="1" applyBorder="1" applyAlignment="1">
      <alignment horizontal="left" vertical="top" wrapText="1"/>
    </xf>
    <xf numFmtId="0" fontId="21" fillId="4" borderId="16" xfId="1" applyFont="1" applyFill="1" applyBorder="1" applyAlignment="1">
      <alignment horizontal="left" vertical="top" wrapText="1"/>
    </xf>
    <xf numFmtId="0" fontId="21" fillId="4" borderId="20" xfId="1" applyFont="1" applyFill="1" applyBorder="1" applyAlignment="1">
      <alignment horizontal="left" vertical="top" wrapText="1"/>
    </xf>
    <xf numFmtId="0" fontId="21" fillId="4" borderId="1" xfId="1" applyFont="1" applyFill="1" applyBorder="1" applyAlignment="1">
      <alignment horizontal="left" vertical="top" wrapText="1"/>
    </xf>
    <xf numFmtId="0" fontId="28" fillId="4" borderId="1" xfId="1" applyFont="1" applyFill="1" applyBorder="1" applyAlignment="1">
      <alignment horizontal="left" vertical="top" wrapText="1"/>
    </xf>
    <xf numFmtId="0" fontId="28" fillId="0" borderId="1" xfId="1" applyFont="1" applyBorder="1" applyAlignment="1">
      <alignment horizontal="left" vertical="top" wrapText="1"/>
    </xf>
    <xf numFmtId="0" fontId="21" fillId="4" borderId="12" xfId="1" applyFont="1" applyFill="1" applyBorder="1" applyAlignment="1">
      <alignment horizontal="center" vertical="top" wrapText="1"/>
    </xf>
    <xf numFmtId="0" fontId="21" fillId="4" borderId="7" xfId="1" applyFont="1" applyFill="1" applyBorder="1" applyAlignment="1">
      <alignment horizontal="center" vertical="top" wrapText="1"/>
    </xf>
    <xf numFmtId="0" fontId="21" fillId="4" borderId="10" xfId="1" applyFont="1" applyFill="1" applyBorder="1" applyAlignment="1">
      <alignment horizontal="center" vertical="top" wrapText="1"/>
    </xf>
    <xf numFmtId="0" fontId="20" fillId="10" borderId="2" xfId="1" applyFont="1" applyFill="1" applyBorder="1" applyAlignment="1">
      <alignment horizontal="center" vertical="center" wrapText="1"/>
    </xf>
    <xf numFmtId="0" fontId="20" fillId="10" borderId="4" xfId="1" applyFont="1" applyFill="1" applyBorder="1" applyAlignment="1">
      <alignment horizontal="center" vertical="center" wrapText="1"/>
    </xf>
    <xf numFmtId="0" fontId="21" fillId="2" borderId="0" xfId="1" applyFont="1" applyFill="1" applyAlignment="1">
      <alignment horizontal="left"/>
    </xf>
    <xf numFmtId="0" fontId="27" fillId="12" borderId="1" xfId="1" applyFont="1" applyFill="1" applyBorder="1" applyAlignment="1">
      <alignment horizontal="left" vertical="top" wrapText="1"/>
    </xf>
    <xf numFmtId="0" fontId="21" fillId="4" borderId="5" xfId="1" applyFont="1" applyFill="1" applyBorder="1" applyAlignment="1">
      <alignment horizontal="left" vertical="top" wrapText="1"/>
    </xf>
    <xf numFmtId="0" fontId="21" fillId="4" borderId="7" xfId="1" applyFont="1" applyFill="1" applyBorder="1" applyAlignment="1">
      <alignment horizontal="left" vertical="top" wrapText="1"/>
    </xf>
    <xf numFmtId="0" fontId="21" fillId="4" borderId="10" xfId="1" applyFont="1" applyFill="1" applyBorder="1" applyAlignment="1">
      <alignment horizontal="left" vertical="top" wrapText="1"/>
    </xf>
    <xf numFmtId="0" fontId="28" fillId="17" borderId="5" xfId="1" applyFont="1" applyFill="1" applyBorder="1" applyAlignment="1">
      <alignment horizontal="left" vertical="top" wrapText="1"/>
    </xf>
    <xf numFmtId="0" fontId="21" fillId="17" borderId="7" xfId="1" applyFont="1" applyFill="1" applyBorder="1" applyAlignment="1">
      <alignment horizontal="left" vertical="top" wrapText="1"/>
    </xf>
    <xf numFmtId="0" fontId="21" fillId="17" borderId="10" xfId="1" applyFont="1" applyFill="1" applyBorder="1" applyAlignment="1">
      <alignment horizontal="left" vertical="top" wrapText="1"/>
    </xf>
    <xf numFmtId="0" fontId="21" fillId="17" borderId="5" xfId="1" applyFont="1" applyFill="1" applyBorder="1" applyAlignment="1">
      <alignment horizontal="left" vertical="top" wrapText="1"/>
    </xf>
    <xf numFmtId="0" fontId="21" fillId="17" borderId="1" xfId="1" applyFont="1" applyFill="1" applyBorder="1" applyAlignment="1">
      <alignment horizontal="left" vertical="top" wrapText="1"/>
    </xf>
    <xf numFmtId="0" fontId="20" fillId="10" borderId="22" xfId="1" applyFont="1" applyFill="1" applyBorder="1" applyAlignment="1">
      <alignment horizontal="center" vertical="center" wrapText="1"/>
    </xf>
    <xf numFmtId="0" fontId="20" fillId="10" borderId="24" xfId="1" applyFont="1" applyFill="1" applyBorder="1" applyAlignment="1">
      <alignment horizontal="center" vertical="center" wrapText="1"/>
    </xf>
    <xf numFmtId="0" fontId="28" fillId="4" borderId="5" xfId="1" applyFont="1" applyFill="1" applyBorder="1" applyAlignment="1">
      <alignment horizontal="left" vertical="top" wrapText="1"/>
    </xf>
    <xf numFmtId="0" fontId="21" fillId="4" borderId="23" xfId="1" applyFont="1" applyFill="1" applyBorder="1" applyAlignment="1">
      <alignment horizontal="left" vertical="top" wrapText="1"/>
    </xf>
    <xf numFmtId="0" fontId="21" fillId="4" borderId="6" xfId="1" applyFont="1" applyFill="1" applyBorder="1" applyAlignment="1">
      <alignment horizontal="left" vertical="top" wrapText="1"/>
    </xf>
    <xf numFmtId="0" fontId="21" fillId="4" borderId="8" xfId="1" applyFont="1" applyFill="1" applyBorder="1" applyAlignment="1">
      <alignment horizontal="left" vertical="top" wrapText="1"/>
    </xf>
    <xf numFmtId="0" fontId="20" fillId="23" borderId="1" xfId="1" applyFont="1" applyFill="1" applyBorder="1" applyAlignment="1">
      <alignment horizontal="left" vertical="top" wrapText="1"/>
    </xf>
    <xf numFmtId="0" fontId="21" fillId="12" borderId="5" xfId="1" applyFont="1" applyFill="1" applyBorder="1" applyAlignment="1">
      <alignment horizontal="left" vertical="top" wrapText="1"/>
    </xf>
    <xf numFmtId="0" fontId="21" fillId="12" borderId="7" xfId="1" applyFont="1" applyFill="1" applyBorder="1" applyAlignment="1">
      <alignment horizontal="left" vertical="top" wrapText="1"/>
    </xf>
    <xf numFmtId="0" fontId="21" fillId="12" borderId="10" xfId="1" applyFont="1" applyFill="1" applyBorder="1" applyAlignment="1">
      <alignment horizontal="left" vertical="top" wrapText="1"/>
    </xf>
    <xf numFmtId="0" fontId="21" fillId="12" borderId="5" xfId="1" applyFont="1" applyFill="1" applyBorder="1" applyAlignment="1">
      <alignment horizontal="center" vertical="top" wrapText="1"/>
    </xf>
    <xf numFmtId="0" fontId="21" fillId="12" borderId="7" xfId="1" applyFont="1" applyFill="1" applyBorder="1" applyAlignment="1">
      <alignment horizontal="center" vertical="top" wrapText="1"/>
    </xf>
    <xf numFmtId="0" fontId="21" fillId="12" borderId="10" xfId="1" applyFont="1" applyFill="1" applyBorder="1" applyAlignment="1">
      <alignment horizontal="center" vertical="top" wrapText="1"/>
    </xf>
    <xf numFmtId="0" fontId="20" fillId="10" borderId="25" xfId="1" applyFont="1" applyFill="1" applyBorder="1" applyAlignment="1">
      <alignment horizontal="center" vertical="center" wrapText="1"/>
    </xf>
    <xf numFmtId="0" fontId="20" fillId="10" borderId="26" xfId="1" applyFont="1" applyFill="1" applyBorder="1" applyAlignment="1">
      <alignment horizontal="center" vertical="center" wrapText="1"/>
    </xf>
    <xf numFmtId="9" fontId="21" fillId="2" borderId="1" xfId="1" applyNumberFormat="1" applyFont="1" applyFill="1" applyBorder="1" applyAlignment="1">
      <alignment horizontal="left" vertical="top" wrapText="1"/>
    </xf>
    <xf numFmtId="0" fontId="21" fillId="0" borderId="0" xfId="1" applyFont="1" applyAlignment="1">
      <alignment horizontal="left" wrapText="1"/>
    </xf>
    <xf numFmtId="0" fontId="21" fillId="19" borderId="1" xfId="1" applyFont="1" applyFill="1" applyBorder="1" applyAlignment="1">
      <alignment horizontal="left" vertical="top" wrapText="1"/>
    </xf>
    <xf numFmtId="9" fontId="21" fillId="19" borderId="1" xfId="1" applyNumberFormat="1" applyFont="1" applyFill="1" applyBorder="1" applyAlignment="1">
      <alignment horizontal="left" vertical="top" wrapText="1"/>
    </xf>
    <xf numFmtId="9" fontId="21" fillId="18" borderId="1" xfId="1" applyNumberFormat="1" applyFont="1" applyFill="1" applyBorder="1" applyAlignment="1">
      <alignment horizontal="left" vertical="top" wrapText="1"/>
    </xf>
    <xf numFmtId="0" fontId="21" fillId="18" borderId="10" xfId="1" applyFont="1" applyFill="1" applyBorder="1" applyAlignment="1">
      <alignment horizontal="left" vertical="top" wrapText="1"/>
    </xf>
    <xf numFmtId="9" fontId="21" fillId="18" borderId="5" xfId="1" applyNumberFormat="1" applyFont="1" applyFill="1" applyBorder="1" applyAlignment="1">
      <alignment horizontal="left" vertical="top" wrapText="1"/>
    </xf>
    <xf numFmtId="9" fontId="21" fillId="18" borderId="7" xfId="1" applyNumberFormat="1" applyFont="1" applyFill="1" applyBorder="1" applyAlignment="1">
      <alignment horizontal="left" vertical="top" wrapText="1"/>
    </xf>
    <xf numFmtId="9" fontId="21" fillId="18" borderId="10" xfId="1" applyNumberFormat="1" applyFont="1" applyFill="1" applyBorder="1" applyAlignment="1">
      <alignment horizontal="left" vertical="top" wrapText="1"/>
    </xf>
    <xf numFmtId="0" fontId="20" fillId="0" borderId="1" xfId="1" applyFont="1" applyBorder="1" applyAlignment="1">
      <alignment horizontal="left" vertical="top" wrapText="1"/>
    </xf>
    <xf numFmtId="0" fontId="21" fillId="20" borderId="1" xfId="1" applyFont="1" applyFill="1" applyBorder="1" applyAlignment="1">
      <alignment horizontal="left" vertical="top" wrapText="1"/>
    </xf>
    <xf numFmtId="0" fontId="21" fillId="20" borderId="1" xfId="1" applyFont="1" applyFill="1" applyBorder="1" applyAlignment="1">
      <alignment vertical="top" wrapText="1"/>
    </xf>
    <xf numFmtId="0" fontId="21" fillId="2" borderId="1" xfId="1" applyFont="1" applyFill="1" applyBorder="1" applyAlignment="1">
      <alignment vertical="top" wrapText="1"/>
    </xf>
    <xf numFmtId="0" fontId="28" fillId="20" borderId="1" xfId="1" applyFont="1" applyFill="1" applyBorder="1" applyAlignment="1">
      <alignment horizontal="left" vertical="top" wrapText="1"/>
    </xf>
    <xf numFmtId="0" fontId="28" fillId="19" borderId="1" xfId="1" applyFont="1" applyFill="1" applyBorder="1" applyAlignment="1">
      <alignment horizontal="left" vertical="top" wrapText="1"/>
    </xf>
    <xf numFmtId="0" fontId="21" fillId="19" borderId="1" xfId="1" applyFont="1" applyFill="1" applyBorder="1" applyAlignment="1">
      <alignment horizontal="center" vertical="top" wrapText="1"/>
    </xf>
    <xf numFmtId="0" fontId="21" fillId="2" borderId="1" xfId="1" applyFont="1" applyFill="1" applyBorder="1" applyAlignment="1">
      <alignment horizontal="center" vertical="top" wrapText="1"/>
    </xf>
    <xf numFmtId="0" fontId="21" fillId="19" borderId="5" xfId="1" applyFont="1" applyFill="1" applyBorder="1" applyAlignment="1">
      <alignment horizontal="left" vertical="top" wrapText="1"/>
    </xf>
    <xf numFmtId="0" fontId="21" fillId="19" borderId="7" xfId="1" applyFont="1" applyFill="1" applyBorder="1" applyAlignment="1">
      <alignment horizontal="left" vertical="top" wrapText="1"/>
    </xf>
    <xf numFmtId="0" fontId="21" fillId="19" borderId="5" xfId="1" applyFont="1" applyFill="1" applyBorder="1" applyAlignment="1">
      <alignment horizontal="center" vertical="top" wrapText="1"/>
    </xf>
    <xf numFmtId="0" fontId="21" fillId="19" borderId="7" xfId="1" applyFont="1" applyFill="1" applyBorder="1" applyAlignment="1">
      <alignment horizontal="center" vertical="top" wrapText="1"/>
    </xf>
    <xf numFmtId="0" fontId="27" fillId="2" borderId="5" xfId="1" applyFont="1" applyFill="1" applyBorder="1" applyAlignment="1">
      <alignment horizontal="center" vertical="top" wrapText="1"/>
    </xf>
    <xf numFmtId="0" fontId="27" fillId="2" borderId="7" xfId="1" applyFont="1" applyFill="1" applyBorder="1" applyAlignment="1">
      <alignment horizontal="center" vertical="top" wrapText="1"/>
    </xf>
    <xf numFmtId="0" fontId="21" fillId="0" borderId="0" xfId="1" applyFont="1" applyAlignment="1">
      <alignment vertical="top" wrapText="1"/>
    </xf>
    <xf numFmtId="0" fontId="21" fillId="0" borderId="0" xfId="1" applyFont="1" applyAlignment="1">
      <alignment horizontal="left" vertical="top" wrapText="1"/>
    </xf>
    <xf numFmtId="0" fontId="20" fillId="23" borderId="27" xfId="1" applyFont="1" applyFill="1" applyBorder="1" applyAlignment="1">
      <alignment horizontal="left" vertical="top" wrapText="1"/>
    </xf>
    <xf numFmtId="9" fontId="21" fillId="18" borderId="12" xfId="1" applyNumberFormat="1" applyFont="1" applyFill="1" applyBorder="1" applyAlignment="1">
      <alignment horizontal="left" vertical="top" wrapText="1"/>
    </xf>
    <xf numFmtId="9" fontId="21" fillId="18" borderId="29" xfId="1" applyNumberFormat="1" applyFont="1" applyFill="1" applyBorder="1" applyAlignment="1">
      <alignment horizontal="left" vertical="top" wrapText="1"/>
    </xf>
    <xf numFmtId="9" fontId="21" fillId="18" borderId="28" xfId="1" applyNumberFormat="1" applyFont="1" applyFill="1" applyBorder="1" applyAlignment="1">
      <alignment horizontal="left" vertical="top" wrapText="1"/>
    </xf>
    <xf numFmtId="0" fontId="21" fillId="0" borderId="1" xfId="1" applyFont="1" applyBorder="1" applyAlignment="1">
      <alignment vertical="top" wrapText="1"/>
    </xf>
    <xf numFmtId="0" fontId="21" fillId="0" borderId="7" xfId="1" applyFont="1" applyBorder="1" applyAlignment="1">
      <alignment vertical="top" wrapText="1"/>
    </xf>
    <xf numFmtId="0" fontId="21" fillId="0" borderId="10" xfId="1" applyFont="1" applyBorder="1" applyAlignment="1">
      <alignment vertical="top" wrapText="1"/>
    </xf>
    <xf numFmtId="9" fontId="21" fillId="18" borderId="34" xfId="1" applyNumberFormat="1" applyFont="1" applyFill="1" applyBorder="1" applyAlignment="1">
      <alignment horizontal="left" vertical="top" wrapText="1"/>
    </xf>
    <xf numFmtId="9" fontId="21" fillId="18" borderId="27" xfId="1" applyNumberFormat="1" applyFont="1" applyFill="1" applyBorder="1" applyAlignment="1">
      <alignment horizontal="left" vertical="top" wrapText="1"/>
    </xf>
    <xf numFmtId="9" fontId="21" fillId="18" borderId="36" xfId="1" applyNumberFormat="1" applyFont="1" applyFill="1" applyBorder="1" applyAlignment="1">
      <alignment horizontal="left" vertical="top" wrapText="1"/>
    </xf>
    <xf numFmtId="0" fontId="21" fillId="4" borderId="34" xfId="1" applyFont="1" applyFill="1" applyBorder="1" applyAlignment="1">
      <alignment vertical="top" wrapText="1"/>
    </xf>
    <xf numFmtId="0" fontId="21" fillId="4" borderId="27" xfId="1" applyFont="1" applyFill="1" applyBorder="1" applyAlignment="1">
      <alignment vertical="top" wrapText="1"/>
    </xf>
    <xf numFmtId="0" fontId="21" fillId="4" borderId="36" xfId="1" applyFont="1" applyFill="1" applyBorder="1" applyAlignment="1">
      <alignment vertical="top" wrapText="1"/>
    </xf>
    <xf numFmtId="0" fontId="21" fillId="4" borderId="5" xfId="1" applyFont="1" applyFill="1" applyBorder="1" applyAlignment="1">
      <alignment vertical="top" wrapText="1"/>
    </xf>
    <xf numFmtId="0" fontId="21" fillId="4" borderId="7" xfId="1" applyFont="1" applyFill="1" applyBorder="1" applyAlignment="1">
      <alignment vertical="top" wrapText="1"/>
    </xf>
    <xf numFmtId="0" fontId="21" fillId="4" borderId="10" xfId="1" applyFont="1" applyFill="1" applyBorder="1" applyAlignment="1">
      <alignment vertical="top" wrapText="1"/>
    </xf>
    <xf numFmtId="0" fontId="36" fillId="0" borderId="0" xfId="1" applyFont="1" applyAlignment="1">
      <alignment horizontal="left" vertical="top" wrapText="1"/>
    </xf>
    <xf numFmtId="0" fontId="21" fillId="0" borderId="4" xfId="1" applyFont="1" applyBorder="1" applyAlignment="1">
      <alignment horizontal="left" vertical="top" wrapText="1"/>
    </xf>
    <xf numFmtId="0" fontId="32" fillId="0" borderId="5" xfId="1" applyFont="1" applyBorder="1" applyAlignment="1">
      <alignment horizontal="left" vertical="top" wrapText="1"/>
    </xf>
    <xf numFmtId="0" fontId="32" fillId="2" borderId="5" xfId="1" applyFont="1" applyFill="1" applyBorder="1" applyAlignment="1">
      <alignment horizontal="left" vertical="top" wrapText="1"/>
    </xf>
    <xf numFmtId="0" fontId="32" fillId="2" borderId="7" xfId="1" applyFont="1" applyFill="1" applyBorder="1" applyAlignment="1">
      <alignment horizontal="left" vertical="top" wrapText="1"/>
    </xf>
    <xf numFmtId="0" fontId="32" fillId="2" borderId="10" xfId="1" applyFont="1" applyFill="1" applyBorder="1" applyAlignment="1">
      <alignment horizontal="left" vertical="top" wrapText="1"/>
    </xf>
    <xf numFmtId="0" fontId="21" fillId="20" borderId="1" xfId="1" applyFont="1" applyFill="1" applyBorder="1" applyAlignment="1">
      <alignment horizontal="center" vertical="top" wrapText="1"/>
    </xf>
    <xf numFmtId="9" fontId="21" fillId="2" borderId="5" xfId="1" applyNumberFormat="1" applyFont="1" applyFill="1" applyBorder="1" applyAlignment="1">
      <alignment horizontal="center" vertical="top" wrapText="1"/>
    </xf>
    <xf numFmtId="9" fontId="21" fillId="2" borderId="7" xfId="1" applyNumberFormat="1" applyFont="1" applyFill="1" applyBorder="1" applyAlignment="1">
      <alignment horizontal="center" vertical="top" wrapText="1"/>
    </xf>
    <xf numFmtId="9" fontId="21" fillId="2" borderId="10" xfId="1" applyNumberFormat="1" applyFont="1" applyFill="1" applyBorder="1" applyAlignment="1">
      <alignment horizontal="center" vertical="top" wrapText="1"/>
    </xf>
    <xf numFmtId="0" fontId="21" fillId="2" borderId="5" xfId="1" applyFont="1" applyFill="1" applyBorder="1" applyAlignment="1">
      <alignment vertical="top" wrapText="1"/>
    </xf>
    <xf numFmtId="0" fontId="21" fillId="2" borderId="7" xfId="1" applyFont="1" applyFill="1" applyBorder="1" applyAlignment="1">
      <alignment vertical="top" wrapText="1"/>
    </xf>
    <xf numFmtId="0" fontId="21" fillId="2" borderId="10" xfId="1" applyFont="1" applyFill="1" applyBorder="1" applyAlignment="1">
      <alignment vertical="top" wrapText="1"/>
    </xf>
    <xf numFmtId="0" fontId="21" fillId="18" borderId="12" xfId="1" applyFont="1" applyFill="1" applyBorder="1" applyAlignment="1">
      <alignment horizontal="left" vertical="top" wrapText="1"/>
    </xf>
    <xf numFmtId="9" fontId="21" fillId="18" borderId="26" xfId="1" applyNumberFormat="1" applyFont="1" applyFill="1" applyBorder="1" applyAlignment="1">
      <alignment horizontal="left" vertical="top" wrapText="1"/>
    </xf>
    <xf numFmtId="9" fontId="21" fillId="18" borderId="37" xfId="1" applyNumberFormat="1" applyFont="1" applyFill="1" applyBorder="1" applyAlignment="1">
      <alignment horizontal="left" vertical="top" wrapText="1"/>
    </xf>
    <xf numFmtId="9" fontId="21" fillId="18" borderId="38" xfId="1" applyNumberFormat="1" applyFont="1" applyFill="1" applyBorder="1" applyAlignment="1">
      <alignment horizontal="left" vertical="top" wrapText="1"/>
    </xf>
    <xf numFmtId="9" fontId="21" fillId="18" borderId="31" xfId="1" applyNumberFormat="1" applyFont="1" applyFill="1" applyBorder="1" applyAlignment="1">
      <alignment horizontal="left" vertical="top" wrapText="1"/>
    </xf>
    <xf numFmtId="9" fontId="21" fillId="2" borderId="32" xfId="1" applyNumberFormat="1" applyFont="1" applyFill="1" applyBorder="1" applyAlignment="1">
      <alignment horizontal="left" vertical="top" wrapText="1"/>
    </xf>
    <xf numFmtId="9" fontId="21" fillId="2" borderId="33" xfId="1" applyNumberFormat="1" applyFont="1" applyFill="1" applyBorder="1" applyAlignment="1">
      <alignment horizontal="left" vertical="top" wrapText="1"/>
    </xf>
    <xf numFmtId="0" fontId="21" fillId="4" borderId="4" xfId="1" applyFont="1" applyFill="1" applyBorder="1" applyAlignment="1">
      <alignment horizontal="left" vertical="top" wrapText="1"/>
    </xf>
    <xf numFmtId="0" fontId="20" fillId="0" borderId="0" xfId="1" applyFont="1" applyAlignment="1">
      <alignment horizontal="center" vertical="top" wrapText="1"/>
    </xf>
    <xf numFmtId="0" fontId="20" fillId="0" borderId="5" xfId="1" applyFont="1" applyBorder="1" applyAlignment="1">
      <alignment horizontal="left" vertical="top" wrapText="1"/>
    </xf>
    <xf numFmtId="0" fontId="20" fillId="0" borderId="7" xfId="1" applyFont="1" applyBorder="1" applyAlignment="1">
      <alignment horizontal="left" vertical="top" wrapText="1"/>
    </xf>
    <xf numFmtId="0" fontId="28" fillId="4" borderId="7" xfId="1" applyFont="1" applyFill="1" applyBorder="1" applyAlignment="1">
      <alignment horizontal="left" vertical="top" wrapText="1"/>
    </xf>
    <xf numFmtId="0" fontId="28" fillId="4" borderId="10" xfId="1" applyFont="1" applyFill="1" applyBorder="1" applyAlignment="1">
      <alignment horizontal="left" vertical="top" wrapText="1"/>
    </xf>
    <xf numFmtId="0" fontId="28" fillId="4" borderId="34" xfId="1" applyFont="1" applyFill="1" applyBorder="1" applyAlignment="1">
      <alignment horizontal="left" vertical="top" wrapText="1"/>
    </xf>
    <xf numFmtId="0" fontId="28" fillId="4" borderId="27" xfId="1" applyFont="1" applyFill="1" applyBorder="1" applyAlignment="1">
      <alignment horizontal="left" vertical="top" wrapText="1"/>
    </xf>
    <xf numFmtId="0" fontId="28" fillId="4" borderId="36" xfId="1" applyFont="1" applyFill="1" applyBorder="1" applyAlignment="1">
      <alignment horizontal="left" vertical="top" wrapText="1"/>
    </xf>
    <xf numFmtId="0" fontId="41" fillId="4" borderId="5" xfId="1" applyFont="1" applyFill="1" applyBorder="1" applyAlignment="1">
      <alignment horizontal="center" vertical="top" wrapText="1"/>
    </xf>
    <xf numFmtId="0" fontId="41" fillId="4" borderId="7" xfId="1" applyFont="1" applyFill="1" applyBorder="1" applyAlignment="1">
      <alignment horizontal="center" vertical="top" wrapText="1"/>
    </xf>
    <xf numFmtId="0" fontId="41" fillId="4" borderId="10" xfId="1" applyFont="1" applyFill="1" applyBorder="1" applyAlignment="1">
      <alignment horizontal="center" vertical="top" wrapText="1"/>
    </xf>
    <xf numFmtId="0" fontId="45" fillId="0" borderId="66" xfId="0" applyFont="1" applyBorder="1" applyAlignment="1">
      <alignment horizontal="center" vertical="top"/>
    </xf>
    <xf numFmtId="0" fontId="47" fillId="0" borderId="1" xfId="0" applyFont="1" applyBorder="1" applyAlignment="1">
      <alignment horizontal="center" vertical="top" wrapText="1"/>
    </xf>
    <xf numFmtId="0" fontId="47" fillId="0" borderId="1" xfId="0" applyFont="1" applyBorder="1" applyAlignment="1">
      <alignment horizontal="center" vertical="top"/>
    </xf>
    <xf numFmtId="3" fontId="47" fillId="0" borderId="1" xfId="0" applyNumberFormat="1" applyFont="1" applyBorder="1" applyAlignment="1">
      <alignment horizontal="center" vertical="top"/>
    </xf>
    <xf numFmtId="3" fontId="47" fillId="0" borderId="2" xfId="0" applyNumberFormat="1" applyFont="1" applyBorder="1" applyAlignment="1">
      <alignment horizontal="center" vertical="top"/>
    </xf>
    <xf numFmtId="0" fontId="47" fillId="0" borderId="5" xfId="0" applyFont="1" applyBorder="1" applyAlignment="1">
      <alignment horizontal="center" vertical="top"/>
    </xf>
    <xf numFmtId="0" fontId="47" fillId="0" borderId="7" xfId="0" applyFont="1" applyBorder="1" applyAlignment="1">
      <alignment horizontal="center" vertical="top"/>
    </xf>
    <xf numFmtId="0" fontId="47" fillId="0" borderId="10" xfId="0" applyFont="1" applyBorder="1" applyAlignment="1">
      <alignment horizontal="center" vertical="top"/>
    </xf>
    <xf numFmtId="0" fontId="8" fillId="0" borderId="2" xfId="5" applyFont="1" applyBorder="1" applyAlignment="1">
      <alignment horizontal="left" wrapText="1"/>
    </xf>
    <xf numFmtId="0" fontId="8" fillId="0" borderId="3" xfId="5" applyFont="1" applyBorder="1" applyAlignment="1">
      <alignment horizontal="left" wrapText="1"/>
    </xf>
    <xf numFmtId="0" fontId="8" fillId="0" borderId="4" xfId="5" applyFont="1" applyBorder="1" applyAlignment="1">
      <alignment horizontal="left" wrapText="1"/>
    </xf>
    <xf numFmtId="0" fontId="12" fillId="0" borderId="0" xfId="5" applyFont="1" applyAlignment="1">
      <alignment horizontal="left" vertical="center"/>
    </xf>
    <xf numFmtId="0" fontId="14" fillId="8" borderId="5" xfId="7" applyFont="1" applyFill="1" applyBorder="1" applyAlignment="1">
      <alignment horizontal="left" vertical="center" wrapText="1"/>
    </xf>
    <xf numFmtId="0" fontId="14" fillId="8" borderId="7" xfId="7" applyFont="1" applyFill="1" applyBorder="1" applyAlignment="1">
      <alignment horizontal="left" vertical="center" wrapText="1"/>
    </xf>
    <xf numFmtId="0" fontId="14" fillId="8" borderId="10" xfId="7" applyFont="1" applyFill="1" applyBorder="1" applyAlignment="1">
      <alignment horizontal="left" vertical="center" wrapText="1"/>
    </xf>
    <xf numFmtId="0" fontId="14" fillId="8" borderId="6" xfId="7" applyFont="1" applyFill="1" applyBorder="1" applyAlignment="1">
      <alignment horizontal="center" vertical="center" wrapText="1"/>
    </xf>
    <xf numFmtId="0" fontId="14" fillId="8" borderId="0" xfId="7" applyFont="1" applyFill="1" applyAlignment="1">
      <alignment horizontal="center" vertical="center" wrapText="1"/>
    </xf>
    <xf numFmtId="0" fontId="14" fillId="8" borderId="8" xfId="7" applyFont="1" applyFill="1" applyBorder="1" applyAlignment="1">
      <alignment horizontal="center" vertical="center" wrapText="1"/>
    </xf>
    <xf numFmtId="0" fontId="14" fillId="8" borderId="9" xfId="7" applyFont="1" applyFill="1" applyBorder="1" applyAlignment="1">
      <alignment horizontal="center" vertical="center" wrapText="1"/>
    </xf>
    <xf numFmtId="0" fontId="19" fillId="0" borderId="2" xfId="7" applyFont="1" applyBorder="1" applyAlignment="1">
      <alignment horizontal="left" vertical="center"/>
    </xf>
    <xf numFmtId="0" fontId="19" fillId="0" borderId="4" xfId="7" applyFont="1" applyBorder="1" applyAlignment="1">
      <alignment horizontal="left" vertical="center"/>
    </xf>
    <xf numFmtId="0" fontId="19" fillId="0" borderId="1" xfId="7" applyFont="1" applyBorder="1" applyAlignment="1">
      <alignment horizontal="left" vertical="center"/>
    </xf>
    <xf numFmtId="0" fontId="14" fillId="8" borderId="2" xfId="8" applyFont="1" applyFill="1" applyBorder="1" applyAlignment="1">
      <alignment horizontal="left" vertical="center" wrapText="1"/>
    </xf>
    <xf numFmtId="0" fontId="14" fillId="8" borderId="3" xfId="8" applyFont="1" applyFill="1" applyBorder="1" applyAlignment="1">
      <alignment horizontal="left" vertical="center" wrapText="1"/>
    </xf>
    <xf numFmtId="169" fontId="51" fillId="0" borderId="51" xfId="14" applyNumberFormat="1" applyFont="1" applyBorder="1" applyAlignment="1">
      <alignment vertical="top"/>
    </xf>
    <xf numFmtId="3" fontId="51" fillId="0" borderId="52" xfId="0" applyNumberFormat="1" applyFont="1" applyBorder="1" applyAlignment="1">
      <alignment vertical="top"/>
    </xf>
    <xf numFmtId="0" fontId="51" fillId="0" borderId="1" xfId="0" applyFont="1" applyBorder="1" applyAlignment="1">
      <alignment vertical="top"/>
    </xf>
    <xf numFmtId="0" fontId="51" fillId="0" borderId="53" xfId="0" applyFont="1" applyBorder="1" applyAlignment="1">
      <alignment vertical="top"/>
    </xf>
    <xf numFmtId="0" fontId="51" fillId="0" borderId="52" xfId="0" applyFont="1" applyBorder="1" applyAlignment="1">
      <alignment vertical="top"/>
    </xf>
    <xf numFmtId="3" fontId="51" fillId="0" borderId="53" xfId="0" applyNumberFormat="1" applyFont="1" applyBorder="1" applyAlignment="1">
      <alignment vertical="top"/>
    </xf>
    <xf numFmtId="3" fontId="51" fillId="0" borderId="69" xfId="0" applyNumberFormat="1" applyFont="1" applyBorder="1" applyAlignment="1">
      <alignment vertical="top"/>
    </xf>
    <xf numFmtId="3" fontId="51" fillId="0" borderId="51" xfId="0" applyNumberFormat="1" applyFont="1" applyBorder="1" applyAlignment="1">
      <alignment vertical="top"/>
    </xf>
    <xf numFmtId="169" fontId="51" fillId="0" borderId="59" xfId="14" applyNumberFormat="1" applyFont="1" applyBorder="1" applyAlignment="1">
      <alignment vertical="top"/>
    </xf>
    <xf numFmtId="3" fontId="51" fillId="0" borderId="60" xfId="0" applyNumberFormat="1" applyFont="1" applyBorder="1" applyAlignment="1">
      <alignment vertical="top"/>
    </xf>
    <xf numFmtId="3" fontId="51" fillId="0" borderId="5" xfId="0" applyNumberFormat="1" applyFont="1" applyBorder="1" applyAlignment="1">
      <alignment vertical="top"/>
    </xf>
    <xf numFmtId="0" fontId="51" fillId="0" borderId="61" xfId="0" applyFont="1" applyBorder="1" applyAlignment="1">
      <alignment vertical="top"/>
    </xf>
    <xf numFmtId="1" fontId="51" fillId="0" borderId="5" xfId="0" applyNumberFormat="1" applyFont="1" applyBorder="1" applyAlignment="1">
      <alignment vertical="top"/>
    </xf>
    <xf numFmtId="1" fontId="51" fillId="0" borderId="61" xfId="0" applyNumberFormat="1" applyFont="1" applyBorder="1" applyAlignment="1">
      <alignment vertical="top"/>
    </xf>
    <xf numFmtId="3" fontId="51" fillId="0" borderId="70" xfId="0" applyNumberFormat="1" applyFont="1" applyBorder="1" applyAlignment="1">
      <alignment vertical="top"/>
    </xf>
    <xf numFmtId="3" fontId="51" fillId="0" borderId="59" xfId="0" applyNumberFormat="1" applyFont="1" applyBorder="1" applyAlignment="1">
      <alignment vertical="top"/>
    </xf>
    <xf numFmtId="2" fontId="51" fillId="0" borderId="62" xfId="14" applyNumberFormat="1" applyFont="1" applyBorder="1" applyAlignment="1">
      <alignment vertical="top"/>
    </xf>
    <xf numFmtId="9" fontId="51" fillId="0" borderId="54" xfId="0" applyNumberFormat="1" applyFont="1" applyBorder="1" applyAlignment="1">
      <alignment vertical="top"/>
    </xf>
    <xf numFmtId="9" fontId="51" fillId="0" borderId="55" xfId="0" applyNumberFormat="1" applyFont="1" applyBorder="1" applyAlignment="1">
      <alignment vertical="top"/>
    </xf>
    <xf numFmtId="9" fontId="51" fillId="0" borderId="56" xfId="0" applyNumberFormat="1" applyFont="1" applyBorder="1" applyAlignment="1">
      <alignment vertical="top"/>
    </xf>
    <xf numFmtId="2" fontId="51" fillId="0" borderId="54" xfId="0" applyNumberFormat="1" applyFont="1" applyBorder="1" applyAlignment="1">
      <alignment vertical="top"/>
    </xf>
    <xf numFmtId="2" fontId="51" fillId="0" borderId="55" xfId="0" applyNumberFormat="1" applyFont="1" applyBorder="1" applyAlignment="1">
      <alignment vertical="top"/>
    </xf>
    <xf numFmtId="2" fontId="51" fillId="0" borderId="56" xfId="0" applyNumberFormat="1" applyFont="1" applyBorder="1" applyAlignment="1">
      <alignment vertical="top"/>
    </xf>
    <xf numFmtId="2" fontId="51" fillId="0" borderId="68" xfId="0" applyNumberFormat="1" applyFont="1" applyBorder="1" applyAlignment="1">
      <alignment vertical="top"/>
    </xf>
    <xf numFmtId="2" fontId="51" fillId="0" borderId="62" xfId="0" applyNumberFormat="1" applyFont="1" applyBorder="1" applyAlignment="1">
      <alignment vertical="top"/>
    </xf>
    <xf numFmtId="169" fontId="51" fillId="0" borderId="63" xfId="14" applyNumberFormat="1" applyFont="1" applyBorder="1" applyAlignment="1">
      <alignment vertical="top"/>
    </xf>
    <xf numFmtId="3" fontId="51" fillId="0" borderId="64" xfId="0" applyNumberFormat="1" applyFont="1" applyBorder="1" applyAlignment="1">
      <alignment vertical="top"/>
    </xf>
    <xf numFmtId="3" fontId="51" fillId="0" borderId="10" xfId="0" applyNumberFormat="1" applyFont="1" applyBorder="1" applyAlignment="1">
      <alignment vertical="top"/>
    </xf>
    <xf numFmtId="0" fontId="51" fillId="0" borderId="65" xfId="0" applyFont="1" applyBorder="1" applyAlignment="1">
      <alignment vertical="top"/>
    </xf>
    <xf numFmtId="169" fontId="51" fillId="27" borderId="59" xfId="14" applyNumberFormat="1" applyFont="1" applyFill="1" applyBorder="1" applyAlignment="1">
      <alignment vertical="top"/>
    </xf>
    <xf numFmtId="3" fontId="51" fillId="27" borderId="60" xfId="0" applyNumberFormat="1" applyFont="1" applyFill="1" applyBorder="1" applyAlignment="1">
      <alignment vertical="top"/>
    </xf>
    <xf numFmtId="0" fontId="51" fillId="27" borderId="5" xfId="0" applyFont="1" applyFill="1" applyBorder="1" applyAlignment="1">
      <alignment vertical="top"/>
    </xf>
    <xf numFmtId="0" fontId="51" fillId="27" borderId="61" xfId="0" applyFont="1" applyFill="1" applyBorder="1" applyAlignment="1">
      <alignment vertical="top"/>
    </xf>
    <xf numFmtId="3" fontId="51" fillId="27" borderId="5" xfId="0" applyNumberFormat="1" applyFont="1" applyFill="1" applyBorder="1" applyAlignment="1">
      <alignment vertical="top"/>
    </xf>
    <xf numFmtId="1" fontId="51" fillId="27" borderId="61" xfId="0" applyNumberFormat="1" applyFont="1" applyFill="1" applyBorder="1" applyAlignment="1">
      <alignment vertical="top"/>
    </xf>
    <xf numFmtId="3" fontId="51" fillId="27" borderId="70" xfId="0" applyNumberFormat="1" applyFont="1" applyFill="1" applyBorder="1" applyAlignment="1">
      <alignment vertical="top"/>
    </xf>
    <xf numFmtId="3" fontId="51" fillId="27" borderId="59" xfId="0" applyNumberFormat="1" applyFont="1" applyFill="1" applyBorder="1" applyAlignment="1">
      <alignment vertical="top"/>
    </xf>
    <xf numFmtId="169" fontId="51" fillId="0" borderId="55" xfId="14" applyNumberFormat="1" applyFont="1" applyBorder="1" applyAlignment="1">
      <alignment vertical="top"/>
    </xf>
    <xf numFmtId="3" fontId="51" fillId="0" borderId="55" xfId="0" applyNumberFormat="1" applyFont="1" applyBorder="1" applyAlignment="1">
      <alignment vertical="top"/>
    </xf>
    <xf numFmtId="3" fontId="51" fillId="0" borderId="67" xfId="0" applyNumberFormat="1" applyFont="1" applyBorder="1" applyAlignment="1">
      <alignment vertical="top"/>
    </xf>
    <xf numFmtId="3" fontId="51" fillId="0" borderId="62" xfId="0" applyNumberFormat="1" applyFont="1" applyBorder="1" applyAlignment="1">
      <alignment vertical="top"/>
    </xf>
    <xf numFmtId="0" fontId="46" fillId="0" borderId="72" xfId="0" applyFont="1" applyBorder="1" applyAlignment="1">
      <alignment horizontal="center" vertical="top"/>
    </xf>
    <xf numFmtId="0" fontId="47" fillId="26" borderId="54" xfId="0" applyFont="1" applyFill="1" applyBorder="1" applyAlignment="1">
      <alignment vertical="top" wrapText="1"/>
    </xf>
    <xf numFmtId="0" fontId="47" fillId="26" borderId="55" xfId="0" applyFont="1" applyFill="1" applyBorder="1" applyAlignment="1">
      <alignment vertical="top" wrapText="1"/>
    </xf>
    <xf numFmtId="0" fontId="47" fillId="26" borderId="56" xfId="0" applyFont="1" applyFill="1" applyBorder="1" applyAlignment="1">
      <alignment vertical="top" wrapText="1"/>
    </xf>
    <xf numFmtId="169" fontId="47" fillId="26" borderId="40" xfId="14" applyNumberFormat="1" applyFont="1" applyFill="1" applyBorder="1" applyAlignment="1">
      <alignment vertical="top" wrapText="1"/>
    </xf>
    <xf numFmtId="169" fontId="5" fillId="0" borderId="66" xfId="14" applyNumberFormat="1" applyFont="1" applyBorder="1" applyAlignment="1">
      <alignment horizontal="center" vertical="top" wrapText="1"/>
    </xf>
    <xf numFmtId="169" fontId="5" fillId="0" borderId="73" xfId="14" applyNumberFormat="1" applyFont="1" applyBorder="1" applyAlignment="1">
      <alignment horizontal="center" vertical="top" wrapText="1"/>
    </xf>
    <xf numFmtId="0" fontId="47" fillId="26" borderId="74" xfId="0" applyFont="1" applyFill="1" applyBorder="1" applyAlignment="1">
      <alignment vertical="top"/>
    </xf>
    <xf numFmtId="0" fontId="47" fillId="26" borderId="75" xfId="0" applyFont="1" applyFill="1" applyBorder="1" applyAlignment="1">
      <alignment vertical="top"/>
    </xf>
    <xf numFmtId="0" fontId="46" fillId="0" borderId="78" xfId="0" applyFont="1" applyBorder="1" applyAlignment="1">
      <alignment horizontal="center" vertical="top"/>
    </xf>
    <xf numFmtId="0" fontId="46" fillId="0" borderId="79" xfId="0" applyFont="1" applyBorder="1" applyAlignment="1">
      <alignment horizontal="center" vertical="top"/>
    </xf>
    <xf numFmtId="0" fontId="46" fillId="0" borderId="80" xfId="0" applyFont="1" applyBorder="1" applyAlignment="1">
      <alignment horizontal="center" vertical="top"/>
    </xf>
    <xf numFmtId="0" fontId="46" fillId="0" borderId="81" xfId="0" applyFont="1" applyBorder="1" applyAlignment="1">
      <alignment horizontal="center" vertical="top"/>
    </xf>
    <xf numFmtId="0" fontId="52" fillId="0" borderId="76" xfId="0" applyFont="1" applyBorder="1" applyAlignment="1">
      <alignment horizontal="center" vertical="top"/>
    </xf>
    <xf numFmtId="0" fontId="52" fillId="0" borderId="82" xfId="0" applyFont="1" applyBorder="1" applyAlignment="1">
      <alignment horizontal="center" vertical="top"/>
    </xf>
    <xf numFmtId="0" fontId="52" fillId="0" borderId="77" xfId="0" applyFont="1" applyBorder="1" applyAlignment="1">
      <alignment horizontal="center" vertical="top"/>
    </xf>
  </cellXfs>
  <cellStyles count="15">
    <cellStyle name="Comma" xfId="14" builtinId="3"/>
    <cellStyle name="Comma 2" xfId="3" xr:uid="{DD9FF1F4-C8F8-4D5F-A12E-4973AFED3990}"/>
    <cellStyle name="Comma 2 2" xfId="11" xr:uid="{32078B6B-3EB7-443D-8FF4-196ADE4E80A4}"/>
    <cellStyle name="Comma 3" xfId="9" xr:uid="{3147F9CB-3BEA-46DB-B948-6DC18024A680}"/>
    <cellStyle name="Currency" xfId="13" builtinId="4"/>
    <cellStyle name="Normal" xfId="0" builtinId="0"/>
    <cellStyle name="Normal 2" xfId="1" xr:uid="{5F165485-104B-4E45-AB17-4F32698561C5}"/>
    <cellStyle name="Normal 2 2" xfId="5" xr:uid="{D170F2C9-8345-475C-B86F-AA37BC4A9D0C}"/>
    <cellStyle name="Normal 2 2 2" xfId="7" xr:uid="{E49B05B3-D948-4047-B378-AA18456AEB3E}"/>
    <cellStyle name="Normal 3" xfId="12" xr:uid="{1B7B99C0-17D8-43D2-820C-AFB250B8149B}"/>
    <cellStyle name="Normal 3 2 2" xfId="2" xr:uid="{FBB9C3A7-73EA-429A-B103-2032D26509E4}"/>
    <cellStyle name="Normal 4" xfId="8" xr:uid="{B90519BA-96E8-41A9-BD69-04B8548A9BEE}"/>
    <cellStyle name="Percent" xfId="6" builtinId="5"/>
    <cellStyle name="Percent 2" xfId="4" xr:uid="{4C1BB01F-CB04-47F9-99C5-22C8F242FBE1}"/>
    <cellStyle name="Percent 4" xfId="10" xr:uid="{AD38F697-5C2F-4535-87D9-2096A5584746}"/>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8EA4B-9A04-4667-A41F-98A59AC0B68D}">
  <sheetPr>
    <pageSetUpPr fitToPage="1"/>
  </sheetPr>
  <dimension ref="A1:U355"/>
  <sheetViews>
    <sheetView zoomScale="60" zoomScaleNormal="60" workbookViewId="0">
      <pane ySplit="8" topLeftCell="A184" activePane="bottomLeft" state="frozen"/>
      <selection pane="bottomLeft" activeCell="C216" sqref="C216:C219"/>
    </sheetView>
  </sheetViews>
  <sheetFormatPr defaultColWidth="8.7109375" defaultRowHeight="15" x14ac:dyDescent="0.25"/>
  <cols>
    <col min="1" max="1" width="33.140625" style="67" customWidth="1"/>
    <col min="2" max="2" width="13.5703125" style="67" customWidth="1"/>
    <col min="3" max="3" width="35.7109375" style="67" customWidth="1"/>
    <col min="4" max="4" width="35.7109375" style="67" hidden="1" customWidth="1"/>
    <col min="5" max="5" width="8.7109375" style="67"/>
    <col min="6" max="6" width="69.7109375" style="67" customWidth="1"/>
    <col min="7" max="7" width="23.5703125" style="67" customWidth="1"/>
    <col min="8" max="8" width="8.7109375" style="285"/>
    <col min="9" max="9" width="9.7109375" style="67" customWidth="1"/>
    <col min="10" max="10" width="14.42578125" style="67" customWidth="1"/>
    <col min="11" max="11" width="14.7109375" style="67" customWidth="1"/>
    <col min="12" max="12" width="11.28515625" style="67" customWidth="1"/>
    <col min="13" max="13" width="12.7109375" style="67" hidden="1" customWidth="1"/>
    <col min="14" max="14" width="18.7109375" style="67" hidden="1" customWidth="1"/>
    <col min="15" max="16384" width="8.7109375" style="67"/>
  </cols>
  <sheetData>
    <row r="1" spans="1:14" ht="18.75" x14ac:dyDescent="0.25">
      <c r="A1" s="368" t="s">
        <v>388</v>
      </c>
      <c r="B1" s="368"/>
      <c r="C1" s="368"/>
      <c r="D1" s="368"/>
      <c r="E1" s="368"/>
      <c r="F1" s="368"/>
      <c r="G1" s="368"/>
      <c r="H1" s="368"/>
      <c r="I1" s="368"/>
      <c r="J1" s="368"/>
      <c r="K1" s="368"/>
      <c r="L1" s="368"/>
    </row>
    <row r="2" spans="1:14" ht="12.6" customHeight="1" x14ac:dyDescent="0.25">
      <c r="A2" s="465" t="s">
        <v>0</v>
      </c>
      <c r="B2" s="465"/>
      <c r="C2" s="465"/>
      <c r="D2" s="465"/>
      <c r="E2" s="465"/>
      <c r="F2" s="465"/>
      <c r="G2" s="465"/>
      <c r="H2" s="465"/>
      <c r="I2" s="465"/>
      <c r="J2" s="465"/>
      <c r="K2" s="465"/>
      <c r="L2" s="465"/>
    </row>
    <row r="3" spans="1:14" ht="12.6" customHeight="1" x14ac:dyDescent="0.25">
      <c r="A3" s="216" t="s">
        <v>383</v>
      </c>
      <c r="B3" s="216"/>
      <c r="C3" s="226"/>
      <c r="D3" s="226"/>
      <c r="E3" s="216"/>
      <c r="F3" s="216"/>
      <c r="G3" s="216"/>
      <c r="H3" s="276"/>
      <c r="I3" s="216"/>
      <c r="J3" s="216"/>
      <c r="K3" s="216"/>
      <c r="L3" s="216"/>
    </row>
    <row r="4" spans="1:14" ht="12.6" customHeight="1" x14ac:dyDescent="0.25">
      <c r="A4" s="216" t="s">
        <v>303</v>
      </c>
      <c r="B4" s="225"/>
      <c r="C4" s="226"/>
      <c r="D4" s="226"/>
      <c r="E4" s="216"/>
      <c r="F4" s="216"/>
      <c r="G4" s="216"/>
      <c r="H4" s="276"/>
      <c r="I4" s="216"/>
      <c r="J4" s="216"/>
      <c r="K4" s="216"/>
      <c r="L4" s="216"/>
    </row>
    <row r="5" spans="1:14" ht="12.6" hidden="1" customHeight="1" x14ac:dyDescent="0.25">
      <c r="A5" s="216" t="s">
        <v>384</v>
      </c>
      <c r="B5" s="224"/>
      <c r="C5" s="226"/>
      <c r="D5" s="226"/>
      <c r="E5" s="216"/>
      <c r="F5" s="216"/>
      <c r="G5" s="216"/>
      <c r="H5" s="276"/>
      <c r="I5" s="216"/>
      <c r="J5" s="216"/>
      <c r="K5" s="216"/>
      <c r="L5" s="216"/>
    </row>
    <row r="6" spans="1:14" ht="12.6" customHeight="1" x14ac:dyDescent="0.25">
      <c r="A6" s="216" t="s">
        <v>385</v>
      </c>
      <c r="B6" s="223"/>
      <c r="C6" s="226"/>
      <c r="D6" s="226"/>
      <c r="E6" s="216"/>
      <c r="F6" s="216"/>
      <c r="G6" s="216"/>
      <c r="H6" s="276"/>
      <c r="I6" s="216"/>
      <c r="J6" s="216"/>
      <c r="K6" s="216"/>
      <c r="L6" s="216"/>
    </row>
    <row r="7" spans="1:14" ht="12.6" customHeight="1" x14ac:dyDescent="0.25">
      <c r="A7" s="216" t="s">
        <v>386</v>
      </c>
      <c r="B7" s="228"/>
      <c r="C7" s="226"/>
      <c r="D7" s="226"/>
      <c r="E7" s="216"/>
      <c r="F7" s="216"/>
      <c r="G7" s="216"/>
      <c r="H7" s="276"/>
      <c r="I7" s="216"/>
      <c r="J7" s="216"/>
      <c r="K7" s="216"/>
      <c r="L7" s="216"/>
    </row>
    <row r="8" spans="1:14" hidden="1" x14ac:dyDescent="0.25">
      <c r="A8" s="222" t="s">
        <v>387</v>
      </c>
      <c r="B8" s="227"/>
      <c r="C8" s="69"/>
      <c r="D8" s="69"/>
      <c r="E8" s="69"/>
      <c r="F8" s="69"/>
      <c r="G8" s="69"/>
      <c r="H8" s="277"/>
      <c r="I8" s="69"/>
      <c r="J8" s="69"/>
      <c r="K8" s="369">
        <v>2023</v>
      </c>
      <c r="L8" s="369"/>
    </row>
    <row r="9" spans="1:14" x14ac:dyDescent="0.25">
      <c r="A9" s="70" t="s">
        <v>1</v>
      </c>
      <c r="B9" s="71" t="s">
        <v>2</v>
      </c>
      <c r="C9" s="70" t="s">
        <v>3</v>
      </c>
      <c r="D9" s="70"/>
      <c r="E9" s="70" t="s">
        <v>4</v>
      </c>
      <c r="F9" s="70" t="s">
        <v>5</v>
      </c>
      <c r="G9" s="70" t="s">
        <v>6</v>
      </c>
      <c r="H9" s="278" t="s">
        <v>7</v>
      </c>
      <c r="I9" s="70" t="s">
        <v>8</v>
      </c>
      <c r="J9" s="71" t="s">
        <v>9</v>
      </c>
      <c r="K9" s="72" t="s">
        <v>10</v>
      </c>
      <c r="L9" s="72" t="s">
        <v>11</v>
      </c>
      <c r="M9" s="72" t="s">
        <v>415</v>
      </c>
      <c r="N9" s="72" t="s">
        <v>416</v>
      </c>
    </row>
    <row r="10" spans="1:14" hidden="1" x14ac:dyDescent="0.25">
      <c r="A10" s="370" t="s">
        <v>12</v>
      </c>
      <c r="B10" s="367" t="s">
        <v>13</v>
      </c>
      <c r="C10" s="367" t="s">
        <v>14</v>
      </c>
      <c r="D10" s="233"/>
      <c r="E10" s="373" t="s">
        <v>15</v>
      </c>
      <c r="F10" s="373" t="s">
        <v>16</v>
      </c>
      <c r="G10" s="373" t="s">
        <v>17</v>
      </c>
      <c r="H10" s="374" t="s">
        <v>18</v>
      </c>
      <c r="I10" s="73" t="s">
        <v>19</v>
      </c>
      <c r="J10" s="74">
        <v>0.26</v>
      </c>
      <c r="K10" s="74">
        <v>0.4</v>
      </c>
      <c r="L10" s="75">
        <v>0.17100000000000001</v>
      </c>
    </row>
    <row r="11" spans="1:14" hidden="1" x14ac:dyDescent="0.25">
      <c r="A11" s="371"/>
      <c r="B11" s="367"/>
      <c r="C11" s="367"/>
      <c r="D11" s="233"/>
      <c r="E11" s="373"/>
      <c r="F11" s="373"/>
      <c r="G11" s="373"/>
      <c r="H11" s="374"/>
      <c r="I11" s="73" t="s">
        <v>20</v>
      </c>
      <c r="J11" s="74"/>
      <c r="K11" s="74"/>
      <c r="L11" s="76"/>
    </row>
    <row r="12" spans="1:14" hidden="1" x14ac:dyDescent="0.25">
      <c r="A12" s="371"/>
      <c r="B12" s="367"/>
      <c r="C12" s="367"/>
      <c r="D12" s="233"/>
      <c r="E12" s="373"/>
      <c r="F12" s="373"/>
      <c r="G12" s="373"/>
      <c r="H12" s="374"/>
      <c r="I12" s="73" t="s">
        <v>21</v>
      </c>
      <c r="J12" s="74"/>
      <c r="K12" s="74"/>
      <c r="L12" s="76"/>
    </row>
    <row r="13" spans="1:14" hidden="1" x14ac:dyDescent="0.25">
      <c r="A13" s="371"/>
      <c r="B13" s="367"/>
      <c r="C13" s="367"/>
      <c r="D13" s="233"/>
      <c r="E13" s="373"/>
      <c r="F13" s="373"/>
      <c r="G13" s="373"/>
      <c r="H13" s="374"/>
      <c r="I13" s="73" t="s">
        <v>22</v>
      </c>
      <c r="J13" s="74"/>
      <c r="K13" s="74"/>
      <c r="L13" s="76"/>
    </row>
    <row r="14" spans="1:14" ht="38.25" hidden="1" x14ac:dyDescent="0.25">
      <c r="A14" s="371"/>
      <c r="B14" s="367" t="s">
        <v>23</v>
      </c>
      <c r="C14" s="367" t="s">
        <v>24</v>
      </c>
      <c r="D14" s="233"/>
      <c r="E14" s="373" t="s">
        <v>25</v>
      </c>
      <c r="F14" s="373" t="s">
        <v>26</v>
      </c>
      <c r="G14" s="373" t="s">
        <v>17</v>
      </c>
      <c r="H14" s="356" t="s">
        <v>18</v>
      </c>
      <c r="I14" s="73" t="s">
        <v>19</v>
      </c>
      <c r="J14" s="76" t="s">
        <v>27</v>
      </c>
      <c r="K14" s="74">
        <v>0.5</v>
      </c>
      <c r="L14" s="77"/>
    </row>
    <row r="15" spans="1:14" hidden="1" x14ac:dyDescent="0.25">
      <c r="A15" s="371"/>
      <c r="B15" s="367"/>
      <c r="C15" s="367"/>
      <c r="D15" s="233"/>
      <c r="E15" s="373"/>
      <c r="F15" s="373"/>
      <c r="G15" s="373"/>
      <c r="H15" s="357"/>
      <c r="I15" s="73" t="s">
        <v>20</v>
      </c>
      <c r="J15" s="76"/>
      <c r="K15" s="74"/>
      <c r="L15" s="74"/>
    </row>
    <row r="16" spans="1:14" hidden="1" x14ac:dyDescent="0.25">
      <c r="A16" s="371"/>
      <c r="B16" s="367"/>
      <c r="C16" s="367"/>
      <c r="D16" s="233"/>
      <c r="E16" s="373"/>
      <c r="F16" s="373"/>
      <c r="G16" s="373"/>
      <c r="H16" s="357"/>
      <c r="I16" s="73" t="s">
        <v>21</v>
      </c>
      <c r="J16" s="76"/>
      <c r="K16" s="74"/>
      <c r="L16" s="74"/>
    </row>
    <row r="17" spans="1:12" ht="14.65" hidden="1" customHeight="1" x14ac:dyDescent="0.25">
      <c r="A17" s="371"/>
      <c r="B17" s="367"/>
      <c r="C17" s="367"/>
      <c r="D17" s="233"/>
      <c r="E17" s="373"/>
      <c r="F17" s="373"/>
      <c r="G17" s="373"/>
      <c r="H17" s="358"/>
      <c r="I17" s="73" t="s">
        <v>22</v>
      </c>
      <c r="J17" s="76"/>
      <c r="K17" s="74"/>
      <c r="L17" s="74"/>
    </row>
    <row r="18" spans="1:12" ht="14.65" hidden="1" customHeight="1" x14ac:dyDescent="0.25">
      <c r="A18" s="371"/>
      <c r="B18" s="367" t="s">
        <v>28</v>
      </c>
      <c r="C18" s="367" t="s">
        <v>29</v>
      </c>
      <c r="D18" s="233"/>
      <c r="E18" s="373" t="s">
        <v>25</v>
      </c>
      <c r="F18" s="373" t="s">
        <v>30</v>
      </c>
      <c r="G18" s="373" t="s">
        <v>17</v>
      </c>
      <c r="H18" s="374" t="s">
        <v>18</v>
      </c>
      <c r="I18" s="73" t="s">
        <v>19</v>
      </c>
      <c r="J18" s="76" t="s">
        <v>31</v>
      </c>
      <c r="K18" s="74">
        <v>0.4</v>
      </c>
      <c r="L18" s="74">
        <v>0.36</v>
      </c>
    </row>
    <row r="19" spans="1:12" ht="14.65" hidden="1" customHeight="1" x14ac:dyDescent="0.25">
      <c r="A19" s="371"/>
      <c r="B19" s="367"/>
      <c r="C19" s="367"/>
      <c r="D19" s="233"/>
      <c r="E19" s="373"/>
      <c r="F19" s="373"/>
      <c r="G19" s="373"/>
      <c r="H19" s="374"/>
      <c r="I19" s="73" t="s">
        <v>20</v>
      </c>
      <c r="J19" s="76"/>
      <c r="K19" s="76"/>
      <c r="L19" s="74"/>
    </row>
    <row r="20" spans="1:12" ht="14.65" hidden="1" customHeight="1" x14ac:dyDescent="0.25">
      <c r="A20" s="371"/>
      <c r="B20" s="367"/>
      <c r="C20" s="367"/>
      <c r="D20" s="233"/>
      <c r="E20" s="373"/>
      <c r="F20" s="373"/>
      <c r="G20" s="373"/>
      <c r="H20" s="374"/>
      <c r="I20" s="73" t="s">
        <v>21</v>
      </c>
      <c r="J20" s="76"/>
      <c r="K20" s="76"/>
      <c r="L20" s="74"/>
    </row>
    <row r="21" spans="1:12" ht="14.65" hidden="1" customHeight="1" x14ac:dyDescent="0.25">
      <c r="A21" s="371"/>
      <c r="B21" s="367"/>
      <c r="C21" s="367"/>
      <c r="D21" s="233"/>
      <c r="E21" s="373"/>
      <c r="F21" s="373"/>
      <c r="G21" s="373"/>
      <c r="H21" s="374"/>
      <c r="I21" s="73" t="s">
        <v>22</v>
      </c>
      <c r="J21" s="76"/>
      <c r="K21" s="76"/>
      <c r="L21" s="74"/>
    </row>
    <row r="22" spans="1:12" ht="14.65" hidden="1" customHeight="1" x14ac:dyDescent="0.25">
      <c r="A22" s="371"/>
      <c r="B22" s="367" t="s">
        <v>32</v>
      </c>
      <c r="C22" s="367" t="s">
        <v>33</v>
      </c>
      <c r="D22" s="233"/>
      <c r="E22" s="373" t="s">
        <v>15</v>
      </c>
      <c r="F22" s="374" t="s">
        <v>34</v>
      </c>
      <c r="G22" s="373" t="s">
        <v>17</v>
      </c>
      <c r="H22" s="374" t="s">
        <v>18</v>
      </c>
      <c r="I22" s="73" t="s">
        <v>19</v>
      </c>
      <c r="J22" s="74"/>
      <c r="K22" s="78">
        <v>2.8000000000000001E-2</v>
      </c>
      <c r="L22" s="79"/>
    </row>
    <row r="23" spans="1:12" ht="14.65" hidden="1" customHeight="1" x14ac:dyDescent="0.25">
      <c r="A23" s="371"/>
      <c r="B23" s="367"/>
      <c r="C23" s="367"/>
      <c r="D23" s="233"/>
      <c r="E23" s="373"/>
      <c r="F23" s="374"/>
      <c r="G23" s="373"/>
      <c r="H23" s="374"/>
      <c r="I23" s="73" t="s">
        <v>20</v>
      </c>
      <c r="J23" s="74"/>
      <c r="K23" s="80"/>
      <c r="L23" s="80"/>
    </row>
    <row r="24" spans="1:12" ht="14.65" hidden="1" customHeight="1" x14ac:dyDescent="0.25">
      <c r="A24" s="371"/>
      <c r="B24" s="367"/>
      <c r="C24" s="367"/>
      <c r="D24" s="233"/>
      <c r="E24" s="373"/>
      <c r="F24" s="374"/>
      <c r="G24" s="373"/>
      <c r="H24" s="374"/>
      <c r="I24" s="73" t="s">
        <v>21</v>
      </c>
      <c r="J24" s="74"/>
      <c r="K24" s="80"/>
      <c r="L24" s="80"/>
    </row>
    <row r="25" spans="1:12" ht="14.65" hidden="1" customHeight="1" x14ac:dyDescent="0.25">
      <c r="A25" s="371"/>
      <c r="B25" s="367"/>
      <c r="C25" s="367"/>
      <c r="D25" s="233"/>
      <c r="E25" s="373"/>
      <c r="F25" s="374"/>
      <c r="G25" s="373"/>
      <c r="H25" s="374"/>
      <c r="I25" s="73" t="s">
        <v>22</v>
      </c>
      <c r="J25" s="74"/>
      <c r="K25" s="80"/>
      <c r="L25" s="80"/>
    </row>
    <row r="26" spans="1:12" ht="14.65" hidden="1" customHeight="1" x14ac:dyDescent="0.25">
      <c r="A26" s="371"/>
      <c r="B26" s="375" t="s">
        <v>35</v>
      </c>
      <c r="C26" s="378" t="s">
        <v>36</v>
      </c>
      <c r="D26" s="256"/>
      <c r="E26" s="378" t="s">
        <v>15</v>
      </c>
      <c r="F26" s="378" t="s">
        <v>37</v>
      </c>
      <c r="G26" s="378" t="s">
        <v>38</v>
      </c>
      <c r="H26" s="381" t="s">
        <v>39</v>
      </c>
      <c r="I26" s="81" t="s">
        <v>19</v>
      </c>
      <c r="J26" s="82">
        <v>0.65</v>
      </c>
      <c r="K26" s="74">
        <v>0.45</v>
      </c>
      <c r="L26" s="76"/>
    </row>
    <row r="27" spans="1:12" ht="14.65" hidden="1" customHeight="1" x14ac:dyDescent="0.25">
      <c r="A27" s="371"/>
      <c r="B27" s="376"/>
      <c r="C27" s="379"/>
      <c r="D27" s="241"/>
      <c r="E27" s="379"/>
      <c r="F27" s="379"/>
      <c r="G27" s="379"/>
      <c r="H27" s="382"/>
      <c r="I27" s="73" t="s">
        <v>20</v>
      </c>
      <c r="J27" s="83">
        <v>0.77</v>
      </c>
      <c r="K27" s="74">
        <v>0.45</v>
      </c>
      <c r="L27" s="76"/>
    </row>
    <row r="28" spans="1:12" ht="14.65" hidden="1" customHeight="1" x14ac:dyDescent="0.25">
      <c r="A28" s="371"/>
      <c r="B28" s="376"/>
      <c r="C28" s="379"/>
      <c r="D28" s="241"/>
      <c r="E28" s="379"/>
      <c r="F28" s="379"/>
      <c r="G28" s="379"/>
      <c r="H28" s="382"/>
      <c r="I28" s="73" t="s">
        <v>21</v>
      </c>
      <c r="J28" s="83">
        <v>0.82</v>
      </c>
      <c r="K28" s="74">
        <v>0.45</v>
      </c>
      <c r="L28" s="76"/>
    </row>
    <row r="29" spans="1:12" ht="14.65" hidden="1" customHeight="1" x14ac:dyDescent="0.25">
      <c r="A29" s="371"/>
      <c r="B29" s="377"/>
      <c r="C29" s="380"/>
      <c r="D29" s="257"/>
      <c r="E29" s="380"/>
      <c r="F29" s="380"/>
      <c r="G29" s="380"/>
      <c r="H29" s="383"/>
      <c r="I29" s="73" t="s">
        <v>22</v>
      </c>
      <c r="J29" s="83">
        <v>0.56999999999999995</v>
      </c>
      <c r="K29" s="74">
        <v>0.4</v>
      </c>
      <c r="L29" s="76"/>
    </row>
    <row r="30" spans="1:12" ht="14.65" customHeight="1" x14ac:dyDescent="0.25">
      <c r="A30" s="371"/>
      <c r="B30" s="388" t="s">
        <v>40</v>
      </c>
      <c r="C30" s="391" t="s">
        <v>389</v>
      </c>
      <c r="D30" s="394"/>
      <c r="E30" s="391" t="s">
        <v>15</v>
      </c>
      <c r="F30" s="391" t="s">
        <v>393</v>
      </c>
      <c r="G30" s="392" t="s">
        <v>41</v>
      </c>
      <c r="H30" s="374" t="s">
        <v>39</v>
      </c>
      <c r="I30" s="81" t="s">
        <v>19</v>
      </c>
      <c r="J30" s="84">
        <v>0.1</v>
      </c>
      <c r="K30" s="84">
        <v>0.1</v>
      </c>
      <c r="L30" s="86"/>
    </row>
    <row r="31" spans="1:12" ht="14.65" customHeight="1" x14ac:dyDescent="0.25">
      <c r="A31" s="371"/>
      <c r="B31" s="389"/>
      <c r="C31" s="391"/>
      <c r="D31" s="395"/>
      <c r="E31" s="391"/>
      <c r="F31" s="391"/>
      <c r="G31" s="391"/>
      <c r="H31" s="374"/>
      <c r="I31" s="73" t="s">
        <v>20</v>
      </c>
      <c r="J31" s="84">
        <v>0.05</v>
      </c>
      <c r="K31" s="84">
        <v>0.05</v>
      </c>
      <c r="L31" s="86"/>
    </row>
    <row r="32" spans="1:12" ht="14.65" customHeight="1" x14ac:dyDescent="0.25">
      <c r="A32" s="371"/>
      <c r="B32" s="389"/>
      <c r="C32" s="391"/>
      <c r="D32" s="395"/>
      <c r="E32" s="391"/>
      <c r="F32" s="391"/>
      <c r="G32" s="391"/>
      <c r="H32" s="374"/>
      <c r="I32" s="73" t="s">
        <v>21</v>
      </c>
      <c r="J32" s="84">
        <v>0.11</v>
      </c>
      <c r="K32" s="84">
        <v>0.11</v>
      </c>
      <c r="L32" s="86"/>
    </row>
    <row r="33" spans="1:15" ht="87" customHeight="1" x14ac:dyDescent="0.25">
      <c r="A33" s="372"/>
      <c r="B33" s="390"/>
      <c r="C33" s="391"/>
      <c r="D33" s="396"/>
      <c r="E33" s="391"/>
      <c r="F33" s="391"/>
      <c r="G33" s="391"/>
      <c r="H33" s="374"/>
      <c r="I33" s="73" t="s">
        <v>22</v>
      </c>
      <c r="J33" s="84">
        <v>0.06</v>
      </c>
      <c r="K33" s="84">
        <v>0.06</v>
      </c>
      <c r="L33" s="86"/>
    </row>
    <row r="34" spans="1:15" ht="14.65" hidden="1" customHeight="1" x14ac:dyDescent="0.25">
      <c r="A34" s="87"/>
      <c r="B34" s="87"/>
      <c r="C34" s="88"/>
      <c r="D34" s="88"/>
      <c r="E34" s="88"/>
      <c r="F34" s="89"/>
      <c r="G34" s="88"/>
      <c r="H34" s="89"/>
      <c r="I34" s="87"/>
      <c r="J34" s="90"/>
    </row>
    <row r="35" spans="1:15" ht="14.65" hidden="1" customHeight="1" x14ac:dyDescent="0.25">
      <c r="A35" s="68"/>
      <c r="B35" s="69"/>
      <c r="C35" s="69"/>
      <c r="D35" s="69"/>
      <c r="E35" s="69"/>
      <c r="F35" s="69"/>
      <c r="G35" s="69"/>
      <c r="H35" s="277"/>
      <c r="I35" s="69"/>
      <c r="J35" s="69"/>
      <c r="K35" s="397">
        <v>2023</v>
      </c>
      <c r="L35" s="398"/>
    </row>
    <row r="36" spans="1:15" ht="14.65" hidden="1" customHeight="1" x14ac:dyDescent="0.25">
      <c r="A36" s="91" t="s">
        <v>1</v>
      </c>
      <c r="B36" s="92" t="s">
        <v>2</v>
      </c>
      <c r="C36" s="70" t="s">
        <v>42</v>
      </c>
      <c r="D36" s="70"/>
      <c r="E36" s="70" t="s">
        <v>4</v>
      </c>
      <c r="F36" s="70" t="s">
        <v>5</v>
      </c>
      <c r="G36" s="70" t="s">
        <v>6</v>
      </c>
      <c r="H36" s="278" t="s">
        <v>7</v>
      </c>
      <c r="I36" s="93" t="s">
        <v>8</v>
      </c>
      <c r="J36" s="94" t="s">
        <v>9</v>
      </c>
      <c r="K36" s="95" t="s">
        <v>10</v>
      </c>
      <c r="L36" s="72" t="s">
        <v>11</v>
      </c>
    </row>
    <row r="37" spans="1:15" ht="14.65" hidden="1" customHeight="1" x14ac:dyDescent="0.25">
      <c r="A37" s="384" t="s">
        <v>43</v>
      </c>
      <c r="B37" s="367" t="s">
        <v>44</v>
      </c>
      <c r="C37" s="373" t="s">
        <v>45</v>
      </c>
      <c r="D37" s="269"/>
      <c r="E37" s="387" t="s">
        <v>46</v>
      </c>
      <c r="F37" s="373" t="s">
        <v>350</v>
      </c>
      <c r="G37" s="373" t="s">
        <v>47</v>
      </c>
      <c r="H37" s="373" t="s">
        <v>48</v>
      </c>
      <c r="I37" s="96" t="s">
        <v>49</v>
      </c>
      <c r="J37" s="97">
        <v>91206</v>
      </c>
      <c r="K37" s="97">
        <f>SUM(K38:K41)</f>
        <v>177000</v>
      </c>
      <c r="L37" s="97"/>
      <c r="M37" s="98"/>
      <c r="N37" s="98"/>
      <c r="O37" s="98"/>
    </row>
    <row r="38" spans="1:15" ht="14.65" hidden="1" customHeight="1" x14ac:dyDescent="0.25">
      <c r="A38" s="385"/>
      <c r="B38" s="367"/>
      <c r="C38" s="373"/>
      <c r="D38" s="269"/>
      <c r="E38" s="387"/>
      <c r="F38" s="373"/>
      <c r="G38" s="373"/>
      <c r="H38" s="373"/>
      <c r="I38" s="99" t="s">
        <v>19</v>
      </c>
      <c r="J38" s="100">
        <v>91206</v>
      </c>
      <c r="K38" s="100">
        <v>161070</v>
      </c>
      <c r="L38" s="101"/>
      <c r="M38" s="98"/>
      <c r="N38" s="98"/>
      <c r="O38" s="98"/>
    </row>
    <row r="39" spans="1:15" ht="14.65" hidden="1" customHeight="1" x14ac:dyDescent="0.25">
      <c r="A39" s="385"/>
      <c r="B39" s="367"/>
      <c r="C39" s="373"/>
      <c r="D39" s="269"/>
      <c r="E39" s="387"/>
      <c r="F39" s="373"/>
      <c r="G39" s="373"/>
      <c r="H39" s="373"/>
      <c r="I39" s="102" t="s">
        <v>20</v>
      </c>
      <c r="J39" s="101"/>
      <c r="K39" s="101">
        <v>6195</v>
      </c>
      <c r="L39" s="101"/>
      <c r="M39" s="98"/>
      <c r="N39" s="98"/>
      <c r="O39" s="98"/>
    </row>
    <row r="40" spans="1:15" ht="14.65" hidden="1" customHeight="1" x14ac:dyDescent="0.25">
      <c r="A40" s="385"/>
      <c r="B40" s="367"/>
      <c r="C40" s="373"/>
      <c r="D40" s="269"/>
      <c r="E40" s="387"/>
      <c r="F40" s="373"/>
      <c r="G40" s="373"/>
      <c r="H40" s="373"/>
      <c r="I40" s="102" t="s">
        <v>21</v>
      </c>
      <c r="J40" s="101"/>
      <c r="K40" s="101">
        <v>4425</v>
      </c>
      <c r="L40" s="101"/>
      <c r="M40" s="98"/>
      <c r="N40" s="98"/>
      <c r="O40" s="98"/>
    </row>
    <row r="41" spans="1:15" ht="14.65" hidden="1" customHeight="1" x14ac:dyDescent="0.25">
      <c r="A41" s="385"/>
      <c r="B41" s="367"/>
      <c r="C41" s="373"/>
      <c r="D41" s="269"/>
      <c r="E41" s="387"/>
      <c r="F41" s="373"/>
      <c r="G41" s="373"/>
      <c r="H41" s="373"/>
      <c r="I41" s="102" t="s">
        <v>22</v>
      </c>
      <c r="J41" s="101"/>
      <c r="K41" s="103">
        <v>5310</v>
      </c>
      <c r="L41" s="101"/>
      <c r="M41" s="98"/>
      <c r="N41" s="98"/>
      <c r="O41" s="98"/>
    </row>
    <row r="42" spans="1:15" ht="14.65" hidden="1" customHeight="1" x14ac:dyDescent="0.25">
      <c r="A42" s="385"/>
      <c r="B42" s="367"/>
      <c r="C42" s="373"/>
      <c r="D42" s="269"/>
      <c r="E42" s="387"/>
      <c r="F42" s="373"/>
      <c r="G42" s="373"/>
      <c r="H42" s="373"/>
      <c r="I42" s="102" t="s">
        <v>50</v>
      </c>
      <c r="J42" s="101"/>
      <c r="K42" s="104"/>
      <c r="L42" s="101"/>
      <c r="M42" s="98"/>
      <c r="N42" s="98"/>
      <c r="O42" s="98"/>
    </row>
    <row r="43" spans="1:15" ht="14.65" hidden="1" customHeight="1" x14ac:dyDescent="0.25">
      <c r="A43" s="385"/>
      <c r="B43" s="393" t="s">
        <v>351</v>
      </c>
      <c r="C43" s="373" t="s">
        <v>51</v>
      </c>
      <c r="D43" s="269"/>
      <c r="E43" s="387" t="s">
        <v>46</v>
      </c>
      <c r="F43" s="373" t="s">
        <v>349</v>
      </c>
      <c r="G43" s="373" t="s">
        <v>47</v>
      </c>
      <c r="H43" s="373" t="s">
        <v>48</v>
      </c>
      <c r="I43" s="96" t="s">
        <v>49</v>
      </c>
      <c r="J43" s="97"/>
      <c r="K43" s="97">
        <v>1000</v>
      </c>
      <c r="L43" s="97">
        <f>SUM(L44:L48)</f>
        <v>0</v>
      </c>
      <c r="M43" s="98"/>
      <c r="N43" s="98"/>
      <c r="O43" s="98"/>
    </row>
    <row r="44" spans="1:15" ht="14.65" hidden="1" customHeight="1" x14ac:dyDescent="0.25">
      <c r="A44" s="385"/>
      <c r="B44" s="393"/>
      <c r="C44" s="373"/>
      <c r="D44" s="269"/>
      <c r="E44" s="387"/>
      <c r="F44" s="373"/>
      <c r="G44" s="373"/>
      <c r="H44" s="373"/>
      <c r="I44" s="99" t="s">
        <v>19</v>
      </c>
      <c r="J44" s="100"/>
      <c r="K44" s="100"/>
      <c r="L44" s="101"/>
      <c r="M44" s="98"/>
      <c r="N44" s="98"/>
      <c r="O44" s="98"/>
    </row>
    <row r="45" spans="1:15" ht="14.65" hidden="1" customHeight="1" x14ac:dyDescent="0.25">
      <c r="A45" s="385"/>
      <c r="B45" s="393"/>
      <c r="C45" s="373"/>
      <c r="D45" s="269"/>
      <c r="E45" s="387"/>
      <c r="F45" s="373"/>
      <c r="G45" s="373"/>
      <c r="H45" s="373"/>
      <c r="I45" s="102" t="s">
        <v>20</v>
      </c>
      <c r="J45" s="101"/>
      <c r="K45" s="101"/>
      <c r="L45" s="101"/>
      <c r="M45" s="98"/>
      <c r="N45" s="98"/>
      <c r="O45" s="98"/>
    </row>
    <row r="46" spans="1:15" ht="14.65" hidden="1" customHeight="1" x14ac:dyDescent="0.25">
      <c r="A46" s="385"/>
      <c r="B46" s="393"/>
      <c r="C46" s="373"/>
      <c r="D46" s="269"/>
      <c r="E46" s="387"/>
      <c r="F46" s="373"/>
      <c r="G46" s="373"/>
      <c r="H46" s="373"/>
      <c r="I46" s="102" t="s">
        <v>21</v>
      </c>
      <c r="J46" s="101"/>
      <c r="K46" s="101"/>
      <c r="L46" s="101"/>
      <c r="M46" s="98"/>
      <c r="N46" s="98"/>
      <c r="O46" s="98"/>
    </row>
    <row r="47" spans="1:15" ht="14.65" hidden="1" customHeight="1" x14ac:dyDescent="0.25">
      <c r="A47" s="385"/>
      <c r="B47" s="393"/>
      <c r="C47" s="373"/>
      <c r="D47" s="269"/>
      <c r="E47" s="387"/>
      <c r="F47" s="373"/>
      <c r="G47" s="373"/>
      <c r="H47" s="373"/>
      <c r="I47" s="102" t="s">
        <v>22</v>
      </c>
      <c r="J47" s="101"/>
      <c r="K47" s="103"/>
      <c r="L47" s="101"/>
      <c r="M47" s="98"/>
      <c r="N47" s="98"/>
      <c r="O47" s="98"/>
    </row>
    <row r="48" spans="1:15" ht="14.65" hidden="1" customHeight="1" x14ac:dyDescent="0.25">
      <c r="A48" s="386"/>
      <c r="B48" s="393"/>
      <c r="C48" s="373"/>
      <c r="D48" s="269"/>
      <c r="E48" s="387"/>
      <c r="F48" s="373"/>
      <c r="G48" s="373"/>
      <c r="H48" s="373"/>
      <c r="I48" s="102" t="s">
        <v>50</v>
      </c>
      <c r="J48" s="101"/>
      <c r="K48" s="104"/>
      <c r="L48" s="101"/>
      <c r="M48" s="98"/>
      <c r="N48" s="98"/>
      <c r="O48" s="98"/>
    </row>
    <row r="49" spans="1:15" ht="14.65" hidden="1" customHeight="1" x14ac:dyDescent="0.25">
      <c r="A49" s="105" t="s">
        <v>52</v>
      </c>
      <c r="B49" s="106"/>
      <c r="C49" s="106"/>
      <c r="D49" s="106"/>
      <c r="E49" s="106"/>
      <c r="F49" s="106"/>
      <c r="G49" s="106"/>
      <c r="H49" s="107"/>
      <c r="I49" s="108"/>
      <c r="J49" s="108"/>
      <c r="M49" s="98"/>
      <c r="N49" s="98"/>
      <c r="O49" s="98"/>
    </row>
    <row r="50" spans="1:15" ht="14.65" hidden="1" customHeight="1" x14ac:dyDescent="0.25">
      <c r="A50" s="399" t="s">
        <v>53</v>
      </c>
      <c r="B50" s="399"/>
      <c r="C50" s="399"/>
      <c r="D50" s="399"/>
      <c r="E50" s="399"/>
      <c r="F50" s="399"/>
      <c r="G50" s="399"/>
      <c r="H50" s="399"/>
      <c r="I50" s="399"/>
      <c r="J50" s="399"/>
      <c r="M50" s="98"/>
      <c r="N50" s="98"/>
      <c r="O50" s="98"/>
    </row>
    <row r="51" spans="1:15" ht="14.65" hidden="1" customHeight="1" x14ac:dyDescent="0.25">
      <c r="A51" s="68" t="s">
        <v>54</v>
      </c>
      <c r="B51" s="69"/>
      <c r="C51" s="69"/>
      <c r="D51" s="69"/>
      <c r="E51" s="69"/>
      <c r="F51" s="69"/>
      <c r="G51" s="69"/>
      <c r="H51" s="277"/>
      <c r="I51" s="69"/>
      <c r="J51" s="69"/>
      <c r="K51" s="397">
        <v>2023</v>
      </c>
      <c r="L51" s="398"/>
      <c r="M51" s="98"/>
      <c r="N51" s="98"/>
      <c r="O51" s="98"/>
    </row>
    <row r="52" spans="1:15" ht="14.65" customHeight="1" x14ac:dyDescent="0.25">
      <c r="A52" s="91" t="s">
        <v>1</v>
      </c>
      <c r="B52" s="92" t="s">
        <v>2</v>
      </c>
      <c r="C52" s="70" t="s">
        <v>42</v>
      </c>
      <c r="D52" s="70"/>
      <c r="E52" s="70" t="s">
        <v>4</v>
      </c>
      <c r="F52" s="70" t="s">
        <v>5</v>
      </c>
      <c r="G52" s="70" t="s">
        <v>6</v>
      </c>
      <c r="H52" s="278" t="s">
        <v>7</v>
      </c>
      <c r="I52" s="93" t="s">
        <v>8</v>
      </c>
      <c r="J52" s="94" t="s">
        <v>9</v>
      </c>
      <c r="K52" s="95" t="s">
        <v>10</v>
      </c>
      <c r="L52" s="72" t="s">
        <v>11</v>
      </c>
      <c r="M52" s="98"/>
      <c r="N52" s="98"/>
      <c r="O52" s="98"/>
    </row>
    <row r="53" spans="1:15" ht="14.65" hidden="1" customHeight="1" x14ac:dyDescent="0.25">
      <c r="A53" s="350" t="s">
        <v>55</v>
      </c>
      <c r="B53" s="367" t="s">
        <v>56</v>
      </c>
      <c r="C53" s="400" t="s">
        <v>57</v>
      </c>
      <c r="D53" s="275"/>
      <c r="E53" s="387" t="s">
        <v>46</v>
      </c>
      <c r="F53" s="373" t="s">
        <v>352</v>
      </c>
      <c r="G53" s="373" t="s">
        <v>58</v>
      </c>
      <c r="H53" s="373" t="s">
        <v>48</v>
      </c>
      <c r="I53" s="96" t="s">
        <v>49</v>
      </c>
      <c r="J53" s="109">
        <f>SUM(J54:J58)</f>
        <v>63869</v>
      </c>
      <c r="K53" s="109">
        <f>SUM(K54:K58)</f>
        <v>100000.3</v>
      </c>
      <c r="L53" s="109">
        <f>SUM(L54:L58)</f>
        <v>285</v>
      </c>
      <c r="M53" s="98"/>
      <c r="N53" s="98"/>
      <c r="O53" s="98"/>
    </row>
    <row r="54" spans="1:15" ht="14.65" hidden="1" customHeight="1" x14ac:dyDescent="0.25">
      <c r="A54" s="351"/>
      <c r="B54" s="367"/>
      <c r="C54" s="400"/>
      <c r="D54" s="275"/>
      <c r="E54" s="387"/>
      <c r="F54" s="373"/>
      <c r="G54" s="373"/>
      <c r="H54" s="373"/>
      <c r="I54" s="102" t="s">
        <v>19</v>
      </c>
      <c r="J54" s="101">
        <v>63869</v>
      </c>
      <c r="K54" s="101">
        <v>77724.3</v>
      </c>
      <c r="L54" s="101"/>
      <c r="M54" s="98"/>
      <c r="N54" s="98"/>
      <c r="O54" s="98"/>
    </row>
    <row r="55" spans="1:15" ht="14.65" hidden="1" customHeight="1" x14ac:dyDescent="0.25">
      <c r="A55" s="351"/>
      <c r="B55" s="367"/>
      <c r="C55" s="400"/>
      <c r="D55" s="275"/>
      <c r="E55" s="387"/>
      <c r="F55" s="373"/>
      <c r="G55" s="373"/>
      <c r="H55" s="373"/>
      <c r="I55" s="102" t="s">
        <v>20</v>
      </c>
      <c r="J55" s="101"/>
      <c r="K55" s="101">
        <v>2548</v>
      </c>
      <c r="L55" s="101"/>
      <c r="M55" s="98"/>
      <c r="N55" s="98"/>
      <c r="O55" s="98"/>
    </row>
    <row r="56" spans="1:15" ht="14.65" hidden="1" customHeight="1" x14ac:dyDescent="0.25">
      <c r="A56" s="351"/>
      <c r="B56" s="367"/>
      <c r="C56" s="400"/>
      <c r="D56" s="275"/>
      <c r="E56" s="387"/>
      <c r="F56" s="373"/>
      <c r="G56" s="373"/>
      <c r="H56" s="373"/>
      <c r="I56" s="102" t="s">
        <v>21</v>
      </c>
      <c r="J56" s="101"/>
      <c r="K56" s="101">
        <v>1983</v>
      </c>
      <c r="L56" s="101"/>
      <c r="M56" s="98"/>
      <c r="N56" s="98"/>
      <c r="O56" s="98"/>
    </row>
    <row r="57" spans="1:15" ht="14.65" hidden="1" customHeight="1" x14ac:dyDescent="0.25">
      <c r="A57" s="351"/>
      <c r="B57" s="367"/>
      <c r="C57" s="400"/>
      <c r="D57" s="275"/>
      <c r="E57" s="387"/>
      <c r="F57" s="373"/>
      <c r="G57" s="373"/>
      <c r="H57" s="373"/>
      <c r="I57" s="73" t="s">
        <v>22</v>
      </c>
      <c r="J57" s="101"/>
      <c r="K57" s="101">
        <v>17745</v>
      </c>
      <c r="L57" s="110">
        <v>285</v>
      </c>
      <c r="M57" s="98"/>
      <c r="N57" s="98"/>
      <c r="O57" s="98"/>
    </row>
    <row r="58" spans="1:15" ht="14.65" hidden="1" customHeight="1" x14ac:dyDescent="0.25">
      <c r="A58" s="351"/>
      <c r="B58" s="367"/>
      <c r="C58" s="400"/>
      <c r="D58" s="275"/>
      <c r="E58" s="387"/>
      <c r="F58" s="373"/>
      <c r="G58" s="373"/>
      <c r="H58" s="373"/>
      <c r="I58" s="102" t="s">
        <v>50</v>
      </c>
      <c r="J58" s="101"/>
      <c r="K58" s="101"/>
      <c r="L58" s="101"/>
      <c r="M58" s="98"/>
      <c r="N58" s="98"/>
      <c r="O58" s="98"/>
    </row>
    <row r="59" spans="1:15" ht="14.65" hidden="1" customHeight="1" x14ac:dyDescent="0.25">
      <c r="A59" s="351"/>
      <c r="B59" s="367" t="s">
        <v>59</v>
      </c>
      <c r="C59" s="373" t="s">
        <v>60</v>
      </c>
      <c r="D59" s="269"/>
      <c r="E59" s="387" t="s">
        <v>46</v>
      </c>
      <c r="F59" s="373" t="s">
        <v>353</v>
      </c>
      <c r="G59" s="373" t="s">
        <v>47</v>
      </c>
      <c r="H59" s="373" t="s">
        <v>48</v>
      </c>
      <c r="I59" s="96" t="s">
        <v>49</v>
      </c>
      <c r="J59" s="109">
        <f>SUM(J60:J64)</f>
        <v>23960</v>
      </c>
      <c r="K59" s="109">
        <f>SUM(K60:K64)</f>
        <v>40000</v>
      </c>
      <c r="L59" s="109">
        <f>SUM(L60:L64)</f>
        <v>0</v>
      </c>
      <c r="M59" s="98"/>
      <c r="N59" s="98"/>
      <c r="O59" s="98"/>
    </row>
    <row r="60" spans="1:15" ht="14.65" hidden="1" customHeight="1" x14ac:dyDescent="0.25">
      <c r="A60" s="351"/>
      <c r="B60" s="367"/>
      <c r="C60" s="373"/>
      <c r="D60" s="269"/>
      <c r="E60" s="387"/>
      <c r="F60" s="373"/>
      <c r="G60" s="373"/>
      <c r="H60" s="373"/>
      <c r="I60" s="102" t="s">
        <v>19</v>
      </c>
      <c r="J60" s="101">
        <v>23960</v>
      </c>
      <c r="K60" s="101">
        <v>36000</v>
      </c>
      <c r="L60" s="101"/>
      <c r="M60" s="98"/>
      <c r="N60" s="98"/>
      <c r="O60" s="98"/>
    </row>
    <row r="61" spans="1:15" ht="14.65" hidden="1" customHeight="1" x14ac:dyDescent="0.25">
      <c r="A61" s="351"/>
      <c r="B61" s="367"/>
      <c r="C61" s="373"/>
      <c r="D61" s="269"/>
      <c r="E61" s="387"/>
      <c r="F61" s="373"/>
      <c r="G61" s="373"/>
      <c r="H61" s="373"/>
      <c r="I61" s="102" t="s">
        <v>20</v>
      </c>
      <c r="J61" s="101"/>
      <c r="K61" s="101">
        <v>4000</v>
      </c>
      <c r="L61" s="101"/>
      <c r="M61" s="98"/>
      <c r="N61" s="98"/>
      <c r="O61" s="98"/>
    </row>
    <row r="62" spans="1:15" ht="14.65" hidden="1" customHeight="1" x14ac:dyDescent="0.25">
      <c r="A62" s="351"/>
      <c r="B62" s="367"/>
      <c r="C62" s="373"/>
      <c r="D62" s="269"/>
      <c r="E62" s="387"/>
      <c r="F62" s="373"/>
      <c r="G62" s="373"/>
      <c r="H62" s="373"/>
      <c r="I62" s="102" t="s">
        <v>21</v>
      </c>
      <c r="J62" s="101"/>
      <c r="K62" s="101"/>
      <c r="L62" s="101"/>
      <c r="M62" s="98"/>
      <c r="N62" s="98"/>
      <c r="O62" s="98"/>
    </row>
    <row r="63" spans="1:15" ht="14.65" hidden="1" customHeight="1" x14ac:dyDescent="0.25">
      <c r="A63" s="351"/>
      <c r="B63" s="367"/>
      <c r="C63" s="373"/>
      <c r="D63" s="269"/>
      <c r="E63" s="387"/>
      <c r="F63" s="373"/>
      <c r="G63" s="373"/>
      <c r="H63" s="373"/>
      <c r="I63" s="102" t="s">
        <v>22</v>
      </c>
      <c r="J63" s="101"/>
      <c r="K63" s="101"/>
      <c r="L63" s="101"/>
      <c r="M63" s="98"/>
      <c r="N63" s="98"/>
      <c r="O63" s="98"/>
    </row>
    <row r="64" spans="1:15" ht="14.65" hidden="1" customHeight="1" x14ac:dyDescent="0.25">
      <c r="A64" s="351"/>
      <c r="B64" s="367"/>
      <c r="C64" s="373"/>
      <c r="D64" s="269"/>
      <c r="E64" s="387"/>
      <c r="F64" s="373"/>
      <c r="G64" s="373"/>
      <c r="H64" s="373"/>
      <c r="I64" s="102" t="s">
        <v>50</v>
      </c>
      <c r="J64" s="101"/>
      <c r="K64" s="101"/>
      <c r="L64" s="101"/>
      <c r="M64" s="98"/>
      <c r="N64" s="98"/>
      <c r="O64" s="98"/>
    </row>
    <row r="65" spans="1:15" ht="14.65" customHeight="1" x14ac:dyDescent="0.25">
      <c r="A65" s="351"/>
      <c r="B65" s="401" t="s">
        <v>61</v>
      </c>
      <c r="C65" s="404" t="s">
        <v>447</v>
      </c>
      <c r="D65" s="407" t="s">
        <v>390</v>
      </c>
      <c r="E65" s="407" t="s">
        <v>46</v>
      </c>
      <c r="F65" s="408" t="s">
        <v>396</v>
      </c>
      <c r="G65" s="408" t="s">
        <v>47</v>
      </c>
      <c r="H65" s="373" t="s">
        <v>48</v>
      </c>
      <c r="I65" s="96" t="s">
        <v>49</v>
      </c>
      <c r="J65" s="101"/>
      <c r="K65" s="109">
        <f>SUM(K66:K70)</f>
        <v>2900</v>
      </c>
      <c r="L65" s="101"/>
      <c r="M65" s="98">
        <v>2900</v>
      </c>
      <c r="N65" s="98"/>
      <c r="O65" s="98"/>
    </row>
    <row r="66" spans="1:15" ht="14.65" customHeight="1" x14ac:dyDescent="0.25">
      <c r="A66" s="351"/>
      <c r="B66" s="402"/>
      <c r="C66" s="405"/>
      <c r="D66" s="405"/>
      <c r="E66" s="405"/>
      <c r="F66" s="408"/>
      <c r="G66" s="408"/>
      <c r="H66" s="373"/>
      <c r="I66" s="102" t="s">
        <v>19</v>
      </c>
      <c r="J66" s="101"/>
      <c r="K66" s="101">
        <v>1500</v>
      </c>
      <c r="L66" s="101"/>
      <c r="M66" s="98"/>
      <c r="N66" s="98"/>
      <c r="O66" s="98"/>
    </row>
    <row r="67" spans="1:15" ht="14.65" customHeight="1" x14ac:dyDescent="0.25">
      <c r="A67" s="351"/>
      <c r="B67" s="402"/>
      <c r="C67" s="405"/>
      <c r="D67" s="405"/>
      <c r="E67" s="405"/>
      <c r="F67" s="408"/>
      <c r="G67" s="408"/>
      <c r="H67" s="373"/>
      <c r="I67" s="102" t="s">
        <v>20</v>
      </c>
      <c r="J67" s="101"/>
      <c r="K67" s="101">
        <v>250</v>
      </c>
      <c r="L67" s="101"/>
      <c r="M67" s="98"/>
      <c r="N67" s="98"/>
      <c r="O67" s="98"/>
    </row>
    <row r="68" spans="1:15" ht="14.65" customHeight="1" x14ac:dyDescent="0.25">
      <c r="A68" s="351"/>
      <c r="B68" s="402"/>
      <c r="C68" s="405"/>
      <c r="D68" s="405"/>
      <c r="E68" s="405"/>
      <c r="F68" s="408"/>
      <c r="G68" s="408"/>
      <c r="H68" s="373"/>
      <c r="I68" s="102" t="s">
        <v>21</v>
      </c>
      <c r="J68" s="101"/>
      <c r="K68" s="101">
        <v>250</v>
      </c>
      <c r="L68" s="101"/>
      <c r="M68" s="98"/>
      <c r="N68" s="98"/>
      <c r="O68" s="98"/>
    </row>
    <row r="69" spans="1:15" ht="14.65" customHeight="1" x14ac:dyDescent="0.25">
      <c r="A69" s="351"/>
      <c r="B69" s="402"/>
      <c r="C69" s="405"/>
      <c r="D69" s="405"/>
      <c r="E69" s="405"/>
      <c r="F69" s="408"/>
      <c r="G69" s="408"/>
      <c r="H69" s="373"/>
      <c r="I69" s="102" t="s">
        <v>22</v>
      </c>
      <c r="J69" s="101"/>
      <c r="K69" s="101">
        <v>800</v>
      </c>
      <c r="L69" s="101"/>
      <c r="M69" s="98"/>
      <c r="N69" s="98"/>
      <c r="O69" s="98"/>
    </row>
    <row r="70" spans="1:15" ht="45" customHeight="1" x14ac:dyDescent="0.25">
      <c r="A70" s="351"/>
      <c r="B70" s="403"/>
      <c r="C70" s="406"/>
      <c r="D70" s="406"/>
      <c r="E70" s="406"/>
      <c r="F70" s="408"/>
      <c r="G70" s="408"/>
      <c r="H70" s="373"/>
      <c r="I70" s="102" t="s">
        <v>50</v>
      </c>
      <c r="J70" s="101"/>
      <c r="K70" s="101">
        <v>100</v>
      </c>
      <c r="L70" s="101"/>
      <c r="M70" s="98"/>
      <c r="N70" s="98"/>
      <c r="O70" s="98"/>
    </row>
    <row r="71" spans="1:15" ht="14.65" hidden="1" customHeight="1" x14ac:dyDescent="0.25">
      <c r="A71" s="351"/>
      <c r="B71" s="367" t="s">
        <v>62</v>
      </c>
      <c r="C71" s="373" t="s">
        <v>354</v>
      </c>
      <c r="D71" s="269"/>
      <c r="E71" s="387" t="s">
        <v>46</v>
      </c>
      <c r="F71" s="373" t="s">
        <v>356</v>
      </c>
      <c r="G71" s="373" t="s">
        <v>47</v>
      </c>
      <c r="H71" s="373" t="s">
        <v>48</v>
      </c>
      <c r="I71" s="96" t="s">
        <v>49</v>
      </c>
      <c r="J71" s="109">
        <f>SUM(J72:J75)</f>
        <v>23846</v>
      </c>
      <c r="K71" s="109">
        <f>SUM(K72:K75)</f>
        <v>37000</v>
      </c>
      <c r="L71" s="109"/>
      <c r="M71" s="98"/>
      <c r="N71" s="98"/>
      <c r="O71" s="98"/>
    </row>
    <row r="72" spans="1:15" ht="14.65" hidden="1" customHeight="1" x14ac:dyDescent="0.25">
      <c r="A72" s="351"/>
      <c r="B72" s="367"/>
      <c r="C72" s="373"/>
      <c r="D72" s="269"/>
      <c r="E72" s="387"/>
      <c r="F72" s="373"/>
      <c r="G72" s="373"/>
      <c r="H72" s="373"/>
      <c r="I72" s="102" t="s">
        <v>19</v>
      </c>
      <c r="J72" s="101">
        <v>23846</v>
      </c>
      <c r="K72" s="101">
        <v>33004</v>
      </c>
      <c r="L72" s="101"/>
      <c r="M72" s="98"/>
      <c r="N72" s="98"/>
      <c r="O72" s="98"/>
    </row>
    <row r="73" spans="1:15" ht="14.65" hidden="1" customHeight="1" x14ac:dyDescent="0.25">
      <c r="A73" s="351"/>
      <c r="B73" s="367"/>
      <c r="C73" s="373"/>
      <c r="D73" s="269"/>
      <c r="E73" s="387"/>
      <c r="F73" s="373"/>
      <c r="G73" s="373"/>
      <c r="H73" s="373"/>
      <c r="I73" s="102" t="s">
        <v>20</v>
      </c>
      <c r="J73" s="101"/>
      <c r="K73" s="101">
        <v>1110</v>
      </c>
      <c r="L73" s="101"/>
      <c r="M73" s="98"/>
      <c r="N73" s="98"/>
      <c r="O73" s="98"/>
    </row>
    <row r="74" spans="1:15" ht="14.65" hidden="1" customHeight="1" x14ac:dyDescent="0.25">
      <c r="A74" s="351"/>
      <c r="B74" s="367"/>
      <c r="C74" s="373"/>
      <c r="D74" s="269"/>
      <c r="E74" s="387"/>
      <c r="F74" s="373"/>
      <c r="G74" s="373"/>
      <c r="H74" s="373"/>
      <c r="I74" s="102" t="s">
        <v>21</v>
      </c>
      <c r="J74" s="101"/>
      <c r="K74" s="101">
        <v>886</v>
      </c>
      <c r="L74" s="101"/>
      <c r="M74" s="98"/>
      <c r="N74" s="98"/>
      <c r="O74" s="98"/>
    </row>
    <row r="75" spans="1:15" ht="14.65" hidden="1" customHeight="1" x14ac:dyDescent="0.25">
      <c r="A75" s="351"/>
      <c r="B75" s="367"/>
      <c r="C75" s="373"/>
      <c r="D75" s="269"/>
      <c r="E75" s="387"/>
      <c r="F75" s="373"/>
      <c r="G75" s="373"/>
      <c r="H75" s="373"/>
      <c r="I75" s="102" t="s">
        <v>22</v>
      </c>
      <c r="J75" s="101"/>
      <c r="K75" s="101">
        <v>2000</v>
      </c>
      <c r="L75" s="110"/>
      <c r="M75" s="98"/>
      <c r="N75" s="98"/>
      <c r="O75" s="98"/>
    </row>
    <row r="76" spans="1:15" ht="14.65" hidden="1" customHeight="1" x14ac:dyDescent="0.25">
      <c r="A76" s="351"/>
      <c r="B76" s="367"/>
      <c r="C76" s="373"/>
      <c r="D76" s="269"/>
      <c r="E76" s="387"/>
      <c r="F76" s="373"/>
      <c r="G76" s="373"/>
      <c r="H76" s="373"/>
      <c r="I76" s="102" t="s">
        <v>50</v>
      </c>
      <c r="J76" s="101"/>
      <c r="K76" s="101"/>
      <c r="L76" s="101"/>
      <c r="M76" s="98"/>
      <c r="N76" s="98"/>
      <c r="O76" s="98"/>
    </row>
    <row r="77" spans="1:15" ht="14.65" hidden="1" customHeight="1" x14ac:dyDescent="0.25">
      <c r="A77" s="351"/>
      <c r="B77" s="393" t="s">
        <v>63</v>
      </c>
      <c r="C77" s="373" t="s">
        <v>64</v>
      </c>
      <c r="D77" s="269"/>
      <c r="E77" s="387" t="s">
        <v>46</v>
      </c>
      <c r="F77" s="373" t="s">
        <v>355</v>
      </c>
      <c r="G77" s="373" t="s">
        <v>47</v>
      </c>
      <c r="H77" s="373" t="s">
        <v>48</v>
      </c>
      <c r="I77" s="96" t="s">
        <v>49</v>
      </c>
      <c r="J77" s="109"/>
      <c r="K77" s="109">
        <v>2835</v>
      </c>
      <c r="L77" s="109"/>
      <c r="M77" s="98"/>
      <c r="N77" s="98"/>
      <c r="O77" s="98"/>
    </row>
    <row r="78" spans="1:15" ht="14.65" hidden="1" customHeight="1" x14ac:dyDescent="0.25">
      <c r="A78" s="351"/>
      <c r="B78" s="393"/>
      <c r="C78" s="373"/>
      <c r="D78" s="269"/>
      <c r="E78" s="387"/>
      <c r="F78" s="373"/>
      <c r="G78" s="373"/>
      <c r="H78" s="373"/>
      <c r="I78" s="102" t="s">
        <v>19</v>
      </c>
      <c r="J78" s="101"/>
      <c r="K78" s="101">
        <v>2181</v>
      </c>
      <c r="L78" s="101"/>
      <c r="M78" s="98"/>
      <c r="N78" s="98"/>
      <c r="O78" s="98"/>
    </row>
    <row r="79" spans="1:15" ht="14.65" hidden="1" customHeight="1" x14ac:dyDescent="0.25">
      <c r="A79" s="351"/>
      <c r="B79" s="393"/>
      <c r="C79" s="373"/>
      <c r="D79" s="269"/>
      <c r="E79" s="387"/>
      <c r="F79" s="373"/>
      <c r="G79" s="373"/>
      <c r="H79" s="373"/>
      <c r="I79" s="102" t="s">
        <v>20</v>
      </c>
      <c r="J79" s="101"/>
      <c r="K79" s="101">
        <v>129</v>
      </c>
      <c r="L79" s="101"/>
      <c r="M79" s="98"/>
      <c r="N79" s="98"/>
      <c r="O79" s="98"/>
    </row>
    <row r="80" spans="1:15" ht="14.65" hidden="1" customHeight="1" x14ac:dyDescent="0.25">
      <c r="A80" s="351"/>
      <c r="B80" s="393"/>
      <c r="C80" s="373"/>
      <c r="D80" s="269"/>
      <c r="E80" s="387"/>
      <c r="F80" s="373"/>
      <c r="G80" s="373"/>
      <c r="H80" s="373"/>
      <c r="I80" s="102" t="s">
        <v>21</v>
      </c>
      <c r="J80" s="101"/>
      <c r="K80" s="101">
        <v>1070</v>
      </c>
      <c r="L80" s="101"/>
      <c r="M80" s="98"/>
      <c r="N80" s="98"/>
      <c r="O80" s="98"/>
    </row>
    <row r="81" spans="1:15" ht="14.65" hidden="1" customHeight="1" x14ac:dyDescent="0.25">
      <c r="A81" s="351"/>
      <c r="B81" s="393"/>
      <c r="C81" s="373"/>
      <c r="D81" s="269"/>
      <c r="E81" s="387"/>
      <c r="F81" s="373"/>
      <c r="G81" s="373"/>
      <c r="H81" s="373"/>
      <c r="I81" s="102" t="s">
        <v>22</v>
      </c>
      <c r="J81" s="101"/>
      <c r="K81" s="101">
        <v>2090</v>
      </c>
      <c r="L81" s="110"/>
      <c r="M81" s="98"/>
      <c r="N81" s="98"/>
      <c r="O81" s="98"/>
    </row>
    <row r="82" spans="1:15" ht="14.65" hidden="1" customHeight="1" x14ac:dyDescent="0.25">
      <c r="A82" s="352"/>
      <c r="B82" s="393"/>
      <c r="C82" s="373"/>
      <c r="D82" s="269"/>
      <c r="E82" s="387"/>
      <c r="F82" s="373"/>
      <c r="G82" s="373"/>
      <c r="H82" s="373"/>
      <c r="I82" s="102" t="s">
        <v>50</v>
      </c>
      <c r="J82" s="101"/>
      <c r="K82" s="101">
        <v>159</v>
      </c>
      <c r="L82" s="101"/>
      <c r="M82" s="98"/>
      <c r="N82" s="98"/>
      <c r="O82" s="98"/>
    </row>
    <row r="83" spans="1:15" ht="14.65" hidden="1" customHeight="1" x14ac:dyDescent="0.25">
      <c r="A83" s="105" t="s">
        <v>65</v>
      </c>
      <c r="B83" s="112"/>
      <c r="C83" s="112"/>
      <c r="D83" s="112"/>
      <c r="E83" s="112"/>
      <c r="F83" s="112"/>
      <c r="G83" s="112"/>
      <c r="H83" s="113"/>
      <c r="I83" s="114"/>
      <c r="J83" s="114"/>
      <c r="K83" s="115"/>
      <c r="L83" s="116"/>
      <c r="M83" s="98"/>
      <c r="N83" s="98"/>
      <c r="O83" s="98"/>
    </row>
    <row r="84" spans="1:15" ht="14.65" hidden="1" customHeight="1" x14ac:dyDescent="0.25">
      <c r="A84" s="117" t="s">
        <v>66</v>
      </c>
      <c r="B84" s="117"/>
      <c r="C84" s="117"/>
      <c r="D84" s="117"/>
      <c r="E84" s="117"/>
      <c r="F84" s="117"/>
      <c r="G84" s="117"/>
      <c r="H84" s="117"/>
      <c r="I84" s="117"/>
      <c r="J84" s="117"/>
      <c r="K84" s="115"/>
      <c r="L84" s="116"/>
      <c r="M84" s="98"/>
      <c r="N84" s="98"/>
      <c r="O84" s="98"/>
    </row>
    <row r="85" spans="1:15" ht="14.65" hidden="1" customHeight="1" x14ac:dyDescent="0.25">
      <c r="A85" s="117" t="s">
        <v>67</v>
      </c>
      <c r="B85" s="117"/>
      <c r="C85" s="117"/>
      <c r="D85" s="117"/>
      <c r="E85" s="117"/>
      <c r="F85" s="117"/>
      <c r="G85" s="117"/>
      <c r="H85" s="117"/>
      <c r="I85" s="117"/>
      <c r="J85" s="117"/>
      <c r="K85" s="115"/>
      <c r="L85" s="116"/>
      <c r="M85" s="98"/>
      <c r="N85" s="98"/>
      <c r="O85" s="98"/>
    </row>
    <row r="86" spans="1:15" ht="14.65" hidden="1" customHeight="1" x14ac:dyDescent="0.25">
      <c r="A86" s="117" t="s">
        <v>68</v>
      </c>
      <c r="B86" s="117"/>
      <c r="C86" s="117"/>
      <c r="D86" s="117"/>
      <c r="E86" s="117"/>
      <c r="F86" s="117"/>
      <c r="G86" s="117"/>
      <c r="H86" s="117"/>
      <c r="I86" s="117"/>
      <c r="J86" s="117"/>
      <c r="K86" s="115"/>
      <c r="L86" s="116"/>
      <c r="M86" s="98"/>
      <c r="N86" s="98"/>
      <c r="O86" s="98"/>
    </row>
    <row r="87" spans="1:15" ht="14.65" hidden="1" customHeight="1" x14ac:dyDescent="0.25">
      <c r="A87" s="118" t="s">
        <v>69</v>
      </c>
      <c r="B87" s="117"/>
      <c r="C87" s="117"/>
      <c r="D87" s="117"/>
      <c r="E87" s="117"/>
      <c r="F87" s="117"/>
      <c r="G87" s="117"/>
      <c r="H87" s="117"/>
      <c r="I87" s="117"/>
      <c r="J87" s="117"/>
      <c r="K87" s="115"/>
      <c r="L87" s="116"/>
      <c r="M87" s="98"/>
      <c r="N87" s="98"/>
      <c r="O87" s="98"/>
    </row>
    <row r="88" spans="1:15" ht="14.65" hidden="1" customHeight="1" x14ac:dyDescent="0.25">
      <c r="A88" s="68"/>
      <c r="B88" s="69"/>
      <c r="C88" s="69"/>
      <c r="D88" s="69"/>
      <c r="E88" s="69"/>
      <c r="F88" s="69"/>
      <c r="G88" s="69"/>
      <c r="H88" s="277"/>
      <c r="I88" s="69"/>
      <c r="J88" s="69"/>
      <c r="K88" s="409">
        <v>2023</v>
      </c>
      <c r="L88" s="410"/>
      <c r="M88" s="98"/>
      <c r="N88" s="98"/>
      <c r="O88" s="98"/>
    </row>
    <row r="89" spans="1:15" ht="22.15" customHeight="1" x14ac:dyDescent="0.25">
      <c r="A89" s="119" t="s">
        <v>1</v>
      </c>
      <c r="B89" s="120" t="s">
        <v>2</v>
      </c>
      <c r="C89" s="121" t="s">
        <v>3</v>
      </c>
      <c r="D89" s="121"/>
      <c r="E89" s="121" t="s">
        <v>4</v>
      </c>
      <c r="F89" s="189" t="s">
        <v>5</v>
      </c>
      <c r="G89" s="182" t="s">
        <v>6</v>
      </c>
      <c r="H89" s="279" t="s">
        <v>7</v>
      </c>
      <c r="I89" s="186" t="s">
        <v>8</v>
      </c>
      <c r="J89" s="95" t="s">
        <v>9</v>
      </c>
      <c r="K89" s="95" t="s">
        <v>10</v>
      </c>
      <c r="L89" s="94" t="s">
        <v>11</v>
      </c>
      <c r="M89" s="122"/>
      <c r="N89" s="98"/>
      <c r="O89" s="98"/>
    </row>
    <row r="90" spans="1:15" ht="28.15" hidden="1" customHeight="1" x14ac:dyDescent="0.25">
      <c r="A90" s="350" t="s">
        <v>70</v>
      </c>
      <c r="B90" s="190" t="s">
        <v>71</v>
      </c>
      <c r="C90" s="81" t="s">
        <v>72</v>
      </c>
      <c r="D90" s="243"/>
      <c r="E90" s="81" t="s">
        <v>46</v>
      </c>
      <c r="F90" s="191" t="s">
        <v>73</v>
      </c>
      <c r="G90" s="73" t="s">
        <v>74</v>
      </c>
      <c r="H90" s="268" t="s">
        <v>75</v>
      </c>
      <c r="I90" s="139"/>
      <c r="J90" s="109"/>
      <c r="K90" s="109">
        <v>338800</v>
      </c>
      <c r="L90" s="152"/>
      <c r="M90" s="122"/>
      <c r="N90" s="192"/>
      <c r="O90" s="98"/>
    </row>
    <row r="91" spans="1:15" ht="54.4" hidden="1" customHeight="1" x14ac:dyDescent="0.25">
      <c r="A91" s="351"/>
      <c r="B91" s="81" t="s">
        <v>76</v>
      </c>
      <c r="C91" s="123" t="s">
        <v>77</v>
      </c>
      <c r="D91" s="273"/>
      <c r="E91" s="123" t="s">
        <v>46</v>
      </c>
      <c r="F91" s="124" t="s">
        <v>78</v>
      </c>
      <c r="G91" s="123" t="s">
        <v>79</v>
      </c>
      <c r="H91" s="273" t="s">
        <v>48</v>
      </c>
      <c r="I91" s="123"/>
      <c r="J91" s="187"/>
      <c r="K91" s="188">
        <v>3948</v>
      </c>
      <c r="L91" s="187"/>
      <c r="M91" s="111"/>
      <c r="N91" s="193"/>
      <c r="O91" s="98"/>
    </row>
    <row r="92" spans="1:15" ht="43.5" hidden="1" customHeight="1" x14ac:dyDescent="0.25">
      <c r="A92" s="351"/>
      <c r="B92" s="81" t="s">
        <v>80</v>
      </c>
      <c r="C92" s="123" t="s">
        <v>81</v>
      </c>
      <c r="D92" s="273"/>
      <c r="E92" s="123" t="s">
        <v>82</v>
      </c>
      <c r="F92" s="218" t="s">
        <v>357</v>
      </c>
      <c r="G92" s="215" t="s">
        <v>79</v>
      </c>
      <c r="H92" s="217" t="s">
        <v>172</v>
      </c>
      <c r="I92" s="102"/>
      <c r="J92" s="101"/>
      <c r="K92" s="109">
        <v>30</v>
      </c>
      <c r="L92" s="101"/>
      <c r="M92" s="111"/>
      <c r="N92" s="111"/>
      <c r="O92" s="98"/>
    </row>
    <row r="93" spans="1:15" ht="14.65" customHeight="1" x14ac:dyDescent="0.25">
      <c r="A93" s="351"/>
      <c r="B93" s="391" t="s">
        <v>83</v>
      </c>
      <c r="C93" s="411" t="s">
        <v>418</v>
      </c>
      <c r="D93" s="401" t="s">
        <v>392</v>
      </c>
      <c r="E93" s="401" t="s">
        <v>46</v>
      </c>
      <c r="F93" s="412" t="s">
        <v>395</v>
      </c>
      <c r="G93" s="391" t="s">
        <v>84</v>
      </c>
      <c r="H93" s="374" t="s">
        <v>48</v>
      </c>
      <c r="I93" s="73" t="s">
        <v>391</v>
      </c>
      <c r="J93" s="101">
        <v>1100</v>
      </c>
      <c r="K93" s="101">
        <v>1000</v>
      </c>
      <c r="L93" s="101"/>
      <c r="M93" s="98">
        <v>1000</v>
      </c>
      <c r="N93" s="111"/>
      <c r="O93" s="98"/>
    </row>
    <row r="94" spans="1:15" ht="14.65" customHeight="1" x14ac:dyDescent="0.25">
      <c r="A94" s="351"/>
      <c r="B94" s="391"/>
      <c r="C94" s="402"/>
      <c r="D94" s="402"/>
      <c r="E94" s="402"/>
      <c r="F94" s="413"/>
      <c r="G94" s="391"/>
      <c r="H94" s="374"/>
      <c r="I94" s="73" t="s">
        <v>86</v>
      </c>
      <c r="J94" s="101">
        <v>30</v>
      </c>
      <c r="K94" s="101">
        <v>30</v>
      </c>
      <c r="L94" s="101"/>
      <c r="M94" s="111"/>
      <c r="N94" s="111"/>
      <c r="O94" s="98"/>
    </row>
    <row r="95" spans="1:15" ht="14.65" customHeight="1" x14ac:dyDescent="0.25">
      <c r="A95" s="351"/>
      <c r="B95" s="391"/>
      <c r="C95" s="402"/>
      <c r="D95" s="402"/>
      <c r="E95" s="402"/>
      <c r="F95" s="413"/>
      <c r="G95" s="391"/>
      <c r="H95" s="374"/>
      <c r="I95" s="73"/>
      <c r="J95" s="101"/>
      <c r="K95" s="101"/>
      <c r="L95" s="101"/>
      <c r="M95" s="111"/>
      <c r="N95" s="111"/>
      <c r="O95" s="98"/>
    </row>
    <row r="96" spans="1:15" ht="84.2" customHeight="1" x14ac:dyDescent="0.25">
      <c r="A96" s="351"/>
      <c r="B96" s="391"/>
      <c r="C96" s="403"/>
      <c r="D96" s="403"/>
      <c r="E96" s="403"/>
      <c r="F96" s="414"/>
      <c r="G96" s="391"/>
      <c r="H96" s="374"/>
      <c r="I96" s="73"/>
      <c r="J96" s="101"/>
      <c r="K96" s="101"/>
      <c r="L96" s="101"/>
      <c r="M96" s="111"/>
      <c r="N96" s="111"/>
      <c r="O96" s="98"/>
    </row>
    <row r="97" spans="1:15" ht="16.899999999999999" customHeight="1" x14ac:dyDescent="0.25">
      <c r="A97" s="351"/>
      <c r="B97" s="391" t="s">
        <v>87</v>
      </c>
      <c r="C97" s="401" t="s">
        <v>394</v>
      </c>
      <c r="D97" s="401" t="s">
        <v>398</v>
      </c>
      <c r="E97" s="401" t="s">
        <v>88</v>
      </c>
      <c r="F97" s="412" t="s">
        <v>399</v>
      </c>
      <c r="G97" s="391" t="s">
        <v>89</v>
      </c>
      <c r="H97" s="374" t="s">
        <v>90</v>
      </c>
      <c r="I97" s="73" t="s">
        <v>397</v>
      </c>
      <c r="J97" s="101">
        <v>3</v>
      </c>
      <c r="K97" s="101">
        <v>3</v>
      </c>
      <c r="L97" s="101"/>
      <c r="M97" s="111"/>
      <c r="N97" s="111"/>
      <c r="O97" s="98"/>
    </row>
    <row r="98" spans="1:15" ht="14.65" customHeight="1" x14ac:dyDescent="0.25">
      <c r="A98" s="351"/>
      <c r="B98" s="391"/>
      <c r="C98" s="402"/>
      <c r="D98" s="402"/>
      <c r="E98" s="402"/>
      <c r="F98" s="413"/>
      <c r="G98" s="391"/>
      <c r="H98" s="374"/>
      <c r="I98" s="73"/>
      <c r="J98" s="101"/>
      <c r="K98" s="101"/>
      <c r="L98" s="101"/>
      <c r="M98" s="111"/>
      <c r="N98" s="111"/>
      <c r="O98" s="98"/>
    </row>
    <row r="99" spans="1:15" ht="14.65" customHeight="1" x14ac:dyDescent="0.25">
      <c r="A99" s="351"/>
      <c r="B99" s="391"/>
      <c r="C99" s="402"/>
      <c r="D99" s="402"/>
      <c r="E99" s="402"/>
      <c r="F99" s="413"/>
      <c r="G99" s="391"/>
      <c r="H99" s="374"/>
      <c r="I99" s="73"/>
      <c r="J99" s="101"/>
      <c r="K99" s="101"/>
      <c r="L99" s="101"/>
      <c r="M99" s="111"/>
      <c r="N99" s="111"/>
      <c r="O99" s="98"/>
    </row>
    <row r="100" spans="1:15" ht="14.65" customHeight="1" x14ac:dyDescent="0.25">
      <c r="A100" s="351"/>
      <c r="B100" s="391"/>
      <c r="C100" s="403"/>
      <c r="D100" s="403"/>
      <c r="E100" s="403"/>
      <c r="F100" s="414"/>
      <c r="G100" s="391"/>
      <c r="H100" s="374"/>
      <c r="I100" s="73"/>
      <c r="J100" s="101"/>
      <c r="K100" s="101"/>
      <c r="L100" s="101"/>
      <c r="M100" s="111"/>
      <c r="N100" s="111"/>
      <c r="O100" s="98"/>
    </row>
    <row r="101" spans="1:15" ht="14.65" customHeight="1" x14ac:dyDescent="0.25">
      <c r="A101" s="351"/>
      <c r="B101" s="362" t="s">
        <v>359</v>
      </c>
      <c r="C101" s="362" t="s">
        <v>91</v>
      </c>
      <c r="D101" s="362" t="s">
        <v>400</v>
      </c>
      <c r="E101" s="362" t="s">
        <v>92</v>
      </c>
      <c r="F101" s="362" t="s">
        <v>401</v>
      </c>
      <c r="G101" s="362" t="s">
        <v>93</v>
      </c>
      <c r="H101" s="356" t="s">
        <v>85</v>
      </c>
      <c r="I101" s="73" t="s">
        <v>86</v>
      </c>
      <c r="J101" s="101">
        <v>46</v>
      </c>
      <c r="K101" s="110">
        <v>25</v>
      </c>
      <c r="L101" s="101"/>
      <c r="M101" s="111"/>
      <c r="N101" s="111"/>
      <c r="O101" s="98"/>
    </row>
    <row r="102" spans="1:15" ht="14.65" customHeight="1" x14ac:dyDescent="0.25">
      <c r="A102" s="351"/>
      <c r="B102" s="363"/>
      <c r="C102" s="363"/>
      <c r="D102" s="363"/>
      <c r="E102" s="363"/>
      <c r="F102" s="363"/>
      <c r="G102" s="363"/>
      <c r="H102" s="357"/>
      <c r="I102" s="73"/>
      <c r="J102" s="101"/>
      <c r="K102" s="101"/>
      <c r="L102" s="101"/>
      <c r="M102" s="111"/>
      <c r="N102" s="111"/>
      <c r="O102" s="98"/>
    </row>
    <row r="103" spans="1:15" ht="14.65" customHeight="1" x14ac:dyDescent="0.25">
      <c r="A103" s="351"/>
      <c r="B103" s="363"/>
      <c r="C103" s="363"/>
      <c r="D103" s="363"/>
      <c r="E103" s="363"/>
      <c r="F103" s="363"/>
      <c r="G103" s="363"/>
      <c r="H103" s="357"/>
      <c r="I103" s="73"/>
      <c r="J103" s="101"/>
      <c r="K103" s="101"/>
      <c r="L103" s="101"/>
      <c r="M103" s="111"/>
      <c r="N103" s="111"/>
      <c r="O103" s="98"/>
    </row>
    <row r="104" spans="1:15" ht="72" customHeight="1" x14ac:dyDescent="0.25">
      <c r="A104" s="351"/>
      <c r="B104" s="364"/>
      <c r="C104" s="364"/>
      <c r="D104" s="364"/>
      <c r="E104" s="364"/>
      <c r="F104" s="364"/>
      <c r="G104" s="364"/>
      <c r="H104" s="358"/>
      <c r="I104" s="73"/>
      <c r="J104" s="101"/>
      <c r="K104" s="101"/>
      <c r="L104" s="101"/>
      <c r="M104" s="111"/>
      <c r="N104" s="111"/>
      <c r="O104" s="98"/>
    </row>
    <row r="105" spans="1:15" ht="14.65" hidden="1" customHeight="1" x14ac:dyDescent="0.25">
      <c r="A105" s="351"/>
      <c r="B105" s="359" t="s">
        <v>94</v>
      </c>
      <c r="C105" s="360" t="s">
        <v>95</v>
      </c>
      <c r="D105" s="266"/>
      <c r="E105" s="360" t="s">
        <v>88</v>
      </c>
      <c r="F105" s="360" t="s">
        <v>96</v>
      </c>
      <c r="G105" s="360" t="s">
        <v>97</v>
      </c>
      <c r="H105" s="356" t="s">
        <v>98</v>
      </c>
      <c r="I105" s="73" t="s">
        <v>86</v>
      </c>
      <c r="J105" s="101">
        <v>2</v>
      </c>
      <c r="K105" s="101">
        <v>6</v>
      </c>
      <c r="L105" s="101"/>
      <c r="M105" s="111"/>
      <c r="N105" s="111"/>
      <c r="O105" s="98"/>
    </row>
    <row r="106" spans="1:15" ht="14.65" hidden="1" customHeight="1" x14ac:dyDescent="0.25">
      <c r="A106" s="351"/>
      <c r="B106" s="359"/>
      <c r="C106" s="361"/>
      <c r="D106" s="237"/>
      <c r="E106" s="361"/>
      <c r="F106" s="361"/>
      <c r="G106" s="361"/>
      <c r="H106" s="357"/>
      <c r="I106" s="73"/>
      <c r="J106" s="101"/>
      <c r="K106" s="101"/>
      <c r="L106" s="101"/>
      <c r="M106" s="111"/>
      <c r="N106" s="111"/>
      <c r="O106" s="98"/>
    </row>
    <row r="107" spans="1:15" ht="14.65" hidden="1" customHeight="1" x14ac:dyDescent="0.25">
      <c r="A107" s="351"/>
      <c r="B107" s="359"/>
      <c r="C107" s="361"/>
      <c r="D107" s="237"/>
      <c r="E107" s="361"/>
      <c r="F107" s="361"/>
      <c r="G107" s="361"/>
      <c r="H107" s="357"/>
      <c r="I107" s="73"/>
      <c r="J107" s="101"/>
      <c r="K107" s="101"/>
      <c r="L107" s="101"/>
      <c r="M107" s="111"/>
      <c r="N107" s="111"/>
      <c r="O107" s="98"/>
    </row>
    <row r="108" spans="1:15" ht="14.65" hidden="1" customHeight="1" x14ac:dyDescent="0.25">
      <c r="A108" s="351"/>
      <c r="B108" s="359"/>
      <c r="C108" s="361"/>
      <c r="D108" s="237"/>
      <c r="E108" s="361"/>
      <c r="F108" s="361"/>
      <c r="G108" s="361"/>
      <c r="H108" s="357"/>
      <c r="I108" s="73"/>
      <c r="J108" s="101"/>
      <c r="K108" s="101"/>
      <c r="L108" s="101"/>
      <c r="M108" s="111"/>
      <c r="N108" s="111"/>
      <c r="O108" s="98"/>
    </row>
    <row r="109" spans="1:15" ht="14.65" hidden="1" customHeight="1" x14ac:dyDescent="0.25">
      <c r="A109" s="351"/>
      <c r="B109" s="360"/>
      <c r="C109" s="361"/>
      <c r="D109" s="237"/>
      <c r="E109" s="361"/>
      <c r="F109" s="361"/>
      <c r="G109" s="361"/>
      <c r="H109" s="357"/>
      <c r="I109" s="126"/>
      <c r="J109" s="127"/>
      <c r="K109" s="127"/>
      <c r="L109" s="127"/>
      <c r="M109" s="111"/>
      <c r="N109" s="111"/>
      <c r="O109" s="98"/>
    </row>
    <row r="110" spans="1:15" ht="142.15" customHeight="1" x14ac:dyDescent="0.25">
      <c r="A110" s="352"/>
      <c r="B110" s="220" t="s">
        <v>360</v>
      </c>
      <c r="C110" s="220" t="s">
        <v>361</v>
      </c>
      <c r="D110" s="229" t="s">
        <v>402</v>
      </c>
      <c r="E110" s="220" t="s">
        <v>92</v>
      </c>
      <c r="F110" s="221" t="s">
        <v>358</v>
      </c>
      <c r="G110" s="220" t="s">
        <v>79</v>
      </c>
      <c r="H110" s="280" t="s">
        <v>85</v>
      </c>
      <c r="I110" s="73" t="s">
        <v>86</v>
      </c>
      <c r="J110" s="101"/>
      <c r="K110" s="101">
        <v>15</v>
      </c>
      <c r="L110" s="101"/>
      <c r="M110" s="111"/>
      <c r="N110" s="111"/>
      <c r="O110" s="98"/>
    </row>
    <row r="111" spans="1:15" ht="14.65" hidden="1" customHeight="1" x14ac:dyDescent="0.25">
      <c r="A111" s="128" t="s">
        <v>99</v>
      </c>
      <c r="B111" s="129"/>
      <c r="C111" s="130"/>
      <c r="D111" s="263"/>
      <c r="E111" s="130"/>
      <c r="F111" s="130"/>
      <c r="G111" s="130"/>
      <c r="H111" s="281"/>
      <c r="I111" s="130"/>
      <c r="J111" s="129"/>
      <c r="M111" s="98"/>
      <c r="N111" s="98"/>
      <c r="O111" s="98"/>
    </row>
    <row r="112" spans="1:15" ht="14.65" hidden="1" customHeight="1" x14ac:dyDescent="0.25">
      <c r="A112" s="365" t="s">
        <v>100</v>
      </c>
      <c r="B112" s="365"/>
      <c r="C112" s="365"/>
      <c r="D112" s="365"/>
      <c r="E112" s="365"/>
      <c r="F112" s="365"/>
      <c r="G112" s="365"/>
      <c r="H112" s="365"/>
      <c r="I112" s="365"/>
      <c r="J112" s="365"/>
      <c r="M112" s="98"/>
      <c r="N112" s="98"/>
      <c r="O112" s="98"/>
    </row>
    <row r="113" spans="1:15" ht="14.65" hidden="1" customHeight="1" x14ac:dyDescent="0.25">
      <c r="A113" s="131" t="s">
        <v>101</v>
      </c>
      <c r="B113" s="131"/>
      <c r="C113" s="131"/>
      <c r="D113" s="267"/>
      <c r="E113" s="131"/>
      <c r="F113" s="131"/>
      <c r="G113" s="131"/>
      <c r="H113" s="274"/>
      <c r="I113" s="131"/>
      <c r="J113" s="131"/>
      <c r="M113" s="98"/>
      <c r="N113" s="98"/>
      <c r="O113" s="98"/>
    </row>
    <row r="114" spans="1:15" ht="14.65" hidden="1" customHeight="1" x14ac:dyDescent="0.25">
      <c r="A114" s="131" t="s">
        <v>102</v>
      </c>
      <c r="B114" s="131"/>
      <c r="C114" s="131"/>
      <c r="D114" s="267"/>
      <c r="E114" s="131"/>
      <c r="F114" s="131"/>
      <c r="G114" s="131"/>
      <c r="H114" s="274"/>
      <c r="I114" s="131"/>
      <c r="J114" s="131"/>
      <c r="M114" s="98"/>
      <c r="N114" s="98"/>
      <c r="O114" s="98"/>
    </row>
    <row r="115" spans="1:15" ht="14.65" hidden="1" customHeight="1" x14ac:dyDescent="0.25">
      <c r="A115" s="131" t="s">
        <v>103</v>
      </c>
      <c r="B115" s="132"/>
      <c r="C115" s="132"/>
      <c r="D115" s="132"/>
      <c r="E115" s="132"/>
      <c r="F115" s="132"/>
      <c r="G115" s="132"/>
      <c r="H115" s="113"/>
      <c r="I115" s="133"/>
      <c r="J115" s="133"/>
      <c r="M115" s="98"/>
      <c r="N115" s="98"/>
      <c r="O115" s="98"/>
    </row>
    <row r="116" spans="1:15" ht="14.65" hidden="1" customHeight="1" x14ac:dyDescent="0.25">
      <c r="A116" s="366" t="s">
        <v>104</v>
      </c>
      <c r="B116" s="366"/>
      <c r="C116" s="366"/>
      <c r="D116" s="366"/>
      <c r="E116" s="366"/>
      <c r="F116" s="366"/>
      <c r="G116" s="366"/>
      <c r="H116" s="366"/>
      <c r="I116" s="366"/>
      <c r="J116" s="366"/>
      <c r="M116" s="98"/>
      <c r="N116" s="98"/>
      <c r="O116" s="98"/>
    </row>
    <row r="117" spans="1:15" ht="14.65" hidden="1" customHeight="1" x14ac:dyDescent="0.25">
      <c r="A117" s="131" t="s">
        <v>105</v>
      </c>
      <c r="B117" s="131"/>
      <c r="C117" s="131"/>
      <c r="D117" s="267"/>
      <c r="E117" s="131"/>
      <c r="F117" s="131"/>
      <c r="G117" s="131"/>
      <c r="H117" s="274"/>
      <c r="I117" s="131"/>
      <c r="J117" s="131"/>
      <c r="M117" s="98"/>
      <c r="N117" s="98"/>
      <c r="O117" s="98"/>
    </row>
    <row r="118" spans="1:15" ht="14.65" hidden="1" customHeight="1" x14ac:dyDescent="0.25">
      <c r="A118" s="134" t="s">
        <v>106</v>
      </c>
      <c r="B118" s="134"/>
      <c r="C118" s="134"/>
      <c r="D118" s="134"/>
      <c r="E118" s="134"/>
      <c r="F118" s="134"/>
      <c r="G118" s="134"/>
      <c r="H118" s="282"/>
      <c r="I118" s="134"/>
      <c r="J118" s="134"/>
      <c r="M118" s="98"/>
      <c r="N118" s="98"/>
      <c r="O118" s="98"/>
    </row>
    <row r="119" spans="1:15" ht="14.65" hidden="1" customHeight="1" x14ac:dyDescent="0.25">
      <c r="A119" s="68" t="s">
        <v>107</v>
      </c>
      <c r="B119" s="69"/>
      <c r="C119" s="69"/>
      <c r="D119" s="69"/>
      <c r="E119" s="69"/>
      <c r="F119" s="69"/>
      <c r="G119" s="69"/>
      <c r="H119" s="277"/>
      <c r="I119" s="69"/>
      <c r="J119" s="69"/>
      <c r="K119" s="135"/>
      <c r="L119" s="135"/>
      <c r="M119" s="98"/>
      <c r="N119" s="98"/>
      <c r="O119" s="98"/>
    </row>
    <row r="120" spans="1:15" ht="14.65" hidden="1" customHeight="1" x14ac:dyDescent="0.25">
      <c r="A120" s="136"/>
      <c r="B120" s="69"/>
      <c r="C120" s="69"/>
      <c r="D120" s="69"/>
      <c r="E120" s="69"/>
      <c r="F120" s="69"/>
      <c r="G120" s="69"/>
      <c r="H120" s="277"/>
      <c r="I120" s="69"/>
      <c r="J120" s="69"/>
      <c r="K120" s="369">
        <v>2023</v>
      </c>
      <c r="L120" s="369"/>
      <c r="M120" s="98"/>
      <c r="N120" s="98"/>
      <c r="O120" s="98"/>
    </row>
    <row r="121" spans="1:15" x14ac:dyDescent="0.25">
      <c r="A121" s="70" t="s">
        <v>1</v>
      </c>
      <c r="B121" s="71" t="s">
        <v>2</v>
      </c>
      <c r="C121" s="70" t="s">
        <v>3</v>
      </c>
      <c r="D121" s="70"/>
      <c r="E121" s="70" t="s">
        <v>4</v>
      </c>
      <c r="F121" s="70" t="s">
        <v>5</v>
      </c>
      <c r="G121" s="70" t="s">
        <v>6</v>
      </c>
      <c r="H121" s="278" t="s">
        <v>7</v>
      </c>
      <c r="I121" s="70" t="s">
        <v>8</v>
      </c>
      <c r="J121" s="71" t="s">
        <v>9</v>
      </c>
      <c r="K121" s="95" t="s">
        <v>10</v>
      </c>
      <c r="L121" s="95" t="s">
        <v>11</v>
      </c>
      <c r="M121" s="98"/>
      <c r="N121" s="98"/>
      <c r="O121" s="98"/>
    </row>
    <row r="122" spans="1:15" ht="14.65" customHeight="1" x14ac:dyDescent="0.25">
      <c r="A122" s="415" t="s">
        <v>108</v>
      </c>
      <c r="B122" s="391" t="s">
        <v>109</v>
      </c>
      <c r="C122" s="408" t="s">
        <v>110</v>
      </c>
      <c r="D122" s="407" t="s">
        <v>404</v>
      </c>
      <c r="E122" s="408" t="s">
        <v>15</v>
      </c>
      <c r="F122" s="408" t="s">
        <v>405</v>
      </c>
      <c r="G122" s="408" t="s">
        <v>406</v>
      </c>
      <c r="H122" s="374" t="s">
        <v>90</v>
      </c>
      <c r="I122" s="288" t="s">
        <v>19</v>
      </c>
      <c r="J122" s="289" t="s">
        <v>403</v>
      </c>
      <c r="K122" s="289">
        <v>0.6</v>
      </c>
      <c r="L122" s="290"/>
      <c r="M122" s="98"/>
      <c r="N122" s="98"/>
      <c r="O122" s="98"/>
    </row>
    <row r="123" spans="1:15" x14ac:dyDescent="0.25">
      <c r="A123" s="415"/>
      <c r="B123" s="391"/>
      <c r="C123" s="408"/>
      <c r="D123" s="405"/>
      <c r="E123" s="408"/>
      <c r="F123" s="408"/>
      <c r="G123" s="408"/>
      <c r="H123" s="374"/>
      <c r="I123" s="288" t="s">
        <v>20</v>
      </c>
      <c r="J123" s="289"/>
      <c r="K123" s="289"/>
      <c r="L123" s="290"/>
      <c r="M123" s="98"/>
      <c r="N123" s="98"/>
      <c r="O123" s="98"/>
    </row>
    <row r="124" spans="1:15" x14ac:dyDescent="0.25">
      <c r="A124" s="415"/>
      <c r="B124" s="391"/>
      <c r="C124" s="408"/>
      <c r="D124" s="405"/>
      <c r="E124" s="408"/>
      <c r="F124" s="408"/>
      <c r="G124" s="408"/>
      <c r="H124" s="374"/>
      <c r="I124" s="288" t="s">
        <v>21</v>
      </c>
      <c r="J124" s="289"/>
      <c r="K124" s="289"/>
      <c r="L124" s="290"/>
      <c r="M124" s="98"/>
      <c r="N124" s="98"/>
      <c r="O124" s="98"/>
    </row>
    <row r="125" spans="1:15" ht="51.2" customHeight="1" x14ac:dyDescent="0.25">
      <c r="A125" s="415"/>
      <c r="B125" s="391"/>
      <c r="C125" s="408"/>
      <c r="D125" s="406"/>
      <c r="E125" s="408"/>
      <c r="F125" s="408"/>
      <c r="G125" s="408"/>
      <c r="H125" s="374"/>
      <c r="I125" s="288" t="s">
        <v>22</v>
      </c>
      <c r="J125" s="289"/>
      <c r="K125" s="289"/>
      <c r="L125" s="290"/>
      <c r="M125" s="98"/>
      <c r="N125" s="98"/>
      <c r="O125" s="98"/>
    </row>
    <row r="126" spans="1:15" hidden="1" x14ac:dyDescent="0.25">
      <c r="A126" s="415"/>
      <c r="B126" s="350" t="s">
        <v>111</v>
      </c>
      <c r="C126" s="416" t="s">
        <v>112</v>
      </c>
      <c r="D126" s="271"/>
      <c r="E126" s="416" t="s">
        <v>15</v>
      </c>
      <c r="F126" s="419"/>
      <c r="G126" s="416" t="s">
        <v>17</v>
      </c>
      <c r="H126" s="356" t="s">
        <v>18</v>
      </c>
      <c r="I126" s="73" t="s">
        <v>19</v>
      </c>
      <c r="J126" s="74">
        <v>0.77</v>
      </c>
      <c r="K126" s="74">
        <v>0.85</v>
      </c>
      <c r="L126" s="74">
        <v>0.81</v>
      </c>
      <c r="M126" s="98"/>
      <c r="N126" s="98"/>
      <c r="O126" s="98"/>
    </row>
    <row r="127" spans="1:15" hidden="1" x14ac:dyDescent="0.25">
      <c r="A127" s="415"/>
      <c r="B127" s="351"/>
      <c r="C127" s="417"/>
      <c r="D127" s="272"/>
      <c r="E127" s="417"/>
      <c r="F127" s="420"/>
      <c r="G127" s="417"/>
      <c r="H127" s="357"/>
      <c r="I127" s="73" t="s">
        <v>20</v>
      </c>
      <c r="J127" s="74"/>
      <c r="K127" s="74"/>
      <c r="L127" s="76"/>
      <c r="M127" s="98"/>
      <c r="N127" s="98"/>
      <c r="O127" s="98"/>
    </row>
    <row r="128" spans="1:15" hidden="1" x14ac:dyDescent="0.25">
      <c r="A128" s="415"/>
      <c r="B128" s="351"/>
      <c r="C128" s="417"/>
      <c r="D128" s="272"/>
      <c r="E128" s="417"/>
      <c r="F128" s="420"/>
      <c r="G128" s="417"/>
      <c r="H128" s="357"/>
      <c r="I128" s="73" t="s">
        <v>21</v>
      </c>
      <c r="J128" s="74"/>
      <c r="K128" s="74"/>
      <c r="L128" s="76"/>
      <c r="M128" s="98"/>
      <c r="N128" s="98"/>
      <c r="O128" s="98"/>
    </row>
    <row r="129" spans="1:15" hidden="1" x14ac:dyDescent="0.25">
      <c r="A129" s="415"/>
      <c r="B129" s="352"/>
      <c r="C129" s="418"/>
      <c r="D129" s="273"/>
      <c r="E129" s="418"/>
      <c r="F129" s="421"/>
      <c r="G129" s="418"/>
      <c r="H129" s="358"/>
      <c r="I129" s="73" t="s">
        <v>22</v>
      </c>
      <c r="J129" s="74"/>
      <c r="K129" s="74"/>
      <c r="L129" s="76"/>
      <c r="M129" s="98"/>
      <c r="N129" s="98"/>
      <c r="O129" s="98"/>
    </row>
    <row r="130" spans="1:15" ht="13.9" hidden="1" customHeight="1" x14ac:dyDescent="0.25">
      <c r="A130" s="415"/>
      <c r="B130" s="367" t="s">
        <v>28</v>
      </c>
      <c r="C130" s="373" t="s">
        <v>113</v>
      </c>
      <c r="D130" s="269"/>
      <c r="E130" s="373" t="s">
        <v>25</v>
      </c>
      <c r="F130" s="367"/>
      <c r="G130" s="373" t="s">
        <v>17</v>
      </c>
      <c r="H130" s="374" t="s">
        <v>18</v>
      </c>
      <c r="I130" s="73" t="s">
        <v>19</v>
      </c>
      <c r="J130" s="137" t="s">
        <v>114</v>
      </c>
      <c r="K130" s="219">
        <v>0.75</v>
      </c>
      <c r="L130" s="74">
        <v>0.74</v>
      </c>
      <c r="M130" s="98" t="s">
        <v>362</v>
      </c>
      <c r="N130" s="98"/>
      <c r="O130" s="98"/>
    </row>
    <row r="131" spans="1:15" hidden="1" x14ac:dyDescent="0.25">
      <c r="A131" s="415"/>
      <c r="B131" s="367"/>
      <c r="C131" s="373"/>
      <c r="D131" s="269"/>
      <c r="E131" s="373"/>
      <c r="F131" s="367"/>
      <c r="G131" s="373"/>
      <c r="H131" s="374"/>
      <c r="I131" s="73" t="s">
        <v>20</v>
      </c>
      <c r="J131" s="76"/>
      <c r="K131" s="74"/>
      <c r="L131" s="74"/>
      <c r="M131" s="98"/>
      <c r="N131" s="98"/>
      <c r="O131" s="98"/>
    </row>
    <row r="132" spans="1:15" hidden="1" x14ac:dyDescent="0.25">
      <c r="A132" s="415"/>
      <c r="B132" s="367"/>
      <c r="C132" s="373"/>
      <c r="D132" s="269"/>
      <c r="E132" s="373"/>
      <c r="F132" s="367"/>
      <c r="G132" s="373"/>
      <c r="H132" s="374"/>
      <c r="I132" s="73" t="s">
        <v>21</v>
      </c>
      <c r="J132" s="76"/>
      <c r="K132" s="74"/>
      <c r="L132" s="74"/>
      <c r="M132" s="98"/>
      <c r="N132" s="98"/>
      <c r="O132" s="98"/>
    </row>
    <row r="133" spans="1:15" hidden="1" x14ac:dyDescent="0.25">
      <c r="A133" s="415"/>
      <c r="B133" s="367"/>
      <c r="C133" s="373"/>
      <c r="D133" s="269"/>
      <c r="E133" s="373"/>
      <c r="F133" s="367"/>
      <c r="G133" s="373"/>
      <c r="H133" s="374"/>
      <c r="I133" s="73" t="s">
        <v>22</v>
      </c>
      <c r="J133" s="76"/>
      <c r="K133" s="74"/>
      <c r="L133" s="74"/>
      <c r="M133" s="98"/>
      <c r="N133" s="98"/>
      <c r="O133" s="98"/>
    </row>
    <row r="134" spans="1:15" ht="14.65" hidden="1" customHeight="1" x14ac:dyDescent="0.25">
      <c r="A134" s="130"/>
      <c r="B134" s="130"/>
      <c r="C134" s="130"/>
      <c r="D134" s="263"/>
      <c r="E134" s="130"/>
      <c r="F134" s="130"/>
      <c r="G134" s="130"/>
      <c r="H134" s="281"/>
      <c r="I134" s="130"/>
      <c r="J134" s="130"/>
      <c r="M134" s="98"/>
      <c r="N134" s="98"/>
      <c r="O134" s="98"/>
    </row>
    <row r="135" spans="1:15" ht="14.65" hidden="1" customHeight="1" x14ac:dyDescent="0.25">
      <c r="B135" s="69"/>
      <c r="C135" s="69"/>
      <c r="D135" s="69"/>
      <c r="E135" s="69"/>
      <c r="F135" s="69"/>
      <c r="G135" s="69"/>
      <c r="H135" s="277"/>
      <c r="I135" s="69"/>
      <c r="J135" s="69"/>
      <c r="K135" s="422">
        <v>2022</v>
      </c>
      <c r="L135" s="423"/>
      <c r="M135" s="98"/>
      <c r="N135" s="98"/>
      <c r="O135" s="98"/>
    </row>
    <row r="136" spans="1:15" ht="14.65" customHeight="1" x14ac:dyDescent="0.25">
      <c r="A136" s="91" t="s">
        <v>1</v>
      </c>
      <c r="B136" s="92" t="s">
        <v>2</v>
      </c>
      <c r="C136" s="70" t="s">
        <v>3</v>
      </c>
      <c r="D136" s="70"/>
      <c r="E136" s="70" t="s">
        <v>4</v>
      </c>
      <c r="F136" s="70" t="s">
        <v>5</v>
      </c>
      <c r="G136" s="70" t="s">
        <v>6</v>
      </c>
      <c r="H136" s="278" t="s">
        <v>7</v>
      </c>
      <c r="I136" s="138" t="s">
        <v>8</v>
      </c>
      <c r="J136" s="95" t="s">
        <v>9</v>
      </c>
      <c r="K136" s="95" t="s">
        <v>10</v>
      </c>
      <c r="L136" s="95" t="s">
        <v>11</v>
      </c>
      <c r="M136" s="98"/>
      <c r="N136" s="98"/>
      <c r="O136" s="98"/>
    </row>
    <row r="137" spans="1:15" ht="14.65" hidden="1" customHeight="1" x14ac:dyDescent="0.25">
      <c r="A137" s="353" t="s">
        <v>115</v>
      </c>
      <c r="B137" s="367" t="s">
        <v>116</v>
      </c>
      <c r="C137" s="374" t="s">
        <v>365</v>
      </c>
      <c r="D137" s="268"/>
      <c r="E137" s="374" t="s">
        <v>46</v>
      </c>
      <c r="F137" s="374" t="s">
        <v>363</v>
      </c>
      <c r="G137" s="374" t="s">
        <v>117</v>
      </c>
      <c r="H137" s="373" t="s">
        <v>48</v>
      </c>
      <c r="I137" s="139" t="s">
        <v>49</v>
      </c>
      <c r="J137" s="140">
        <v>0</v>
      </c>
      <c r="K137" s="109">
        <v>450000</v>
      </c>
      <c r="L137" s="101"/>
      <c r="M137" s="98"/>
      <c r="N137" s="98"/>
      <c r="O137" s="98"/>
    </row>
    <row r="138" spans="1:15" ht="14.65" hidden="1" customHeight="1" x14ac:dyDescent="0.25">
      <c r="A138" s="354"/>
      <c r="B138" s="367"/>
      <c r="C138" s="374"/>
      <c r="D138" s="268"/>
      <c r="E138" s="374"/>
      <c r="F138" s="374"/>
      <c r="G138" s="374"/>
      <c r="H138" s="373"/>
      <c r="I138" s="73" t="s">
        <v>19</v>
      </c>
      <c r="J138" s="140">
        <v>0</v>
      </c>
      <c r="K138" s="110">
        <v>386625</v>
      </c>
      <c r="L138" s="101"/>
      <c r="M138" s="98"/>
      <c r="N138" s="98"/>
      <c r="O138" s="98"/>
    </row>
    <row r="139" spans="1:15" ht="14.65" hidden="1" customHeight="1" x14ac:dyDescent="0.25">
      <c r="A139" s="354"/>
      <c r="B139" s="367"/>
      <c r="C139" s="374"/>
      <c r="D139" s="268"/>
      <c r="E139" s="374"/>
      <c r="F139" s="374"/>
      <c r="G139" s="374"/>
      <c r="H139" s="373"/>
      <c r="I139" s="73" t="s">
        <v>20</v>
      </c>
      <c r="J139" s="140">
        <v>0</v>
      </c>
      <c r="K139" s="101">
        <v>2250</v>
      </c>
      <c r="L139" s="101"/>
      <c r="M139" s="98"/>
      <c r="N139" s="98"/>
      <c r="O139" s="98"/>
    </row>
    <row r="140" spans="1:15" ht="14.65" hidden="1" customHeight="1" x14ac:dyDescent="0.25">
      <c r="A140" s="354"/>
      <c r="B140" s="367"/>
      <c r="C140" s="374"/>
      <c r="D140" s="268"/>
      <c r="E140" s="374"/>
      <c r="F140" s="374"/>
      <c r="G140" s="374"/>
      <c r="H140" s="373"/>
      <c r="I140" s="73" t="s">
        <v>21</v>
      </c>
      <c r="J140" s="140">
        <v>0</v>
      </c>
      <c r="K140" s="101">
        <v>1125</v>
      </c>
      <c r="L140" s="101"/>
      <c r="M140" s="98"/>
      <c r="N140" s="98"/>
      <c r="O140" s="98"/>
    </row>
    <row r="141" spans="1:15" ht="14.65" hidden="1" customHeight="1" x14ac:dyDescent="0.25">
      <c r="A141" s="354"/>
      <c r="B141" s="367"/>
      <c r="C141" s="374"/>
      <c r="D141" s="268"/>
      <c r="E141" s="374"/>
      <c r="F141" s="374"/>
      <c r="G141" s="374"/>
      <c r="H141" s="373"/>
      <c r="I141" s="73" t="s">
        <v>22</v>
      </c>
      <c r="J141" s="140"/>
      <c r="K141" s="110">
        <v>60000</v>
      </c>
      <c r="L141" s="101"/>
      <c r="M141" s="98"/>
      <c r="N141" s="200"/>
      <c r="O141" s="98"/>
    </row>
    <row r="142" spans="1:15" ht="14.65" hidden="1" customHeight="1" x14ac:dyDescent="0.25">
      <c r="A142" s="354"/>
      <c r="B142" s="367"/>
      <c r="C142" s="374"/>
      <c r="D142" s="268"/>
      <c r="E142" s="374"/>
      <c r="F142" s="374"/>
      <c r="G142" s="374"/>
      <c r="H142" s="373"/>
      <c r="I142" s="73" t="s">
        <v>50</v>
      </c>
      <c r="J142" s="140">
        <v>0</v>
      </c>
      <c r="K142" s="101"/>
      <c r="L142" s="141"/>
      <c r="M142" s="98"/>
      <c r="N142" s="98"/>
      <c r="O142" s="98"/>
    </row>
    <row r="143" spans="1:15" ht="14.65" hidden="1" customHeight="1" x14ac:dyDescent="0.25">
      <c r="A143" s="354"/>
      <c r="B143" s="367" t="s">
        <v>118</v>
      </c>
      <c r="C143" s="374" t="s">
        <v>364</v>
      </c>
      <c r="D143" s="268"/>
      <c r="E143" s="374" t="s">
        <v>46</v>
      </c>
      <c r="F143" s="374" t="s">
        <v>366</v>
      </c>
      <c r="G143" s="374" t="s">
        <v>119</v>
      </c>
      <c r="H143" s="373" t="s">
        <v>48</v>
      </c>
      <c r="I143" s="139" t="s">
        <v>49</v>
      </c>
      <c r="J143" s="141"/>
      <c r="K143" s="142">
        <f>SUM(K144:K148)</f>
        <v>8657.6</v>
      </c>
      <c r="L143" s="141"/>
      <c r="M143" s="98"/>
      <c r="N143" s="98"/>
      <c r="O143" s="98"/>
    </row>
    <row r="144" spans="1:15" ht="14.65" hidden="1" customHeight="1" x14ac:dyDescent="0.25">
      <c r="A144" s="354"/>
      <c r="B144" s="367"/>
      <c r="C144" s="374"/>
      <c r="D144" s="268"/>
      <c r="E144" s="374"/>
      <c r="F144" s="374"/>
      <c r="G144" s="374"/>
      <c r="H144" s="373"/>
      <c r="I144" s="73" t="s">
        <v>19</v>
      </c>
      <c r="J144" s="141"/>
      <c r="K144" s="101">
        <v>7841.6</v>
      </c>
      <c r="L144" s="141"/>
      <c r="M144" s="98"/>
      <c r="N144" s="98"/>
      <c r="O144" s="98"/>
    </row>
    <row r="145" spans="1:15" ht="14.65" hidden="1" customHeight="1" x14ac:dyDescent="0.25">
      <c r="A145" s="354"/>
      <c r="B145" s="367"/>
      <c r="C145" s="374"/>
      <c r="D145" s="268"/>
      <c r="E145" s="374"/>
      <c r="F145" s="374"/>
      <c r="G145" s="374"/>
      <c r="H145" s="373"/>
      <c r="I145" s="73" t="s">
        <v>20</v>
      </c>
      <c r="J145" s="141"/>
      <c r="K145" s="143">
        <v>100</v>
      </c>
      <c r="L145" s="141"/>
      <c r="M145" s="98"/>
      <c r="N145" s="98"/>
      <c r="O145" s="98"/>
    </row>
    <row r="146" spans="1:15" ht="14.65" hidden="1" customHeight="1" x14ac:dyDescent="0.25">
      <c r="A146" s="354"/>
      <c r="B146" s="367"/>
      <c r="C146" s="374"/>
      <c r="D146" s="268"/>
      <c r="E146" s="374"/>
      <c r="F146" s="374"/>
      <c r="G146" s="374"/>
      <c r="H146" s="373"/>
      <c r="I146" s="73" t="s">
        <v>21</v>
      </c>
      <c r="J146" s="144"/>
      <c r="K146" s="143">
        <v>400</v>
      </c>
      <c r="L146" s="144"/>
      <c r="M146" s="98"/>
      <c r="N146" s="98"/>
      <c r="O146" s="98"/>
    </row>
    <row r="147" spans="1:15" ht="14.65" hidden="1" customHeight="1" x14ac:dyDescent="0.25">
      <c r="A147" s="354"/>
      <c r="B147" s="367"/>
      <c r="C147" s="374"/>
      <c r="D147" s="268"/>
      <c r="E147" s="374"/>
      <c r="F147" s="374"/>
      <c r="G147" s="374"/>
      <c r="H147" s="373"/>
      <c r="I147" s="73" t="s">
        <v>22</v>
      </c>
      <c r="J147" s="145"/>
      <c r="K147" s="101">
        <v>316</v>
      </c>
      <c r="L147" s="144"/>
      <c r="M147" s="98"/>
      <c r="N147" s="98"/>
      <c r="O147" s="98"/>
    </row>
    <row r="148" spans="1:15" ht="14.65" hidden="1" customHeight="1" x14ac:dyDescent="0.25">
      <c r="A148" s="354"/>
      <c r="B148" s="367"/>
      <c r="C148" s="374"/>
      <c r="D148" s="268"/>
      <c r="E148" s="374"/>
      <c r="F148" s="374"/>
      <c r="G148" s="374"/>
      <c r="H148" s="373"/>
      <c r="I148" s="73" t="s">
        <v>50</v>
      </c>
      <c r="J148" s="146"/>
      <c r="K148" s="101"/>
      <c r="L148" s="147"/>
      <c r="M148" s="98"/>
      <c r="N148" s="98"/>
      <c r="O148" s="98"/>
    </row>
    <row r="149" spans="1:15" ht="14.65" hidden="1" customHeight="1" x14ac:dyDescent="0.25">
      <c r="A149" s="354"/>
      <c r="B149" s="367" t="s">
        <v>120</v>
      </c>
      <c r="C149" s="374" t="s">
        <v>367</v>
      </c>
      <c r="D149" s="268"/>
      <c r="E149" s="374" t="s">
        <v>46</v>
      </c>
      <c r="F149" s="374" t="s">
        <v>368</v>
      </c>
      <c r="G149" s="374" t="s">
        <v>121</v>
      </c>
      <c r="H149" s="373" t="s">
        <v>48</v>
      </c>
      <c r="I149" s="139" t="s">
        <v>49</v>
      </c>
      <c r="J149" s="141"/>
      <c r="K149" s="142">
        <f>SUM(K150:K154)</f>
        <v>142656</v>
      </c>
      <c r="L149" s="141"/>
      <c r="M149" s="98"/>
      <c r="N149" s="98"/>
      <c r="O149" s="98"/>
    </row>
    <row r="150" spans="1:15" ht="14.65" hidden="1" customHeight="1" x14ac:dyDescent="0.25">
      <c r="A150" s="354"/>
      <c r="B150" s="367"/>
      <c r="C150" s="374"/>
      <c r="D150" s="268"/>
      <c r="E150" s="374"/>
      <c r="F150" s="374"/>
      <c r="G150" s="374"/>
      <c r="H150" s="373"/>
      <c r="I150" s="73" t="s">
        <v>19</v>
      </c>
      <c r="J150" s="141"/>
      <c r="K150" s="101">
        <v>83040</v>
      </c>
      <c r="L150" s="141"/>
      <c r="M150" s="98"/>
      <c r="N150" s="98"/>
      <c r="O150" s="98"/>
    </row>
    <row r="151" spans="1:15" ht="14.65" hidden="1" customHeight="1" x14ac:dyDescent="0.25">
      <c r="A151" s="354"/>
      <c r="B151" s="367"/>
      <c r="C151" s="374"/>
      <c r="D151" s="268"/>
      <c r="E151" s="374"/>
      <c r="F151" s="374"/>
      <c r="G151" s="374"/>
      <c r="H151" s="373"/>
      <c r="I151" s="73" t="s">
        <v>20</v>
      </c>
      <c r="J151" s="141"/>
      <c r="K151" s="143">
        <v>2364</v>
      </c>
      <c r="L151" s="141"/>
      <c r="M151" s="98"/>
      <c r="N151" s="98"/>
      <c r="O151" s="98"/>
    </row>
    <row r="152" spans="1:15" ht="14.65" hidden="1" customHeight="1" x14ac:dyDescent="0.25">
      <c r="A152" s="354"/>
      <c r="B152" s="367"/>
      <c r="C152" s="374"/>
      <c r="D152" s="268"/>
      <c r="E152" s="374"/>
      <c r="F152" s="374"/>
      <c r="G152" s="374"/>
      <c r="H152" s="373"/>
      <c r="I152" s="73" t="s">
        <v>21</v>
      </c>
      <c r="J152" s="144"/>
      <c r="K152" s="143">
        <v>11452</v>
      </c>
      <c r="L152" s="144"/>
      <c r="M152" s="98"/>
      <c r="N152" s="98"/>
      <c r="O152" s="98"/>
    </row>
    <row r="153" spans="1:15" ht="14.65" hidden="1" customHeight="1" x14ac:dyDescent="0.25">
      <c r="A153" s="354"/>
      <c r="B153" s="367"/>
      <c r="C153" s="374"/>
      <c r="D153" s="268"/>
      <c r="E153" s="374"/>
      <c r="F153" s="374"/>
      <c r="G153" s="374"/>
      <c r="H153" s="373"/>
      <c r="I153" s="73" t="s">
        <v>22</v>
      </c>
      <c r="J153" s="145"/>
      <c r="K153" s="110">
        <v>44800</v>
      </c>
      <c r="L153" s="144"/>
      <c r="M153" s="98"/>
      <c r="N153" s="98"/>
      <c r="O153" s="98"/>
    </row>
    <row r="154" spans="1:15" ht="14.65" hidden="1" customHeight="1" x14ac:dyDescent="0.25">
      <c r="A154" s="354"/>
      <c r="B154" s="367"/>
      <c r="C154" s="374"/>
      <c r="D154" s="268"/>
      <c r="E154" s="374"/>
      <c r="F154" s="374"/>
      <c r="G154" s="374"/>
      <c r="H154" s="373"/>
      <c r="I154" s="73" t="s">
        <v>50</v>
      </c>
      <c r="J154" s="146"/>
      <c r="K154" s="101">
        <v>1000</v>
      </c>
      <c r="L154" s="147"/>
      <c r="M154" s="98"/>
      <c r="N154" s="98"/>
      <c r="O154" s="98"/>
    </row>
    <row r="155" spans="1:15" ht="14.65" hidden="1" customHeight="1" x14ac:dyDescent="0.25">
      <c r="A155" s="354"/>
      <c r="B155" s="359" t="s">
        <v>122</v>
      </c>
      <c r="C155" s="428" t="s">
        <v>123</v>
      </c>
      <c r="D155" s="265"/>
      <c r="E155" s="428" t="s">
        <v>46</v>
      </c>
      <c r="F155" s="428" t="s">
        <v>124</v>
      </c>
      <c r="G155" s="428" t="s">
        <v>125</v>
      </c>
      <c r="H155" s="424" t="s">
        <v>48</v>
      </c>
      <c r="I155" s="139" t="s">
        <v>49</v>
      </c>
      <c r="J155" s="101"/>
      <c r="K155" s="109">
        <v>85800</v>
      </c>
      <c r="L155" s="101"/>
      <c r="M155" s="98"/>
      <c r="N155" s="98"/>
      <c r="O155" s="98"/>
    </row>
    <row r="156" spans="1:15" ht="14.65" hidden="1" customHeight="1" x14ac:dyDescent="0.25">
      <c r="A156" s="354"/>
      <c r="B156" s="359"/>
      <c r="C156" s="428"/>
      <c r="D156" s="265"/>
      <c r="E156" s="428"/>
      <c r="F156" s="428"/>
      <c r="G156" s="428"/>
      <c r="H156" s="424"/>
      <c r="I156" s="73" t="s">
        <v>19</v>
      </c>
      <c r="J156" s="101">
        <v>0</v>
      </c>
      <c r="K156" s="101">
        <v>43290</v>
      </c>
      <c r="L156" s="101"/>
      <c r="M156" s="98"/>
      <c r="N156" s="98"/>
      <c r="O156" s="98"/>
    </row>
    <row r="157" spans="1:15" ht="14.65" hidden="1" customHeight="1" x14ac:dyDescent="0.25">
      <c r="A157" s="354"/>
      <c r="B157" s="359"/>
      <c r="C157" s="428"/>
      <c r="D157" s="265"/>
      <c r="E157" s="428"/>
      <c r="F157" s="428"/>
      <c r="G157" s="428"/>
      <c r="H157" s="424"/>
      <c r="I157" s="73" t="s">
        <v>20</v>
      </c>
      <c r="J157" s="101">
        <v>0</v>
      </c>
      <c r="K157" s="101">
        <v>5304</v>
      </c>
      <c r="L157" s="101"/>
      <c r="M157" s="98"/>
      <c r="N157" s="98"/>
      <c r="O157" s="98"/>
    </row>
    <row r="158" spans="1:15" ht="14.65" hidden="1" customHeight="1" x14ac:dyDescent="0.25">
      <c r="A158" s="354"/>
      <c r="B158" s="359"/>
      <c r="C158" s="428"/>
      <c r="D158" s="265"/>
      <c r="E158" s="428"/>
      <c r="F158" s="428"/>
      <c r="G158" s="428"/>
      <c r="H158" s="424"/>
      <c r="I158" s="73" t="s">
        <v>21</v>
      </c>
      <c r="J158" s="101">
        <v>0</v>
      </c>
      <c r="K158" s="101">
        <v>15288</v>
      </c>
      <c r="L158" s="101"/>
      <c r="M158" s="98"/>
      <c r="N158" s="98"/>
      <c r="O158" s="98"/>
    </row>
    <row r="159" spans="1:15" ht="14.65" hidden="1" customHeight="1" x14ac:dyDescent="0.25">
      <c r="A159" s="354"/>
      <c r="B159" s="359"/>
      <c r="C159" s="428"/>
      <c r="D159" s="265"/>
      <c r="E159" s="428"/>
      <c r="F159" s="428"/>
      <c r="G159" s="428"/>
      <c r="H159" s="424"/>
      <c r="I159" s="73" t="s">
        <v>22</v>
      </c>
      <c r="J159" s="101">
        <v>0</v>
      </c>
      <c r="K159" s="101">
        <v>21918</v>
      </c>
      <c r="L159" s="101"/>
      <c r="M159" s="98"/>
      <c r="N159" s="98"/>
      <c r="O159" s="98"/>
    </row>
    <row r="160" spans="1:15" ht="14.65" hidden="1" customHeight="1" x14ac:dyDescent="0.25">
      <c r="A160" s="354"/>
      <c r="B160" s="359"/>
      <c r="C160" s="428"/>
      <c r="D160" s="265"/>
      <c r="E160" s="428"/>
      <c r="F160" s="428"/>
      <c r="G160" s="428"/>
      <c r="H160" s="424"/>
      <c r="I160" s="73" t="s">
        <v>50</v>
      </c>
      <c r="J160" s="101">
        <v>0</v>
      </c>
      <c r="K160" s="101"/>
      <c r="L160" s="101"/>
      <c r="M160" s="98"/>
      <c r="N160" s="98"/>
      <c r="O160" s="98"/>
    </row>
    <row r="161" spans="1:15" ht="14.65" hidden="1" customHeight="1" x14ac:dyDescent="0.25">
      <c r="A161" s="354"/>
      <c r="B161" s="426" t="s">
        <v>126</v>
      </c>
      <c r="C161" s="427" t="s">
        <v>369</v>
      </c>
      <c r="D161" s="270"/>
      <c r="E161" s="427" t="s">
        <v>46</v>
      </c>
      <c r="F161" s="427" t="s">
        <v>370</v>
      </c>
      <c r="G161" s="427" t="s">
        <v>125</v>
      </c>
      <c r="H161" s="424" t="s">
        <v>48</v>
      </c>
      <c r="I161" s="139" t="s">
        <v>49</v>
      </c>
      <c r="J161" s="101"/>
      <c r="K161" s="109"/>
      <c r="L161" s="101"/>
      <c r="M161" s="98"/>
      <c r="N161" s="98"/>
      <c r="O161" s="98"/>
    </row>
    <row r="162" spans="1:15" ht="14.65" hidden="1" customHeight="1" x14ac:dyDescent="0.25">
      <c r="A162" s="354"/>
      <c r="B162" s="426"/>
      <c r="C162" s="427"/>
      <c r="D162" s="270"/>
      <c r="E162" s="427"/>
      <c r="F162" s="427"/>
      <c r="G162" s="427"/>
      <c r="H162" s="424"/>
      <c r="I162" s="73" t="s">
        <v>19</v>
      </c>
      <c r="J162" s="101">
        <v>0</v>
      </c>
      <c r="K162" s="101"/>
      <c r="L162" s="101"/>
      <c r="M162" s="98"/>
      <c r="N162" s="98"/>
      <c r="O162" s="98"/>
    </row>
    <row r="163" spans="1:15" ht="14.65" hidden="1" customHeight="1" x14ac:dyDescent="0.25">
      <c r="A163" s="354"/>
      <c r="B163" s="426"/>
      <c r="C163" s="427"/>
      <c r="D163" s="270"/>
      <c r="E163" s="427"/>
      <c r="F163" s="427"/>
      <c r="G163" s="427"/>
      <c r="H163" s="424"/>
      <c r="I163" s="73" t="s">
        <v>20</v>
      </c>
      <c r="J163" s="101">
        <v>0</v>
      </c>
      <c r="K163" s="101"/>
      <c r="L163" s="101"/>
      <c r="M163" s="98"/>
      <c r="N163" s="98"/>
      <c r="O163" s="98"/>
    </row>
    <row r="164" spans="1:15" ht="14.65" hidden="1" customHeight="1" x14ac:dyDescent="0.25">
      <c r="A164" s="354"/>
      <c r="B164" s="426"/>
      <c r="C164" s="427"/>
      <c r="D164" s="270"/>
      <c r="E164" s="427"/>
      <c r="F164" s="427"/>
      <c r="G164" s="427"/>
      <c r="H164" s="424"/>
      <c r="I164" s="73" t="s">
        <v>21</v>
      </c>
      <c r="J164" s="101">
        <v>0</v>
      </c>
      <c r="K164" s="101"/>
      <c r="L164" s="101"/>
      <c r="M164" s="98"/>
      <c r="N164" s="98"/>
      <c r="O164" s="98"/>
    </row>
    <row r="165" spans="1:15" ht="14.65" hidden="1" customHeight="1" x14ac:dyDescent="0.25">
      <c r="A165" s="354"/>
      <c r="B165" s="426"/>
      <c r="C165" s="427"/>
      <c r="D165" s="270"/>
      <c r="E165" s="427"/>
      <c r="F165" s="427"/>
      <c r="G165" s="427"/>
      <c r="H165" s="424"/>
      <c r="I165" s="73" t="s">
        <v>22</v>
      </c>
      <c r="J165" s="101">
        <v>0</v>
      </c>
      <c r="K165" s="101"/>
      <c r="L165" s="101"/>
      <c r="M165" s="98"/>
      <c r="N165" s="98"/>
      <c r="O165" s="98"/>
    </row>
    <row r="166" spans="1:15" ht="14.65" hidden="1" customHeight="1" x14ac:dyDescent="0.25">
      <c r="A166" s="354"/>
      <c r="B166" s="426"/>
      <c r="C166" s="427"/>
      <c r="D166" s="270"/>
      <c r="E166" s="427"/>
      <c r="F166" s="427"/>
      <c r="G166" s="427"/>
      <c r="H166" s="424"/>
      <c r="I166" s="73" t="s">
        <v>50</v>
      </c>
      <c r="J166" s="101">
        <v>0</v>
      </c>
      <c r="K166" s="101"/>
      <c r="L166" s="101"/>
      <c r="M166" s="98"/>
      <c r="N166" s="98"/>
      <c r="O166" s="98"/>
    </row>
    <row r="167" spans="1:15" hidden="1" x14ac:dyDescent="0.25">
      <c r="A167" s="148" t="s">
        <v>127</v>
      </c>
      <c r="B167" s="87"/>
      <c r="C167" s="149"/>
      <c r="D167" s="149"/>
      <c r="E167" s="149"/>
      <c r="F167" s="149"/>
      <c r="G167" s="149"/>
      <c r="H167" s="283"/>
      <c r="I167" s="87"/>
      <c r="J167" s="116"/>
      <c r="K167" s="116"/>
      <c r="L167" s="116"/>
      <c r="M167" s="98"/>
      <c r="N167" s="98"/>
      <c r="O167" s="98"/>
    </row>
    <row r="168" spans="1:15" ht="14.65" hidden="1" customHeight="1" x14ac:dyDescent="0.25">
      <c r="A168" s="365" t="s">
        <v>128</v>
      </c>
      <c r="B168" s="365"/>
      <c r="C168" s="365"/>
      <c r="D168" s="365"/>
      <c r="E168" s="365"/>
      <c r="F168" s="365"/>
      <c r="G168" s="365"/>
      <c r="H168" s="365"/>
      <c r="I168" s="365"/>
      <c r="J168" s="365"/>
      <c r="K168" s="365"/>
      <c r="M168" s="98"/>
      <c r="N168" s="98"/>
      <c r="O168" s="98"/>
    </row>
    <row r="169" spans="1:15" ht="14.65" hidden="1" customHeight="1" x14ac:dyDescent="0.25">
      <c r="A169" s="365" t="s">
        <v>129</v>
      </c>
      <c r="B169" s="365"/>
      <c r="C169" s="365"/>
      <c r="D169" s="365"/>
      <c r="E169" s="365"/>
      <c r="F169" s="365"/>
      <c r="G169" s="365"/>
      <c r="H169" s="365"/>
      <c r="I169" s="365"/>
      <c r="J169" s="365"/>
      <c r="K169" s="365"/>
      <c r="M169" s="98"/>
      <c r="N169" s="98"/>
      <c r="O169" s="98"/>
    </row>
    <row r="170" spans="1:15" ht="14.65" hidden="1" customHeight="1" x14ac:dyDescent="0.25">
      <c r="A170" s="365" t="s">
        <v>130</v>
      </c>
      <c r="B170" s="365"/>
      <c r="C170" s="365"/>
      <c r="D170" s="365"/>
      <c r="E170" s="365"/>
      <c r="F170" s="365"/>
      <c r="G170" s="365"/>
      <c r="H170" s="365"/>
      <c r="I170" s="365"/>
      <c r="J170" s="365"/>
      <c r="K170" s="365"/>
      <c r="L170" s="116"/>
      <c r="M170" s="98"/>
      <c r="N170" s="98"/>
      <c r="O170" s="98"/>
    </row>
    <row r="171" spans="1:15" ht="14.65" hidden="1" customHeight="1" x14ac:dyDescent="0.25">
      <c r="A171" s="425" t="s">
        <v>131</v>
      </c>
      <c r="B171" s="425"/>
      <c r="C171" s="425"/>
      <c r="D171" s="425"/>
      <c r="E171" s="425"/>
      <c r="F171" s="425"/>
      <c r="G171" s="425"/>
      <c r="H171" s="425"/>
      <c r="I171" s="425"/>
      <c r="J171" s="425"/>
      <c r="K171" s="425"/>
      <c r="L171" s="116"/>
      <c r="M171" s="98"/>
      <c r="N171" s="98"/>
      <c r="O171" s="98"/>
    </row>
    <row r="172" spans="1:15" ht="14.65" hidden="1" customHeight="1" x14ac:dyDescent="0.25">
      <c r="B172" s="69"/>
      <c r="C172" s="69"/>
      <c r="D172" s="69"/>
      <c r="E172" s="69"/>
      <c r="F172" s="69"/>
      <c r="G172" s="69"/>
      <c r="H172" s="277"/>
      <c r="I172" s="69"/>
      <c r="J172" s="69"/>
      <c r="K172" s="422">
        <v>2022</v>
      </c>
      <c r="L172" s="423"/>
      <c r="M172" s="98"/>
      <c r="N172" s="98"/>
      <c r="O172" s="98"/>
    </row>
    <row r="173" spans="1:15" ht="14.65" customHeight="1" x14ac:dyDescent="0.25">
      <c r="A173" s="91" t="s">
        <v>1</v>
      </c>
      <c r="B173" s="92" t="s">
        <v>2</v>
      </c>
      <c r="C173" s="70" t="s">
        <v>3</v>
      </c>
      <c r="D173" s="70"/>
      <c r="E173" s="70" t="s">
        <v>4</v>
      </c>
      <c r="F173" s="70" t="s">
        <v>5</v>
      </c>
      <c r="G173" s="70" t="s">
        <v>6</v>
      </c>
      <c r="H173" s="278" t="s">
        <v>7</v>
      </c>
      <c r="I173" s="138" t="s">
        <v>8</v>
      </c>
      <c r="J173" s="95" t="s">
        <v>9</v>
      </c>
      <c r="K173" s="72" t="s">
        <v>10</v>
      </c>
      <c r="L173" s="72" t="s">
        <v>11</v>
      </c>
      <c r="M173" s="98"/>
      <c r="N173" s="98"/>
      <c r="O173" s="98"/>
    </row>
    <row r="174" spans="1:15" ht="14.65" hidden="1" customHeight="1" x14ac:dyDescent="0.25">
      <c r="A174" s="433" t="s">
        <v>132</v>
      </c>
      <c r="B174" s="359" t="s">
        <v>133</v>
      </c>
      <c r="C174" s="428" t="s">
        <v>134</v>
      </c>
      <c r="D174" s="265"/>
      <c r="E174" s="428" t="s">
        <v>46</v>
      </c>
      <c r="F174" s="428" t="s">
        <v>135</v>
      </c>
      <c r="G174" s="428" t="s">
        <v>125</v>
      </c>
      <c r="H174" s="424" t="s">
        <v>48</v>
      </c>
      <c r="I174" s="139" t="s">
        <v>49</v>
      </c>
      <c r="J174" s="101"/>
      <c r="K174" s="101">
        <v>34100</v>
      </c>
      <c r="L174" s="101"/>
      <c r="M174" s="98"/>
      <c r="N174" s="98"/>
      <c r="O174" s="98"/>
    </row>
    <row r="175" spans="1:15" ht="14.65" hidden="1" customHeight="1" x14ac:dyDescent="0.25">
      <c r="A175" s="433"/>
      <c r="B175" s="359"/>
      <c r="C175" s="428"/>
      <c r="D175" s="265"/>
      <c r="E175" s="428"/>
      <c r="F175" s="428"/>
      <c r="G175" s="428"/>
      <c r="H175" s="424"/>
      <c r="I175" s="73" t="s">
        <v>19</v>
      </c>
      <c r="J175" s="101">
        <v>0</v>
      </c>
      <c r="K175" s="101">
        <v>17205</v>
      </c>
      <c r="L175" s="101"/>
      <c r="M175" s="98"/>
      <c r="N175" s="98"/>
      <c r="O175" s="98"/>
    </row>
    <row r="176" spans="1:15" ht="14.65" hidden="1" customHeight="1" x14ac:dyDescent="0.25">
      <c r="A176" s="433"/>
      <c r="B176" s="359"/>
      <c r="C176" s="428"/>
      <c r="D176" s="265"/>
      <c r="E176" s="428"/>
      <c r="F176" s="428"/>
      <c r="G176" s="428"/>
      <c r="H176" s="424"/>
      <c r="I176" s="73" t="s">
        <v>20</v>
      </c>
      <c r="J176" s="101">
        <v>0</v>
      </c>
      <c r="K176" s="101">
        <v>2108</v>
      </c>
      <c r="L176" s="101"/>
      <c r="M176" s="98"/>
      <c r="N176" s="98"/>
      <c r="O176" s="98"/>
    </row>
    <row r="177" spans="1:15" ht="14.65" hidden="1" customHeight="1" x14ac:dyDescent="0.25">
      <c r="A177" s="433"/>
      <c r="B177" s="359"/>
      <c r="C177" s="428"/>
      <c r="D177" s="265"/>
      <c r="E177" s="428"/>
      <c r="F177" s="428"/>
      <c r="G177" s="428"/>
      <c r="H177" s="424"/>
      <c r="I177" s="73" t="s">
        <v>21</v>
      </c>
      <c r="J177" s="101">
        <v>0</v>
      </c>
      <c r="K177" s="101">
        <v>5536</v>
      </c>
      <c r="L177" s="101"/>
      <c r="M177" s="98"/>
      <c r="N177" s="98"/>
      <c r="O177" s="98"/>
    </row>
    <row r="178" spans="1:15" ht="14.65" hidden="1" customHeight="1" x14ac:dyDescent="0.25">
      <c r="A178" s="433"/>
      <c r="B178" s="359"/>
      <c r="C178" s="428"/>
      <c r="D178" s="265"/>
      <c r="E178" s="428"/>
      <c r="F178" s="428"/>
      <c r="G178" s="428"/>
      <c r="H178" s="424"/>
      <c r="I178" s="73" t="s">
        <v>22</v>
      </c>
      <c r="J178" s="101">
        <v>0</v>
      </c>
      <c r="K178" s="101">
        <v>9251</v>
      </c>
      <c r="L178" s="101"/>
      <c r="M178" s="98"/>
      <c r="N178" s="98"/>
      <c r="O178" s="98"/>
    </row>
    <row r="179" spans="1:15" ht="14.65" hidden="1" customHeight="1" x14ac:dyDescent="0.25">
      <c r="A179" s="433"/>
      <c r="B179" s="359"/>
      <c r="C179" s="428"/>
      <c r="D179" s="265"/>
      <c r="E179" s="428"/>
      <c r="F179" s="428"/>
      <c r="G179" s="428"/>
      <c r="H179" s="424"/>
      <c r="I179" s="73" t="s">
        <v>50</v>
      </c>
      <c r="J179" s="101"/>
      <c r="K179" s="101"/>
      <c r="L179" s="101"/>
      <c r="M179" s="98"/>
      <c r="N179" s="98"/>
      <c r="O179" s="98"/>
    </row>
    <row r="180" spans="1:15" ht="14.65" hidden="1" customHeight="1" x14ac:dyDescent="0.25">
      <c r="A180" s="433"/>
      <c r="B180" s="360" t="s">
        <v>136</v>
      </c>
      <c r="C180" s="430" t="s">
        <v>137</v>
      </c>
      <c r="D180" s="234"/>
      <c r="E180" s="430" t="s">
        <v>138</v>
      </c>
      <c r="F180" s="430" t="s">
        <v>139</v>
      </c>
      <c r="G180" s="430" t="s">
        <v>140</v>
      </c>
      <c r="H180" s="347" t="s">
        <v>48</v>
      </c>
      <c r="I180" s="150" t="s">
        <v>141</v>
      </c>
      <c r="J180" s="101"/>
      <c r="K180" s="101">
        <v>450</v>
      </c>
      <c r="L180" s="101"/>
      <c r="M180" s="98"/>
      <c r="N180" s="98"/>
      <c r="O180" s="98"/>
    </row>
    <row r="181" spans="1:15" ht="14.65" hidden="1" customHeight="1" x14ac:dyDescent="0.25">
      <c r="A181" s="433"/>
      <c r="B181" s="361"/>
      <c r="C181" s="431"/>
      <c r="D181" s="235"/>
      <c r="E181" s="431"/>
      <c r="F181" s="431"/>
      <c r="G181" s="431"/>
      <c r="H181" s="348"/>
      <c r="I181" s="151"/>
      <c r="J181" s="101"/>
      <c r="K181" s="101"/>
      <c r="L181" s="101"/>
      <c r="M181" s="98"/>
      <c r="N181" s="98"/>
      <c r="O181" s="98"/>
    </row>
    <row r="182" spans="1:15" ht="14.65" hidden="1" customHeight="1" x14ac:dyDescent="0.25">
      <c r="A182" s="433"/>
      <c r="B182" s="361"/>
      <c r="C182" s="431"/>
      <c r="D182" s="235"/>
      <c r="E182" s="431"/>
      <c r="F182" s="431"/>
      <c r="G182" s="431"/>
      <c r="H182" s="348"/>
      <c r="I182" s="151"/>
      <c r="J182" s="101"/>
      <c r="K182" s="101"/>
      <c r="L182" s="101"/>
      <c r="M182" s="98"/>
      <c r="N182" s="98"/>
      <c r="O182" s="98"/>
    </row>
    <row r="183" spans="1:15" ht="24.6" hidden="1" customHeight="1" x14ac:dyDescent="0.25">
      <c r="A183" s="433"/>
      <c r="B183" s="429"/>
      <c r="C183" s="432"/>
      <c r="D183" s="236"/>
      <c r="E183" s="432"/>
      <c r="F183" s="432"/>
      <c r="G183" s="432"/>
      <c r="H183" s="349"/>
      <c r="I183" s="151"/>
      <c r="J183" s="101"/>
      <c r="K183" s="101"/>
      <c r="L183" s="101"/>
      <c r="M183" s="98"/>
      <c r="N183" s="98"/>
      <c r="O183" s="98"/>
    </row>
    <row r="184" spans="1:15" ht="14.65" customHeight="1" x14ac:dyDescent="0.25">
      <c r="A184" s="433"/>
      <c r="B184" s="391" t="s">
        <v>142</v>
      </c>
      <c r="C184" s="392" t="s">
        <v>417</v>
      </c>
      <c r="D184" s="401" t="s">
        <v>410</v>
      </c>
      <c r="E184" s="391" t="s">
        <v>46</v>
      </c>
      <c r="F184" s="391" t="s">
        <v>407</v>
      </c>
      <c r="G184" s="391" t="s">
        <v>143</v>
      </c>
      <c r="H184" s="374" t="s">
        <v>48</v>
      </c>
      <c r="I184" s="139" t="s">
        <v>49</v>
      </c>
      <c r="J184" s="101"/>
      <c r="K184" s="101">
        <v>150000</v>
      </c>
      <c r="L184" s="101"/>
      <c r="M184" s="101">
        <v>150000</v>
      </c>
      <c r="N184" s="98"/>
      <c r="O184" s="98"/>
    </row>
    <row r="185" spans="1:15" ht="14.65" customHeight="1" x14ac:dyDescent="0.25">
      <c r="A185" s="433"/>
      <c r="B185" s="391"/>
      <c r="C185" s="391"/>
      <c r="D185" s="402"/>
      <c r="E185" s="391"/>
      <c r="F185" s="391"/>
      <c r="G185" s="391"/>
      <c r="H185" s="374"/>
      <c r="I185" s="73" t="s">
        <v>19</v>
      </c>
      <c r="J185" s="101">
        <v>228396</v>
      </c>
      <c r="K185" s="101">
        <v>90000</v>
      </c>
      <c r="L185" s="101"/>
      <c r="M185" s="98"/>
      <c r="N185" s="98"/>
      <c r="O185" s="98"/>
    </row>
    <row r="186" spans="1:15" ht="14.65" customHeight="1" x14ac:dyDescent="0.25">
      <c r="A186" s="433"/>
      <c r="B186" s="391"/>
      <c r="C186" s="391"/>
      <c r="D186" s="402"/>
      <c r="E186" s="391"/>
      <c r="F186" s="391"/>
      <c r="G186" s="391"/>
      <c r="H186" s="374"/>
      <c r="I186" s="73" t="s">
        <v>20</v>
      </c>
      <c r="J186" s="101"/>
      <c r="K186" s="101">
        <v>1500</v>
      </c>
      <c r="L186" s="101"/>
      <c r="M186" s="98"/>
      <c r="N186" s="98"/>
      <c r="O186" s="98"/>
    </row>
    <row r="187" spans="1:15" ht="14.65" customHeight="1" x14ac:dyDescent="0.25">
      <c r="A187" s="433"/>
      <c r="B187" s="391"/>
      <c r="C187" s="391"/>
      <c r="D187" s="402"/>
      <c r="E187" s="391"/>
      <c r="F187" s="391"/>
      <c r="G187" s="391"/>
      <c r="H187" s="374"/>
      <c r="I187" s="73" t="s">
        <v>21</v>
      </c>
      <c r="J187" s="101"/>
      <c r="K187" s="101">
        <v>7500</v>
      </c>
      <c r="L187" s="101"/>
      <c r="M187" s="98"/>
      <c r="N187" s="98"/>
      <c r="O187" s="98"/>
    </row>
    <row r="188" spans="1:15" ht="13.9" customHeight="1" x14ac:dyDescent="0.25">
      <c r="A188" s="433"/>
      <c r="B188" s="391"/>
      <c r="C188" s="391"/>
      <c r="D188" s="402"/>
      <c r="E188" s="391"/>
      <c r="F188" s="391"/>
      <c r="G188" s="391"/>
      <c r="H188" s="374"/>
      <c r="I188" s="73" t="s">
        <v>22</v>
      </c>
      <c r="J188" s="101"/>
      <c r="K188" s="101">
        <v>51000</v>
      </c>
      <c r="L188" s="101"/>
      <c r="M188" s="98"/>
      <c r="N188" s="98"/>
      <c r="O188" s="98"/>
    </row>
    <row r="189" spans="1:15" ht="13.9" customHeight="1" x14ac:dyDescent="0.25">
      <c r="A189" s="433"/>
      <c r="B189" s="391"/>
      <c r="C189" s="391"/>
      <c r="D189" s="403"/>
      <c r="E189" s="391"/>
      <c r="F189" s="391"/>
      <c r="G189" s="391"/>
      <c r="H189" s="374"/>
      <c r="I189" s="73" t="s">
        <v>50</v>
      </c>
      <c r="J189" s="140"/>
      <c r="K189" s="101"/>
      <c r="L189" s="101"/>
      <c r="M189" s="98"/>
      <c r="N189" s="98"/>
      <c r="O189" s="98"/>
    </row>
    <row r="190" spans="1:15" ht="14.65" hidden="1" customHeight="1" x14ac:dyDescent="0.25">
      <c r="A190" s="153" t="s">
        <v>144</v>
      </c>
      <c r="B190" s="68"/>
      <c r="C190" s="131"/>
      <c r="D190" s="267"/>
      <c r="E190" s="131"/>
      <c r="F190" s="131"/>
      <c r="G190" s="131"/>
      <c r="H190" s="274"/>
      <c r="I190" s="131"/>
      <c r="J190" s="68"/>
      <c r="M190" s="98"/>
      <c r="N190" s="98"/>
      <c r="O190" s="98"/>
    </row>
    <row r="191" spans="1:15" ht="14.65" hidden="1" customHeight="1" x14ac:dyDescent="0.25">
      <c r="A191" s="154" t="s">
        <v>145</v>
      </c>
      <c r="B191" s="68"/>
      <c r="C191" s="68"/>
      <c r="D191" s="68"/>
      <c r="E191" s="68"/>
      <c r="F191" s="129"/>
      <c r="G191" s="129"/>
      <c r="H191" s="284"/>
      <c r="I191" s="129"/>
      <c r="J191" s="129"/>
      <c r="K191" s="155"/>
      <c r="M191" s="98"/>
      <c r="N191" s="98"/>
      <c r="O191" s="98"/>
    </row>
    <row r="192" spans="1:15" ht="13.9" hidden="1" customHeight="1" x14ac:dyDescent="0.25">
      <c r="A192" s="154" t="s">
        <v>146</v>
      </c>
      <c r="B192" s="129"/>
      <c r="C192" s="129"/>
      <c r="D192" s="129"/>
      <c r="E192" s="129"/>
      <c r="F192" s="129"/>
      <c r="G192" s="129"/>
      <c r="H192" s="284"/>
      <c r="I192" s="129"/>
      <c r="J192" s="129"/>
      <c r="K192" s="155"/>
      <c r="M192" s="98"/>
      <c r="N192" s="98"/>
      <c r="O192" s="98"/>
    </row>
    <row r="193" spans="1:15" s="156" customFormat="1" ht="14.65" hidden="1" customHeight="1" x14ac:dyDescent="0.2">
      <c r="A193" s="131" t="s">
        <v>147</v>
      </c>
      <c r="B193" s="131"/>
      <c r="C193" s="131"/>
      <c r="D193" s="267"/>
      <c r="E193" s="131"/>
      <c r="F193" s="131"/>
      <c r="G193" s="131"/>
      <c r="H193" s="274"/>
      <c r="I193" s="131"/>
      <c r="J193" s="131"/>
      <c r="K193" s="131"/>
      <c r="M193" s="68"/>
      <c r="N193" s="68"/>
      <c r="O193" s="68"/>
    </row>
    <row r="194" spans="1:15" s="156" customFormat="1" ht="14.65" hidden="1" customHeight="1" x14ac:dyDescent="0.2">
      <c r="A194" s="131" t="s">
        <v>148</v>
      </c>
      <c r="B194" s="131"/>
      <c r="C194" s="131"/>
      <c r="D194" s="267"/>
      <c r="E194" s="131"/>
      <c r="F194" s="131"/>
      <c r="G194" s="131"/>
      <c r="H194" s="274"/>
      <c r="I194" s="131"/>
      <c r="J194" s="131"/>
      <c r="K194" s="131"/>
      <c r="M194" s="68"/>
      <c r="N194" s="68"/>
      <c r="O194" s="68"/>
    </row>
    <row r="195" spans="1:15" s="156" customFormat="1" ht="14.65" hidden="1" customHeight="1" x14ac:dyDescent="0.2">
      <c r="A195" s="131" t="s">
        <v>149</v>
      </c>
      <c r="B195" s="131"/>
      <c r="C195" s="131"/>
      <c r="D195" s="267"/>
      <c r="E195" s="131"/>
      <c r="F195" s="131"/>
      <c r="G195" s="131"/>
      <c r="H195" s="274"/>
      <c r="I195" s="131"/>
      <c r="J195" s="131"/>
      <c r="K195" s="131"/>
      <c r="M195" s="68"/>
      <c r="N195" s="68"/>
      <c r="O195" s="68"/>
    </row>
    <row r="196" spans="1:15" ht="14.65" hidden="1" customHeight="1" x14ac:dyDescent="0.25">
      <c r="A196" s="425" t="s">
        <v>150</v>
      </c>
      <c r="B196" s="425"/>
      <c r="C196" s="425"/>
      <c r="D196" s="425"/>
      <c r="E196" s="425"/>
      <c r="F196" s="425"/>
      <c r="G196" s="425"/>
      <c r="H196" s="425"/>
      <c r="I196" s="425"/>
      <c r="J196" s="425"/>
      <c r="K196" s="425"/>
      <c r="M196" s="98"/>
      <c r="N196" s="98"/>
      <c r="O196" s="98"/>
    </row>
    <row r="197" spans="1:15" ht="14.65" hidden="1" customHeight="1" x14ac:dyDescent="0.25">
      <c r="A197" s="425" t="s">
        <v>151</v>
      </c>
      <c r="B197" s="425"/>
      <c r="C197" s="425"/>
      <c r="D197" s="425"/>
      <c r="E197" s="425"/>
      <c r="F197" s="425"/>
      <c r="G197" s="425"/>
      <c r="H197" s="425"/>
      <c r="I197" s="425"/>
      <c r="J197" s="425"/>
      <c r="K197" s="425"/>
      <c r="M197" s="98"/>
      <c r="N197" s="98"/>
      <c r="O197" s="98"/>
    </row>
    <row r="198" spans="1:15" ht="14.65" hidden="1" customHeight="1" x14ac:dyDescent="0.25">
      <c r="A198" s="68" t="s">
        <v>152</v>
      </c>
      <c r="M198" s="98"/>
      <c r="N198" s="98"/>
      <c r="O198" s="98"/>
    </row>
    <row r="199" spans="1:15" ht="14.65" hidden="1" customHeight="1" x14ac:dyDescent="0.25">
      <c r="A199" s="68"/>
      <c r="M199" s="98"/>
      <c r="N199" s="98"/>
      <c r="O199" s="98"/>
    </row>
    <row r="200" spans="1:15" ht="14.65" hidden="1" customHeight="1" x14ac:dyDescent="0.25">
      <c r="B200" s="69"/>
      <c r="C200" s="69"/>
      <c r="D200" s="69"/>
      <c r="E200" s="69"/>
      <c r="F200" s="69"/>
      <c r="G200" s="69"/>
      <c r="H200" s="277"/>
      <c r="I200" s="69"/>
      <c r="J200" s="69"/>
      <c r="K200" s="422">
        <v>2022</v>
      </c>
      <c r="L200" s="423"/>
      <c r="M200" s="98"/>
      <c r="N200" s="98"/>
      <c r="O200" s="98"/>
    </row>
    <row r="201" spans="1:15" ht="21" customHeight="1" x14ac:dyDescent="0.25">
      <c r="A201" s="71" t="s">
        <v>1</v>
      </c>
      <c r="B201" s="92" t="s">
        <v>2</v>
      </c>
      <c r="C201" s="71" t="s">
        <v>42</v>
      </c>
      <c r="D201" s="71"/>
      <c r="E201" s="71" t="s">
        <v>4</v>
      </c>
      <c r="F201" s="71" t="s">
        <v>5</v>
      </c>
      <c r="G201" s="71" t="s">
        <v>6</v>
      </c>
      <c r="H201" s="286" t="s">
        <v>7</v>
      </c>
      <c r="I201" s="94" t="s">
        <v>8</v>
      </c>
      <c r="J201" s="95" t="s">
        <v>9</v>
      </c>
      <c r="K201" s="72" t="s">
        <v>10</v>
      </c>
      <c r="L201" s="72" t="s">
        <v>11</v>
      </c>
      <c r="M201" s="98"/>
      <c r="N201" s="98"/>
      <c r="O201" s="98"/>
    </row>
    <row r="202" spans="1:15" ht="14.65" customHeight="1" x14ac:dyDescent="0.25">
      <c r="A202" s="433" t="s">
        <v>153</v>
      </c>
      <c r="B202" s="434" t="s">
        <v>154</v>
      </c>
      <c r="C202" s="435" t="s">
        <v>155</v>
      </c>
      <c r="D202" s="338" t="s">
        <v>412</v>
      </c>
      <c r="E202" s="435" t="s">
        <v>156</v>
      </c>
      <c r="F202" s="435" t="s">
        <v>157</v>
      </c>
      <c r="G202" s="435" t="s">
        <v>372</v>
      </c>
      <c r="H202" s="436" t="s">
        <v>18</v>
      </c>
      <c r="I202" s="152" t="s">
        <v>158</v>
      </c>
      <c r="J202" s="152"/>
      <c r="K202" s="157">
        <v>1</v>
      </c>
      <c r="L202" s="158"/>
      <c r="M202" s="98"/>
      <c r="N202" s="98"/>
      <c r="O202" s="98"/>
    </row>
    <row r="203" spans="1:15" ht="28.15" customHeight="1" x14ac:dyDescent="0.25">
      <c r="A203" s="433"/>
      <c r="B203" s="434"/>
      <c r="C203" s="435"/>
      <c r="D203" s="340"/>
      <c r="E203" s="435"/>
      <c r="F203" s="435"/>
      <c r="G203" s="435"/>
      <c r="H203" s="436"/>
      <c r="I203" s="139" t="s">
        <v>141</v>
      </c>
      <c r="J203" s="74"/>
      <c r="K203" s="74" t="s">
        <v>159</v>
      </c>
      <c r="L203" s="137"/>
      <c r="M203" s="98"/>
      <c r="N203" s="98"/>
      <c r="O203" s="98"/>
    </row>
    <row r="204" spans="1:15" ht="14.65" hidden="1" customHeight="1" x14ac:dyDescent="0.25">
      <c r="A204" s="433"/>
      <c r="B204" s="441" t="s">
        <v>160</v>
      </c>
      <c r="C204" s="441" t="s">
        <v>161</v>
      </c>
      <c r="D204" s="259"/>
      <c r="E204" s="441" t="s">
        <v>156</v>
      </c>
      <c r="F204" s="441" t="s">
        <v>162</v>
      </c>
      <c r="G204" s="443"/>
      <c r="H204" s="445" t="s">
        <v>233</v>
      </c>
      <c r="I204" s="159" t="s">
        <v>163</v>
      </c>
      <c r="J204" s="74" t="s">
        <v>164</v>
      </c>
      <c r="K204" s="74">
        <v>0.65</v>
      </c>
      <c r="L204" s="137"/>
      <c r="M204" s="98" t="s">
        <v>382</v>
      </c>
      <c r="N204" s="98"/>
      <c r="O204" s="98"/>
    </row>
    <row r="205" spans="1:15" ht="14.65" hidden="1" customHeight="1" x14ac:dyDescent="0.25">
      <c r="A205" s="433"/>
      <c r="B205" s="442"/>
      <c r="C205" s="442"/>
      <c r="D205" s="260"/>
      <c r="E205" s="442"/>
      <c r="F205" s="442"/>
      <c r="G205" s="444"/>
      <c r="H205" s="446"/>
      <c r="I205" s="73" t="s">
        <v>19</v>
      </c>
      <c r="J205" s="74" t="s">
        <v>165</v>
      </c>
      <c r="K205" s="74">
        <v>0.06</v>
      </c>
      <c r="L205" s="137"/>
      <c r="M205" s="98"/>
      <c r="N205" s="98"/>
      <c r="O205" s="98"/>
    </row>
    <row r="206" spans="1:15" ht="14.65" hidden="1" customHeight="1" x14ac:dyDescent="0.25">
      <c r="A206" s="433"/>
      <c r="B206" s="442"/>
      <c r="C206" s="442"/>
      <c r="D206" s="260"/>
      <c r="E206" s="442"/>
      <c r="F206" s="442"/>
      <c r="G206" s="444"/>
      <c r="H206" s="446"/>
      <c r="I206" s="73" t="s">
        <v>20</v>
      </c>
      <c r="J206" s="74" t="s">
        <v>166</v>
      </c>
      <c r="K206" s="74">
        <v>0.06</v>
      </c>
      <c r="L206" s="137"/>
      <c r="M206" s="98"/>
      <c r="N206" s="98"/>
      <c r="O206" s="98"/>
    </row>
    <row r="207" spans="1:15" ht="14.65" hidden="1" customHeight="1" x14ac:dyDescent="0.25">
      <c r="A207" s="433"/>
      <c r="B207" s="442"/>
      <c r="C207" s="442"/>
      <c r="D207" s="260"/>
      <c r="E207" s="442"/>
      <c r="F207" s="442"/>
      <c r="G207" s="444"/>
      <c r="H207" s="446"/>
      <c r="I207" s="73" t="s">
        <v>21</v>
      </c>
      <c r="J207" s="74" t="s">
        <v>371</v>
      </c>
      <c r="K207" s="74">
        <v>0.1</v>
      </c>
      <c r="L207" s="137"/>
      <c r="M207" s="98"/>
      <c r="N207" s="98"/>
      <c r="O207" s="98"/>
    </row>
    <row r="208" spans="1:15" ht="14.65" hidden="1" customHeight="1" x14ac:dyDescent="0.25">
      <c r="A208" s="433"/>
      <c r="B208" s="442"/>
      <c r="C208" s="442"/>
      <c r="D208" s="260"/>
      <c r="E208" s="442"/>
      <c r="F208" s="442"/>
      <c r="G208" s="444"/>
      <c r="H208" s="446"/>
      <c r="I208" s="73" t="s">
        <v>22</v>
      </c>
      <c r="J208" s="74" t="s">
        <v>114</v>
      </c>
      <c r="K208" s="74"/>
      <c r="L208" s="137"/>
      <c r="M208" s="98"/>
      <c r="N208" s="98"/>
      <c r="O208" s="98"/>
    </row>
    <row r="209" spans="1:15" ht="14.65" hidden="1" customHeight="1" x14ac:dyDescent="0.25">
      <c r="A209" s="433"/>
      <c r="B209" s="442"/>
      <c r="C209" s="442"/>
      <c r="D209" s="260"/>
      <c r="E209" s="442"/>
      <c r="F209" s="442"/>
      <c r="G209" s="444"/>
      <c r="H209" s="446"/>
      <c r="I209" s="73" t="s">
        <v>50</v>
      </c>
      <c r="J209" s="74"/>
      <c r="K209" s="74"/>
      <c r="L209" s="137"/>
      <c r="M209" s="98"/>
      <c r="N209" s="98"/>
      <c r="O209" s="98"/>
    </row>
    <row r="210" spans="1:15" ht="14.65" hidden="1" customHeight="1" x14ac:dyDescent="0.25">
      <c r="A210" s="433"/>
      <c r="B210" s="438" t="s">
        <v>167</v>
      </c>
      <c r="C210" s="426" t="s">
        <v>168</v>
      </c>
      <c r="D210" s="264"/>
      <c r="E210" s="426" t="s">
        <v>156</v>
      </c>
      <c r="F210" s="426" t="s">
        <v>377</v>
      </c>
      <c r="G210" s="439"/>
      <c r="H210" s="440" t="s">
        <v>85</v>
      </c>
      <c r="I210" s="159" t="s">
        <v>163</v>
      </c>
      <c r="J210" s="74"/>
      <c r="K210" s="74">
        <v>1</v>
      </c>
      <c r="L210" s="160"/>
      <c r="M210" s="98" t="s">
        <v>382</v>
      </c>
      <c r="N210" s="98"/>
      <c r="O210" s="98"/>
    </row>
    <row r="211" spans="1:15" ht="14.65" hidden="1" customHeight="1" x14ac:dyDescent="0.25">
      <c r="A211" s="433"/>
      <c r="B211" s="426"/>
      <c r="C211" s="426"/>
      <c r="D211" s="264"/>
      <c r="E211" s="426"/>
      <c r="F211" s="426"/>
      <c r="G211" s="439"/>
      <c r="H211" s="440"/>
      <c r="I211" s="73" t="s">
        <v>19</v>
      </c>
      <c r="J211" s="74"/>
      <c r="K211" s="74"/>
      <c r="L211" s="160"/>
      <c r="M211" s="98"/>
      <c r="N211" s="98"/>
      <c r="O211" s="98"/>
    </row>
    <row r="212" spans="1:15" ht="14.65" hidden="1" customHeight="1" x14ac:dyDescent="0.25">
      <c r="A212" s="433"/>
      <c r="B212" s="426"/>
      <c r="C212" s="426"/>
      <c r="D212" s="264"/>
      <c r="E212" s="426"/>
      <c r="F212" s="426"/>
      <c r="G212" s="439"/>
      <c r="H212" s="440"/>
      <c r="I212" s="73" t="s">
        <v>20</v>
      </c>
      <c r="J212" s="74"/>
      <c r="K212" s="74"/>
      <c r="L212" s="160"/>
      <c r="M212" s="98"/>
      <c r="N212" s="98"/>
      <c r="O212" s="98"/>
    </row>
    <row r="213" spans="1:15" ht="14.65" hidden="1" customHeight="1" x14ac:dyDescent="0.25">
      <c r="A213" s="433"/>
      <c r="B213" s="426"/>
      <c r="C213" s="426"/>
      <c r="D213" s="264"/>
      <c r="E213" s="426"/>
      <c r="F213" s="426"/>
      <c r="G213" s="439"/>
      <c r="H213" s="440"/>
      <c r="I213" s="73" t="s">
        <v>21</v>
      </c>
      <c r="J213" s="74"/>
      <c r="K213" s="74"/>
      <c r="L213" s="160"/>
      <c r="M213" s="98"/>
      <c r="N213" s="98"/>
      <c r="O213" s="98"/>
    </row>
    <row r="214" spans="1:15" ht="10.15" hidden="1" customHeight="1" x14ac:dyDescent="0.25">
      <c r="A214" s="433"/>
      <c r="B214" s="426"/>
      <c r="C214" s="426"/>
      <c r="D214" s="264"/>
      <c r="E214" s="426"/>
      <c r="F214" s="426"/>
      <c r="G214" s="439"/>
      <c r="H214" s="440"/>
      <c r="I214" s="73" t="s">
        <v>22</v>
      </c>
      <c r="J214" s="74"/>
      <c r="K214" s="74"/>
      <c r="L214" s="160"/>
      <c r="M214" s="98"/>
      <c r="N214" s="98"/>
      <c r="O214" s="98"/>
    </row>
    <row r="215" spans="1:15" ht="14.65" hidden="1" customHeight="1" x14ac:dyDescent="0.25">
      <c r="A215" s="433"/>
      <c r="B215" s="426"/>
      <c r="C215" s="426"/>
      <c r="D215" s="264"/>
      <c r="E215" s="426"/>
      <c r="F215" s="426"/>
      <c r="G215" s="439"/>
      <c r="H215" s="440"/>
      <c r="I215" s="73" t="s">
        <v>50</v>
      </c>
      <c r="J215" s="74"/>
      <c r="K215" s="74"/>
      <c r="L215" s="160"/>
      <c r="M215" s="98"/>
      <c r="N215" s="98"/>
      <c r="O215" s="98"/>
    </row>
    <row r="216" spans="1:15" ht="14.65" customHeight="1" x14ac:dyDescent="0.25">
      <c r="A216" s="433"/>
      <c r="B216" s="437" t="s">
        <v>169</v>
      </c>
      <c r="C216" s="434" t="s">
        <v>170</v>
      </c>
      <c r="D216" s="338" t="s">
        <v>411</v>
      </c>
      <c r="E216" s="434" t="s">
        <v>156</v>
      </c>
      <c r="F216" s="434" t="s">
        <v>171</v>
      </c>
      <c r="G216" s="471" t="s">
        <v>186</v>
      </c>
      <c r="H216" s="374" t="s">
        <v>172</v>
      </c>
      <c r="I216" s="73"/>
      <c r="J216" s="74"/>
      <c r="K216" s="213">
        <v>200000</v>
      </c>
      <c r="L216" s="160"/>
      <c r="M216" s="98"/>
      <c r="N216" s="98"/>
      <c r="O216" s="98"/>
    </row>
    <row r="217" spans="1:15" ht="14.65" customHeight="1" x14ac:dyDescent="0.25">
      <c r="A217" s="433"/>
      <c r="B217" s="437"/>
      <c r="C217" s="434"/>
      <c r="D217" s="339"/>
      <c r="E217" s="434"/>
      <c r="F217" s="434"/>
      <c r="G217" s="471"/>
      <c r="H217" s="374"/>
      <c r="I217" s="73"/>
      <c r="J217" s="74"/>
      <c r="K217" s="74"/>
      <c r="L217" s="160"/>
      <c r="M217" s="98"/>
      <c r="N217" s="98"/>
      <c r="O217" s="98"/>
    </row>
    <row r="218" spans="1:15" ht="14.65" customHeight="1" x14ac:dyDescent="0.25">
      <c r="A218" s="433"/>
      <c r="B218" s="437"/>
      <c r="C218" s="434"/>
      <c r="D218" s="339"/>
      <c r="E218" s="434"/>
      <c r="F218" s="434"/>
      <c r="G218" s="471"/>
      <c r="H218" s="374"/>
      <c r="I218" s="73"/>
      <c r="J218" s="74"/>
      <c r="K218" s="74"/>
      <c r="L218" s="160"/>
      <c r="M218" s="98"/>
      <c r="N218" s="98"/>
      <c r="O218" s="98"/>
    </row>
    <row r="219" spans="1:15" ht="14.65" customHeight="1" x14ac:dyDescent="0.25">
      <c r="A219" s="433"/>
      <c r="B219" s="437"/>
      <c r="C219" s="434"/>
      <c r="D219" s="340"/>
      <c r="E219" s="434"/>
      <c r="F219" s="434"/>
      <c r="G219" s="471"/>
      <c r="H219" s="374"/>
      <c r="I219" s="73"/>
      <c r="J219" s="74"/>
      <c r="K219" s="74"/>
      <c r="L219" s="160"/>
      <c r="M219" s="98"/>
      <c r="N219" s="98"/>
      <c r="O219" s="98"/>
    </row>
    <row r="220" spans="1:15" ht="14.65" customHeight="1" x14ac:dyDescent="0.25">
      <c r="A220" s="433"/>
      <c r="B220" s="434" t="s">
        <v>173</v>
      </c>
      <c r="C220" s="434" t="s">
        <v>174</v>
      </c>
      <c r="D220" s="341"/>
      <c r="E220" s="434" t="s">
        <v>156</v>
      </c>
      <c r="F220" s="437"/>
      <c r="G220" s="434" t="s">
        <v>175</v>
      </c>
      <c r="H220" s="374" t="s">
        <v>18</v>
      </c>
      <c r="I220" s="139" t="s">
        <v>158</v>
      </c>
      <c r="J220" s="74"/>
      <c r="K220" s="74">
        <v>1</v>
      </c>
      <c r="L220" s="161"/>
      <c r="M220" s="98"/>
      <c r="N220" s="98"/>
      <c r="O220" s="98"/>
    </row>
    <row r="221" spans="1:15" ht="29.65" customHeight="1" x14ac:dyDescent="0.25">
      <c r="A221" s="433"/>
      <c r="B221" s="434"/>
      <c r="C221" s="434"/>
      <c r="D221" s="343"/>
      <c r="E221" s="434"/>
      <c r="F221" s="437"/>
      <c r="G221" s="434"/>
      <c r="H221" s="374"/>
      <c r="I221" s="139" t="s">
        <v>86</v>
      </c>
      <c r="J221" s="101"/>
      <c r="K221" s="101" t="s">
        <v>176</v>
      </c>
      <c r="L221" s="137"/>
      <c r="M221" s="98"/>
      <c r="N221" s="98"/>
      <c r="O221" s="98"/>
    </row>
    <row r="222" spans="1:15" ht="14.65" hidden="1" customHeight="1" x14ac:dyDescent="0.25">
      <c r="A222" s="162" t="s">
        <v>177</v>
      </c>
      <c r="B222" s="130"/>
      <c r="C222" s="130"/>
      <c r="D222" s="263"/>
      <c r="E222" s="130"/>
      <c r="F222" s="130"/>
      <c r="G222" s="130"/>
      <c r="H222" s="281"/>
      <c r="I222" s="130"/>
      <c r="J222" s="130"/>
      <c r="M222" s="98"/>
      <c r="N222" s="98"/>
      <c r="O222" s="98"/>
    </row>
    <row r="223" spans="1:15" ht="14.65" hidden="1" customHeight="1" x14ac:dyDescent="0.25">
      <c r="A223" s="447" t="s">
        <v>178</v>
      </c>
      <c r="B223" s="447"/>
      <c r="C223" s="447"/>
      <c r="D223" s="447"/>
      <c r="E223" s="447"/>
      <c r="F223" s="447"/>
      <c r="G223" s="447"/>
      <c r="H223" s="447"/>
      <c r="I223" s="447"/>
      <c r="J223" s="130"/>
      <c r="M223" s="98"/>
      <c r="N223" s="98"/>
      <c r="O223" s="98"/>
    </row>
    <row r="224" spans="1:15" ht="14.65" hidden="1" customHeight="1" x14ac:dyDescent="0.25">
      <c r="A224" s="448" t="s">
        <v>179</v>
      </c>
      <c r="B224" s="448"/>
      <c r="C224" s="448"/>
      <c r="D224" s="448"/>
      <c r="E224" s="448"/>
      <c r="F224" s="448"/>
      <c r="G224" s="130"/>
      <c r="H224" s="281"/>
      <c r="I224" s="130"/>
      <c r="J224" s="130"/>
      <c r="M224" s="98"/>
      <c r="N224" s="98"/>
      <c r="O224" s="98"/>
    </row>
    <row r="225" spans="1:15" ht="14.65" hidden="1" customHeight="1" x14ac:dyDescent="0.25">
      <c r="A225" s="425" t="s">
        <v>180</v>
      </c>
      <c r="B225" s="425"/>
      <c r="C225" s="425"/>
      <c r="D225" s="425"/>
      <c r="E225" s="425"/>
      <c r="F225" s="425"/>
      <c r="G225" s="425"/>
      <c r="H225" s="281"/>
      <c r="I225" s="130"/>
      <c r="J225" s="130"/>
      <c r="M225" s="98"/>
      <c r="N225" s="98"/>
      <c r="O225" s="98"/>
    </row>
    <row r="226" spans="1:15" ht="14.65" hidden="1" customHeight="1" x14ac:dyDescent="0.25">
      <c r="A226" s="68"/>
      <c r="B226" s="69"/>
      <c r="C226" s="69"/>
      <c r="D226" s="69"/>
      <c r="E226" s="69"/>
      <c r="F226" s="69"/>
      <c r="G226" s="69"/>
      <c r="H226" s="277"/>
      <c r="I226" s="69"/>
      <c r="J226" s="69"/>
      <c r="K226" s="369">
        <v>2022</v>
      </c>
      <c r="L226" s="369"/>
      <c r="M226" s="98"/>
      <c r="N226" s="98"/>
      <c r="O226" s="98"/>
    </row>
    <row r="227" spans="1:15" ht="14.65" customHeight="1" x14ac:dyDescent="0.25">
      <c r="A227" s="70" t="s">
        <v>1</v>
      </c>
      <c r="B227" s="71" t="s">
        <v>2</v>
      </c>
      <c r="C227" s="70" t="s">
        <v>3</v>
      </c>
      <c r="D227" s="70"/>
      <c r="E227" s="70" t="s">
        <v>4</v>
      </c>
      <c r="F227" s="70" t="s">
        <v>5</v>
      </c>
      <c r="G227" s="70" t="s">
        <v>6</v>
      </c>
      <c r="H227" s="278" t="s">
        <v>7</v>
      </c>
      <c r="I227" s="70" t="s">
        <v>8</v>
      </c>
      <c r="J227" s="71" t="s">
        <v>9</v>
      </c>
      <c r="K227" s="95" t="s">
        <v>10</v>
      </c>
      <c r="L227" s="95" t="s">
        <v>11</v>
      </c>
      <c r="M227" s="98"/>
      <c r="N227" s="98"/>
      <c r="O227" s="98"/>
    </row>
    <row r="228" spans="1:15" ht="14.65" customHeight="1" x14ac:dyDescent="0.25">
      <c r="A228" s="449" t="s">
        <v>181</v>
      </c>
      <c r="B228" s="434" t="s">
        <v>109</v>
      </c>
      <c r="C228" s="435" t="s">
        <v>182</v>
      </c>
      <c r="D228" s="338"/>
      <c r="E228" s="435" t="s">
        <v>15</v>
      </c>
      <c r="F228" s="435" t="s">
        <v>183</v>
      </c>
      <c r="G228" s="435" t="s">
        <v>184</v>
      </c>
      <c r="H228" s="374" t="s">
        <v>85</v>
      </c>
      <c r="I228" s="163" t="s">
        <v>49</v>
      </c>
      <c r="J228" s="76"/>
      <c r="K228" s="85">
        <v>0.75</v>
      </c>
      <c r="L228" s="164"/>
      <c r="M228" s="98"/>
      <c r="N228" s="98"/>
      <c r="O228" s="98"/>
    </row>
    <row r="229" spans="1:15" ht="14.65" customHeight="1" x14ac:dyDescent="0.25">
      <c r="A229" s="449"/>
      <c r="B229" s="434"/>
      <c r="C229" s="435"/>
      <c r="D229" s="339"/>
      <c r="E229" s="435"/>
      <c r="F229" s="435"/>
      <c r="G229" s="435"/>
      <c r="H229" s="374"/>
      <c r="I229" s="81" t="s">
        <v>19</v>
      </c>
      <c r="J229" s="76"/>
      <c r="K229" s="101"/>
      <c r="L229" s="101"/>
      <c r="M229" s="98"/>
      <c r="N229" s="98"/>
      <c r="O229" s="98"/>
    </row>
    <row r="230" spans="1:15" ht="14.65" customHeight="1" x14ac:dyDescent="0.25">
      <c r="A230" s="449"/>
      <c r="B230" s="434"/>
      <c r="C230" s="435"/>
      <c r="D230" s="339"/>
      <c r="E230" s="435"/>
      <c r="F230" s="435"/>
      <c r="G230" s="435"/>
      <c r="H230" s="374"/>
      <c r="I230" s="73" t="s">
        <v>20</v>
      </c>
      <c r="J230" s="76"/>
      <c r="K230" s="101"/>
      <c r="L230" s="101"/>
      <c r="M230" s="98"/>
      <c r="N230" s="98"/>
      <c r="O230" s="98"/>
    </row>
    <row r="231" spans="1:15" ht="14.65" customHeight="1" x14ac:dyDescent="0.25">
      <c r="A231" s="449"/>
      <c r="B231" s="434"/>
      <c r="C231" s="435"/>
      <c r="D231" s="339"/>
      <c r="E231" s="435"/>
      <c r="F231" s="435"/>
      <c r="G231" s="435"/>
      <c r="H231" s="374"/>
      <c r="I231" s="73" t="s">
        <v>21</v>
      </c>
      <c r="J231" s="76"/>
      <c r="K231" s="101"/>
      <c r="L231" s="101"/>
      <c r="M231" s="98"/>
      <c r="N231" s="98"/>
      <c r="O231" s="98"/>
    </row>
    <row r="232" spans="1:15" ht="14.65" customHeight="1" x14ac:dyDescent="0.25">
      <c r="A232" s="449"/>
      <c r="B232" s="434"/>
      <c r="C232" s="435"/>
      <c r="D232" s="339"/>
      <c r="E232" s="435"/>
      <c r="F232" s="435"/>
      <c r="G232" s="435"/>
      <c r="H232" s="374"/>
      <c r="I232" s="73" t="s">
        <v>22</v>
      </c>
      <c r="J232" s="76"/>
      <c r="K232" s="101"/>
      <c r="L232" s="101"/>
      <c r="M232" s="98"/>
      <c r="N232" s="98"/>
      <c r="O232" s="98"/>
    </row>
    <row r="233" spans="1:15" ht="14.65" customHeight="1" x14ac:dyDescent="0.25">
      <c r="A233" s="449"/>
      <c r="B233" s="434"/>
      <c r="C233" s="435"/>
      <c r="D233" s="340"/>
      <c r="E233" s="435"/>
      <c r="F233" s="435"/>
      <c r="G233" s="435"/>
      <c r="H233" s="374"/>
      <c r="I233" s="73" t="s">
        <v>50</v>
      </c>
      <c r="J233" s="76"/>
      <c r="K233" s="101"/>
      <c r="L233" s="101"/>
      <c r="M233" s="98"/>
      <c r="N233" s="98"/>
      <c r="O233" s="98"/>
    </row>
    <row r="234" spans="1:15" ht="14.65" customHeight="1" x14ac:dyDescent="0.25">
      <c r="A234" s="449"/>
      <c r="B234" s="338" t="s">
        <v>23</v>
      </c>
      <c r="C234" s="338" t="s">
        <v>185</v>
      </c>
      <c r="D234" s="253"/>
      <c r="E234" s="338" t="s">
        <v>15</v>
      </c>
      <c r="F234" s="338" t="s">
        <v>444</v>
      </c>
      <c r="G234" s="338" t="s">
        <v>186</v>
      </c>
      <c r="H234" s="344" t="s">
        <v>85</v>
      </c>
      <c r="I234" s="163" t="s">
        <v>49</v>
      </c>
      <c r="J234" s="76"/>
      <c r="K234" s="85">
        <v>0.6</v>
      </c>
      <c r="L234" s="164"/>
      <c r="M234" s="98"/>
      <c r="N234" s="98"/>
      <c r="O234" s="98"/>
    </row>
    <row r="235" spans="1:15" ht="14.65" customHeight="1" x14ac:dyDescent="0.25">
      <c r="A235" s="449"/>
      <c r="B235" s="339"/>
      <c r="C235" s="339"/>
      <c r="D235" s="254"/>
      <c r="E235" s="339"/>
      <c r="F235" s="339"/>
      <c r="G235" s="339"/>
      <c r="H235" s="345"/>
      <c r="I235" s="81" t="s">
        <v>19</v>
      </c>
      <c r="J235" s="76"/>
      <c r="K235" s="101"/>
      <c r="L235" s="101"/>
      <c r="M235" s="98"/>
      <c r="N235" s="98"/>
      <c r="O235" s="98"/>
    </row>
    <row r="236" spans="1:15" ht="14.65" customHeight="1" x14ac:dyDescent="0.25">
      <c r="A236" s="449"/>
      <c r="B236" s="339"/>
      <c r="C236" s="339"/>
      <c r="D236" s="254"/>
      <c r="E236" s="339"/>
      <c r="F236" s="339"/>
      <c r="G236" s="339"/>
      <c r="H236" s="345"/>
      <c r="I236" s="73" t="s">
        <v>20</v>
      </c>
      <c r="J236" s="76"/>
      <c r="K236" s="101"/>
      <c r="L236" s="101"/>
      <c r="M236" s="98"/>
      <c r="N236" s="98"/>
      <c r="O236" s="98"/>
    </row>
    <row r="237" spans="1:15" ht="14.65" customHeight="1" x14ac:dyDescent="0.25">
      <c r="A237" s="449"/>
      <c r="B237" s="339"/>
      <c r="C237" s="339"/>
      <c r="D237" s="254"/>
      <c r="E237" s="339"/>
      <c r="F237" s="339"/>
      <c r="G237" s="339"/>
      <c r="H237" s="345"/>
      <c r="I237" s="73" t="s">
        <v>21</v>
      </c>
      <c r="J237" s="76"/>
      <c r="K237" s="101"/>
      <c r="L237" s="101"/>
      <c r="M237" s="98"/>
      <c r="N237" s="98"/>
      <c r="O237" s="98"/>
    </row>
    <row r="238" spans="1:15" ht="14.65" customHeight="1" x14ac:dyDescent="0.25">
      <c r="A238" s="449"/>
      <c r="B238" s="339"/>
      <c r="C238" s="339"/>
      <c r="D238" s="254"/>
      <c r="E238" s="339"/>
      <c r="F238" s="339"/>
      <c r="G238" s="339"/>
      <c r="H238" s="345"/>
      <c r="I238" s="73" t="s">
        <v>22</v>
      </c>
      <c r="J238" s="76"/>
      <c r="K238" s="101"/>
      <c r="L238" s="101"/>
      <c r="M238" s="98"/>
      <c r="N238" s="98"/>
      <c r="O238" s="98"/>
    </row>
    <row r="239" spans="1:15" ht="14.65" customHeight="1" x14ac:dyDescent="0.25">
      <c r="A239" s="449"/>
      <c r="B239" s="340"/>
      <c r="C239" s="340"/>
      <c r="D239" s="255"/>
      <c r="E239" s="340"/>
      <c r="F239" s="340"/>
      <c r="G239" s="340"/>
      <c r="H239" s="346"/>
      <c r="I239" s="73" t="s">
        <v>50</v>
      </c>
      <c r="J239" s="76"/>
      <c r="K239" s="101"/>
      <c r="L239" s="101"/>
      <c r="M239" s="98"/>
      <c r="N239" s="98"/>
      <c r="O239" s="98"/>
    </row>
    <row r="240" spans="1:15" ht="14.65" hidden="1" customHeight="1" x14ac:dyDescent="0.25">
      <c r="A240" s="449"/>
      <c r="B240" s="367" t="s">
        <v>32</v>
      </c>
      <c r="C240" s="453" t="s">
        <v>187</v>
      </c>
      <c r="D240" s="258"/>
      <c r="E240" s="453" t="s">
        <v>46</v>
      </c>
      <c r="F240" s="453" t="s">
        <v>188</v>
      </c>
      <c r="G240" s="453" t="s">
        <v>189</v>
      </c>
      <c r="H240" s="374" t="s">
        <v>85</v>
      </c>
      <c r="I240" s="163" t="s">
        <v>49</v>
      </c>
      <c r="J240" s="165">
        <v>7771</v>
      </c>
      <c r="K240" s="80">
        <v>12000</v>
      </c>
      <c r="L240" s="80"/>
      <c r="M240" s="98"/>
      <c r="N240" s="98"/>
      <c r="O240" s="98"/>
    </row>
    <row r="241" spans="1:15" ht="14.65" hidden="1" customHeight="1" x14ac:dyDescent="0.25">
      <c r="A241" s="449"/>
      <c r="B241" s="367"/>
      <c r="C241" s="453"/>
      <c r="D241" s="258"/>
      <c r="E241" s="453"/>
      <c r="F241" s="453"/>
      <c r="G241" s="454"/>
      <c r="H241" s="374"/>
      <c r="I241" s="81" t="s">
        <v>19</v>
      </c>
      <c r="J241" s="165">
        <v>7771</v>
      </c>
      <c r="K241" s="80">
        <v>12000</v>
      </c>
      <c r="L241" s="80"/>
      <c r="M241" s="98"/>
      <c r="N241" s="98"/>
      <c r="O241" s="98"/>
    </row>
    <row r="242" spans="1:15" ht="14.65" hidden="1" customHeight="1" x14ac:dyDescent="0.25">
      <c r="A242" s="449"/>
      <c r="B242" s="367"/>
      <c r="C242" s="453"/>
      <c r="D242" s="258"/>
      <c r="E242" s="453"/>
      <c r="F242" s="453"/>
      <c r="G242" s="454"/>
      <c r="H242" s="374"/>
      <c r="I242" s="73" t="s">
        <v>20</v>
      </c>
      <c r="J242" s="76"/>
      <c r="K242" s="101"/>
      <c r="L242" s="101"/>
      <c r="M242" s="98"/>
      <c r="N242" s="98"/>
      <c r="O242" s="98"/>
    </row>
    <row r="243" spans="1:15" ht="14.65" hidden="1" customHeight="1" x14ac:dyDescent="0.25">
      <c r="A243" s="449"/>
      <c r="B243" s="367"/>
      <c r="C243" s="453"/>
      <c r="D243" s="258"/>
      <c r="E243" s="453"/>
      <c r="F243" s="453"/>
      <c r="G243" s="454"/>
      <c r="H243" s="374"/>
      <c r="I243" s="73" t="s">
        <v>21</v>
      </c>
      <c r="J243" s="76"/>
      <c r="K243" s="101"/>
      <c r="L243" s="101"/>
      <c r="M243" s="98"/>
      <c r="N243" s="98"/>
      <c r="O243" s="98"/>
    </row>
    <row r="244" spans="1:15" ht="14.65" hidden="1" customHeight="1" x14ac:dyDescent="0.25">
      <c r="A244" s="449"/>
      <c r="B244" s="367"/>
      <c r="C244" s="453"/>
      <c r="D244" s="258"/>
      <c r="E244" s="453"/>
      <c r="F244" s="453"/>
      <c r="G244" s="454"/>
      <c r="H244" s="374"/>
      <c r="I244" s="73" t="s">
        <v>22</v>
      </c>
      <c r="J244" s="76"/>
      <c r="K244" s="101"/>
      <c r="L244" s="101"/>
      <c r="M244" s="98"/>
      <c r="N244" s="98"/>
      <c r="O244" s="98"/>
    </row>
    <row r="245" spans="1:15" ht="14.65" hidden="1" customHeight="1" x14ac:dyDescent="0.25">
      <c r="A245" s="449"/>
      <c r="B245" s="367"/>
      <c r="C245" s="453"/>
      <c r="D245" s="258"/>
      <c r="E245" s="453"/>
      <c r="F245" s="453"/>
      <c r="G245" s="455"/>
      <c r="H245" s="374"/>
      <c r="I245" s="73" t="s">
        <v>50</v>
      </c>
      <c r="J245" s="76"/>
      <c r="K245" s="101"/>
      <c r="L245" s="101"/>
      <c r="M245" s="98"/>
      <c r="N245" s="98"/>
      <c r="O245" s="98"/>
    </row>
    <row r="246" spans="1:15" ht="14.65" hidden="1" customHeight="1" x14ac:dyDescent="0.25">
      <c r="A246" s="449"/>
      <c r="B246" s="375" t="s">
        <v>35</v>
      </c>
      <c r="C246" s="378" t="s">
        <v>190</v>
      </c>
      <c r="D246" s="256"/>
      <c r="E246" s="378" t="s">
        <v>15</v>
      </c>
      <c r="F246" s="378" t="s">
        <v>191</v>
      </c>
      <c r="G246" s="378" t="s">
        <v>192</v>
      </c>
      <c r="H246" s="381" t="s">
        <v>39</v>
      </c>
      <c r="I246" s="81" t="s">
        <v>19</v>
      </c>
      <c r="J246" s="83">
        <v>6.7000000000000004E-2</v>
      </c>
      <c r="K246" s="78">
        <v>4.4999999999999998E-2</v>
      </c>
      <c r="L246" s="76"/>
      <c r="M246" s="98"/>
      <c r="N246" s="98"/>
      <c r="O246" s="98"/>
    </row>
    <row r="247" spans="1:15" ht="14.65" hidden="1" customHeight="1" x14ac:dyDescent="0.25">
      <c r="A247" s="449"/>
      <c r="B247" s="376"/>
      <c r="C247" s="379"/>
      <c r="D247" s="241"/>
      <c r="E247" s="379"/>
      <c r="F247" s="379"/>
      <c r="G247" s="379"/>
      <c r="H247" s="382"/>
      <c r="I247" s="73" t="s">
        <v>20</v>
      </c>
      <c r="J247" s="83">
        <v>0.04</v>
      </c>
      <c r="K247" s="78">
        <v>3.5000000000000003E-2</v>
      </c>
      <c r="L247" s="76"/>
      <c r="M247" s="98"/>
      <c r="N247" s="98"/>
      <c r="O247" s="98"/>
    </row>
    <row r="248" spans="1:15" ht="14.65" hidden="1" customHeight="1" x14ac:dyDescent="0.25">
      <c r="A248" s="449"/>
      <c r="B248" s="376"/>
      <c r="C248" s="379"/>
      <c r="D248" s="241"/>
      <c r="E248" s="379"/>
      <c r="F248" s="379"/>
      <c r="G248" s="379"/>
      <c r="H248" s="382"/>
      <c r="I248" s="73" t="s">
        <v>21</v>
      </c>
      <c r="J248" s="83">
        <v>0.05</v>
      </c>
      <c r="K248" s="78">
        <v>4.4999999999999998E-2</v>
      </c>
      <c r="L248" s="76"/>
      <c r="M248" s="98"/>
      <c r="N248" s="98"/>
      <c r="O248" s="98"/>
    </row>
    <row r="249" spans="1:15" ht="14.65" hidden="1" customHeight="1" x14ac:dyDescent="0.25">
      <c r="A249" s="449"/>
      <c r="B249" s="377"/>
      <c r="C249" s="452"/>
      <c r="D249" s="241"/>
      <c r="E249" s="380"/>
      <c r="F249" s="452"/>
      <c r="G249" s="452"/>
      <c r="H249" s="383"/>
      <c r="I249" s="73" t="s">
        <v>22</v>
      </c>
      <c r="J249" s="83">
        <v>0.06</v>
      </c>
      <c r="K249" s="78">
        <v>3.5999999999999997E-2</v>
      </c>
      <c r="L249" s="76"/>
      <c r="M249" s="98"/>
      <c r="N249" s="98"/>
      <c r="O249" s="98"/>
    </row>
    <row r="250" spans="1:15" ht="14.65" hidden="1" customHeight="1" x14ac:dyDescent="0.25">
      <c r="A250" s="449"/>
      <c r="B250" s="375" t="s">
        <v>40</v>
      </c>
      <c r="C250" s="430" t="s">
        <v>193</v>
      </c>
      <c r="D250" s="235"/>
      <c r="E250" s="450" t="s">
        <v>15</v>
      </c>
      <c r="F250" s="430" t="s">
        <v>194</v>
      </c>
      <c r="G250" s="430" t="s">
        <v>195</v>
      </c>
      <c r="H250" s="347" t="s">
        <v>196</v>
      </c>
      <c r="I250" s="73" t="s">
        <v>19</v>
      </c>
      <c r="J250" s="74">
        <v>0.45</v>
      </c>
      <c r="K250" s="74">
        <v>0.8</v>
      </c>
      <c r="L250" s="76"/>
      <c r="M250" s="98"/>
      <c r="N250" s="98"/>
      <c r="O250" s="98"/>
    </row>
    <row r="251" spans="1:15" ht="14.65" hidden="1" customHeight="1" x14ac:dyDescent="0.25">
      <c r="A251" s="449"/>
      <c r="B251" s="376"/>
      <c r="C251" s="431"/>
      <c r="D251" s="235"/>
      <c r="E251" s="431"/>
      <c r="F251" s="431"/>
      <c r="G251" s="431"/>
      <c r="H251" s="348"/>
      <c r="I251" s="73" t="s">
        <v>20</v>
      </c>
      <c r="J251" s="74">
        <v>0.45</v>
      </c>
      <c r="K251" s="74">
        <v>0.8</v>
      </c>
      <c r="L251" s="76"/>
      <c r="M251" s="98"/>
      <c r="N251" s="98"/>
      <c r="O251" s="98"/>
    </row>
    <row r="252" spans="1:15" ht="14.65" hidden="1" customHeight="1" x14ac:dyDescent="0.25">
      <c r="A252" s="449"/>
      <c r="B252" s="376"/>
      <c r="C252" s="431"/>
      <c r="D252" s="235"/>
      <c r="E252" s="431"/>
      <c r="F252" s="431"/>
      <c r="G252" s="431"/>
      <c r="H252" s="348"/>
      <c r="I252" s="73" t="s">
        <v>21</v>
      </c>
      <c r="J252" s="74">
        <v>0.45</v>
      </c>
      <c r="K252" s="74">
        <v>0.8</v>
      </c>
      <c r="L252" s="76"/>
      <c r="M252" s="98"/>
      <c r="N252" s="98"/>
      <c r="O252" s="98"/>
    </row>
    <row r="253" spans="1:15" ht="14.65" hidden="1" customHeight="1" x14ac:dyDescent="0.25">
      <c r="A253" s="449"/>
      <c r="B253" s="377"/>
      <c r="C253" s="432"/>
      <c r="D253" s="235"/>
      <c r="E253" s="451"/>
      <c r="F253" s="432"/>
      <c r="G253" s="432"/>
      <c r="H253" s="349"/>
      <c r="I253" s="73" t="s">
        <v>22</v>
      </c>
      <c r="J253" s="74">
        <v>0.45</v>
      </c>
      <c r="K253" s="74">
        <v>0.8</v>
      </c>
      <c r="L253" s="76"/>
      <c r="M253" s="98"/>
      <c r="N253" s="98"/>
      <c r="O253" s="98"/>
    </row>
    <row r="254" spans="1:15" ht="14.65" customHeight="1" x14ac:dyDescent="0.25">
      <c r="A254" s="449"/>
      <c r="B254" s="388" t="s">
        <v>197</v>
      </c>
      <c r="C254" s="391" t="s">
        <v>198</v>
      </c>
      <c r="D254" s="401" t="s">
        <v>409</v>
      </c>
      <c r="E254" s="391" t="s">
        <v>15</v>
      </c>
      <c r="F254" s="391" t="s">
        <v>199</v>
      </c>
      <c r="G254" s="391" t="s">
        <v>408</v>
      </c>
      <c r="H254" s="374" t="s">
        <v>39</v>
      </c>
      <c r="I254" s="81" t="s">
        <v>19</v>
      </c>
      <c r="J254" s="166" t="s">
        <v>200</v>
      </c>
      <c r="K254" s="167" t="s">
        <v>201</v>
      </c>
      <c r="L254" s="86"/>
      <c r="M254" s="98"/>
      <c r="N254" s="98"/>
      <c r="O254" s="98"/>
    </row>
    <row r="255" spans="1:15" ht="14.65" customHeight="1" x14ac:dyDescent="0.25">
      <c r="A255" s="449"/>
      <c r="B255" s="389"/>
      <c r="C255" s="391"/>
      <c r="D255" s="402"/>
      <c r="E255" s="391"/>
      <c r="F255" s="391"/>
      <c r="G255" s="391"/>
      <c r="H255" s="374"/>
      <c r="I255" s="73" t="s">
        <v>20</v>
      </c>
      <c r="J255" s="168" t="s">
        <v>202</v>
      </c>
      <c r="K255" s="167" t="s">
        <v>203</v>
      </c>
      <c r="L255" s="86"/>
      <c r="M255" s="98"/>
      <c r="N255" s="98"/>
      <c r="O255" s="98"/>
    </row>
    <row r="256" spans="1:15" ht="14.65" customHeight="1" x14ac:dyDescent="0.25">
      <c r="A256" s="449"/>
      <c r="B256" s="389"/>
      <c r="C256" s="391"/>
      <c r="D256" s="402"/>
      <c r="E256" s="391"/>
      <c r="F256" s="391"/>
      <c r="G256" s="391"/>
      <c r="H256" s="374"/>
      <c r="I256" s="73" t="s">
        <v>21</v>
      </c>
      <c r="J256" s="84">
        <v>0.12</v>
      </c>
      <c r="K256" s="85">
        <v>0.1</v>
      </c>
      <c r="L256" s="86"/>
      <c r="M256" s="98"/>
      <c r="N256" s="98"/>
      <c r="O256" s="98"/>
    </row>
    <row r="257" spans="1:15" ht="14.65" customHeight="1" x14ac:dyDescent="0.25">
      <c r="A257" s="449"/>
      <c r="B257" s="390"/>
      <c r="C257" s="391"/>
      <c r="D257" s="403"/>
      <c r="E257" s="391"/>
      <c r="F257" s="391"/>
      <c r="G257" s="391"/>
      <c r="H257" s="374"/>
      <c r="I257" s="73" t="s">
        <v>22</v>
      </c>
      <c r="J257" s="84">
        <v>0.06</v>
      </c>
      <c r="K257" s="85">
        <v>0.05</v>
      </c>
      <c r="L257" s="86"/>
      <c r="M257" s="98"/>
      <c r="N257" s="98"/>
      <c r="O257" s="98"/>
    </row>
    <row r="258" spans="1:15" ht="14.65" hidden="1" customHeight="1" x14ac:dyDescent="0.25">
      <c r="A258" s="486"/>
      <c r="B258" s="486"/>
      <c r="C258" s="486"/>
      <c r="D258" s="486"/>
      <c r="E258" s="486"/>
      <c r="F258" s="486"/>
      <c r="G258" s="486"/>
      <c r="H258" s="486"/>
      <c r="I258" s="486"/>
      <c r="J258" s="486"/>
      <c r="M258" s="98"/>
      <c r="N258" s="98"/>
      <c r="O258" s="98"/>
    </row>
    <row r="259" spans="1:15" ht="14.65" hidden="1" customHeight="1" x14ac:dyDescent="0.25">
      <c r="A259" s="169"/>
      <c r="B259" s="69"/>
      <c r="C259" s="69"/>
      <c r="D259" s="69"/>
      <c r="E259" s="69"/>
      <c r="F259" s="69"/>
      <c r="G259" s="69"/>
      <c r="H259" s="277"/>
      <c r="I259" s="69"/>
      <c r="J259" s="69"/>
      <c r="K259" s="397">
        <v>2022</v>
      </c>
      <c r="L259" s="398"/>
      <c r="M259" s="98"/>
      <c r="N259" s="98"/>
      <c r="O259" s="98"/>
    </row>
    <row r="260" spans="1:15" s="171" customFormat="1" ht="14.65" customHeight="1" x14ac:dyDescent="0.25">
      <c r="A260" s="71" t="s">
        <v>1</v>
      </c>
      <c r="B260" s="92" t="s">
        <v>2</v>
      </c>
      <c r="C260" s="71" t="s">
        <v>3</v>
      </c>
      <c r="D260" s="71"/>
      <c r="E260" s="71" t="s">
        <v>4</v>
      </c>
      <c r="F260" s="71" t="s">
        <v>5</v>
      </c>
      <c r="G260" s="71" t="s">
        <v>6</v>
      </c>
      <c r="H260" s="286" t="s">
        <v>7</v>
      </c>
      <c r="I260" s="94" t="s">
        <v>8</v>
      </c>
      <c r="J260" s="95" t="s">
        <v>9</v>
      </c>
      <c r="K260" s="72" t="s">
        <v>10</v>
      </c>
      <c r="L260" s="72" t="s">
        <v>11</v>
      </c>
      <c r="M260" s="170"/>
      <c r="N260" s="170"/>
      <c r="O260" s="170"/>
    </row>
    <row r="261" spans="1:15" ht="14.65" hidden="1" customHeight="1" x14ac:dyDescent="0.25">
      <c r="A261" s="487" t="s">
        <v>204</v>
      </c>
      <c r="B261" s="359" t="s">
        <v>205</v>
      </c>
      <c r="C261" s="456" t="s">
        <v>206</v>
      </c>
      <c r="D261" s="247"/>
      <c r="E261" s="430" t="s">
        <v>46</v>
      </c>
      <c r="F261" s="430" t="s">
        <v>207</v>
      </c>
      <c r="G261" s="430" t="s">
        <v>125</v>
      </c>
      <c r="H261" s="347" t="s">
        <v>48</v>
      </c>
      <c r="I261" s="139" t="s">
        <v>49</v>
      </c>
      <c r="J261" s="101"/>
      <c r="K261" s="109">
        <v>12600</v>
      </c>
      <c r="L261" s="101"/>
      <c r="M261" s="98"/>
      <c r="N261" s="98"/>
      <c r="O261" s="98"/>
    </row>
    <row r="262" spans="1:15" ht="14.65" hidden="1" customHeight="1" x14ac:dyDescent="0.25">
      <c r="A262" s="488"/>
      <c r="B262" s="359"/>
      <c r="C262" s="457"/>
      <c r="D262" s="248"/>
      <c r="E262" s="431"/>
      <c r="F262" s="431"/>
      <c r="G262" s="431"/>
      <c r="H262" s="348"/>
      <c r="I262" s="73" t="s">
        <v>19</v>
      </c>
      <c r="J262" s="101">
        <v>0</v>
      </c>
      <c r="K262" s="101">
        <v>7252</v>
      </c>
      <c r="L262" s="101"/>
      <c r="M262" s="98"/>
      <c r="N262" s="98"/>
      <c r="O262" s="98"/>
    </row>
    <row r="263" spans="1:15" ht="14.65" hidden="1" customHeight="1" x14ac:dyDescent="0.25">
      <c r="A263" s="488"/>
      <c r="B263" s="359"/>
      <c r="C263" s="457"/>
      <c r="D263" s="248"/>
      <c r="E263" s="431"/>
      <c r="F263" s="431"/>
      <c r="G263" s="431"/>
      <c r="H263" s="348"/>
      <c r="I263" s="73" t="s">
        <v>20</v>
      </c>
      <c r="J263" s="101">
        <v>0</v>
      </c>
      <c r="K263" s="101">
        <v>483</v>
      </c>
      <c r="L263" s="101"/>
      <c r="M263" s="98"/>
      <c r="N263" s="98"/>
      <c r="O263" s="98"/>
    </row>
    <row r="264" spans="1:15" ht="14.65" hidden="1" customHeight="1" x14ac:dyDescent="0.25">
      <c r="A264" s="488"/>
      <c r="B264" s="359"/>
      <c r="C264" s="457"/>
      <c r="D264" s="248"/>
      <c r="E264" s="431"/>
      <c r="F264" s="431"/>
      <c r="G264" s="431"/>
      <c r="H264" s="348"/>
      <c r="I264" s="73" t="s">
        <v>21</v>
      </c>
      <c r="J264" s="101">
        <v>0</v>
      </c>
      <c r="K264" s="101">
        <v>966</v>
      </c>
      <c r="L264" s="101"/>
      <c r="M264" s="98"/>
      <c r="N264" s="98"/>
      <c r="O264" s="98"/>
    </row>
    <row r="265" spans="1:15" ht="14.65" hidden="1" customHeight="1" x14ac:dyDescent="0.25">
      <c r="A265" s="488"/>
      <c r="B265" s="359"/>
      <c r="C265" s="457"/>
      <c r="D265" s="248"/>
      <c r="E265" s="431"/>
      <c r="F265" s="431"/>
      <c r="G265" s="431"/>
      <c r="H265" s="348"/>
      <c r="I265" s="73" t="s">
        <v>22</v>
      </c>
      <c r="J265" s="101">
        <v>0</v>
      </c>
      <c r="K265" s="101">
        <v>3900</v>
      </c>
      <c r="L265" s="101"/>
      <c r="M265" s="98"/>
      <c r="N265" s="98"/>
      <c r="O265" s="98"/>
    </row>
    <row r="266" spans="1:15" ht="14.65" hidden="1" customHeight="1" x14ac:dyDescent="0.25">
      <c r="A266" s="488"/>
      <c r="B266" s="359"/>
      <c r="C266" s="458"/>
      <c r="D266" s="249"/>
      <c r="E266" s="432"/>
      <c r="F266" s="432"/>
      <c r="G266" s="432"/>
      <c r="H266" s="349"/>
      <c r="I266" s="73" t="s">
        <v>50</v>
      </c>
      <c r="J266" s="101">
        <v>0</v>
      </c>
      <c r="K266" s="125"/>
      <c r="L266" s="101"/>
      <c r="M266" s="98"/>
      <c r="N266" s="98"/>
      <c r="O266" s="98"/>
    </row>
    <row r="267" spans="1:15" ht="14.65" hidden="1" customHeight="1" x14ac:dyDescent="0.25">
      <c r="A267" s="488"/>
      <c r="B267" s="359" t="s">
        <v>208</v>
      </c>
      <c r="C267" s="456" t="s">
        <v>209</v>
      </c>
      <c r="D267" s="247"/>
      <c r="E267" s="430" t="s">
        <v>46</v>
      </c>
      <c r="F267" s="430" t="s">
        <v>210</v>
      </c>
      <c r="G267" s="430" t="s">
        <v>125</v>
      </c>
      <c r="H267" s="347" t="s">
        <v>196</v>
      </c>
      <c r="I267" s="139" t="s">
        <v>49</v>
      </c>
      <c r="J267" s="101"/>
      <c r="K267" s="109">
        <v>30000</v>
      </c>
      <c r="L267" s="101"/>
      <c r="M267" s="98"/>
      <c r="N267" s="98"/>
      <c r="O267" s="98"/>
    </row>
    <row r="268" spans="1:15" ht="14.65" hidden="1" customHeight="1" x14ac:dyDescent="0.25">
      <c r="A268" s="488"/>
      <c r="B268" s="359"/>
      <c r="C268" s="457"/>
      <c r="D268" s="248"/>
      <c r="E268" s="431"/>
      <c r="F268" s="431"/>
      <c r="G268" s="431"/>
      <c r="H268" s="348"/>
      <c r="I268" s="73" t="s">
        <v>19</v>
      </c>
      <c r="J268" s="101">
        <v>0</v>
      </c>
      <c r="K268" s="101">
        <v>17250</v>
      </c>
      <c r="L268" s="101"/>
      <c r="M268" s="98"/>
      <c r="N268" s="98"/>
      <c r="O268" s="98"/>
    </row>
    <row r="269" spans="1:15" ht="14.65" hidden="1" customHeight="1" x14ac:dyDescent="0.25">
      <c r="A269" s="488"/>
      <c r="B269" s="359"/>
      <c r="C269" s="457"/>
      <c r="D269" s="248"/>
      <c r="E269" s="431"/>
      <c r="F269" s="431"/>
      <c r="G269" s="431"/>
      <c r="H269" s="348"/>
      <c r="I269" s="73" t="s">
        <v>20</v>
      </c>
      <c r="J269" s="101">
        <v>0</v>
      </c>
      <c r="K269" s="101">
        <v>1150</v>
      </c>
      <c r="L269" s="101"/>
      <c r="M269" s="98"/>
      <c r="N269" s="98"/>
      <c r="O269" s="98"/>
    </row>
    <row r="270" spans="1:15" ht="14.65" hidden="1" customHeight="1" x14ac:dyDescent="0.25">
      <c r="A270" s="488"/>
      <c r="B270" s="359"/>
      <c r="C270" s="457"/>
      <c r="D270" s="248"/>
      <c r="E270" s="431"/>
      <c r="F270" s="431"/>
      <c r="G270" s="431"/>
      <c r="H270" s="348"/>
      <c r="I270" s="73" t="s">
        <v>21</v>
      </c>
      <c r="J270" s="101">
        <v>0</v>
      </c>
      <c r="K270" s="101">
        <v>2050</v>
      </c>
      <c r="L270" s="101"/>
      <c r="M270" s="98"/>
      <c r="N270" s="98"/>
      <c r="O270" s="98"/>
    </row>
    <row r="271" spans="1:15" ht="14.65" hidden="1" customHeight="1" x14ac:dyDescent="0.25">
      <c r="A271" s="488"/>
      <c r="B271" s="359"/>
      <c r="C271" s="457"/>
      <c r="D271" s="248"/>
      <c r="E271" s="431"/>
      <c r="F271" s="431"/>
      <c r="G271" s="431"/>
      <c r="H271" s="348"/>
      <c r="I271" s="73" t="s">
        <v>22</v>
      </c>
      <c r="J271" s="101">
        <v>0</v>
      </c>
      <c r="K271" s="101">
        <v>9550</v>
      </c>
      <c r="L271" s="101"/>
      <c r="M271" s="98"/>
      <c r="N271" s="98"/>
      <c r="O271" s="98"/>
    </row>
    <row r="272" spans="1:15" ht="14.65" hidden="1" customHeight="1" x14ac:dyDescent="0.25">
      <c r="A272" s="488"/>
      <c r="B272" s="359"/>
      <c r="C272" s="458"/>
      <c r="D272" s="249"/>
      <c r="E272" s="432"/>
      <c r="F272" s="432"/>
      <c r="G272" s="432"/>
      <c r="H272" s="349"/>
      <c r="I272" s="73" t="s">
        <v>50</v>
      </c>
      <c r="J272" s="101"/>
      <c r="K272" s="101"/>
      <c r="L272" s="101"/>
      <c r="M272" s="98"/>
      <c r="N272" s="98"/>
      <c r="O272" s="98"/>
    </row>
    <row r="273" spans="1:15" ht="14.65" hidden="1" customHeight="1" x14ac:dyDescent="0.25">
      <c r="A273" s="488"/>
      <c r="B273" s="359" t="s">
        <v>211</v>
      </c>
      <c r="C273" s="456" t="s">
        <v>212</v>
      </c>
      <c r="D273" s="247"/>
      <c r="E273" s="430" t="s">
        <v>46</v>
      </c>
      <c r="F273" s="430" t="s">
        <v>213</v>
      </c>
      <c r="G273" s="430" t="s">
        <v>214</v>
      </c>
      <c r="H273" s="347" t="s">
        <v>98</v>
      </c>
      <c r="I273" s="150" t="s">
        <v>86</v>
      </c>
      <c r="J273" s="101">
        <v>0</v>
      </c>
      <c r="K273" s="101">
        <v>1200</v>
      </c>
      <c r="L273" s="101"/>
      <c r="M273" s="98"/>
      <c r="N273" s="98"/>
      <c r="O273" s="98"/>
    </row>
    <row r="274" spans="1:15" ht="14.65" hidden="1" customHeight="1" x14ac:dyDescent="0.25">
      <c r="A274" s="488"/>
      <c r="B274" s="359"/>
      <c r="C274" s="457"/>
      <c r="D274" s="248"/>
      <c r="E274" s="431"/>
      <c r="F274" s="431"/>
      <c r="G274" s="431"/>
      <c r="H274" s="348"/>
      <c r="I274" s="151"/>
      <c r="J274" s="101"/>
      <c r="K274" s="101" t="s">
        <v>215</v>
      </c>
      <c r="L274" s="101"/>
      <c r="M274" s="98"/>
      <c r="N274" s="98"/>
      <c r="O274" s="98"/>
    </row>
    <row r="275" spans="1:15" ht="14.65" hidden="1" customHeight="1" x14ac:dyDescent="0.25">
      <c r="A275" s="488"/>
      <c r="B275" s="359"/>
      <c r="C275" s="457"/>
      <c r="D275" s="248"/>
      <c r="E275" s="431"/>
      <c r="F275" s="431"/>
      <c r="G275" s="431"/>
      <c r="H275" s="348"/>
      <c r="I275" s="151"/>
      <c r="J275" s="101"/>
      <c r="K275" s="101"/>
      <c r="L275" s="101"/>
      <c r="M275" s="98"/>
      <c r="N275" s="98"/>
      <c r="O275" s="98"/>
    </row>
    <row r="276" spans="1:15" ht="14.65" hidden="1" customHeight="1" x14ac:dyDescent="0.25">
      <c r="A276" s="488"/>
      <c r="B276" s="359"/>
      <c r="C276" s="458"/>
      <c r="D276" s="249"/>
      <c r="E276" s="432"/>
      <c r="F276" s="432"/>
      <c r="G276" s="432"/>
      <c r="H276" s="349"/>
      <c r="I276" s="151"/>
      <c r="J276" s="101"/>
      <c r="K276" s="101"/>
      <c r="L276" s="101"/>
      <c r="M276" s="98"/>
      <c r="N276" s="98"/>
      <c r="O276" s="98"/>
    </row>
    <row r="277" spans="1:15" ht="14.65" hidden="1" customHeight="1" x14ac:dyDescent="0.25">
      <c r="A277" s="488"/>
      <c r="B277" s="478" t="s">
        <v>216</v>
      </c>
      <c r="C277" s="479" t="s">
        <v>217</v>
      </c>
      <c r="D277" s="238"/>
      <c r="E277" s="482" t="s">
        <v>218</v>
      </c>
      <c r="F277" s="482" t="s">
        <v>219</v>
      </c>
      <c r="G277" s="482" t="s">
        <v>220</v>
      </c>
      <c r="H277" s="483" t="s">
        <v>98</v>
      </c>
      <c r="I277" s="139" t="s">
        <v>49</v>
      </c>
      <c r="J277" s="74"/>
      <c r="K277" s="76">
        <v>120</v>
      </c>
      <c r="L277" s="76"/>
      <c r="M277" s="98"/>
      <c r="N277" s="98"/>
      <c r="O277" s="98"/>
    </row>
    <row r="278" spans="1:15" ht="14.65" hidden="1" customHeight="1" x14ac:dyDescent="0.25">
      <c r="A278" s="488"/>
      <c r="B278" s="361"/>
      <c r="C278" s="480"/>
      <c r="D278" s="239"/>
      <c r="E278" s="379"/>
      <c r="F278" s="379"/>
      <c r="G278" s="379"/>
      <c r="H278" s="382"/>
      <c r="I278" s="73"/>
      <c r="J278" s="74"/>
      <c r="K278" s="76"/>
      <c r="L278" s="76"/>
      <c r="M278" s="98"/>
      <c r="N278" s="98"/>
      <c r="O278" s="98"/>
    </row>
    <row r="279" spans="1:15" ht="14.65" hidden="1" customHeight="1" x14ac:dyDescent="0.25">
      <c r="A279" s="488"/>
      <c r="B279" s="361"/>
      <c r="C279" s="480"/>
      <c r="D279" s="239"/>
      <c r="E279" s="379"/>
      <c r="F279" s="379"/>
      <c r="G279" s="379"/>
      <c r="H279" s="382"/>
      <c r="I279" s="73"/>
      <c r="J279" s="74"/>
      <c r="K279" s="76"/>
      <c r="L279" s="76"/>
      <c r="M279" s="98"/>
      <c r="N279" s="98"/>
      <c r="O279" s="98"/>
    </row>
    <row r="280" spans="1:15" ht="14.65" hidden="1" customHeight="1" x14ac:dyDescent="0.25">
      <c r="A280" s="488"/>
      <c r="B280" s="429"/>
      <c r="C280" s="481"/>
      <c r="D280" s="240"/>
      <c r="E280" s="452"/>
      <c r="F280" s="452"/>
      <c r="G280" s="452"/>
      <c r="H280" s="484"/>
      <c r="I280" s="73"/>
      <c r="J280" s="74"/>
      <c r="K280" s="76"/>
      <c r="L280" s="76"/>
      <c r="M280" s="98"/>
      <c r="N280" s="98"/>
      <c r="O280" s="98"/>
    </row>
    <row r="281" spans="1:15" ht="14.65" customHeight="1" x14ac:dyDescent="0.25">
      <c r="A281" s="488"/>
      <c r="B281" s="401" t="s">
        <v>221</v>
      </c>
      <c r="C281" s="459" t="s">
        <v>222</v>
      </c>
      <c r="D281" s="401" t="s">
        <v>413</v>
      </c>
      <c r="E281" s="462" t="s">
        <v>15</v>
      </c>
      <c r="F281" s="462" t="s">
        <v>223</v>
      </c>
      <c r="G281" s="462" t="s">
        <v>342</v>
      </c>
      <c r="H281" s="475" t="s">
        <v>85</v>
      </c>
      <c r="I281" s="172" t="s">
        <v>158</v>
      </c>
      <c r="J281" s="74">
        <v>0.87</v>
      </c>
      <c r="K281" s="74">
        <v>0.85</v>
      </c>
      <c r="L281" s="152"/>
      <c r="M281" s="98"/>
      <c r="N281" s="98"/>
      <c r="O281" s="98"/>
    </row>
    <row r="282" spans="1:15" ht="14.65" customHeight="1" x14ac:dyDescent="0.25">
      <c r="A282" s="488"/>
      <c r="B282" s="402"/>
      <c r="C282" s="460"/>
      <c r="D282" s="402"/>
      <c r="E282" s="463"/>
      <c r="F282" s="463"/>
      <c r="G282" s="463"/>
      <c r="H282" s="476"/>
      <c r="I282" s="81" t="s">
        <v>19</v>
      </c>
      <c r="J282" s="76"/>
      <c r="K282" s="74"/>
      <c r="L282" s="76"/>
      <c r="M282" s="98"/>
      <c r="N282" s="98"/>
      <c r="O282" s="98"/>
    </row>
    <row r="283" spans="1:15" ht="14.65" customHeight="1" x14ac:dyDescent="0.25">
      <c r="A283" s="488"/>
      <c r="B283" s="402"/>
      <c r="C283" s="460"/>
      <c r="D283" s="402"/>
      <c r="E283" s="463"/>
      <c r="F283" s="463"/>
      <c r="G283" s="463"/>
      <c r="H283" s="476"/>
      <c r="I283" s="73" t="s">
        <v>20</v>
      </c>
      <c r="J283" s="76"/>
      <c r="K283" s="76"/>
      <c r="L283" s="76"/>
      <c r="M283" s="98"/>
      <c r="N283" s="98"/>
      <c r="O283" s="98"/>
    </row>
    <row r="284" spans="1:15" ht="14.65" customHeight="1" x14ac:dyDescent="0.25">
      <c r="A284" s="488"/>
      <c r="B284" s="402"/>
      <c r="C284" s="460"/>
      <c r="D284" s="402"/>
      <c r="E284" s="463"/>
      <c r="F284" s="463"/>
      <c r="G284" s="463"/>
      <c r="H284" s="476"/>
      <c r="I284" s="73" t="s">
        <v>21</v>
      </c>
      <c r="J284" s="76"/>
      <c r="K284" s="76"/>
      <c r="L284" s="76"/>
      <c r="M284" s="98"/>
      <c r="N284" s="98"/>
      <c r="O284" s="98"/>
    </row>
    <row r="285" spans="1:15" ht="92.85" customHeight="1" x14ac:dyDescent="0.25">
      <c r="A285" s="488"/>
      <c r="B285" s="403"/>
      <c r="C285" s="461"/>
      <c r="D285" s="403"/>
      <c r="E285" s="464"/>
      <c r="F285" s="464"/>
      <c r="G285" s="464"/>
      <c r="H285" s="477"/>
      <c r="I285" s="73" t="s">
        <v>22</v>
      </c>
      <c r="J285" s="76"/>
      <c r="K285" s="76"/>
      <c r="L285" s="76"/>
      <c r="M285" s="98"/>
      <c r="N285" s="98"/>
      <c r="O285" s="98"/>
    </row>
    <row r="286" spans="1:15" ht="14.65" customHeight="1" x14ac:dyDescent="0.25">
      <c r="A286" s="488"/>
      <c r="B286" s="401" t="s">
        <v>343</v>
      </c>
      <c r="C286" s="485" t="s">
        <v>224</v>
      </c>
      <c r="D286" s="401" t="s">
        <v>414</v>
      </c>
      <c r="E286" s="391" t="s">
        <v>46</v>
      </c>
      <c r="F286" s="391" t="s">
        <v>225</v>
      </c>
      <c r="G286" s="391" t="s">
        <v>125</v>
      </c>
      <c r="H286" s="374" t="s">
        <v>48</v>
      </c>
      <c r="I286" s="163" t="s">
        <v>49</v>
      </c>
      <c r="J286" s="101"/>
      <c r="K286" s="109">
        <v>94000</v>
      </c>
      <c r="L286" s="101"/>
      <c r="M286" s="98"/>
      <c r="N286" s="98"/>
      <c r="O286" s="98"/>
    </row>
    <row r="287" spans="1:15" ht="14.65" customHeight="1" x14ac:dyDescent="0.25">
      <c r="A287" s="488"/>
      <c r="B287" s="402"/>
      <c r="C287" s="485"/>
      <c r="D287" s="402"/>
      <c r="E287" s="391"/>
      <c r="F287" s="391"/>
      <c r="G287" s="391"/>
      <c r="H287" s="374"/>
      <c r="I287" s="81" t="s">
        <v>19</v>
      </c>
      <c r="J287" s="101">
        <v>65000</v>
      </c>
      <c r="K287" s="101">
        <v>54000</v>
      </c>
      <c r="L287" s="101"/>
      <c r="M287" s="98"/>
      <c r="N287" s="98"/>
      <c r="O287" s="98"/>
    </row>
    <row r="288" spans="1:15" ht="14.65" customHeight="1" x14ac:dyDescent="0.25">
      <c r="A288" s="488"/>
      <c r="B288" s="402"/>
      <c r="C288" s="485"/>
      <c r="D288" s="402"/>
      <c r="E288" s="391"/>
      <c r="F288" s="391"/>
      <c r="G288" s="391"/>
      <c r="H288" s="374"/>
      <c r="I288" s="73" t="s">
        <v>20</v>
      </c>
      <c r="J288" s="101"/>
      <c r="K288" s="101">
        <v>1900</v>
      </c>
      <c r="L288" s="101"/>
      <c r="M288" s="98"/>
      <c r="N288" s="98"/>
      <c r="O288" s="98"/>
    </row>
    <row r="289" spans="1:21" ht="14.65" customHeight="1" x14ac:dyDescent="0.25">
      <c r="A289" s="488"/>
      <c r="B289" s="402"/>
      <c r="C289" s="485"/>
      <c r="D289" s="402"/>
      <c r="E289" s="391"/>
      <c r="F289" s="391"/>
      <c r="G289" s="391"/>
      <c r="H289" s="374"/>
      <c r="I289" s="73" t="s">
        <v>21</v>
      </c>
      <c r="J289" s="101"/>
      <c r="K289" s="101">
        <v>6500</v>
      </c>
      <c r="L289" s="101"/>
      <c r="M289" s="98"/>
      <c r="N289" s="98"/>
      <c r="O289" s="98"/>
    </row>
    <row r="290" spans="1:21" ht="14.65" customHeight="1" x14ac:dyDescent="0.25">
      <c r="A290" s="488"/>
      <c r="B290" s="402"/>
      <c r="C290" s="485"/>
      <c r="D290" s="402"/>
      <c r="E290" s="391"/>
      <c r="F290" s="391"/>
      <c r="G290" s="391"/>
      <c r="H290" s="374"/>
      <c r="I290" s="73" t="s">
        <v>22</v>
      </c>
      <c r="J290" s="101"/>
      <c r="K290" s="101">
        <v>31000</v>
      </c>
      <c r="L290" s="101"/>
      <c r="M290" s="98"/>
      <c r="N290" s="98"/>
      <c r="O290" s="98"/>
    </row>
    <row r="291" spans="1:21" ht="14.65" customHeight="1" x14ac:dyDescent="0.25">
      <c r="A291" s="488"/>
      <c r="B291" s="403"/>
      <c r="C291" s="485"/>
      <c r="D291" s="403"/>
      <c r="E291" s="391"/>
      <c r="F291" s="391"/>
      <c r="G291" s="391"/>
      <c r="H291" s="374"/>
      <c r="I291" s="73" t="s">
        <v>50</v>
      </c>
      <c r="J291" s="101"/>
      <c r="K291" s="101">
        <v>600</v>
      </c>
      <c r="L291" s="101"/>
      <c r="M291" s="98"/>
      <c r="N291" s="98"/>
      <c r="O291" s="98"/>
    </row>
    <row r="292" spans="1:21" ht="14.65" hidden="1" customHeight="1" x14ac:dyDescent="0.25">
      <c r="A292" s="488"/>
      <c r="B292" s="367" t="s">
        <v>344</v>
      </c>
      <c r="C292" s="466" t="s">
        <v>226</v>
      </c>
      <c r="D292" s="242"/>
      <c r="E292" s="367" t="s">
        <v>227</v>
      </c>
      <c r="F292" s="367" t="s">
        <v>228</v>
      </c>
      <c r="G292" s="367" t="s">
        <v>121</v>
      </c>
      <c r="H292" s="374" t="s">
        <v>48</v>
      </c>
      <c r="I292" s="163" t="s">
        <v>49</v>
      </c>
      <c r="J292" s="101"/>
      <c r="K292" s="109">
        <v>30000</v>
      </c>
      <c r="L292" s="101"/>
      <c r="M292" s="98"/>
      <c r="N292" s="98"/>
      <c r="O292" s="98"/>
    </row>
    <row r="293" spans="1:21" ht="14.65" hidden="1" customHeight="1" x14ac:dyDescent="0.25">
      <c r="A293" s="488"/>
      <c r="B293" s="367"/>
      <c r="C293" s="466"/>
      <c r="D293" s="242"/>
      <c r="E293" s="367"/>
      <c r="F293" s="367"/>
      <c r="G293" s="367"/>
      <c r="H293" s="374"/>
      <c r="I293" s="81" t="s">
        <v>19</v>
      </c>
      <c r="J293" s="101"/>
      <c r="K293" s="101">
        <v>19351</v>
      </c>
      <c r="L293" s="101"/>
      <c r="M293" s="170"/>
      <c r="N293" s="170"/>
      <c r="O293" s="170"/>
      <c r="P293" s="171"/>
      <c r="Q293" s="171"/>
      <c r="R293" s="171"/>
      <c r="S293" s="171"/>
      <c r="T293" s="171"/>
      <c r="U293" s="171"/>
    </row>
    <row r="294" spans="1:21" ht="14.65" hidden="1" customHeight="1" x14ac:dyDescent="0.25">
      <c r="A294" s="488"/>
      <c r="B294" s="367"/>
      <c r="C294" s="466"/>
      <c r="D294" s="242"/>
      <c r="E294" s="367"/>
      <c r="F294" s="367"/>
      <c r="G294" s="367"/>
      <c r="H294" s="374"/>
      <c r="I294" s="73" t="s">
        <v>20</v>
      </c>
      <c r="J294" s="101"/>
      <c r="K294" s="101">
        <v>1000</v>
      </c>
      <c r="L294" s="101"/>
      <c r="M294" s="98"/>
      <c r="N294" s="98"/>
      <c r="O294" s="98"/>
    </row>
    <row r="295" spans="1:21" ht="14.65" hidden="1" customHeight="1" x14ac:dyDescent="0.25">
      <c r="A295" s="488"/>
      <c r="B295" s="367"/>
      <c r="C295" s="466"/>
      <c r="D295" s="242"/>
      <c r="E295" s="367"/>
      <c r="F295" s="367"/>
      <c r="G295" s="367"/>
      <c r="H295" s="374"/>
      <c r="I295" s="73" t="s">
        <v>21</v>
      </c>
      <c r="J295" s="101"/>
      <c r="K295" s="101">
        <v>2000</v>
      </c>
      <c r="L295" s="101"/>
      <c r="M295" s="98"/>
      <c r="N295" s="98"/>
      <c r="O295" s="98"/>
    </row>
    <row r="296" spans="1:21" ht="14.65" hidden="1" customHeight="1" x14ac:dyDescent="0.25">
      <c r="A296" s="488"/>
      <c r="B296" s="367"/>
      <c r="C296" s="466"/>
      <c r="D296" s="242"/>
      <c r="E296" s="367"/>
      <c r="F296" s="367"/>
      <c r="G296" s="367"/>
      <c r="H296" s="374"/>
      <c r="I296" s="73" t="s">
        <v>22</v>
      </c>
      <c r="J296" s="101"/>
      <c r="K296" s="101">
        <v>7111</v>
      </c>
      <c r="L296" s="173"/>
      <c r="M296" s="98"/>
      <c r="N296" s="98"/>
      <c r="O296" s="98"/>
    </row>
    <row r="297" spans="1:21" ht="14.65" hidden="1" customHeight="1" x14ac:dyDescent="0.25">
      <c r="A297" s="488"/>
      <c r="B297" s="367"/>
      <c r="C297" s="466"/>
      <c r="D297" s="242"/>
      <c r="E297" s="367"/>
      <c r="F297" s="367"/>
      <c r="G297" s="367"/>
      <c r="H297" s="374"/>
      <c r="I297" s="73" t="s">
        <v>50</v>
      </c>
      <c r="J297" s="140"/>
      <c r="K297" s="101">
        <v>500</v>
      </c>
      <c r="L297" s="101"/>
      <c r="M297" s="98"/>
      <c r="N297" s="98"/>
      <c r="O297" s="98"/>
    </row>
    <row r="298" spans="1:21" ht="14.65" hidden="1" customHeight="1" x14ac:dyDescent="0.25">
      <c r="A298" s="488"/>
      <c r="B298" s="367" t="s">
        <v>345</v>
      </c>
      <c r="C298" s="466" t="s">
        <v>229</v>
      </c>
      <c r="D298" s="242"/>
      <c r="E298" s="367" t="s">
        <v>230</v>
      </c>
      <c r="F298" s="367" t="s">
        <v>373</v>
      </c>
      <c r="G298" s="367" t="s">
        <v>231</v>
      </c>
      <c r="H298" s="374" t="s">
        <v>48</v>
      </c>
      <c r="I298" s="163" t="s">
        <v>49</v>
      </c>
      <c r="J298" s="140">
        <v>0</v>
      </c>
      <c r="K298" s="109">
        <f>SUM(K299:K303)</f>
        <v>62152</v>
      </c>
      <c r="L298" s="101"/>
      <c r="M298" s="98"/>
      <c r="N298" s="98"/>
      <c r="O298" s="98"/>
    </row>
    <row r="299" spans="1:21" ht="14.65" hidden="1" customHeight="1" x14ac:dyDescent="0.25">
      <c r="A299" s="488"/>
      <c r="B299" s="367"/>
      <c r="C299" s="466"/>
      <c r="D299" s="242"/>
      <c r="E299" s="367"/>
      <c r="F299" s="367"/>
      <c r="G299" s="367"/>
      <c r="H299" s="374"/>
      <c r="I299" s="81" t="s">
        <v>19</v>
      </c>
      <c r="J299" s="140">
        <v>0</v>
      </c>
      <c r="K299" s="101">
        <v>41254</v>
      </c>
      <c r="L299" s="85"/>
      <c r="M299" s="98"/>
      <c r="N299" s="98"/>
      <c r="O299" s="98"/>
    </row>
    <row r="300" spans="1:21" ht="14.65" hidden="1" customHeight="1" x14ac:dyDescent="0.25">
      <c r="A300" s="488"/>
      <c r="B300" s="367"/>
      <c r="C300" s="466"/>
      <c r="D300" s="242"/>
      <c r="E300" s="367"/>
      <c r="F300" s="367"/>
      <c r="G300" s="367"/>
      <c r="H300" s="374"/>
      <c r="I300" s="73" t="s">
        <v>20</v>
      </c>
      <c r="J300" s="140">
        <v>0</v>
      </c>
      <c r="K300" s="101">
        <v>500</v>
      </c>
      <c r="L300" s="101"/>
      <c r="M300" s="98"/>
      <c r="N300" s="98"/>
      <c r="O300" s="98"/>
    </row>
    <row r="301" spans="1:21" ht="14.65" hidden="1" customHeight="1" x14ac:dyDescent="0.25">
      <c r="A301" s="488"/>
      <c r="B301" s="367"/>
      <c r="C301" s="466"/>
      <c r="D301" s="242"/>
      <c r="E301" s="367"/>
      <c r="F301" s="367"/>
      <c r="G301" s="367"/>
      <c r="H301" s="374"/>
      <c r="I301" s="73" t="s">
        <v>21</v>
      </c>
      <c r="J301" s="140">
        <v>0</v>
      </c>
      <c r="K301" s="101">
        <v>2403</v>
      </c>
      <c r="L301" s="101"/>
      <c r="M301" s="98"/>
      <c r="N301" s="98"/>
      <c r="O301" s="98"/>
    </row>
    <row r="302" spans="1:21" ht="14.65" hidden="1" customHeight="1" x14ac:dyDescent="0.25">
      <c r="A302" s="488"/>
      <c r="B302" s="367"/>
      <c r="C302" s="466"/>
      <c r="D302" s="242"/>
      <c r="E302" s="367"/>
      <c r="F302" s="367"/>
      <c r="G302" s="367"/>
      <c r="H302" s="374"/>
      <c r="I302" s="73" t="s">
        <v>22</v>
      </c>
      <c r="J302" s="140"/>
      <c r="K302" s="101">
        <v>17495</v>
      </c>
      <c r="L302" s="85"/>
      <c r="M302" s="98"/>
      <c r="N302" s="98"/>
      <c r="O302" s="98"/>
    </row>
    <row r="303" spans="1:21" ht="14.65" hidden="1" customHeight="1" x14ac:dyDescent="0.25">
      <c r="A303" s="488"/>
      <c r="B303" s="367"/>
      <c r="C303" s="466"/>
      <c r="D303" s="242"/>
      <c r="E303" s="367"/>
      <c r="F303" s="367"/>
      <c r="G303" s="367"/>
      <c r="H303" s="374"/>
      <c r="I303" s="73" t="s">
        <v>50</v>
      </c>
      <c r="J303" s="140"/>
      <c r="K303" s="101">
        <v>500</v>
      </c>
      <c r="L303" s="101"/>
      <c r="M303" s="98"/>
      <c r="N303" s="98"/>
      <c r="O303" s="98"/>
    </row>
    <row r="304" spans="1:21" ht="14.65" hidden="1" customHeight="1" x14ac:dyDescent="0.25">
      <c r="A304" s="488"/>
      <c r="B304" s="350" t="s">
        <v>376</v>
      </c>
      <c r="C304" s="353" t="s">
        <v>232</v>
      </c>
      <c r="D304" s="244"/>
      <c r="E304" s="350" t="s">
        <v>15</v>
      </c>
      <c r="F304" s="467" t="s">
        <v>375</v>
      </c>
      <c r="G304" s="350" t="s">
        <v>186</v>
      </c>
      <c r="H304" s="468" t="s">
        <v>233</v>
      </c>
      <c r="I304" s="163" t="s">
        <v>49</v>
      </c>
      <c r="J304" s="140"/>
      <c r="K304" s="174">
        <v>0.95</v>
      </c>
      <c r="L304" s="101"/>
      <c r="M304" s="98"/>
      <c r="N304" s="98"/>
      <c r="O304" s="98"/>
    </row>
    <row r="305" spans="1:15" ht="14.65" hidden="1" customHeight="1" x14ac:dyDescent="0.25">
      <c r="A305" s="488"/>
      <c r="B305" s="351"/>
      <c r="C305" s="354"/>
      <c r="D305" s="245"/>
      <c r="E305" s="351"/>
      <c r="F305" s="351"/>
      <c r="G305" s="351"/>
      <c r="H305" s="469"/>
      <c r="I305" s="81" t="s">
        <v>19</v>
      </c>
      <c r="J305" s="140"/>
      <c r="K305" s="101"/>
      <c r="L305" s="101"/>
      <c r="M305" s="98"/>
      <c r="N305" s="98"/>
      <c r="O305" s="98"/>
    </row>
    <row r="306" spans="1:15" ht="14.65" hidden="1" customHeight="1" x14ac:dyDescent="0.25">
      <c r="A306" s="488"/>
      <c r="B306" s="351"/>
      <c r="C306" s="354"/>
      <c r="D306" s="245"/>
      <c r="E306" s="351"/>
      <c r="F306" s="351"/>
      <c r="G306" s="351"/>
      <c r="H306" s="469"/>
      <c r="I306" s="73" t="s">
        <v>20</v>
      </c>
      <c r="J306" s="140"/>
      <c r="K306" s="101"/>
      <c r="L306" s="101"/>
      <c r="M306" s="98"/>
      <c r="N306" s="98"/>
      <c r="O306" s="98"/>
    </row>
    <row r="307" spans="1:15" ht="14.65" hidden="1" customHeight="1" x14ac:dyDescent="0.25">
      <c r="A307" s="488"/>
      <c r="B307" s="351"/>
      <c r="C307" s="354"/>
      <c r="D307" s="245"/>
      <c r="E307" s="351"/>
      <c r="F307" s="351"/>
      <c r="G307" s="351"/>
      <c r="H307" s="469"/>
      <c r="I307" s="73" t="s">
        <v>21</v>
      </c>
      <c r="J307" s="140"/>
      <c r="K307" s="101"/>
      <c r="L307" s="101"/>
      <c r="M307" s="98"/>
      <c r="N307" s="98"/>
      <c r="O307" s="98"/>
    </row>
    <row r="308" spans="1:15" ht="14.65" hidden="1" customHeight="1" x14ac:dyDescent="0.25">
      <c r="A308" s="488"/>
      <c r="B308" s="351"/>
      <c r="C308" s="354"/>
      <c r="D308" s="245"/>
      <c r="E308" s="351"/>
      <c r="F308" s="351"/>
      <c r="G308" s="351"/>
      <c r="H308" s="469"/>
      <c r="I308" s="73" t="s">
        <v>22</v>
      </c>
      <c r="J308" s="140"/>
      <c r="K308" s="101"/>
      <c r="L308" s="101"/>
      <c r="M308" s="98"/>
      <c r="N308" s="98"/>
      <c r="O308" s="98"/>
    </row>
    <row r="309" spans="1:15" ht="14.65" hidden="1" customHeight="1" x14ac:dyDescent="0.25">
      <c r="A309" s="488"/>
      <c r="B309" s="352"/>
      <c r="C309" s="355"/>
      <c r="D309" s="246"/>
      <c r="E309" s="352"/>
      <c r="F309" s="352"/>
      <c r="G309" s="352"/>
      <c r="H309" s="470"/>
      <c r="I309" s="73" t="s">
        <v>50</v>
      </c>
      <c r="J309" s="140"/>
      <c r="K309" s="101"/>
      <c r="L309" s="101"/>
      <c r="M309" s="98"/>
      <c r="N309" s="98"/>
      <c r="O309" s="98"/>
    </row>
    <row r="310" spans="1:15" ht="14.65" hidden="1" customHeight="1" x14ac:dyDescent="0.25">
      <c r="A310" s="488"/>
      <c r="B310" s="367" t="s">
        <v>346</v>
      </c>
      <c r="C310" s="466" t="s">
        <v>234</v>
      </c>
      <c r="D310" s="242"/>
      <c r="E310" s="367" t="s">
        <v>46</v>
      </c>
      <c r="F310" s="367" t="s">
        <v>374</v>
      </c>
      <c r="G310" s="367" t="s">
        <v>121</v>
      </c>
      <c r="H310" s="374" t="s">
        <v>48</v>
      </c>
      <c r="I310" s="139" t="s">
        <v>49</v>
      </c>
      <c r="J310" s="140">
        <v>0</v>
      </c>
      <c r="K310" s="109">
        <v>21203</v>
      </c>
      <c r="L310" s="101"/>
      <c r="M310" s="98"/>
      <c r="N310" s="98"/>
      <c r="O310" s="98"/>
    </row>
    <row r="311" spans="1:15" ht="14.65" hidden="1" customHeight="1" x14ac:dyDescent="0.25">
      <c r="A311" s="488"/>
      <c r="B311" s="367"/>
      <c r="C311" s="466"/>
      <c r="D311" s="242"/>
      <c r="E311" s="367"/>
      <c r="F311" s="367"/>
      <c r="G311" s="367"/>
      <c r="H311" s="374"/>
      <c r="I311" s="81" t="s">
        <v>19</v>
      </c>
      <c r="J311" s="140">
        <v>0</v>
      </c>
      <c r="K311" s="101">
        <v>13155</v>
      </c>
      <c r="L311" s="101"/>
      <c r="M311" s="98"/>
      <c r="N311" s="98"/>
      <c r="O311" s="98"/>
    </row>
    <row r="312" spans="1:15" ht="14.65" hidden="1" customHeight="1" x14ac:dyDescent="0.25">
      <c r="A312" s="488"/>
      <c r="B312" s="367"/>
      <c r="C312" s="466"/>
      <c r="D312" s="242"/>
      <c r="E312" s="367"/>
      <c r="F312" s="367"/>
      <c r="G312" s="367"/>
      <c r="H312" s="374"/>
      <c r="I312" s="73" t="s">
        <v>20</v>
      </c>
      <c r="J312" s="140">
        <v>0</v>
      </c>
      <c r="K312" s="101">
        <v>522</v>
      </c>
      <c r="L312" s="101"/>
      <c r="M312" s="98"/>
      <c r="N312" s="98"/>
      <c r="O312" s="98"/>
    </row>
    <row r="313" spans="1:15" ht="14.65" hidden="1" customHeight="1" x14ac:dyDescent="0.25">
      <c r="A313" s="488"/>
      <c r="B313" s="367"/>
      <c r="C313" s="466"/>
      <c r="D313" s="242"/>
      <c r="E313" s="367"/>
      <c r="F313" s="367"/>
      <c r="G313" s="367"/>
      <c r="H313" s="374"/>
      <c r="I313" s="73" t="s">
        <v>21</v>
      </c>
      <c r="J313" s="140">
        <v>0</v>
      </c>
      <c r="K313" s="101">
        <v>1166</v>
      </c>
      <c r="L313" s="101"/>
      <c r="M313" s="98"/>
      <c r="N313" s="98"/>
      <c r="O313" s="98"/>
    </row>
    <row r="314" spans="1:15" ht="14.65" hidden="1" customHeight="1" x14ac:dyDescent="0.25">
      <c r="A314" s="488"/>
      <c r="B314" s="367"/>
      <c r="C314" s="466"/>
      <c r="D314" s="242"/>
      <c r="E314" s="367"/>
      <c r="F314" s="367"/>
      <c r="G314" s="367"/>
      <c r="H314" s="374"/>
      <c r="I314" s="73" t="s">
        <v>22</v>
      </c>
      <c r="J314" s="140"/>
      <c r="K314" s="101">
        <v>6360</v>
      </c>
      <c r="L314" s="101"/>
      <c r="M314" s="98"/>
      <c r="N314" s="98"/>
      <c r="O314" s="98"/>
    </row>
    <row r="315" spans="1:15" ht="14.65" hidden="1" customHeight="1" x14ac:dyDescent="0.25">
      <c r="A315" s="488"/>
      <c r="B315" s="367"/>
      <c r="C315" s="466"/>
      <c r="D315" s="242"/>
      <c r="E315" s="367"/>
      <c r="F315" s="367"/>
      <c r="G315" s="367"/>
      <c r="H315" s="374"/>
      <c r="I315" s="73" t="s">
        <v>50</v>
      </c>
      <c r="J315" s="140">
        <v>0</v>
      </c>
      <c r="K315" s="175"/>
      <c r="L315" s="141"/>
      <c r="M315" s="98"/>
      <c r="N315" s="98"/>
      <c r="O315" s="98"/>
    </row>
    <row r="316" spans="1:15" ht="14.65" hidden="1" customHeight="1" x14ac:dyDescent="0.25">
      <c r="A316" s="488"/>
      <c r="B316" s="350" t="s">
        <v>347</v>
      </c>
      <c r="C316" s="353" t="s">
        <v>235</v>
      </c>
      <c r="D316" s="244"/>
      <c r="E316" s="350" t="s">
        <v>227</v>
      </c>
      <c r="F316" s="350" t="s">
        <v>236</v>
      </c>
      <c r="G316" s="350" t="s">
        <v>186</v>
      </c>
      <c r="H316" s="356" t="s">
        <v>48</v>
      </c>
      <c r="I316" s="163" t="s">
        <v>49</v>
      </c>
      <c r="J316" s="140"/>
      <c r="K316" s="109">
        <f>SUM(K317:K321)</f>
        <v>104000</v>
      </c>
      <c r="L316" s="110"/>
      <c r="M316" s="98"/>
      <c r="N316" s="98"/>
      <c r="O316" s="98"/>
    </row>
    <row r="317" spans="1:15" ht="14.65" hidden="1" customHeight="1" x14ac:dyDescent="0.25">
      <c r="A317" s="488"/>
      <c r="B317" s="351"/>
      <c r="C317" s="354"/>
      <c r="D317" s="245"/>
      <c r="E317" s="351"/>
      <c r="F317" s="351"/>
      <c r="G317" s="351"/>
      <c r="H317" s="357"/>
      <c r="I317" s="81" t="s">
        <v>19</v>
      </c>
      <c r="J317" s="140"/>
      <c r="K317" s="184">
        <v>75000</v>
      </c>
      <c r="L317" s="110"/>
      <c r="M317" s="98"/>
      <c r="N317" s="98"/>
      <c r="O317" s="98"/>
    </row>
    <row r="318" spans="1:15" ht="14.65" hidden="1" customHeight="1" x14ac:dyDescent="0.25">
      <c r="A318" s="488"/>
      <c r="B318" s="351"/>
      <c r="C318" s="354"/>
      <c r="D318" s="245"/>
      <c r="E318" s="351"/>
      <c r="F318" s="351"/>
      <c r="G318" s="351"/>
      <c r="H318" s="357"/>
      <c r="I318" s="73" t="s">
        <v>20</v>
      </c>
      <c r="J318" s="140"/>
      <c r="K318" s="184">
        <v>1000</v>
      </c>
      <c r="L318" s="110"/>
      <c r="M318" s="98"/>
      <c r="N318" s="98"/>
      <c r="O318" s="98"/>
    </row>
    <row r="319" spans="1:15" ht="14.65" hidden="1" customHeight="1" x14ac:dyDescent="0.25">
      <c r="A319" s="488"/>
      <c r="B319" s="351"/>
      <c r="C319" s="354"/>
      <c r="D319" s="245"/>
      <c r="E319" s="351"/>
      <c r="F319" s="351"/>
      <c r="G319" s="351"/>
      <c r="H319" s="357"/>
      <c r="I319" s="73" t="s">
        <v>21</v>
      </c>
      <c r="J319" s="140"/>
      <c r="K319" s="144">
        <v>5000</v>
      </c>
      <c r="L319" s="110"/>
      <c r="M319" s="98"/>
      <c r="N319" s="98"/>
      <c r="O319" s="98"/>
    </row>
    <row r="320" spans="1:15" ht="14.65" hidden="1" customHeight="1" x14ac:dyDescent="0.25">
      <c r="A320" s="488"/>
      <c r="B320" s="351"/>
      <c r="C320" s="354"/>
      <c r="D320" s="245"/>
      <c r="E320" s="351"/>
      <c r="F320" s="351"/>
      <c r="G320" s="351"/>
      <c r="H320" s="357"/>
      <c r="I320" s="73" t="s">
        <v>22</v>
      </c>
      <c r="J320" s="140"/>
      <c r="K320" s="184">
        <v>22000</v>
      </c>
      <c r="L320" s="110"/>
      <c r="M320" s="98"/>
      <c r="N320" s="98"/>
      <c r="O320" s="98"/>
    </row>
    <row r="321" spans="1:15" ht="14.65" hidden="1" customHeight="1" x14ac:dyDescent="0.25">
      <c r="A321" s="488"/>
      <c r="B321" s="352"/>
      <c r="C321" s="355"/>
      <c r="D321" s="246"/>
      <c r="E321" s="352"/>
      <c r="F321" s="352"/>
      <c r="G321" s="352"/>
      <c r="H321" s="358"/>
      <c r="I321" s="73" t="s">
        <v>50</v>
      </c>
      <c r="J321" s="140"/>
      <c r="K321" s="184">
        <v>1000</v>
      </c>
      <c r="L321" s="110"/>
      <c r="M321" s="98"/>
      <c r="N321" s="98"/>
      <c r="O321" s="98"/>
    </row>
    <row r="322" spans="1:15" ht="14.65" customHeight="1" x14ac:dyDescent="0.25">
      <c r="A322" s="488"/>
      <c r="B322" s="335" t="s">
        <v>348</v>
      </c>
      <c r="C322" s="338" t="s">
        <v>378</v>
      </c>
      <c r="D322" s="253"/>
      <c r="E322" s="341" t="s">
        <v>15</v>
      </c>
      <c r="F322" s="338" t="s">
        <v>380</v>
      </c>
      <c r="G322" s="338" t="s">
        <v>379</v>
      </c>
      <c r="H322" s="344" t="s">
        <v>85</v>
      </c>
      <c r="I322" s="214"/>
      <c r="J322" s="140"/>
      <c r="K322" s="184"/>
      <c r="L322" s="110"/>
      <c r="M322" s="98"/>
      <c r="N322" s="98"/>
      <c r="O322" s="98"/>
    </row>
    <row r="323" spans="1:15" ht="14.65" customHeight="1" x14ac:dyDescent="0.25">
      <c r="A323" s="488"/>
      <c r="B323" s="336"/>
      <c r="C323" s="339"/>
      <c r="D323" s="254"/>
      <c r="E323" s="342"/>
      <c r="F323" s="339"/>
      <c r="G323" s="339"/>
      <c r="H323" s="345"/>
      <c r="I323" s="214"/>
      <c r="J323" s="140"/>
      <c r="K323" s="184"/>
      <c r="L323" s="110"/>
      <c r="M323" s="98"/>
      <c r="N323" s="98"/>
      <c r="O323" s="98"/>
    </row>
    <row r="324" spans="1:15" ht="14.65" customHeight="1" x14ac:dyDescent="0.25">
      <c r="A324" s="488"/>
      <c r="B324" s="336"/>
      <c r="C324" s="339"/>
      <c r="D324" s="254"/>
      <c r="E324" s="342"/>
      <c r="F324" s="339"/>
      <c r="G324" s="339"/>
      <c r="H324" s="345"/>
      <c r="I324" s="214"/>
      <c r="J324" s="140"/>
      <c r="K324" s="184"/>
      <c r="L324" s="110"/>
      <c r="M324" s="98"/>
      <c r="N324" s="98"/>
      <c r="O324" s="98"/>
    </row>
    <row r="325" spans="1:15" ht="14.65" customHeight="1" x14ac:dyDescent="0.25">
      <c r="A325" s="488"/>
      <c r="B325" s="336"/>
      <c r="C325" s="339"/>
      <c r="D325" s="254"/>
      <c r="E325" s="342"/>
      <c r="F325" s="339"/>
      <c r="G325" s="339"/>
      <c r="H325" s="345"/>
      <c r="I325" s="214"/>
      <c r="J325" s="140"/>
      <c r="K325" s="184"/>
      <c r="L325" s="110"/>
      <c r="M325" s="98"/>
      <c r="N325" s="98"/>
      <c r="O325" s="98"/>
    </row>
    <row r="326" spans="1:15" ht="14.65" customHeight="1" x14ac:dyDescent="0.25">
      <c r="A326" s="488"/>
      <c r="B326" s="336"/>
      <c r="C326" s="339"/>
      <c r="D326" s="254"/>
      <c r="E326" s="342"/>
      <c r="F326" s="339"/>
      <c r="G326" s="339"/>
      <c r="H326" s="345"/>
      <c r="I326" s="214"/>
      <c r="J326" s="140"/>
      <c r="K326" s="184"/>
      <c r="L326" s="110"/>
      <c r="M326" s="98"/>
      <c r="N326" s="98"/>
      <c r="O326" s="98"/>
    </row>
    <row r="327" spans="1:15" ht="14.65" customHeight="1" x14ac:dyDescent="0.25">
      <c r="A327" s="488"/>
      <c r="B327" s="337"/>
      <c r="C327" s="340"/>
      <c r="D327" s="255"/>
      <c r="E327" s="343"/>
      <c r="F327" s="340"/>
      <c r="G327" s="340"/>
      <c r="H327" s="346"/>
      <c r="I327" s="214"/>
      <c r="J327" s="140"/>
      <c r="K327" s="184"/>
      <c r="L327" s="110"/>
      <c r="M327" s="98"/>
      <c r="N327" s="98"/>
      <c r="O327" s="98"/>
    </row>
    <row r="328" spans="1:15" x14ac:dyDescent="0.25">
      <c r="A328" s="488"/>
      <c r="B328" s="411" t="s">
        <v>381</v>
      </c>
      <c r="C328" s="491" t="s">
        <v>419</v>
      </c>
      <c r="D328" s="250"/>
      <c r="E328" s="494" t="s">
        <v>15</v>
      </c>
      <c r="F328" s="411" t="s">
        <v>237</v>
      </c>
      <c r="G328" s="401" t="s">
        <v>238</v>
      </c>
      <c r="H328" s="344" t="s">
        <v>48</v>
      </c>
      <c r="I328" s="163" t="s">
        <v>49</v>
      </c>
      <c r="J328" s="139"/>
      <c r="K328" s="139"/>
      <c r="L328" s="139"/>
      <c r="M328" s="98"/>
      <c r="N328" s="98"/>
      <c r="O328" s="98"/>
    </row>
    <row r="329" spans="1:15" x14ac:dyDescent="0.25">
      <c r="A329" s="488"/>
      <c r="B329" s="489"/>
      <c r="C329" s="492"/>
      <c r="D329" s="251"/>
      <c r="E329" s="495"/>
      <c r="F329" s="489"/>
      <c r="G329" s="402"/>
      <c r="H329" s="345"/>
      <c r="I329" s="81" t="s">
        <v>19</v>
      </c>
      <c r="J329" s="139"/>
      <c r="K329" s="139"/>
      <c r="L329" s="139"/>
      <c r="M329" s="98"/>
      <c r="N329" s="98"/>
      <c r="O329" s="98"/>
    </row>
    <row r="330" spans="1:15" x14ac:dyDescent="0.25">
      <c r="A330" s="488"/>
      <c r="B330" s="489"/>
      <c r="C330" s="492"/>
      <c r="D330" s="251"/>
      <c r="E330" s="495"/>
      <c r="F330" s="489"/>
      <c r="G330" s="402"/>
      <c r="H330" s="345"/>
      <c r="I330" s="73" t="s">
        <v>20</v>
      </c>
      <c r="J330" s="139"/>
      <c r="K330" s="139"/>
      <c r="L330" s="139"/>
      <c r="M330" s="98"/>
      <c r="N330" s="98"/>
      <c r="O330" s="98"/>
    </row>
    <row r="331" spans="1:15" x14ac:dyDescent="0.25">
      <c r="A331" s="488"/>
      <c r="B331" s="489"/>
      <c r="C331" s="492"/>
      <c r="D331" s="251"/>
      <c r="E331" s="495"/>
      <c r="F331" s="489"/>
      <c r="G331" s="402"/>
      <c r="H331" s="345"/>
      <c r="I331" s="73" t="s">
        <v>21</v>
      </c>
      <c r="J331" s="139"/>
      <c r="K331" s="139"/>
      <c r="L331" s="139"/>
      <c r="M331" s="98"/>
      <c r="N331" s="98"/>
      <c r="O331" s="98"/>
    </row>
    <row r="332" spans="1:15" x14ac:dyDescent="0.25">
      <c r="A332" s="488"/>
      <c r="B332" s="489"/>
      <c r="C332" s="492"/>
      <c r="D332" s="251"/>
      <c r="E332" s="495"/>
      <c r="F332" s="489"/>
      <c r="G332" s="402"/>
      <c r="H332" s="345"/>
      <c r="I332" s="73" t="s">
        <v>22</v>
      </c>
      <c r="J332" s="139"/>
      <c r="K332" s="139"/>
      <c r="L332" s="139"/>
      <c r="M332" s="98"/>
      <c r="N332" s="98"/>
      <c r="O332" s="98"/>
    </row>
    <row r="333" spans="1:15" ht="26.45" customHeight="1" x14ac:dyDescent="0.25">
      <c r="A333" s="488"/>
      <c r="B333" s="490"/>
      <c r="C333" s="493"/>
      <c r="D333" s="252"/>
      <c r="E333" s="496"/>
      <c r="F333" s="490"/>
      <c r="G333" s="403"/>
      <c r="H333" s="346"/>
      <c r="I333" s="73" t="s">
        <v>50</v>
      </c>
      <c r="J333" s="140"/>
      <c r="K333" s="184"/>
      <c r="L333" s="110"/>
      <c r="M333" s="98"/>
      <c r="N333" s="98"/>
      <c r="O333" s="98"/>
    </row>
    <row r="334" spans="1:15" ht="14.65" hidden="1" customHeight="1" x14ac:dyDescent="0.25">
      <c r="A334" s="148" t="s">
        <v>239</v>
      </c>
      <c r="B334" s="87"/>
      <c r="C334" s="87"/>
      <c r="D334" s="262"/>
      <c r="E334" s="87"/>
      <c r="F334" s="87"/>
      <c r="G334" s="87"/>
      <c r="H334" s="89"/>
      <c r="I334" s="87"/>
      <c r="J334" s="131"/>
    </row>
    <row r="335" spans="1:15" ht="14.65" hidden="1" customHeight="1" x14ac:dyDescent="0.25">
      <c r="A335" s="134" t="s">
        <v>240</v>
      </c>
      <c r="B335" s="210"/>
      <c r="C335" s="210"/>
      <c r="D335" s="261"/>
      <c r="E335" s="210"/>
      <c r="F335" s="210"/>
      <c r="G335" s="210"/>
      <c r="H335" s="89"/>
      <c r="I335" s="210"/>
      <c r="J335" s="210"/>
    </row>
    <row r="336" spans="1:15" ht="14.65" hidden="1" customHeight="1" x14ac:dyDescent="0.25">
      <c r="A336" s="212" t="s">
        <v>241</v>
      </c>
      <c r="B336" s="212"/>
      <c r="C336" s="212"/>
      <c r="D336" s="212"/>
      <c r="E336" s="212"/>
      <c r="F336" s="212"/>
      <c r="G336" s="212"/>
      <c r="H336" s="89"/>
      <c r="I336" s="87"/>
      <c r="J336" s="131"/>
    </row>
    <row r="337" spans="1:12" ht="14.65" hidden="1" customHeight="1" x14ac:dyDescent="0.25">
      <c r="A337" s="134" t="s">
        <v>242</v>
      </c>
      <c r="B337" s="210"/>
      <c r="C337" s="210"/>
      <c r="D337" s="261"/>
      <c r="E337" s="210"/>
      <c r="F337" s="210"/>
      <c r="G337" s="210"/>
      <c r="H337" s="89"/>
      <c r="I337" s="210"/>
      <c r="J337" s="210"/>
    </row>
    <row r="338" spans="1:12" ht="14.65" hidden="1" customHeight="1" x14ac:dyDescent="0.25">
      <c r="A338" s="212" t="s">
        <v>243</v>
      </c>
      <c r="B338" s="87"/>
      <c r="C338" s="87"/>
      <c r="D338" s="262"/>
      <c r="E338" s="87"/>
      <c r="F338" s="87"/>
      <c r="G338" s="87"/>
      <c r="H338" s="89"/>
      <c r="I338" s="87"/>
      <c r="J338" s="131"/>
    </row>
    <row r="339" spans="1:12" ht="14.65" hidden="1" customHeight="1" x14ac:dyDescent="0.25">
      <c r="A339" s="68" t="s">
        <v>244</v>
      </c>
      <c r="B339" s="117"/>
      <c r="C339" s="117"/>
      <c r="D339" s="117"/>
      <c r="E339" s="117"/>
      <c r="F339" s="117"/>
      <c r="G339" s="117"/>
      <c r="H339" s="117"/>
      <c r="I339" s="117"/>
      <c r="J339" s="117"/>
    </row>
    <row r="340" spans="1:12" ht="14.65" hidden="1" customHeight="1" x14ac:dyDescent="0.25">
      <c r="A340" s="68" t="s">
        <v>245</v>
      </c>
      <c r="B340" s="129"/>
      <c r="C340" s="129"/>
      <c r="D340" s="129"/>
      <c r="E340" s="129"/>
      <c r="F340" s="129"/>
      <c r="G340" s="129"/>
      <c r="H340" s="284"/>
      <c r="I340" s="129"/>
      <c r="J340" s="129"/>
      <c r="K340" s="129"/>
    </row>
    <row r="341" spans="1:12" ht="14.65" hidden="1" customHeight="1" x14ac:dyDescent="0.25">
      <c r="A341" s="68" t="s">
        <v>246</v>
      </c>
      <c r="B341" s="129"/>
      <c r="C341" s="129"/>
      <c r="D341" s="129"/>
      <c r="E341" s="129"/>
      <c r="F341" s="129"/>
      <c r="G341" s="129"/>
      <c r="H341" s="284"/>
      <c r="I341" s="129"/>
      <c r="J341" s="129"/>
      <c r="K341" s="129"/>
    </row>
    <row r="342" spans="1:12" ht="14.65" hidden="1" customHeight="1" x14ac:dyDescent="0.25">
      <c r="A342" s="68" t="s">
        <v>247</v>
      </c>
      <c r="B342" s="117"/>
      <c r="C342" s="117"/>
      <c r="D342" s="117"/>
      <c r="E342" s="117"/>
      <c r="F342" s="117"/>
      <c r="G342" s="117"/>
      <c r="H342" s="117"/>
      <c r="I342" s="117"/>
      <c r="J342" s="117"/>
    </row>
    <row r="343" spans="1:12" ht="14.65" hidden="1" customHeight="1" x14ac:dyDescent="0.25">
      <c r="A343" s="68" t="s">
        <v>248</v>
      </c>
      <c r="B343" s="117"/>
      <c r="C343" s="117"/>
      <c r="D343" s="117"/>
      <c r="E343" s="117"/>
      <c r="F343" s="117"/>
      <c r="G343" s="117"/>
      <c r="H343" s="117"/>
      <c r="I343" s="117"/>
      <c r="J343" s="117"/>
    </row>
    <row r="344" spans="1:12" ht="14.65" hidden="1" customHeight="1" x14ac:dyDescent="0.25">
      <c r="A344" s="131" t="s">
        <v>249</v>
      </c>
      <c r="B344" s="209"/>
      <c r="C344" s="209"/>
      <c r="D344" s="274"/>
      <c r="E344" s="209"/>
      <c r="F344" s="209"/>
      <c r="G344" s="209"/>
      <c r="H344" s="274"/>
      <c r="I344" s="209"/>
      <c r="J344" s="209"/>
    </row>
    <row r="345" spans="1:12" ht="14.65" hidden="1" customHeight="1" x14ac:dyDescent="0.25">
      <c r="A345" s="131" t="s">
        <v>250</v>
      </c>
      <c r="B345" s="209"/>
      <c r="C345" s="209"/>
      <c r="D345" s="274"/>
      <c r="E345" s="209"/>
      <c r="F345" s="209"/>
      <c r="G345" s="209"/>
      <c r="H345" s="274"/>
      <c r="I345" s="209"/>
      <c r="J345" s="209"/>
    </row>
    <row r="346" spans="1:12" ht="14.65" hidden="1" customHeight="1" x14ac:dyDescent="0.25">
      <c r="A346" s="176"/>
      <c r="B346" s="176"/>
      <c r="C346" s="176"/>
      <c r="D346" s="176"/>
      <c r="E346" s="176"/>
      <c r="F346" s="176"/>
      <c r="G346" s="176"/>
      <c r="H346" s="287"/>
      <c r="I346" s="176"/>
      <c r="J346" s="176"/>
      <c r="K346" s="211">
        <v>2022</v>
      </c>
      <c r="L346" s="211"/>
    </row>
    <row r="347" spans="1:12" ht="14.65" hidden="1" customHeight="1" x14ac:dyDescent="0.25">
      <c r="A347" s="91" t="s">
        <v>1</v>
      </c>
      <c r="B347" s="92" t="s">
        <v>2</v>
      </c>
      <c r="C347" s="70" t="s">
        <v>3</v>
      </c>
      <c r="D347" s="70"/>
      <c r="E347" s="70" t="s">
        <v>4</v>
      </c>
      <c r="F347" s="70" t="s">
        <v>5</v>
      </c>
      <c r="G347" s="70" t="s">
        <v>6</v>
      </c>
      <c r="H347" s="278" t="s">
        <v>7</v>
      </c>
      <c r="I347" s="138" t="s">
        <v>8</v>
      </c>
      <c r="J347" s="95" t="s">
        <v>9</v>
      </c>
      <c r="K347" s="72" t="s">
        <v>10</v>
      </c>
      <c r="L347" s="72" t="s">
        <v>11</v>
      </c>
    </row>
    <row r="348" spans="1:12" ht="14.65" hidden="1" customHeight="1" x14ac:dyDescent="0.25">
      <c r="A348" s="179" t="s">
        <v>251</v>
      </c>
      <c r="B348" s="344" t="s">
        <v>252</v>
      </c>
      <c r="C348" s="347" t="s">
        <v>253</v>
      </c>
      <c r="D348" s="230"/>
      <c r="E348" s="472" t="s">
        <v>254</v>
      </c>
      <c r="F348" s="347" t="s">
        <v>255</v>
      </c>
      <c r="G348" s="472" t="s">
        <v>256</v>
      </c>
      <c r="H348" s="472" t="s">
        <v>257</v>
      </c>
      <c r="I348" s="177" t="s">
        <v>49</v>
      </c>
      <c r="J348" s="125"/>
      <c r="K348" s="101">
        <v>8520</v>
      </c>
      <c r="L348" s="125"/>
    </row>
    <row r="349" spans="1:12" ht="14.65" hidden="1" customHeight="1" x14ac:dyDescent="0.25">
      <c r="A349" s="180"/>
      <c r="B349" s="345"/>
      <c r="C349" s="348"/>
      <c r="D349" s="231"/>
      <c r="E349" s="473"/>
      <c r="F349" s="348"/>
      <c r="G349" s="473"/>
      <c r="H349" s="473"/>
      <c r="I349" s="178" t="s">
        <v>19</v>
      </c>
      <c r="J349" s="125">
        <v>0</v>
      </c>
      <c r="K349" s="101">
        <v>7370</v>
      </c>
      <c r="L349" s="125"/>
    </row>
    <row r="350" spans="1:12" ht="14.65" hidden="1" customHeight="1" x14ac:dyDescent="0.25">
      <c r="A350" s="180"/>
      <c r="B350" s="345"/>
      <c r="C350" s="348"/>
      <c r="D350" s="231"/>
      <c r="E350" s="473"/>
      <c r="F350" s="348"/>
      <c r="G350" s="473"/>
      <c r="H350" s="473"/>
      <c r="I350" s="178" t="s">
        <v>20</v>
      </c>
      <c r="J350" s="125">
        <v>0</v>
      </c>
      <c r="K350" s="101"/>
      <c r="L350" s="125"/>
    </row>
    <row r="351" spans="1:12" ht="14.65" hidden="1" customHeight="1" x14ac:dyDescent="0.25">
      <c r="A351" s="180"/>
      <c r="B351" s="345"/>
      <c r="C351" s="348"/>
      <c r="D351" s="231"/>
      <c r="E351" s="473"/>
      <c r="F351" s="348"/>
      <c r="G351" s="473"/>
      <c r="H351" s="473"/>
      <c r="I351" s="178" t="s">
        <v>21</v>
      </c>
      <c r="J351" s="125">
        <v>0</v>
      </c>
      <c r="K351" s="101"/>
      <c r="L351" s="125"/>
    </row>
    <row r="352" spans="1:12" ht="14.65" hidden="1" customHeight="1" x14ac:dyDescent="0.25">
      <c r="A352" s="180"/>
      <c r="B352" s="345"/>
      <c r="C352" s="348"/>
      <c r="D352" s="231"/>
      <c r="E352" s="473"/>
      <c r="F352" s="348"/>
      <c r="G352" s="473"/>
      <c r="H352" s="473"/>
      <c r="I352" s="178" t="s">
        <v>22</v>
      </c>
      <c r="J352" s="125">
        <v>0</v>
      </c>
      <c r="K352" s="101"/>
      <c r="L352" s="125"/>
    </row>
    <row r="353" spans="1:12" ht="14.65" hidden="1" customHeight="1" x14ac:dyDescent="0.25">
      <c r="A353" s="181"/>
      <c r="B353" s="346"/>
      <c r="C353" s="349"/>
      <c r="D353" s="232"/>
      <c r="E353" s="474"/>
      <c r="F353" s="349"/>
      <c r="G353" s="474"/>
      <c r="H353" s="474"/>
      <c r="I353" s="178" t="s">
        <v>50</v>
      </c>
      <c r="J353" s="125">
        <v>0</v>
      </c>
      <c r="K353" s="101">
        <v>1150</v>
      </c>
      <c r="L353" s="125"/>
    </row>
    <row r="354" spans="1:12" ht="14.65" hidden="1" customHeight="1" x14ac:dyDescent="0.25">
      <c r="A354" s="153" t="s">
        <v>258</v>
      </c>
    </row>
    <row r="355" spans="1:12" ht="14.65" hidden="1" customHeight="1" x14ac:dyDescent="0.25">
      <c r="A355" s="156" t="s">
        <v>259</v>
      </c>
    </row>
  </sheetData>
  <mergeCells count="367">
    <mergeCell ref="D286:D291"/>
    <mergeCell ref="D101:D104"/>
    <mergeCell ref="D122:D125"/>
    <mergeCell ref="D184:D189"/>
    <mergeCell ref="D202:D203"/>
    <mergeCell ref="D216:D219"/>
    <mergeCell ref="D220:D221"/>
    <mergeCell ref="D228:D233"/>
    <mergeCell ref="D254:D257"/>
    <mergeCell ref="D281:D285"/>
    <mergeCell ref="A258:J258"/>
    <mergeCell ref="A261:A333"/>
    <mergeCell ref="B328:B333"/>
    <mergeCell ref="F328:F333"/>
    <mergeCell ref="G328:G333"/>
    <mergeCell ref="H328:H333"/>
    <mergeCell ref="C328:C333"/>
    <mergeCell ref="E328:E333"/>
    <mergeCell ref="G286:G291"/>
    <mergeCell ref="H286:H291"/>
    <mergeCell ref="G250:G253"/>
    <mergeCell ref="H250:H253"/>
    <mergeCell ref="B234:B239"/>
    <mergeCell ref="C234:C239"/>
    <mergeCell ref="B216:B219"/>
    <mergeCell ref="C216:C219"/>
    <mergeCell ref="F216:F219"/>
    <mergeCell ref="E216:E219"/>
    <mergeCell ref="G216:G219"/>
    <mergeCell ref="H216:H219"/>
    <mergeCell ref="B348:B353"/>
    <mergeCell ref="E348:E353"/>
    <mergeCell ref="F348:F353"/>
    <mergeCell ref="G348:G353"/>
    <mergeCell ref="H348:H353"/>
    <mergeCell ref="H292:H297"/>
    <mergeCell ref="H281:H285"/>
    <mergeCell ref="H273:H276"/>
    <mergeCell ref="B277:B280"/>
    <mergeCell ref="C277:C280"/>
    <mergeCell ref="E277:E280"/>
    <mergeCell ref="F277:F280"/>
    <mergeCell ref="G277:G280"/>
    <mergeCell ref="H277:H280"/>
    <mergeCell ref="B286:B291"/>
    <mergeCell ref="C286:C291"/>
    <mergeCell ref="E286:E291"/>
    <mergeCell ref="F286:F291"/>
    <mergeCell ref="A2:L2"/>
    <mergeCell ref="B310:B315"/>
    <mergeCell ref="C310:C315"/>
    <mergeCell ref="E310:E315"/>
    <mergeCell ref="F310:F315"/>
    <mergeCell ref="G310:G315"/>
    <mergeCell ref="H310:H315"/>
    <mergeCell ref="B304:B309"/>
    <mergeCell ref="C304:C309"/>
    <mergeCell ref="E304:E309"/>
    <mergeCell ref="F304:F309"/>
    <mergeCell ref="G304:G309"/>
    <mergeCell ref="H304:H309"/>
    <mergeCell ref="B298:B303"/>
    <mergeCell ref="C298:C303"/>
    <mergeCell ref="E298:E303"/>
    <mergeCell ref="F298:F303"/>
    <mergeCell ref="G298:G303"/>
    <mergeCell ref="H298:H303"/>
    <mergeCell ref="B292:B297"/>
    <mergeCell ref="C292:C297"/>
    <mergeCell ref="E292:E297"/>
    <mergeCell ref="F292:F297"/>
    <mergeCell ref="G292:G297"/>
    <mergeCell ref="C273:C276"/>
    <mergeCell ref="E273:E276"/>
    <mergeCell ref="F273:F276"/>
    <mergeCell ref="G273:G276"/>
    <mergeCell ref="B281:B285"/>
    <mergeCell ref="C281:C285"/>
    <mergeCell ref="E281:E285"/>
    <mergeCell ref="F281:F285"/>
    <mergeCell ref="G281:G285"/>
    <mergeCell ref="B273:B276"/>
    <mergeCell ref="K259:L259"/>
    <mergeCell ref="B261:B266"/>
    <mergeCell ref="C261:C266"/>
    <mergeCell ref="E261:E266"/>
    <mergeCell ref="F261:F266"/>
    <mergeCell ref="G261:G266"/>
    <mergeCell ref="H261:H266"/>
    <mergeCell ref="B267:B272"/>
    <mergeCell ref="C267:C272"/>
    <mergeCell ref="E267:E272"/>
    <mergeCell ref="F267:F272"/>
    <mergeCell ref="G267:G272"/>
    <mergeCell ref="H267:H272"/>
    <mergeCell ref="E234:E239"/>
    <mergeCell ref="F234:F239"/>
    <mergeCell ref="G234:G239"/>
    <mergeCell ref="H234:H239"/>
    <mergeCell ref="B246:B249"/>
    <mergeCell ref="C246:C249"/>
    <mergeCell ref="E246:E249"/>
    <mergeCell ref="F246:F249"/>
    <mergeCell ref="G246:G249"/>
    <mergeCell ref="H246:H249"/>
    <mergeCell ref="B240:B245"/>
    <mergeCell ref="C240:C245"/>
    <mergeCell ref="E240:E245"/>
    <mergeCell ref="F240:F245"/>
    <mergeCell ref="G240:G245"/>
    <mergeCell ref="H240:H245"/>
    <mergeCell ref="F204:F209"/>
    <mergeCell ref="G204:G209"/>
    <mergeCell ref="H204:H209"/>
    <mergeCell ref="A223:I223"/>
    <mergeCell ref="A224:F224"/>
    <mergeCell ref="A225:G225"/>
    <mergeCell ref="K226:L226"/>
    <mergeCell ref="A228:A257"/>
    <mergeCell ref="B228:B233"/>
    <mergeCell ref="C228:C233"/>
    <mergeCell ref="E228:E233"/>
    <mergeCell ref="F228:F233"/>
    <mergeCell ref="G228:G233"/>
    <mergeCell ref="H228:H233"/>
    <mergeCell ref="B254:B257"/>
    <mergeCell ref="C254:C257"/>
    <mergeCell ref="E254:E257"/>
    <mergeCell ref="F254:F257"/>
    <mergeCell ref="G254:G257"/>
    <mergeCell ref="H254:H257"/>
    <mergeCell ref="B250:B253"/>
    <mergeCell ref="C250:C253"/>
    <mergeCell ref="E250:E253"/>
    <mergeCell ref="F250:F253"/>
    <mergeCell ref="A197:K197"/>
    <mergeCell ref="K200:L200"/>
    <mergeCell ref="A202:A221"/>
    <mergeCell ref="B202:B203"/>
    <mergeCell ref="C202:C203"/>
    <mergeCell ref="E202:E203"/>
    <mergeCell ref="F202:F203"/>
    <mergeCell ref="G202:G203"/>
    <mergeCell ref="H202:H203"/>
    <mergeCell ref="B220:B221"/>
    <mergeCell ref="C220:C221"/>
    <mergeCell ref="E220:E221"/>
    <mergeCell ref="F220:F221"/>
    <mergeCell ref="G220:G221"/>
    <mergeCell ref="H220:H221"/>
    <mergeCell ref="B210:B215"/>
    <mergeCell ref="C210:C215"/>
    <mergeCell ref="E210:E215"/>
    <mergeCell ref="F210:F215"/>
    <mergeCell ref="G210:G215"/>
    <mergeCell ref="H210:H215"/>
    <mergeCell ref="B204:B209"/>
    <mergeCell ref="C204:C209"/>
    <mergeCell ref="E204:E209"/>
    <mergeCell ref="H184:H189"/>
    <mergeCell ref="H174:H179"/>
    <mergeCell ref="B180:B183"/>
    <mergeCell ref="C180:C183"/>
    <mergeCell ref="E180:E183"/>
    <mergeCell ref="F180:F183"/>
    <mergeCell ref="G180:G183"/>
    <mergeCell ref="H180:H183"/>
    <mergeCell ref="A196:K196"/>
    <mergeCell ref="A174:A189"/>
    <mergeCell ref="B174:B179"/>
    <mergeCell ref="C174:C179"/>
    <mergeCell ref="E174:E179"/>
    <mergeCell ref="F174:F179"/>
    <mergeCell ref="G174:G179"/>
    <mergeCell ref="B184:B189"/>
    <mergeCell ref="C184:C189"/>
    <mergeCell ref="E184:E189"/>
    <mergeCell ref="F184:F189"/>
    <mergeCell ref="G184:G189"/>
    <mergeCell ref="H155:H160"/>
    <mergeCell ref="A168:K168"/>
    <mergeCell ref="A169:K169"/>
    <mergeCell ref="A170:K170"/>
    <mergeCell ref="A171:K171"/>
    <mergeCell ref="K172:L172"/>
    <mergeCell ref="E149:E154"/>
    <mergeCell ref="F149:F154"/>
    <mergeCell ref="G149:G154"/>
    <mergeCell ref="H149:H154"/>
    <mergeCell ref="B161:B166"/>
    <mergeCell ref="C161:C166"/>
    <mergeCell ref="E161:E166"/>
    <mergeCell ref="F161:F166"/>
    <mergeCell ref="G161:G166"/>
    <mergeCell ref="H161:H166"/>
    <mergeCell ref="C155:C160"/>
    <mergeCell ref="E155:E160"/>
    <mergeCell ref="F155:F160"/>
    <mergeCell ref="G155:G160"/>
    <mergeCell ref="B149:B154"/>
    <mergeCell ref="C149:C154"/>
    <mergeCell ref="C143:C148"/>
    <mergeCell ref="E143:E148"/>
    <mergeCell ref="F143:F148"/>
    <mergeCell ref="G143:G148"/>
    <mergeCell ref="K135:L135"/>
    <mergeCell ref="B137:B142"/>
    <mergeCell ref="C137:C142"/>
    <mergeCell ref="E137:E142"/>
    <mergeCell ref="F137:F142"/>
    <mergeCell ref="G137:G142"/>
    <mergeCell ref="H137:H142"/>
    <mergeCell ref="H143:H148"/>
    <mergeCell ref="K120:L120"/>
    <mergeCell ref="A122:A133"/>
    <mergeCell ref="B122:B125"/>
    <mergeCell ref="C122:C125"/>
    <mergeCell ref="E122:E125"/>
    <mergeCell ref="F122:F125"/>
    <mergeCell ref="G122:G125"/>
    <mergeCell ref="H122:H125"/>
    <mergeCell ref="B130:B133"/>
    <mergeCell ref="C130:C133"/>
    <mergeCell ref="E130:E133"/>
    <mergeCell ref="F130:F133"/>
    <mergeCell ref="G130:G133"/>
    <mergeCell ref="H130:H133"/>
    <mergeCell ref="B126:B129"/>
    <mergeCell ref="C126:C129"/>
    <mergeCell ref="E126:E129"/>
    <mergeCell ref="F126:F129"/>
    <mergeCell ref="G126:G129"/>
    <mergeCell ref="H126:H129"/>
    <mergeCell ref="K88:L88"/>
    <mergeCell ref="B93:B96"/>
    <mergeCell ref="C93:C96"/>
    <mergeCell ref="E93:E96"/>
    <mergeCell ref="F93:F96"/>
    <mergeCell ref="G93:G96"/>
    <mergeCell ref="H93:H96"/>
    <mergeCell ref="B97:B100"/>
    <mergeCell ref="C97:C100"/>
    <mergeCell ref="E97:E100"/>
    <mergeCell ref="F97:F100"/>
    <mergeCell ref="G97:G100"/>
    <mergeCell ref="H97:H100"/>
    <mergeCell ref="D93:D96"/>
    <mergeCell ref="D97:D100"/>
    <mergeCell ref="C65:C70"/>
    <mergeCell ref="E65:E70"/>
    <mergeCell ref="F65:F70"/>
    <mergeCell ref="G65:G70"/>
    <mergeCell ref="H65:H70"/>
    <mergeCell ref="B71:B76"/>
    <mergeCell ref="C71:C76"/>
    <mergeCell ref="E71:E76"/>
    <mergeCell ref="F71:F76"/>
    <mergeCell ref="G71:G76"/>
    <mergeCell ref="D65:D70"/>
    <mergeCell ref="K35:L35"/>
    <mergeCell ref="B59:B64"/>
    <mergeCell ref="C59:C64"/>
    <mergeCell ref="E59:E64"/>
    <mergeCell ref="F59:F64"/>
    <mergeCell ref="G59:G64"/>
    <mergeCell ref="H59:H64"/>
    <mergeCell ref="A50:J50"/>
    <mergeCell ref="K51:L51"/>
    <mergeCell ref="A53:A82"/>
    <mergeCell ref="B53:B58"/>
    <mergeCell ref="C53:C58"/>
    <mergeCell ref="E53:E58"/>
    <mergeCell ref="F53:F58"/>
    <mergeCell ref="G53:G58"/>
    <mergeCell ref="H53:H58"/>
    <mergeCell ref="B65:B70"/>
    <mergeCell ref="H71:H76"/>
    <mergeCell ref="B77:B82"/>
    <mergeCell ref="C77:C82"/>
    <mergeCell ref="E77:E82"/>
    <mergeCell ref="F77:F82"/>
    <mergeCell ref="G77:G82"/>
    <mergeCell ref="H77:H82"/>
    <mergeCell ref="A37:A48"/>
    <mergeCell ref="B37:B42"/>
    <mergeCell ref="C37:C42"/>
    <mergeCell ref="E37:E42"/>
    <mergeCell ref="F37:F42"/>
    <mergeCell ref="G37:G42"/>
    <mergeCell ref="H37:H42"/>
    <mergeCell ref="B30:B33"/>
    <mergeCell ref="C30:C33"/>
    <mergeCell ref="E30:E33"/>
    <mergeCell ref="F30:F33"/>
    <mergeCell ref="G30:G33"/>
    <mergeCell ref="H30:H33"/>
    <mergeCell ref="B43:B48"/>
    <mergeCell ref="C43:C48"/>
    <mergeCell ref="E43:E48"/>
    <mergeCell ref="F43:F48"/>
    <mergeCell ref="G43:G48"/>
    <mergeCell ref="H43:H48"/>
    <mergeCell ref="D30:D33"/>
    <mergeCell ref="E18:E21"/>
    <mergeCell ref="F18:F21"/>
    <mergeCell ref="G18:G21"/>
    <mergeCell ref="B26:B29"/>
    <mergeCell ref="C26:C29"/>
    <mergeCell ref="E26:E29"/>
    <mergeCell ref="F26:F29"/>
    <mergeCell ref="G26:G29"/>
    <mergeCell ref="H26:H29"/>
    <mergeCell ref="H18:H21"/>
    <mergeCell ref="B22:B25"/>
    <mergeCell ref="C22:C25"/>
    <mergeCell ref="E22:E25"/>
    <mergeCell ref="F22:F25"/>
    <mergeCell ref="G22:G25"/>
    <mergeCell ref="H22:H25"/>
    <mergeCell ref="E101:E104"/>
    <mergeCell ref="F101:F104"/>
    <mergeCell ref="G101:G104"/>
    <mergeCell ref="A112:J112"/>
    <mergeCell ref="A116:J116"/>
    <mergeCell ref="B155:B160"/>
    <mergeCell ref="B143:B148"/>
    <mergeCell ref="A1:L1"/>
    <mergeCell ref="K8:L8"/>
    <mergeCell ref="A10:A33"/>
    <mergeCell ref="B10:B13"/>
    <mergeCell ref="C10:C13"/>
    <mergeCell ref="E10:E13"/>
    <mergeCell ref="F10:F13"/>
    <mergeCell ref="G10:G13"/>
    <mergeCell ref="H10:H13"/>
    <mergeCell ref="B14:B17"/>
    <mergeCell ref="C14:C17"/>
    <mergeCell ref="E14:E17"/>
    <mergeCell ref="F14:F17"/>
    <mergeCell ref="G14:G17"/>
    <mergeCell ref="H14:H17"/>
    <mergeCell ref="B18:B21"/>
    <mergeCell ref="C18:C21"/>
    <mergeCell ref="B322:B327"/>
    <mergeCell ref="C322:C327"/>
    <mergeCell ref="E322:E327"/>
    <mergeCell ref="F322:F327"/>
    <mergeCell ref="G322:G327"/>
    <mergeCell ref="H322:H327"/>
    <mergeCell ref="C348:C353"/>
    <mergeCell ref="A90:A110"/>
    <mergeCell ref="A137:A166"/>
    <mergeCell ref="B316:B321"/>
    <mergeCell ref="C316:C321"/>
    <mergeCell ref="E316:E321"/>
    <mergeCell ref="F316:F321"/>
    <mergeCell ref="G316:G321"/>
    <mergeCell ref="H316:H321"/>
    <mergeCell ref="H101:H104"/>
    <mergeCell ref="B105:B109"/>
    <mergeCell ref="C105:C109"/>
    <mergeCell ref="E105:E109"/>
    <mergeCell ref="F105:F109"/>
    <mergeCell ref="G105:G109"/>
    <mergeCell ref="H105:H109"/>
    <mergeCell ref="B101:B104"/>
    <mergeCell ref="C101:C104"/>
  </mergeCells>
  <phoneticPr fontId="38" type="noConversion"/>
  <pageMargins left="0.7" right="0.7" top="0.75" bottom="0.75" header="0.3" footer="0.3"/>
  <pageSetup paperSize="8" scale="55"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9BD9A-C5E9-43FB-A5CF-C8A5C28F9F48}">
  <sheetPr>
    <pageSetUpPr fitToPage="1"/>
  </sheetPr>
  <dimension ref="A1:T977"/>
  <sheetViews>
    <sheetView tabSelected="1" zoomScale="60" zoomScaleNormal="60" workbookViewId="0">
      <selection activeCell="F3" sqref="F3"/>
    </sheetView>
  </sheetViews>
  <sheetFormatPr defaultColWidth="14.42578125" defaultRowHeight="18.75" x14ac:dyDescent="0.25"/>
  <cols>
    <col min="1" max="1" width="17.42578125" style="301" customWidth="1"/>
    <col min="2" max="2" width="19.42578125" style="301" customWidth="1"/>
    <col min="3" max="3" width="19.28515625" style="301" customWidth="1"/>
    <col min="4" max="4" width="15.140625" style="301" bestFit="1" customWidth="1"/>
    <col min="5" max="5" width="16" style="301" customWidth="1"/>
    <col min="6" max="6" width="25.5703125" style="301" customWidth="1"/>
    <col min="7" max="7" width="28" style="301" customWidth="1"/>
    <col min="8" max="8" width="34.28515625" style="301" customWidth="1"/>
    <col min="9" max="9" width="13.85546875" style="331" customWidth="1"/>
    <col min="10" max="10" width="19.28515625" style="332" customWidth="1"/>
    <col min="11" max="19" width="9.7109375" style="301" customWidth="1"/>
    <col min="20" max="25" width="8.7109375" style="301" customWidth="1"/>
    <col min="26" max="16384" width="14.42578125" style="301"/>
  </cols>
  <sheetData>
    <row r="1" spans="1:20" ht="21.75" thickBot="1" x14ac:dyDescent="0.3">
      <c r="K1" s="575" t="s">
        <v>463</v>
      </c>
      <c r="L1" s="576"/>
      <c r="M1" s="576"/>
      <c r="N1" s="576"/>
      <c r="O1" s="576"/>
      <c r="P1" s="576"/>
      <c r="Q1" s="576"/>
      <c r="R1" s="576"/>
      <c r="S1" s="577"/>
    </row>
    <row r="2" spans="1:20" s="291" customFormat="1" ht="37.5" customHeight="1" thickBot="1" x14ac:dyDescent="0.3">
      <c r="A2" s="497" t="s">
        <v>452</v>
      </c>
      <c r="B2" s="497"/>
      <c r="C2" s="497"/>
      <c r="D2" s="497"/>
      <c r="E2" s="497"/>
      <c r="F2" s="497"/>
      <c r="G2" s="497"/>
      <c r="H2" s="497"/>
      <c r="I2" s="567"/>
      <c r="J2" s="568"/>
      <c r="K2" s="562" t="s">
        <v>420</v>
      </c>
      <c r="L2" s="571"/>
      <c r="M2" s="572"/>
      <c r="N2" s="562" t="s">
        <v>421</v>
      </c>
      <c r="O2" s="571"/>
      <c r="P2" s="571"/>
      <c r="Q2" s="571"/>
      <c r="R2" s="573" t="s">
        <v>422</v>
      </c>
      <c r="S2" s="574"/>
    </row>
    <row r="3" spans="1:20" ht="75.75" thickBot="1" x14ac:dyDescent="0.3">
      <c r="A3" s="333" t="s">
        <v>423</v>
      </c>
      <c r="B3" s="292" t="s">
        <v>424</v>
      </c>
      <c r="C3" s="293" t="s">
        <v>425</v>
      </c>
      <c r="D3" s="293" t="s">
        <v>426</v>
      </c>
      <c r="E3" s="294" t="s">
        <v>427</v>
      </c>
      <c r="F3" s="295" t="s">
        <v>428</v>
      </c>
      <c r="G3" s="296" t="s">
        <v>429</v>
      </c>
      <c r="H3" s="296" t="s">
        <v>430</v>
      </c>
      <c r="I3" s="297" t="s">
        <v>431</v>
      </c>
      <c r="J3" s="566" t="s">
        <v>462</v>
      </c>
      <c r="K3" s="298" t="s">
        <v>432</v>
      </c>
      <c r="L3" s="299" t="s">
        <v>21</v>
      </c>
      <c r="M3" s="300" t="s">
        <v>433</v>
      </c>
      <c r="N3" s="563" t="s">
        <v>458</v>
      </c>
      <c r="O3" s="564" t="s">
        <v>459</v>
      </c>
      <c r="P3" s="564" t="s">
        <v>460</v>
      </c>
      <c r="Q3" s="565" t="s">
        <v>461</v>
      </c>
      <c r="R3" s="569" t="s">
        <v>434</v>
      </c>
      <c r="S3" s="570" t="s">
        <v>435</v>
      </c>
    </row>
    <row r="4" spans="1:20" x14ac:dyDescent="0.25">
      <c r="A4" s="302"/>
      <c r="B4" s="303"/>
      <c r="C4" s="304"/>
      <c r="D4" s="305"/>
      <c r="E4" s="306"/>
      <c r="F4" s="303"/>
      <c r="G4" s="304"/>
      <c r="H4" s="305"/>
      <c r="I4" s="307"/>
      <c r="J4" s="308"/>
      <c r="K4" s="309">
        <v>0.8</v>
      </c>
      <c r="L4" s="310">
        <v>0.12</v>
      </c>
      <c r="M4" s="311">
        <v>0.08</v>
      </c>
      <c r="N4" s="312"/>
      <c r="O4" s="305"/>
      <c r="P4" s="305"/>
      <c r="Q4" s="313"/>
      <c r="R4" s="312"/>
      <c r="S4" s="314"/>
    </row>
    <row r="5" spans="1:20" ht="149.85" customHeight="1" x14ac:dyDescent="0.25">
      <c r="A5" s="502" t="s">
        <v>436</v>
      </c>
      <c r="B5" s="498" t="s">
        <v>437</v>
      </c>
      <c r="C5" s="498" t="s">
        <v>438</v>
      </c>
      <c r="D5" s="499" t="s">
        <v>15</v>
      </c>
      <c r="E5" s="500">
        <v>60</v>
      </c>
      <c r="F5" s="315" t="s">
        <v>449</v>
      </c>
      <c r="G5" s="315" t="s">
        <v>439</v>
      </c>
      <c r="H5" s="315" t="s">
        <v>453</v>
      </c>
      <c r="I5" s="316" t="s">
        <v>440</v>
      </c>
      <c r="J5" s="521">
        <v>100000</v>
      </c>
      <c r="K5" s="522">
        <v>80000</v>
      </c>
      <c r="L5" s="523">
        <v>12000</v>
      </c>
      <c r="M5" s="524">
        <v>8000</v>
      </c>
      <c r="N5" s="525">
        <f>R5*0.25</f>
        <v>10000</v>
      </c>
      <c r="O5" s="523">
        <f>S5*0.35</f>
        <v>21000</v>
      </c>
      <c r="P5" s="523">
        <f>R5*0.75</f>
        <v>30000</v>
      </c>
      <c r="Q5" s="526">
        <f>S5*0.65</f>
        <v>39000</v>
      </c>
      <c r="R5" s="527">
        <v>40000</v>
      </c>
      <c r="S5" s="528">
        <v>60000</v>
      </c>
    </row>
    <row r="6" spans="1:20" ht="135.6" customHeight="1" thickBot="1" x14ac:dyDescent="0.3">
      <c r="A6" s="503"/>
      <c r="B6" s="498"/>
      <c r="C6" s="498"/>
      <c r="D6" s="499"/>
      <c r="E6" s="500"/>
      <c r="F6" s="334" t="s">
        <v>448</v>
      </c>
      <c r="G6" s="315" t="s">
        <v>441</v>
      </c>
      <c r="H6" s="317" t="s">
        <v>457</v>
      </c>
      <c r="I6" s="318" t="s">
        <v>440</v>
      </c>
      <c r="J6" s="529">
        <v>15232</v>
      </c>
      <c r="K6" s="530">
        <v>12186</v>
      </c>
      <c r="L6" s="531">
        <v>1828</v>
      </c>
      <c r="M6" s="532">
        <v>1218</v>
      </c>
      <c r="N6" s="530">
        <f>R6*0.4</f>
        <v>609.28000000000009</v>
      </c>
      <c r="O6" s="531">
        <f>S6*0.2</f>
        <v>2741.76</v>
      </c>
      <c r="P6" s="533">
        <f>R6*0.6</f>
        <v>913.92</v>
      </c>
      <c r="Q6" s="534">
        <f>S6*0.8</f>
        <v>10967.04</v>
      </c>
      <c r="R6" s="535">
        <f>J6*0.1</f>
        <v>1523.2</v>
      </c>
      <c r="S6" s="536">
        <f>J6*0.9</f>
        <v>13708.800000000001</v>
      </c>
    </row>
    <row r="7" spans="1:20" ht="213" customHeight="1" thickBot="1" x14ac:dyDescent="0.3">
      <c r="A7" s="503"/>
      <c r="B7" s="498"/>
      <c r="C7" s="498"/>
      <c r="D7" s="499"/>
      <c r="E7" s="500"/>
      <c r="F7" s="319" t="s">
        <v>450</v>
      </c>
      <c r="G7" s="315" t="s">
        <v>445</v>
      </c>
      <c r="H7" s="320" t="s">
        <v>454</v>
      </c>
      <c r="I7" s="318" t="s">
        <v>440</v>
      </c>
      <c r="J7" s="537">
        <v>90</v>
      </c>
      <c r="K7" s="538">
        <v>0.9</v>
      </c>
      <c r="L7" s="539">
        <v>0.9</v>
      </c>
      <c r="M7" s="540">
        <v>0.9</v>
      </c>
      <c r="N7" s="541">
        <v>5</v>
      </c>
      <c r="O7" s="542">
        <v>10</v>
      </c>
      <c r="P7" s="542">
        <v>5</v>
      </c>
      <c r="Q7" s="543">
        <v>80</v>
      </c>
      <c r="R7" s="544">
        <v>10</v>
      </c>
      <c r="S7" s="545">
        <v>90</v>
      </c>
    </row>
    <row r="8" spans="1:20" ht="191.85" customHeight="1" thickBot="1" x14ac:dyDescent="0.3">
      <c r="A8" s="503"/>
      <c r="B8" s="498"/>
      <c r="C8" s="498"/>
      <c r="D8" s="499"/>
      <c r="E8" s="500"/>
      <c r="F8" s="315" t="s">
        <v>451</v>
      </c>
      <c r="G8" s="315" t="s">
        <v>446</v>
      </c>
      <c r="H8" s="320" t="s">
        <v>455</v>
      </c>
      <c r="I8" s="318" t="s">
        <v>440</v>
      </c>
      <c r="J8" s="546">
        <v>80</v>
      </c>
      <c r="K8" s="547">
        <v>80</v>
      </c>
      <c r="L8" s="548">
        <v>80</v>
      </c>
      <c r="M8" s="549">
        <v>80</v>
      </c>
      <c r="N8" s="541">
        <v>5</v>
      </c>
      <c r="O8" s="542">
        <v>10</v>
      </c>
      <c r="P8" s="542">
        <v>5</v>
      </c>
      <c r="Q8" s="543">
        <v>80</v>
      </c>
      <c r="R8" s="544">
        <v>10</v>
      </c>
      <c r="S8" s="545">
        <v>90</v>
      </c>
    </row>
    <row r="9" spans="1:20" s="324" customFormat="1" ht="150.75" thickBot="1" x14ac:dyDescent="0.3">
      <c r="A9" s="503"/>
      <c r="B9" s="498"/>
      <c r="C9" s="498"/>
      <c r="D9" s="499"/>
      <c r="E9" s="500"/>
      <c r="F9" s="321" t="s">
        <v>442</v>
      </c>
      <c r="G9" s="321" t="s">
        <v>443</v>
      </c>
      <c r="H9" s="322" t="s">
        <v>456</v>
      </c>
      <c r="I9" s="323" t="s">
        <v>440</v>
      </c>
      <c r="J9" s="550">
        <v>2000</v>
      </c>
      <c r="K9" s="551">
        <v>1600</v>
      </c>
      <c r="L9" s="552">
        <v>240</v>
      </c>
      <c r="M9" s="553">
        <v>160</v>
      </c>
      <c r="N9" s="551">
        <v>0</v>
      </c>
      <c r="O9" s="554">
        <v>0</v>
      </c>
      <c r="P9" s="552">
        <v>800</v>
      </c>
      <c r="Q9" s="555">
        <v>1200</v>
      </c>
      <c r="R9" s="556">
        <v>800</v>
      </c>
      <c r="S9" s="557">
        <v>1200</v>
      </c>
    </row>
    <row r="10" spans="1:20" s="330" customFormat="1" ht="19.5" thickBot="1" x14ac:dyDescent="0.3">
      <c r="A10" s="504"/>
      <c r="B10" s="498"/>
      <c r="C10" s="498"/>
      <c r="D10" s="499"/>
      <c r="E10" s="501"/>
      <c r="F10" s="325"/>
      <c r="G10" s="326"/>
      <c r="H10" s="327"/>
      <c r="I10" s="328"/>
      <c r="J10" s="558">
        <f>SUM(J5:J9)</f>
        <v>117402</v>
      </c>
      <c r="K10" s="559">
        <f>SUM(K4:K9)</f>
        <v>93867.7</v>
      </c>
      <c r="L10" s="559">
        <f t="shared" ref="L10:S10" si="0">SUM(L5:L9)</f>
        <v>14148.9</v>
      </c>
      <c r="M10" s="559">
        <f t="shared" si="0"/>
        <v>9458.9</v>
      </c>
      <c r="N10" s="559">
        <f t="shared" si="0"/>
        <v>10619.28</v>
      </c>
      <c r="O10" s="559">
        <f t="shared" si="0"/>
        <v>23761.760000000002</v>
      </c>
      <c r="P10" s="559">
        <f t="shared" si="0"/>
        <v>31723.919999999998</v>
      </c>
      <c r="Q10" s="559">
        <f t="shared" si="0"/>
        <v>51327.040000000001</v>
      </c>
      <c r="R10" s="560">
        <f t="shared" si="0"/>
        <v>42343.199999999997</v>
      </c>
      <c r="S10" s="561">
        <f t="shared" si="0"/>
        <v>75088.800000000003</v>
      </c>
      <c r="T10" s="329"/>
    </row>
    <row r="11" spans="1:20" x14ac:dyDescent="0.25">
      <c r="B11" s="304"/>
      <c r="C11" s="304"/>
      <c r="F11" s="304"/>
      <c r="G11" s="304"/>
    </row>
    <row r="12" spans="1:20" x14ac:dyDescent="0.25">
      <c r="B12" s="304"/>
      <c r="C12" s="304"/>
      <c r="F12" s="304"/>
      <c r="G12" s="304"/>
    </row>
    <row r="13" spans="1:20" x14ac:dyDescent="0.25">
      <c r="B13" s="304"/>
      <c r="C13" s="304"/>
      <c r="F13" s="304"/>
      <c r="G13" s="304"/>
    </row>
    <row r="14" spans="1:20" x14ac:dyDescent="0.25">
      <c r="B14" s="304"/>
      <c r="C14" s="304"/>
      <c r="F14" s="304"/>
      <c r="G14" s="304"/>
    </row>
    <row r="15" spans="1:20" x14ac:dyDescent="0.25">
      <c r="B15" s="304"/>
      <c r="C15" s="304"/>
      <c r="F15" s="304"/>
      <c r="G15" s="304"/>
    </row>
    <row r="16" spans="1:20" x14ac:dyDescent="0.25">
      <c r="B16" s="304"/>
      <c r="C16" s="304"/>
      <c r="F16" s="304"/>
      <c r="G16" s="304"/>
    </row>
    <row r="17" spans="2:7" x14ac:dyDescent="0.25">
      <c r="B17" s="304"/>
      <c r="C17" s="304"/>
      <c r="F17" s="304"/>
      <c r="G17" s="304"/>
    </row>
    <row r="18" spans="2:7" x14ac:dyDescent="0.25">
      <c r="B18" s="304"/>
      <c r="C18" s="304"/>
      <c r="F18" s="304"/>
      <c r="G18" s="304"/>
    </row>
    <row r="19" spans="2:7" x14ac:dyDescent="0.25">
      <c r="B19" s="304"/>
      <c r="C19" s="304"/>
      <c r="F19" s="304"/>
      <c r="G19" s="304"/>
    </row>
    <row r="20" spans="2:7" x14ac:dyDescent="0.25">
      <c r="B20" s="304"/>
      <c r="C20" s="304"/>
      <c r="F20" s="304"/>
      <c r="G20" s="304"/>
    </row>
    <row r="21" spans="2:7" x14ac:dyDescent="0.25">
      <c r="B21" s="304"/>
      <c r="C21" s="304"/>
      <c r="F21" s="304"/>
      <c r="G21" s="304"/>
    </row>
    <row r="22" spans="2:7" x14ac:dyDescent="0.25">
      <c r="B22" s="304"/>
      <c r="C22" s="304"/>
      <c r="F22" s="304"/>
      <c r="G22" s="304"/>
    </row>
    <row r="23" spans="2:7" x14ac:dyDescent="0.25">
      <c r="B23" s="304"/>
      <c r="C23" s="304"/>
      <c r="F23" s="304"/>
      <c r="G23" s="304"/>
    </row>
    <row r="24" spans="2:7" x14ac:dyDescent="0.25">
      <c r="B24" s="304"/>
      <c r="C24" s="304"/>
      <c r="F24" s="304"/>
      <c r="G24" s="304"/>
    </row>
    <row r="25" spans="2:7" x14ac:dyDescent="0.25">
      <c r="B25" s="304"/>
      <c r="C25" s="304"/>
      <c r="F25" s="304"/>
      <c r="G25" s="304"/>
    </row>
    <row r="26" spans="2:7" x14ac:dyDescent="0.25">
      <c r="B26" s="304"/>
      <c r="C26" s="304"/>
      <c r="F26" s="304"/>
      <c r="G26" s="304"/>
    </row>
    <row r="27" spans="2:7" x14ac:dyDescent="0.25">
      <c r="B27" s="304"/>
      <c r="C27" s="304"/>
      <c r="F27" s="304"/>
      <c r="G27" s="304"/>
    </row>
    <row r="28" spans="2:7" x14ac:dyDescent="0.25">
      <c r="B28" s="304"/>
      <c r="C28" s="304"/>
      <c r="F28" s="304"/>
      <c r="G28" s="304"/>
    </row>
    <row r="29" spans="2:7" x14ac:dyDescent="0.25">
      <c r="B29" s="304"/>
      <c r="C29" s="304"/>
      <c r="F29" s="304"/>
      <c r="G29" s="304"/>
    </row>
    <row r="30" spans="2:7" x14ac:dyDescent="0.25">
      <c r="B30" s="304"/>
      <c r="C30" s="304"/>
      <c r="F30" s="304"/>
      <c r="G30" s="304"/>
    </row>
    <row r="31" spans="2:7" x14ac:dyDescent="0.25">
      <c r="B31" s="304"/>
      <c r="C31" s="304"/>
      <c r="F31" s="304"/>
      <c r="G31" s="304"/>
    </row>
    <row r="32" spans="2:7" x14ac:dyDescent="0.25">
      <c r="B32" s="304"/>
      <c r="C32" s="304"/>
      <c r="F32" s="304"/>
      <c r="G32" s="304"/>
    </row>
    <row r="33" spans="2:7" x14ac:dyDescent="0.25">
      <c r="B33" s="304"/>
      <c r="C33" s="304"/>
      <c r="F33" s="304"/>
      <c r="G33" s="304"/>
    </row>
    <row r="34" spans="2:7" x14ac:dyDescent="0.25">
      <c r="B34" s="304"/>
      <c r="C34" s="304"/>
      <c r="F34" s="304"/>
      <c r="G34" s="304"/>
    </row>
    <row r="35" spans="2:7" x14ac:dyDescent="0.25">
      <c r="B35" s="304"/>
      <c r="C35" s="304"/>
      <c r="F35" s="304"/>
      <c r="G35" s="304"/>
    </row>
    <row r="36" spans="2:7" x14ac:dyDescent="0.25">
      <c r="B36" s="304"/>
      <c r="C36" s="304"/>
      <c r="F36" s="304"/>
      <c r="G36" s="304"/>
    </row>
    <row r="37" spans="2:7" x14ac:dyDescent="0.25">
      <c r="B37" s="304"/>
      <c r="C37" s="304"/>
      <c r="F37" s="304"/>
      <c r="G37" s="304"/>
    </row>
    <row r="38" spans="2:7" x14ac:dyDescent="0.25">
      <c r="B38" s="304"/>
      <c r="C38" s="304"/>
      <c r="F38" s="304"/>
      <c r="G38" s="304"/>
    </row>
    <row r="39" spans="2:7" x14ac:dyDescent="0.25">
      <c r="B39" s="304"/>
      <c r="C39" s="304"/>
      <c r="F39" s="304"/>
      <c r="G39" s="304"/>
    </row>
    <row r="40" spans="2:7" x14ac:dyDescent="0.25">
      <c r="B40" s="304"/>
      <c r="C40" s="304"/>
      <c r="F40" s="304"/>
      <c r="G40" s="304"/>
    </row>
    <row r="41" spans="2:7" x14ac:dyDescent="0.25">
      <c r="B41" s="304"/>
      <c r="C41" s="304"/>
      <c r="F41" s="304"/>
      <c r="G41" s="304"/>
    </row>
    <row r="42" spans="2:7" x14ac:dyDescent="0.25">
      <c r="B42" s="304"/>
      <c r="C42" s="304"/>
      <c r="F42" s="304"/>
      <c r="G42" s="304"/>
    </row>
    <row r="43" spans="2:7" x14ac:dyDescent="0.25">
      <c r="B43" s="304"/>
      <c r="C43" s="304"/>
      <c r="F43" s="304"/>
      <c r="G43" s="304"/>
    </row>
    <row r="44" spans="2:7" x14ac:dyDescent="0.25">
      <c r="B44" s="304"/>
      <c r="C44" s="304"/>
      <c r="F44" s="304"/>
      <c r="G44" s="304"/>
    </row>
    <row r="45" spans="2:7" x14ac:dyDescent="0.25">
      <c r="B45" s="304"/>
      <c r="C45" s="304"/>
      <c r="F45" s="304"/>
      <c r="G45" s="304"/>
    </row>
    <row r="46" spans="2:7" x14ac:dyDescent="0.25">
      <c r="B46" s="304"/>
      <c r="C46" s="304"/>
      <c r="F46" s="304"/>
      <c r="G46" s="304"/>
    </row>
    <row r="47" spans="2:7" x14ac:dyDescent="0.25">
      <c r="B47" s="304"/>
      <c r="C47" s="304"/>
      <c r="F47" s="304"/>
      <c r="G47" s="304"/>
    </row>
    <row r="48" spans="2:7" x14ac:dyDescent="0.25">
      <c r="B48" s="304"/>
      <c r="C48" s="304"/>
      <c r="F48" s="304"/>
      <c r="G48" s="304"/>
    </row>
    <row r="49" spans="2:7" x14ac:dyDescent="0.25">
      <c r="B49" s="304"/>
      <c r="C49" s="304"/>
      <c r="F49" s="304"/>
      <c r="G49" s="304"/>
    </row>
    <row r="50" spans="2:7" x14ac:dyDescent="0.25">
      <c r="B50" s="304"/>
      <c r="C50" s="304"/>
      <c r="F50" s="304"/>
      <c r="G50" s="304"/>
    </row>
    <row r="51" spans="2:7" x14ac:dyDescent="0.25">
      <c r="B51" s="304"/>
      <c r="C51" s="304"/>
      <c r="F51" s="304"/>
      <c r="G51" s="304"/>
    </row>
    <row r="52" spans="2:7" x14ac:dyDescent="0.25">
      <c r="B52" s="304"/>
      <c r="C52" s="304"/>
      <c r="F52" s="304"/>
      <c r="G52" s="304"/>
    </row>
    <row r="53" spans="2:7" x14ac:dyDescent="0.25">
      <c r="B53" s="304"/>
      <c r="C53" s="304"/>
      <c r="F53" s="304"/>
      <c r="G53" s="304"/>
    </row>
    <row r="54" spans="2:7" x14ac:dyDescent="0.25">
      <c r="B54" s="304"/>
      <c r="C54" s="304"/>
      <c r="F54" s="304"/>
      <c r="G54" s="304"/>
    </row>
    <row r="55" spans="2:7" x14ac:dyDescent="0.25">
      <c r="B55" s="304"/>
      <c r="C55" s="304"/>
      <c r="F55" s="304"/>
      <c r="G55" s="304"/>
    </row>
    <row r="56" spans="2:7" x14ac:dyDescent="0.25">
      <c r="B56" s="304"/>
      <c r="C56" s="304"/>
      <c r="F56" s="304"/>
      <c r="G56" s="304"/>
    </row>
    <row r="57" spans="2:7" x14ac:dyDescent="0.25">
      <c r="B57" s="304"/>
      <c r="C57" s="304"/>
      <c r="F57" s="304"/>
      <c r="G57" s="304"/>
    </row>
    <row r="58" spans="2:7" x14ac:dyDescent="0.25">
      <c r="B58" s="304"/>
      <c r="C58" s="304"/>
      <c r="F58" s="304"/>
      <c r="G58" s="304"/>
    </row>
    <row r="59" spans="2:7" x14ac:dyDescent="0.25">
      <c r="B59" s="304"/>
      <c r="C59" s="304"/>
      <c r="F59" s="304"/>
      <c r="G59" s="304"/>
    </row>
    <row r="60" spans="2:7" x14ac:dyDescent="0.25">
      <c r="B60" s="304"/>
      <c r="C60" s="304"/>
      <c r="F60" s="304"/>
      <c r="G60" s="304"/>
    </row>
    <row r="61" spans="2:7" x14ac:dyDescent="0.25">
      <c r="B61" s="304"/>
      <c r="C61" s="304"/>
      <c r="F61" s="304"/>
      <c r="G61" s="304"/>
    </row>
    <row r="62" spans="2:7" x14ac:dyDescent="0.25">
      <c r="B62" s="304"/>
      <c r="C62" s="304"/>
      <c r="F62" s="304"/>
      <c r="G62" s="304"/>
    </row>
    <row r="63" spans="2:7" x14ac:dyDescent="0.25">
      <c r="B63" s="304"/>
      <c r="C63" s="304"/>
      <c r="F63" s="304"/>
      <c r="G63" s="304"/>
    </row>
    <row r="64" spans="2:7" x14ac:dyDescent="0.25">
      <c r="B64" s="304"/>
      <c r="C64" s="304"/>
      <c r="F64" s="304"/>
      <c r="G64" s="304"/>
    </row>
    <row r="65" spans="2:7" x14ac:dyDescent="0.25">
      <c r="B65" s="304"/>
      <c r="C65" s="304"/>
      <c r="F65" s="304"/>
      <c r="G65" s="304"/>
    </row>
    <row r="66" spans="2:7" x14ac:dyDescent="0.25">
      <c r="B66" s="304"/>
      <c r="C66" s="304"/>
      <c r="F66" s="304"/>
      <c r="G66" s="304"/>
    </row>
    <row r="67" spans="2:7" x14ac:dyDescent="0.25">
      <c r="B67" s="304"/>
      <c r="C67" s="304"/>
      <c r="F67" s="304"/>
      <c r="G67" s="304"/>
    </row>
    <row r="68" spans="2:7" x14ac:dyDescent="0.25">
      <c r="B68" s="304"/>
      <c r="C68" s="304"/>
      <c r="F68" s="304"/>
      <c r="G68" s="304"/>
    </row>
    <row r="69" spans="2:7" x14ac:dyDescent="0.25">
      <c r="B69" s="304"/>
      <c r="C69" s="304"/>
      <c r="F69" s="304"/>
      <c r="G69" s="304"/>
    </row>
    <row r="70" spans="2:7" x14ac:dyDescent="0.25">
      <c r="B70" s="304"/>
      <c r="C70" s="304"/>
      <c r="F70" s="304"/>
      <c r="G70" s="304"/>
    </row>
    <row r="71" spans="2:7" x14ac:dyDescent="0.25">
      <c r="B71" s="304"/>
      <c r="C71" s="304"/>
      <c r="F71" s="304"/>
      <c r="G71" s="304"/>
    </row>
    <row r="72" spans="2:7" x14ac:dyDescent="0.25">
      <c r="B72" s="304"/>
      <c r="C72" s="304"/>
      <c r="F72" s="304"/>
      <c r="G72" s="304"/>
    </row>
    <row r="73" spans="2:7" x14ac:dyDescent="0.25">
      <c r="B73" s="304"/>
      <c r="C73" s="304"/>
      <c r="F73" s="304"/>
      <c r="G73" s="304"/>
    </row>
    <row r="74" spans="2:7" x14ac:dyDescent="0.25">
      <c r="B74" s="304"/>
      <c r="C74" s="304"/>
      <c r="F74" s="304"/>
      <c r="G74" s="304"/>
    </row>
    <row r="75" spans="2:7" x14ac:dyDescent="0.25">
      <c r="B75" s="304"/>
      <c r="C75" s="304"/>
      <c r="F75" s="304"/>
      <c r="G75" s="304"/>
    </row>
    <row r="76" spans="2:7" x14ac:dyDescent="0.25">
      <c r="B76" s="304"/>
      <c r="C76" s="304"/>
      <c r="F76" s="304"/>
      <c r="G76" s="304"/>
    </row>
    <row r="77" spans="2:7" x14ac:dyDescent="0.25">
      <c r="B77" s="304"/>
      <c r="C77" s="304"/>
      <c r="F77" s="304"/>
      <c r="G77" s="304"/>
    </row>
    <row r="78" spans="2:7" x14ac:dyDescent="0.25">
      <c r="B78" s="304"/>
      <c r="C78" s="304"/>
      <c r="F78" s="304"/>
      <c r="G78" s="304"/>
    </row>
    <row r="79" spans="2:7" x14ac:dyDescent="0.25">
      <c r="B79" s="304"/>
      <c r="C79" s="304"/>
      <c r="F79" s="304"/>
      <c r="G79" s="304"/>
    </row>
    <row r="80" spans="2:7" x14ac:dyDescent="0.25">
      <c r="B80" s="304"/>
      <c r="C80" s="304"/>
      <c r="F80" s="304"/>
      <c r="G80" s="304"/>
    </row>
    <row r="81" spans="2:7" x14ac:dyDescent="0.25">
      <c r="B81" s="304"/>
      <c r="C81" s="304"/>
      <c r="F81" s="304"/>
      <c r="G81" s="304"/>
    </row>
    <row r="82" spans="2:7" x14ac:dyDescent="0.25">
      <c r="B82" s="304"/>
      <c r="C82" s="304"/>
      <c r="F82" s="304"/>
      <c r="G82" s="304"/>
    </row>
    <row r="83" spans="2:7" x14ac:dyDescent="0.25">
      <c r="B83" s="304"/>
      <c r="C83" s="304"/>
      <c r="F83" s="304"/>
      <c r="G83" s="304"/>
    </row>
    <row r="84" spans="2:7" x14ac:dyDescent="0.25">
      <c r="B84" s="304"/>
      <c r="C84" s="304"/>
      <c r="F84" s="304"/>
      <c r="G84" s="304"/>
    </row>
    <row r="85" spans="2:7" x14ac:dyDescent="0.25">
      <c r="B85" s="304"/>
      <c r="C85" s="304"/>
      <c r="F85" s="304"/>
      <c r="G85" s="304"/>
    </row>
    <row r="86" spans="2:7" x14ac:dyDescent="0.25">
      <c r="B86" s="304"/>
      <c r="C86" s="304"/>
      <c r="F86" s="304"/>
      <c r="G86" s="304"/>
    </row>
    <row r="87" spans="2:7" x14ac:dyDescent="0.25">
      <c r="B87" s="304"/>
      <c r="C87" s="304"/>
      <c r="F87" s="304"/>
      <c r="G87" s="304"/>
    </row>
    <row r="88" spans="2:7" x14ac:dyDescent="0.25">
      <c r="B88" s="304"/>
      <c r="C88" s="304"/>
      <c r="F88" s="304"/>
      <c r="G88" s="304"/>
    </row>
    <row r="89" spans="2:7" x14ac:dyDescent="0.25">
      <c r="B89" s="304"/>
      <c r="C89" s="304"/>
      <c r="F89" s="304"/>
      <c r="G89" s="304"/>
    </row>
    <row r="90" spans="2:7" x14ac:dyDescent="0.25">
      <c r="B90" s="304"/>
      <c r="C90" s="304"/>
      <c r="F90" s="304"/>
      <c r="G90" s="304"/>
    </row>
    <row r="91" spans="2:7" x14ac:dyDescent="0.25">
      <c r="B91" s="304"/>
      <c r="C91" s="304"/>
      <c r="F91" s="304"/>
      <c r="G91" s="304"/>
    </row>
    <row r="92" spans="2:7" x14ac:dyDescent="0.25">
      <c r="B92" s="304"/>
      <c r="C92" s="304"/>
      <c r="F92" s="304"/>
      <c r="G92" s="304"/>
    </row>
    <row r="93" spans="2:7" x14ac:dyDescent="0.25">
      <c r="B93" s="304"/>
      <c r="C93" s="304"/>
      <c r="F93" s="304"/>
      <c r="G93" s="304"/>
    </row>
    <row r="94" spans="2:7" x14ac:dyDescent="0.25">
      <c r="B94" s="304"/>
      <c r="C94" s="304"/>
      <c r="F94" s="304"/>
      <c r="G94" s="304"/>
    </row>
    <row r="95" spans="2:7" x14ac:dyDescent="0.25">
      <c r="B95" s="304"/>
      <c r="C95" s="304"/>
      <c r="F95" s="304"/>
      <c r="G95" s="304"/>
    </row>
    <row r="96" spans="2:7" x14ac:dyDescent="0.25">
      <c r="B96" s="304"/>
      <c r="C96" s="304"/>
      <c r="F96" s="304"/>
      <c r="G96" s="304"/>
    </row>
    <row r="97" spans="2:7" x14ac:dyDescent="0.25">
      <c r="B97" s="304"/>
      <c r="C97" s="304"/>
      <c r="F97" s="304"/>
      <c r="G97" s="304"/>
    </row>
    <row r="98" spans="2:7" x14ac:dyDescent="0.25">
      <c r="B98" s="304"/>
      <c r="C98" s="304"/>
      <c r="F98" s="304"/>
      <c r="G98" s="304"/>
    </row>
    <row r="99" spans="2:7" x14ac:dyDescent="0.25">
      <c r="B99" s="304"/>
      <c r="C99" s="304"/>
      <c r="F99" s="304"/>
      <c r="G99" s="304"/>
    </row>
    <row r="100" spans="2:7" x14ac:dyDescent="0.25">
      <c r="B100" s="304"/>
      <c r="C100" s="304"/>
      <c r="F100" s="304"/>
      <c r="G100" s="304"/>
    </row>
    <row r="101" spans="2:7" x14ac:dyDescent="0.25">
      <c r="B101" s="304"/>
      <c r="C101" s="304"/>
      <c r="F101" s="304"/>
      <c r="G101" s="304"/>
    </row>
    <row r="102" spans="2:7" x14ac:dyDescent="0.25">
      <c r="B102" s="304"/>
      <c r="C102" s="304"/>
      <c r="F102" s="304"/>
      <c r="G102" s="304"/>
    </row>
    <row r="103" spans="2:7" x14ac:dyDescent="0.25">
      <c r="B103" s="304"/>
      <c r="C103" s="304"/>
      <c r="F103" s="304"/>
      <c r="G103" s="304"/>
    </row>
    <row r="104" spans="2:7" x14ac:dyDescent="0.25">
      <c r="B104" s="304"/>
      <c r="C104" s="304"/>
      <c r="F104" s="304"/>
      <c r="G104" s="304"/>
    </row>
    <row r="105" spans="2:7" x14ac:dyDescent="0.25">
      <c r="B105" s="304"/>
      <c r="C105" s="304"/>
      <c r="F105" s="304"/>
      <c r="G105" s="304"/>
    </row>
    <row r="106" spans="2:7" x14ac:dyDescent="0.25">
      <c r="B106" s="304"/>
      <c r="C106" s="304"/>
      <c r="F106" s="304"/>
      <c r="G106" s="304"/>
    </row>
    <row r="107" spans="2:7" x14ac:dyDescent="0.25">
      <c r="B107" s="304"/>
      <c r="C107" s="304"/>
      <c r="F107" s="304"/>
      <c r="G107" s="304"/>
    </row>
    <row r="108" spans="2:7" x14ac:dyDescent="0.25">
      <c r="B108" s="304"/>
      <c r="C108" s="304"/>
      <c r="F108" s="304"/>
      <c r="G108" s="304"/>
    </row>
    <row r="109" spans="2:7" x14ac:dyDescent="0.25">
      <c r="B109" s="304"/>
      <c r="C109" s="304"/>
      <c r="F109" s="304"/>
      <c r="G109" s="304"/>
    </row>
    <row r="110" spans="2:7" x14ac:dyDescent="0.25">
      <c r="B110" s="304"/>
      <c r="C110" s="304"/>
      <c r="F110" s="304"/>
      <c r="G110" s="304"/>
    </row>
    <row r="111" spans="2:7" x14ac:dyDescent="0.25">
      <c r="B111" s="304"/>
      <c r="C111" s="304"/>
      <c r="F111" s="304"/>
      <c r="G111" s="304"/>
    </row>
    <row r="112" spans="2:7" x14ac:dyDescent="0.25">
      <c r="B112" s="304"/>
      <c r="C112" s="304"/>
      <c r="F112" s="304"/>
      <c r="G112" s="304"/>
    </row>
    <row r="113" spans="2:7" x14ac:dyDescent="0.25">
      <c r="B113" s="304"/>
      <c r="C113" s="304"/>
      <c r="F113" s="304"/>
      <c r="G113" s="304"/>
    </row>
    <row r="114" spans="2:7" x14ac:dyDescent="0.25">
      <c r="B114" s="304"/>
      <c r="C114" s="304"/>
      <c r="F114" s="304"/>
      <c r="G114" s="304"/>
    </row>
    <row r="115" spans="2:7" x14ac:dyDescent="0.25">
      <c r="B115" s="304"/>
      <c r="C115" s="304"/>
      <c r="F115" s="304"/>
      <c r="G115" s="304"/>
    </row>
    <row r="116" spans="2:7" x14ac:dyDescent="0.25">
      <c r="B116" s="304"/>
      <c r="C116" s="304"/>
      <c r="F116" s="304"/>
      <c r="G116" s="304"/>
    </row>
    <row r="117" spans="2:7" x14ac:dyDescent="0.25">
      <c r="B117" s="304"/>
      <c r="C117" s="304"/>
      <c r="F117" s="304"/>
      <c r="G117" s="304"/>
    </row>
    <row r="118" spans="2:7" x14ac:dyDescent="0.25">
      <c r="B118" s="304"/>
      <c r="C118" s="304"/>
      <c r="F118" s="304"/>
      <c r="G118" s="304"/>
    </row>
    <row r="119" spans="2:7" x14ac:dyDescent="0.25">
      <c r="B119" s="304"/>
      <c r="C119" s="304"/>
      <c r="F119" s="304"/>
      <c r="G119" s="304"/>
    </row>
    <row r="120" spans="2:7" x14ac:dyDescent="0.25">
      <c r="B120" s="304"/>
      <c r="C120" s="304"/>
      <c r="F120" s="304"/>
      <c r="G120" s="304"/>
    </row>
    <row r="121" spans="2:7" x14ac:dyDescent="0.25">
      <c r="B121" s="304"/>
      <c r="C121" s="304"/>
      <c r="F121" s="304"/>
      <c r="G121" s="304"/>
    </row>
    <row r="122" spans="2:7" x14ac:dyDescent="0.25">
      <c r="B122" s="304"/>
      <c r="C122" s="304"/>
      <c r="F122" s="304"/>
      <c r="G122" s="304"/>
    </row>
    <row r="123" spans="2:7" x14ac:dyDescent="0.25">
      <c r="B123" s="304"/>
      <c r="C123" s="304"/>
      <c r="F123" s="304"/>
      <c r="G123" s="304"/>
    </row>
    <row r="124" spans="2:7" x14ac:dyDescent="0.25">
      <c r="B124" s="304"/>
      <c r="C124" s="304"/>
      <c r="F124" s="304"/>
      <c r="G124" s="304"/>
    </row>
    <row r="125" spans="2:7" x14ac:dyDescent="0.25">
      <c r="B125" s="304"/>
      <c r="C125" s="304"/>
      <c r="F125" s="304"/>
      <c r="G125" s="304"/>
    </row>
    <row r="126" spans="2:7" x14ac:dyDescent="0.25">
      <c r="B126" s="304"/>
      <c r="C126" s="304"/>
      <c r="F126" s="304"/>
      <c r="G126" s="304"/>
    </row>
    <row r="127" spans="2:7" x14ac:dyDescent="0.25">
      <c r="B127" s="304"/>
      <c r="C127" s="304"/>
      <c r="F127" s="304"/>
      <c r="G127" s="304"/>
    </row>
    <row r="128" spans="2:7" x14ac:dyDescent="0.25">
      <c r="B128" s="304"/>
      <c r="C128" s="304"/>
      <c r="F128" s="304"/>
      <c r="G128" s="304"/>
    </row>
    <row r="129" spans="2:7" x14ac:dyDescent="0.25">
      <c r="B129" s="304"/>
      <c r="C129" s="304"/>
      <c r="F129" s="304"/>
      <c r="G129" s="304"/>
    </row>
    <row r="130" spans="2:7" x14ac:dyDescent="0.25">
      <c r="B130" s="304"/>
      <c r="C130" s="304"/>
      <c r="F130" s="304"/>
      <c r="G130" s="304"/>
    </row>
    <row r="131" spans="2:7" x14ac:dyDescent="0.25">
      <c r="B131" s="304"/>
      <c r="C131" s="304"/>
      <c r="F131" s="304"/>
      <c r="G131" s="304"/>
    </row>
    <row r="132" spans="2:7" x14ac:dyDescent="0.25">
      <c r="B132" s="304"/>
      <c r="C132" s="304"/>
      <c r="F132" s="304"/>
      <c r="G132" s="304"/>
    </row>
    <row r="133" spans="2:7" x14ac:dyDescent="0.25">
      <c r="B133" s="304"/>
      <c r="C133" s="304"/>
      <c r="F133" s="304"/>
      <c r="G133" s="304"/>
    </row>
    <row r="134" spans="2:7" x14ac:dyDescent="0.25">
      <c r="B134" s="304"/>
      <c r="C134" s="304"/>
      <c r="F134" s="304"/>
      <c r="G134" s="304"/>
    </row>
    <row r="135" spans="2:7" x14ac:dyDescent="0.25">
      <c r="B135" s="304"/>
      <c r="C135" s="304"/>
      <c r="F135" s="304"/>
      <c r="G135" s="304"/>
    </row>
    <row r="136" spans="2:7" x14ac:dyDescent="0.25">
      <c r="B136" s="304"/>
      <c r="C136" s="304"/>
      <c r="F136" s="304"/>
      <c r="G136" s="304"/>
    </row>
    <row r="137" spans="2:7" x14ac:dyDescent="0.25">
      <c r="B137" s="304"/>
      <c r="C137" s="304"/>
      <c r="F137" s="304"/>
      <c r="G137" s="304"/>
    </row>
    <row r="138" spans="2:7" x14ac:dyDescent="0.25">
      <c r="B138" s="304"/>
      <c r="C138" s="304"/>
      <c r="F138" s="304"/>
      <c r="G138" s="304"/>
    </row>
    <row r="139" spans="2:7" x14ac:dyDescent="0.25">
      <c r="B139" s="304"/>
      <c r="C139" s="304"/>
      <c r="F139" s="304"/>
      <c r="G139" s="304"/>
    </row>
    <row r="140" spans="2:7" x14ac:dyDescent="0.25">
      <c r="B140" s="304"/>
      <c r="C140" s="304"/>
      <c r="F140" s="304"/>
      <c r="G140" s="304"/>
    </row>
    <row r="141" spans="2:7" x14ac:dyDescent="0.25">
      <c r="B141" s="304"/>
      <c r="C141" s="304"/>
      <c r="F141" s="304"/>
      <c r="G141" s="304"/>
    </row>
    <row r="142" spans="2:7" x14ac:dyDescent="0.25">
      <c r="B142" s="304"/>
      <c r="C142" s="304"/>
      <c r="F142" s="304"/>
      <c r="G142" s="304"/>
    </row>
    <row r="143" spans="2:7" x14ac:dyDescent="0.25">
      <c r="B143" s="304"/>
      <c r="C143" s="304"/>
      <c r="F143" s="304"/>
      <c r="G143" s="304"/>
    </row>
    <row r="144" spans="2:7" x14ac:dyDescent="0.25">
      <c r="B144" s="304"/>
      <c r="C144" s="304"/>
      <c r="F144" s="304"/>
      <c r="G144" s="304"/>
    </row>
    <row r="145" spans="2:7" x14ac:dyDescent="0.25">
      <c r="B145" s="304"/>
      <c r="C145" s="304"/>
      <c r="F145" s="304"/>
      <c r="G145" s="304"/>
    </row>
    <row r="146" spans="2:7" x14ac:dyDescent="0.25">
      <c r="B146" s="304"/>
      <c r="C146" s="304"/>
      <c r="F146" s="304"/>
      <c r="G146" s="304"/>
    </row>
    <row r="147" spans="2:7" x14ac:dyDescent="0.25">
      <c r="B147" s="304"/>
      <c r="C147" s="304"/>
      <c r="F147" s="304"/>
      <c r="G147" s="304"/>
    </row>
    <row r="148" spans="2:7" x14ac:dyDescent="0.25">
      <c r="B148" s="304"/>
      <c r="C148" s="304"/>
      <c r="F148" s="304"/>
      <c r="G148" s="304"/>
    </row>
    <row r="149" spans="2:7" x14ac:dyDescent="0.25">
      <c r="B149" s="304"/>
      <c r="C149" s="304"/>
      <c r="F149" s="304"/>
      <c r="G149" s="304"/>
    </row>
    <row r="150" spans="2:7" x14ac:dyDescent="0.25">
      <c r="B150" s="304"/>
      <c r="C150" s="304"/>
      <c r="F150" s="304"/>
      <c r="G150" s="304"/>
    </row>
    <row r="151" spans="2:7" x14ac:dyDescent="0.25">
      <c r="B151" s="304"/>
      <c r="C151" s="304"/>
      <c r="F151" s="304"/>
      <c r="G151" s="304"/>
    </row>
    <row r="152" spans="2:7" x14ac:dyDescent="0.25">
      <c r="B152" s="304"/>
      <c r="C152" s="304"/>
      <c r="F152" s="304"/>
      <c r="G152" s="304"/>
    </row>
    <row r="153" spans="2:7" x14ac:dyDescent="0.25">
      <c r="B153" s="304"/>
      <c r="C153" s="304"/>
      <c r="F153" s="304"/>
      <c r="G153" s="304"/>
    </row>
    <row r="154" spans="2:7" x14ac:dyDescent="0.25">
      <c r="B154" s="304"/>
      <c r="C154" s="304"/>
      <c r="F154" s="304"/>
      <c r="G154" s="304"/>
    </row>
    <row r="155" spans="2:7" x14ac:dyDescent="0.25">
      <c r="B155" s="304"/>
      <c r="C155" s="304"/>
      <c r="F155" s="304"/>
      <c r="G155" s="304"/>
    </row>
    <row r="156" spans="2:7" x14ac:dyDescent="0.25">
      <c r="B156" s="304"/>
      <c r="C156" s="304"/>
      <c r="F156" s="304"/>
      <c r="G156" s="304"/>
    </row>
    <row r="157" spans="2:7" x14ac:dyDescent="0.25">
      <c r="B157" s="304"/>
      <c r="C157" s="304"/>
      <c r="F157" s="304"/>
      <c r="G157" s="304"/>
    </row>
    <row r="158" spans="2:7" x14ac:dyDescent="0.25">
      <c r="B158" s="304"/>
      <c r="C158" s="304"/>
      <c r="F158" s="304"/>
      <c r="G158" s="304"/>
    </row>
    <row r="159" spans="2:7" x14ac:dyDescent="0.25">
      <c r="B159" s="304"/>
      <c r="C159" s="304"/>
      <c r="F159" s="304"/>
      <c r="G159" s="304"/>
    </row>
    <row r="160" spans="2:7" x14ac:dyDescent="0.25">
      <c r="B160" s="304"/>
      <c r="C160" s="304"/>
      <c r="F160" s="304"/>
      <c r="G160" s="304"/>
    </row>
    <row r="161" spans="2:7" x14ac:dyDescent="0.25">
      <c r="B161" s="304"/>
      <c r="C161" s="304"/>
      <c r="F161" s="304"/>
      <c r="G161" s="304"/>
    </row>
    <row r="162" spans="2:7" x14ac:dyDescent="0.25">
      <c r="B162" s="304"/>
      <c r="C162" s="304"/>
      <c r="F162" s="304"/>
      <c r="G162" s="304"/>
    </row>
    <row r="163" spans="2:7" x14ac:dyDescent="0.25">
      <c r="B163" s="304"/>
      <c r="C163" s="304"/>
      <c r="F163" s="304"/>
      <c r="G163" s="304"/>
    </row>
    <row r="164" spans="2:7" x14ac:dyDescent="0.25">
      <c r="B164" s="304"/>
      <c r="C164" s="304"/>
      <c r="F164" s="304"/>
      <c r="G164" s="304"/>
    </row>
    <row r="165" spans="2:7" x14ac:dyDescent="0.25">
      <c r="B165" s="304"/>
      <c r="C165" s="304"/>
      <c r="F165" s="304"/>
      <c r="G165" s="304"/>
    </row>
    <row r="166" spans="2:7" x14ac:dyDescent="0.25">
      <c r="B166" s="304"/>
      <c r="C166" s="304"/>
      <c r="F166" s="304"/>
      <c r="G166" s="304"/>
    </row>
    <row r="167" spans="2:7" x14ac:dyDescent="0.25">
      <c r="B167" s="304"/>
      <c r="C167" s="304"/>
      <c r="F167" s="304"/>
      <c r="G167" s="304"/>
    </row>
    <row r="168" spans="2:7" x14ac:dyDescent="0.25">
      <c r="B168" s="304"/>
      <c r="C168" s="304"/>
      <c r="F168" s="304"/>
      <c r="G168" s="304"/>
    </row>
    <row r="169" spans="2:7" x14ac:dyDescent="0.25">
      <c r="B169" s="304"/>
      <c r="C169" s="304"/>
      <c r="F169" s="304"/>
      <c r="G169" s="304"/>
    </row>
    <row r="170" spans="2:7" x14ac:dyDescent="0.25">
      <c r="B170" s="304"/>
      <c r="C170" s="304"/>
      <c r="F170" s="304"/>
      <c r="G170" s="304"/>
    </row>
    <row r="171" spans="2:7" x14ac:dyDescent="0.25">
      <c r="B171" s="304"/>
      <c r="C171" s="304"/>
      <c r="F171" s="304"/>
      <c r="G171" s="304"/>
    </row>
    <row r="172" spans="2:7" x14ac:dyDescent="0.25">
      <c r="B172" s="304"/>
      <c r="C172" s="304"/>
      <c r="F172" s="304"/>
      <c r="G172" s="304"/>
    </row>
    <row r="173" spans="2:7" x14ac:dyDescent="0.25">
      <c r="B173" s="304"/>
      <c r="C173" s="304"/>
      <c r="F173" s="304"/>
      <c r="G173" s="304"/>
    </row>
    <row r="174" spans="2:7" x14ac:dyDescent="0.25">
      <c r="B174" s="304"/>
      <c r="C174" s="304"/>
      <c r="F174" s="304"/>
      <c r="G174" s="304"/>
    </row>
    <row r="175" spans="2:7" x14ac:dyDescent="0.25">
      <c r="B175" s="304"/>
      <c r="C175" s="304"/>
      <c r="F175" s="304"/>
      <c r="G175" s="304"/>
    </row>
    <row r="176" spans="2:7" x14ac:dyDescent="0.25">
      <c r="B176" s="304"/>
      <c r="C176" s="304"/>
      <c r="F176" s="304"/>
      <c r="G176" s="304"/>
    </row>
    <row r="177" spans="2:7" x14ac:dyDescent="0.25">
      <c r="B177" s="304"/>
      <c r="C177" s="304"/>
      <c r="F177" s="304"/>
      <c r="G177" s="304"/>
    </row>
    <row r="178" spans="2:7" x14ac:dyDescent="0.25">
      <c r="B178" s="304"/>
      <c r="C178" s="304"/>
      <c r="F178" s="304"/>
      <c r="G178" s="304"/>
    </row>
    <row r="179" spans="2:7" x14ac:dyDescent="0.25">
      <c r="B179" s="304"/>
      <c r="C179" s="304"/>
      <c r="F179" s="304"/>
      <c r="G179" s="304"/>
    </row>
    <row r="180" spans="2:7" x14ac:dyDescent="0.25">
      <c r="B180" s="304"/>
      <c r="C180" s="304"/>
      <c r="F180" s="304"/>
      <c r="G180" s="304"/>
    </row>
    <row r="181" spans="2:7" x14ac:dyDescent="0.25">
      <c r="B181" s="304"/>
      <c r="C181" s="304"/>
      <c r="F181" s="304"/>
      <c r="G181" s="304"/>
    </row>
    <row r="182" spans="2:7" x14ac:dyDescent="0.25">
      <c r="B182" s="304"/>
      <c r="C182" s="304"/>
      <c r="F182" s="304"/>
      <c r="G182" s="304"/>
    </row>
    <row r="183" spans="2:7" x14ac:dyDescent="0.25">
      <c r="B183" s="304"/>
      <c r="C183" s="304"/>
      <c r="F183" s="304"/>
      <c r="G183" s="304"/>
    </row>
    <row r="184" spans="2:7" x14ac:dyDescent="0.25">
      <c r="B184" s="304"/>
      <c r="C184" s="304"/>
      <c r="F184" s="304"/>
      <c r="G184" s="304"/>
    </row>
    <row r="185" spans="2:7" x14ac:dyDescent="0.25">
      <c r="B185" s="304"/>
      <c r="C185" s="304"/>
      <c r="F185" s="304"/>
      <c r="G185" s="304"/>
    </row>
    <row r="186" spans="2:7" x14ac:dyDescent="0.25">
      <c r="B186" s="304"/>
      <c r="C186" s="304"/>
      <c r="F186" s="304"/>
      <c r="G186" s="304"/>
    </row>
    <row r="187" spans="2:7" x14ac:dyDescent="0.25">
      <c r="B187" s="304"/>
      <c r="C187" s="304"/>
      <c r="F187" s="304"/>
      <c r="G187" s="304"/>
    </row>
    <row r="188" spans="2:7" x14ac:dyDescent="0.25">
      <c r="B188" s="304"/>
      <c r="C188" s="304"/>
      <c r="F188" s="304"/>
      <c r="G188" s="304"/>
    </row>
    <row r="189" spans="2:7" x14ac:dyDescent="0.25">
      <c r="B189" s="304"/>
      <c r="C189" s="304"/>
      <c r="F189" s="304"/>
      <c r="G189" s="304"/>
    </row>
    <row r="190" spans="2:7" x14ac:dyDescent="0.25">
      <c r="B190" s="304"/>
      <c r="C190" s="304"/>
      <c r="F190" s="304"/>
      <c r="G190" s="304"/>
    </row>
    <row r="191" spans="2:7" x14ac:dyDescent="0.25">
      <c r="B191" s="304"/>
      <c r="C191" s="304"/>
      <c r="F191" s="304"/>
      <c r="G191" s="304"/>
    </row>
    <row r="192" spans="2:7" x14ac:dyDescent="0.25">
      <c r="B192" s="304"/>
      <c r="C192" s="304"/>
      <c r="F192" s="304"/>
      <c r="G192" s="304"/>
    </row>
    <row r="193" spans="2:7" x14ac:dyDescent="0.25">
      <c r="B193" s="304"/>
      <c r="C193" s="304"/>
      <c r="F193" s="304"/>
      <c r="G193" s="304"/>
    </row>
    <row r="194" spans="2:7" x14ac:dyDescent="0.25">
      <c r="B194" s="304"/>
      <c r="C194" s="304"/>
      <c r="F194" s="304"/>
      <c r="G194" s="304"/>
    </row>
    <row r="195" spans="2:7" x14ac:dyDescent="0.25">
      <c r="B195" s="304"/>
      <c r="C195" s="304"/>
      <c r="F195" s="304"/>
      <c r="G195" s="304"/>
    </row>
    <row r="196" spans="2:7" x14ac:dyDescent="0.25">
      <c r="B196" s="304"/>
      <c r="C196" s="304"/>
      <c r="F196" s="304"/>
      <c r="G196" s="304"/>
    </row>
    <row r="197" spans="2:7" x14ac:dyDescent="0.25">
      <c r="B197" s="304"/>
      <c r="C197" s="304"/>
      <c r="F197" s="304"/>
      <c r="G197" s="304"/>
    </row>
    <row r="198" spans="2:7" x14ac:dyDescent="0.25">
      <c r="B198" s="304"/>
      <c r="C198" s="304"/>
      <c r="F198" s="304"/>
      <c r="G198" s="304"/>
    </row>
    <row r="199" spans="2:7" x14ac:dyDescent="0.25">
      <c r="B199" s="304"/>
      <c r="C199" s="304"/>
      <c r="F199" s="304"/>
      <c r="G199" s="304"/>
    </row>
    <row r="200" spans="2:7" x14ac:dyDescent="0.25">
      <c r="B200" s="304"/>
      <c r="C200" s="304"/>
      <c r="F200" s="304"/>
      <c r="G200" s="304"/>
    </row>
    <row r="201" spans="2:7" x14ac:dyDescent="0.25">
      <c r="B201" s="304"/>
      <c r="C201" s="304"/>
      <c r="F201" s="304"/>
      <c r="G201" s="304"/>
    </row>
    <row r="202" spans="2:7" x14ac:dyDescent="0.25">
      <c r="B202" s="304"/>
      <c r="C202" s="304"/>
      <c r="F202" s="304"/>
      <c r="G202" s="304"/>
    </row>
    <row r="203" spans="2:7" x14ac:dyDescent="0.25">
      <c r="B203" s="304"/>
      <c r="C203" s="304"/>
      <c r="F203" s="304"/>
      <c r="G203" s="304"/>
    </row>
    <row r="204" spans="2:7" x14ac:dyDescent="0.25">
      <c r="B204" s="304"/>
      <c r="C204" s="304"/>
      <c r="F204" s="304"/>
      <c r="G204" s="304"/>
    </row>
    <row r="205" spans="2:7" x14ac:dyDescent="0.25">
      <c r="B205" s="304"/>
      <c r="C205" s="304"/>
      <c r="F205" s="304"/>
      <c r="G205" s="304"/>
    </row>
    <row r="206" spans="2:7" x14ac:dyDescent="0.25">
      <c r="B206" s="304"/>
      <c r="C206" s="304"/>
      <c r="F206" s="304"/>
      <c r="G206" s="304"/>
    </row>
    <row r="207" spans="2:7" x14ac:dyDescent="0.25">
      <c r="B207" s="304"/>
      <c r="C207" s="304"/>
      <c r="F207" s="304"/>
      <c r="G207" s="304"/>
    </row>
    <row r="208" spans="2:7" x14ac:dyDescent="0.25">
      <c r="B208" s="304"/>
      <c r="C208" s="304"/>
      <c r="F208" s="304"/>
      <c r="G208" s="304"/>
    </row>
    <row r="209" spans="2:7" x14ac:dyDescent="0.25">
      <c r="B209" s="304"/>
      <c r="C209" s="304"/>
      <c r="F209" s="304"/>
      <c r="G209" s="304"/>
    </row>
    <row r="210" spans="2:7" x14ac:dyDescent="0.25">
      <c r="B210" s="304"/>
      <c r="C210" s="304"/>
      <c r="F210" s="304"/>
      <c r="G210" s="304"/>
    </row>
    <row r="211" spans="2:7" x14ac:dyDescent="0.25">
      <c r="B211" s="304"/>
      <c r="C211" s="304"/>
      <c r="F211" s="304"/>
      <c r="G211" s="304"/>
    </row>
    <row r="212" spans="2:7" x14ac:dyDescent="0.25">
      <c r="B212" s="304"/>
      <c r="C212" s="304"/>
      <c r="F212" s="304"/>
      <c r="G212" s="304"/>
    </row>
    <row r="213" spans="2:7" x14ac:dyDescent="0.25">
      <c r="B213" s="304"/>
      <c r="C213" s="304"/>
      <c r="F213" s="304"/>
      <c r="G213" s="304"/>
    </row>
    <row r="214" spans="2:7" x14ac:dyDescent="0.25">
      <c r="B214" s="304"/>
      <c r="C214" s="304"/>
      <c r="F214" s="304"/>
      <c r="G214" s="304"/>
    </row>
    <row r="215" spans="2:7" x14ac:dyDescent="0.25">
      <c r="B215" s="304"/>
      <c r="C215" s="304"/>
      <c r="F215" s="304"/>
      <c r="G215" s="304"/>
    </row>
    <row r="216" spans="2:7" x14ac:dyDescent="0.25">
      <c r="B216" s="304"/>
      <c r="C216" s="304"/>
      <c r="F216" s="304"/>
      <c r="G216" s="304"/>
    </row>
    <row r="217" spans="2:7" x14ac:dyDescent="0.25">
      <c r="B217" s="304"/>
      <c r="C217" s="304"/>
      <c r="F217" s="304"/>
      <c r="G217" s="304"/>
    </row>
    <row r="218" spans="2:7" x14ac:dyDescent="0.25">
      <c r="B218" s="304"/>
      <c r="C218" s="304"/>
      <c r="F218" s="304"/>
      <c r="G218" s="304"/>
    </row>
    <row r="219" spans="2:7" x14ac:dyDescent="0.25">
      <c r="B219" s="304"/>
      <c r="C219" s="304"/>
      <c r="F219" s="304"/>
      <c r="G219" s="304"/>
    </row>
    <row r="220" spans="2:7" x14ac:dyDescent="0.25">
      <c r="B220" s="304"/>
      <c r="C220" s="304"/>
      <c r="F220" s="304"/>
      <c r="G220" s="304"/>
    </row>
    <row r="221" spans="2:7" x14ac:dyDescent="0.25">
      <c r="B221" s="304"/>
      <c r="C221" s="304"/>
      <c r="F221" s="304"/>
      <c r="G221" s="304"/>
    </row>
    <row r="222" spans="2:7" x14ac:dyDescent="0.25">
      <c r="B222" s="304"/>
      <c r="C222" s="304"/>
      <c r="F222" s="304"/>
      <c r="G222" s="304"/>
    </row>
    <row r="223" spans="2:7" x14ac:dyDescent="0.25">
      <c r="B223" s="304"/>
      <c r="C223" s="304"/>
      <c r="F223" s="304"/>
      <c r="G223" s="304"/>
    </row>
    <row r="224" spans="2:7" x14ac:dyDescent="0.25">
      <c r="B224" s="304"/>
      <c r="C224" s="304"/>
      <c r="F224" s="304"/>
      <c r="G224" s="304"/>
    </row>
    <row r="225" spans="2:7" x14ac:dyDescent="0.25">
      <c r="B225" s="304"/>
      <c r="C225" s="304"/>
      <c r="F225" s="304"/>
      <c r="G225" s="304"/>
    </row>
    <row r="226" spans="2:7" x14ac:dyDescent="0.25">
      <c r="B226" s="304"/>
      <c r="C226" s="304"/>
      <c r="F226" s="304"/>
      <c r="G226" s="304"/>
    </row>
    <row r="227" spans="2:7" x14ac:dyDescent="0.25">
      <c r="B227" s="304"/>
      <c r="C227" s="304"/>
      <c r="F227" s="304"/>
      <c r="G227" s="304"/>
    </row>
    <row r="228" spans="2:7" x14ac:dyDescent="0.25">
      <c r="B228" s="304"/>
      <c r="C228" s="304"/>
      <c r="F228" s="304"/>
      <c r="G228" s="304"/>
    </row>
    <row r="229" spans="2:7" x14ac:dyDescent="0.25">
      <c r="B229" s="304"/>
      <c r="C229" s="304"/>
      <c r="F229" s="304"/>
      <c r="G229" s="304"/>
    </row>
    <row r="230" spans="2:7" x14ac:dyDescent="0.25">
      <c r="B230" s="304"/>
      <c r="C230" s="304"/>
      <c r="F230" s="304"/>
      <c r="G230" s="304"/>
    </row>
    <row r="231" spans="2:7" x14ac:dyDescent="0.25">
      <c r="B231" s="304"/>
      <c r="C231" s="304"/>
      <c r="F231" s="304"/>
      <c r="G231" s="304"/>
    </row>
    <row r="232" spans="2:7" x14ac:dyDescent="0.25">
      <c r="B232" s="304"/>
      <c r="C232" s="304"/>
      <c r="F232" s="304"/>
      <c r="G232" s="304"/>
    </row>
    <row r="233" spans="2:7" x14ac:dyDescent="0.25">
      <c r="B233" s="304"/>
      <c r="C233" s="304"/>
      <c r="F233" s="304"/>
      <c r="G233" s="304"/>
    </row>
    <row r="234" spans="2:7" x14ac:dyDescent="0.25">
      <c r="B234" s="304"/>
      <c r="C234" s="304"/>
      <c r="F234" s="304"/>
      <c r="G234" s="304"/>
    </row>
    <row r="235" spans="2:7" x14ac:dyDescent="0.25">
      <c r="B235" s="304"/>
      <c r="C235" s="304"/>
      <c r="F235" s="304"/>
      <c r="G235" s="304"/>
    </row>
    <row r="236" spans="2:7" x14ac:dyDescent="0.25">
      <c r="B236" s="304"/>
      <c r="C236" s="304"/>
      <c r="F236" s="304"/>
      <c r="G236" s="304"/>
    </row>
    <row r="237" spans="2:7" x14ac:dyDescent="0.25">
      <c r="B237" s="304"/>
      <c r="C237" s="304"/>
      <c r="F237" s="304"/>
      <c r="G237" s="304"/>
    </row>
    <row r="238" spans="2:7" x14ac:dyDescent="0.25">
      <c r="B238" s="304"/>
      <c r="C238" s="304"/>
      <c r="F238" s="304"/>
      <c r="G238" s="304"/>
    </row>
    <row r="239" spans="2:7" x14ac:dyDescent="0.25">
      <c r="B239" s="304"/>
      <c r="C239" s="304"/>
      <c r="F239" s="304"/>
      <c r="G239" s="304"/>
    </row>
    <row r="240" spans="2:7" x14ac:dyDescent="0.25">
      <c r="B240" s="304"/>
      <c r="C240" s="304"/>
      <c r="F240" s="304"/>
      <c r="G240" s="304"/>
    </row>
    <row r="241" spans="2:7" x14ac:dyDescent="0.25">
      <c r="B241" s="304"/>
      <c r="C241" s="304"/>
      <c r="F241" s="304"/>
      <c r="G241" s="304"/>
    </row>
    <row r="242" spans="2:7" x14ac:dyDescent="0.25">
      <c r="B242" s="304"/>
      <c r="C242" s="304"/>
      <c r="F242" s="304"/>
      <c r="G242" s="304"/>
    </row>
    <row r="243" spans="2:7" x14ac:dyDescent="0.25">
      <c r="B243" s="304"/>
      <c r="C243" s="304"/>
      <c r="F243" s="304"/>
      <c r="G243" s="304"/>
    </row>
    <row r="244" spans="2:7" x14ac:dyDescent="0.25">
      <c r="B244" s="304"/>
      <c r="C244" s="304"/>
      <c r="F244" s="304"/>
      <c r="G244" s="304"/>
    </row>
    <row r="245" spans="2:7" x14ac:dyDescent="0.25">
      <c r="B245" s="304"/>
      <c r="C245" s="304"/>
      <c r="F245" s="304"/>
      <c r="G245" s="304"/>
    </row>
    <row r="246" spans="2:7" x14ac:dyDescent="0.25">
      <c r="B246" s="304"/>
      <c r="C246" s="304"/>
      <c r="F246" s="304"/>
      <c r="G246" s="304"/>
    </row>
    <row r="247" spans="2:7" x14ac:dyDescent="0.25">
      <c r="B247" s="304"/>
      <c r="C247" s="304"/>
      <c r="F247" s="304"/>
      <c r="G247" s="304"/>
    </row>
    <row r="248" spans="2:7" x14ac:dyDescent="0.25">
      <c r="B248" s="304"/>
      <c r="C248" s="304"/>
      <c r="F248" s="304"/>
      <c r="G248" s="304"/>
    </row>
    <row r="249" spans="2:7" x14ac:dyDescent="0.25">
      <c r="B249" s="304"/>
      <c r="C249" s="304"/>
      <c r="F249" s="304"/>
      <c r="G249" s="304"/>
    </row>
    <row r="250" spans="2:7" x14ac:dyDescent="0.25">
      <c r="B250" s="304"/>
      <c r="C250" s="304"/>
      <c r="F250" s="304"/>
      <c r="G250" s="304"/>
    </row>
    <row r="251" spans="2:7" x14ac:dyDescent="0.25">
      <c r="B251" s="304"/>
      <c r="C251" s="304"/>
      <c r="F251" s="304"/>
      <c r="G251" s="304"/>
    </row>
    <row r="252" spans="2:7" x14ac:dyDescent="0.25">
      <c r="B252" s="304"/>
      <c r="C252" s="304"/>
      <c r="F252" s="304"/>
      <c r="G252" s="304"/>
    </row>
    <row r="253" spans="2:7" x14ac:dyDescent="0.25">
      <c r="B253" s="304"/>
      <c r="C253" s="304"/>
      <c r="F253" s="304"/>
      <c r="G253" s="304"/>
    </row>
    <row r="254" spans="2:7" x14ac:dyDescent="0.25">
      <c r="B254" s="304"/>
      <c r="C254" s="304"/>
      <c r="F254" s="304"/>
      <c r="G254" s="304"/>
    </row>
    <row r="255" spans="2:7" x14ac:dyDescent="0.25">
      <c r="B255" s="304"/>
      <c r="C255" s="304"/>
      <c r="F255" s="304"/>
      <c r="G255" s="304"/>
    </row>
    <row r="256" spans="2:7" x14ac:dyDescent="0.25">
      <c r="B256" s="304"/>
      <c r="C256" s="304"/>
      <c r="F256" s="304"/>
      <c r="G256" s="304"/>
    </row>
    <row r="257" spans="2:7" x14ac:dyDescent="0.25">
      <c r="B257" s="304"/>
      <c r="C257" s="304"/>
      <c r="F257" s="304"/>
      <c r="G257" s="304"/>
    </row>
    <row r="258" spans="2:7" x14ac:dyDescent="0.25">
      <c r="B258" s="304"/>
      <c r="C258" s="304"/>
      <c r="F258" s="304"/>
      <c r="G258" s="304"/>
    </row>
    <row r="259" spans="2:7" x14ac:dyDescent="0.25">
      <c r="B259" s="304"/>
      <c r="C259" s="304"/>
      <c r="F259" s="304"/>
      <c r="G259" s="304"/>
    </row>
    <row r="260" spans="2:7" x14ac:dyDescent="0.25">
      <c r="B260" s="304"/>
      <c r="C260" s="304"/>
      <c r="F260" s="304"/>
      <c r="G260" s="304"/>
    </row>
    <row r="261" spans="2:7" x14ac:dyDescent="0.25">
      <c r="B261" s="304"/>
      <c r="C261" s="304"/>
      <c r="F261" s="304"/>
      <c r="G261" s="304"/>
    </row>
    <row r="262" spans="2:7" x14ac:dyDescent="0.25">
      <c r="B262" s="304"/>
      <c r="C262" s="304"/>
      <c r="F262" s="304"/>
      <c r="G262" s="304"/>
    </row>
    <row r="263" spans="2:7" x14ac:dyDescent="0.25">
      <c r="B263" s="304"/>
      <c r="C263" s="304"/>
      <c r="F263" s="304"/>
      <c r="G263" s="304"/>
    </row>
    <row r="264" spans="2:7" x14ac:dyDescent="0.25">
      <c r="B264" s="304"/>
      <c r="C264" s="304"/>
      <c r="F264" s="304"/>
      <c r="G264" s="304"/>
    </row>
    <row r="265" spans="2:7" x14ac:dyDescent="0.25">
      <c r="B265" s="304"/>
      <c r="C265" s="304"/>
      <c r="F265" s="304"/>
      <c r="G265" s="304"/>
    </row>
    <row r="266" spans="2:7" x14ac:dyDescent="0.25">
      <c r="B266" s="304"/>
      <c r="C266" s="304"/>
      <c r="F266" s="304"/>
      <c r="G266" s="304"/>
    </row>
    <row r="267" spans="2:7" x14ac:dyDescent="0.25">
      <c r="B267" s="304"/>
      <c r="C267" s="304"/>
      <c r="F267" s="304"/>
      <c r="G267" s="304"/>
    </row>
    <row r="268" spans="2:7" x14ac:dyDescent="0.25">
      <c r="B268" s="304"/>
      <c r="C268" s="304"/>
      <c r="F268" s="304"/>
      <c r="G268" s="304"/>
    </row>
    <row r="269" spans="2:7" x14ac:dyDescent="0.25">
      <c r="B269" s="304"/>
      <c r="C269" s="304"/>
      <c r="F269" s="304"/>
      <c r="G269" s="304"/>
    </row>
    <row r="270" spans="2:7" x14ac:dyDescent="0.25">
      <c r="B270" s="304"/>
      <c r="C270" s="304"/>
      <c r="F270" s="304"/>
      <c r="G270" s="304"/>
    </row>
    <row r="271" spans="2:7" x14ac:dyDescent="0.25">
      <c r="B271" s="304"/>
      <c r="C271" s="304"/>
      <c r="F271" s="304"/>
      <c r="G271" s="304"/>
    </row>
    <row r="272" spans="2:7" x14ac:dyDescent="0.25">
      <c r="B272" s="304"/>
      <c r="C272" s="304"/>
      <c r="F272" s="304"/>
      <c r="G272" s="304"/>
    </row>
    <row r="273" spans="2:7" x14ac:dyDescent="0.25">
      <c r="B273" s="304"/>
      <c r="C273" s="304"/>
      <c r="F273" s="304"/>
      <c r="G273" s="304"/>
    </row>
    <row r="274" spans="2:7" x14ac:dyDescent="0.25">
      <c r="B274" s="304"/>
      <c r="C274" s="304"/>
      <c r="F274" s="304"/>
      <c r="G274" s="304"/>
    </row>
    <row r="275" spans="2:7" x14ac:dyDescent="0.25">
      <c r="B275" s="304"/>
      <c r="C275" s="304"/>
      <c r="F275" s="304"/>
      <c r="G275" s="304"/>
    </row>
    <row r="276" spans="2:7" x14ac:dyDescent="0.25">
      <c r="B276" s="304"/>
      <c r="C276" s="304"/>
      <c r="F276" s="304"/>
      <c r="G276" s="304"/>
    </row>
    <row r="277" spans="2:7" x14ac:dyDescent="0.25">
      <c r="B277" s="304"/>
      <c r="C277" s="304"/>
      <c r="F277" s="304"/>
      <c r="G277" s="304"/>
    </row>
    <row r="278" spans="2:7" x14ac:dyDescent="0.25">
      <c r="B278" s="304"/>
      <c r="C278" s="304"/>
      <c r="F278" s="304"/>
      <c r="G278" s="304"/>
    </row>
    <row r="279" spans="2:7" x14ac:dyDescent="0.25">
      <c r="B279" s="304"/>
      <c r="C279" s="304"/>
      <c r="F279" s="304"/>
      <c r="G279" s="304"/>
    </row>
    <row r="280" spans="2:7" x14ac:dyDescent="0.25">
      <c r="B280" s="304"/>
      <c r="C280" s="304"/>
      <c r="F280" s="304"/>
      <c r="G280" s="304"/>
    </row>
    <row r="281" spans="2:7" x14ac:dyDescent="0.25">
      <c r="B281" s="304"/>
      <c r="C281" s="304"/>
      <c r="F281" s="304"/>
      <c r="G281" s="304"/>
    </row>
    <row r="282" spans="2:7" x14ac:dyDescent="0.25">
      <c r="B282" s="304"/>
      <c r="C282" s="304"/>
      <c r="F282" s="304"/>
      <c r="G282" s="304"/>
    </row>
    <row r="283" spans="2:7" x14ac:dyDescent="0.25">
      <c r="B283" s="304"/>
      <c r="C283" s="304"/>
      <c r="F283" s="304"/>
      <c r="G283" s="304"/>
    </row>
    <row r="284" spans="2:7" x14ac:dyDescent="0.25">
      <c r="B284" s="304"/>
      <c r="C284" s="304"/>
      <c r="F284" s="304"/>
      <c r="G284" s="304"/>
    </row>
    <row r="285" spans="2:7" x14ac:dyDescent="0.25">
      <c r="B285" s="304"/>
      <c r="C285" s="304"/>
      <c r="F285" s="304"/>
      <c r="G285" s="304"/>
    </row>
    <row r="286" spans="2:7" x14ac:dyDescent="0.25">
      <c r="B286" s="304"/>
      <c r="C286" s="304"/>
      <c r="F286" s="304"/>
      <c r="G286" s="304"/>
    </row>
    <row r="287" spans="2:7" x14ac:dyDescent="0.25">
      <c r="B287" s="304"/>
      <c r="C287" s="304"/>
      <c r="F287" s="304"/>
      <c r="G287" s="304"/>
    </row>
    <row r="288" spans="2:7" x14ac:dyDescent="0.25">
      <c r="B288" s="304"/>
      <c r="C288" s="304"/>
      <c r="F288" s="304"/>
      <c r="G288" s="304"/>
    </row>
    <row r="289" spans="2:7" x14ac:dyDescent="0.25">
      <c r="B289" s="304"/>
      <c r="C289" s="304"/>
      <c r="F289" s="304"/>
      <c r="G289" s="304"/>
    </row>
    <row r="290" spans="2:7" x14ac:dyDescent="0.25">
      <c r="B290" s="304"/>
      <c r="C290" s="304"/>
      <c r="F290" s="304"/>
      <c r="G290" s="304"/>
    </row>
    <row r="291" spans="2:7" x14ac:dyDescent="0.25">
      <c r="B291" s="304"/>
      <c r="C291" s="304"/>
      <c r="F291" s="304"/>
      <c r="G291" s="304"/>
    </row>
    <row r="292" spans="2:7" x14ac:dyDescent="0.25">
      <c r="B292" s="304"/>
      <c r="C292" s="304"/>
      <c r="F292" s="304"/>
      <c r="G292" s="304"/>
    </row>
    <row r="293" spans="2:7" x14ac:dyDescent="0.25">
      <c r="B293" s="304"/>
      <c r="C293" s="304"/>
      <c r="F293" s="304"/>
      <c r="G293" s="304"/>
    </row>
    <row r="294" spans="2:7" x14ac:dyDescent="0.25">
      <c r="B294" s="304"/>
      <c r="C294" s="304"/>
      <c r="F294" s="304"/>
      <c r="G294" s="304"/>
    </row>
    <row r="295" spans="2:7" x14ac:dyDescent="0.25">
      <c r="B295" s="304"/>
      <c r="C295" s="304"/>
      <c r="F295" s="304"/>
      <c r="G295" s="304"/>
    </row>
    <row r="296" spans="2:7" x14ac:dyDescent="0.25">
      <c r="B296" s="304"/>
      <c r="C296" s="304"/>
      <c r="F296" s="304"/>
      <c r="G296" s="304"/>
    </row>
    <row r="297" spans="2:7" x14ac:dyDescent="0.25">
      <c r="B297" s="304"/>
      <c r="C297" s="304"/>
      <c r="F297" s="304"/>
      <c r="G297" s="304"/>
    </row>
    <row r="298" spans="2:7" x14ac:dyDescent="0.25">
      <c r="B298" s="304"/>
      <c r="C298" s="304"/>
      <c r="F298" s="304"/>
      <c r="G298" s="304"/>
    </row>
    <row r="299" spans="2:7" x14ac:dyDescent="0.25">
      <c r="B299" s="304"/>
      <c r="C299" s="304"/>
      <c r="F299" s="304"/>
      <c r="G299" s="304"/>
    </row>
    <row r="300" spans="2:7" x14ac:dyDescent="0.25">
      <c r="B300" s="304"/>
      <c r="C300" s="304"/>
      <c r="F300" s="304"/>
      <c r="G300" s="304"/>
    </row>
    <row r="301" spans="2:7" x14ac:dyDescent="0.25">
      <c r="B301" s="304"/>
      <c r="C301" s="304"/>
      <c r="F301" s="304"/>
      <c r="G301" s="304"/>
    </row>
    <row r="302" spans="2:7" x14ac:dyDescent="0.25">
      <c r="B302" s="304"/>
      <c r="C302" s="304"/>
      <c r="F302" s="304"/>
      <c r="G302" s="304"/>
    </row>
    <row r="303" spans="2:7" x14ac:dyDescent="0.25">
      <c r="B303" s="304"/>
      <c r="C303" s="304"/>
      <c r="F303" s="304"/>
      <c r="G303" s="304"/>
    </row>
    <row r="304" spans="2:7" x14ac:dyDescent="0.25">
      <c r="B304" s="304"/>
      <c r="C304" s="304"/>
      <c r="F304" s="304"/>
      <c r="G304" s="304"/>
    </row>
    <row r="305" spans="2:7" x14ac:dyDescent="0.25">
      <c r="B305" s="304"/>
      <c r="C305" s="304"/>
      <c r="F305" s="304"/>
      <c r="G305" s="304"/>
    </row>
    <row r="306" spans="2:7" x14ac:dyDescent="0.25">
      <c r="B306" s="304"/>
      <c r="C306" s="304"/>
      <c r="F306" s="304"/>
      <c r="G306" s="304"/>
    </row>
    <row r="307" spans="2:7" x14ac:dyDescent="0.25">
      <c r="B307" s="304"/>
      <c r="C307" s="304"/>
      <c r="F307" s="304"/>
      <c r="G307" s="304"/>
    </row>
    <row r="308" spans="2:7" x14ac:dyDescent="0.25">
      <c r="B308" s="304"/>
      <c r="C308" s="304"/>
      <c r="F308" s="304"/>
      <c r="G308" s="304"/>
    </row>
    <row r="309" spans="2:7" x14ac:dyDescent="0.25">
      <c r="B309" s="304"/>
      <c r="C309" s="304"/>
      <c r="F309" s="304"/>
      <c r="G309" s="304"/>
    </row>
    <row r="310" spans="2:7" x14ac:dyDescent="0.25">
      <c r="B310" s="304"/>
      <c r="C310" s="304"/>
      <c r="F310" s="304"/>
      <c r="G310" s="304"/>
    </row>
    <row r="311" spans="2:7" x14ac:dyDescent="0.25">
      <c r="B311" s="304"/>
      <c r="C311" s="304"/>
      <c r="F311" s="304"/>
      <c r="G311" s="304"/>
    </row>
    <row r="312" spans="2:7" x14ac:dyDescent="0.25">
      <c r="B312" s="304"/>
      <c r="C312" s="304"/>
      <c r="F312" s="304"/>
      <c r="G312" s="304"/>
    </row>
    <row r="313" spans="2:7" x14ac:dyDescent="0.25">
      <c r="B313" s="304"/>
      <c r="C313" s="304"/>
      <c r="F313" s="304"/>
      <c r="G313" s="304"/>
    </row>
    <row r="314" spans="2:7" x14ac:dyDescent="0.25">
      <c r="B314" s="304"/>
      <c r="C314" s="304"/>
      <c r="F314" s="304"/>
      <c r="G314" s="304"/>
    </row>
    <row r="315" spans="2:7" x14ac:dyDescent="0.25">
      <c r="B315" s="304"/>
      <c r="C315" s="304"/>
      <c r="F315" s="304"/>
      <c r="G315" s="304"/>
    </row>
    <row r="316" spans="2:7" x14ac:dyDescent="0.25">
      <c r="B316" s="304"/>
      <c r="C316" s="304"/>
      <c r="F316" s="304"/>
      <c r="G316" s="304"/>
    </row>
    <row r="317" spans="2:7" x14ac:dyDescent="0.25">
      <c r="B317" s="304"/>
      <c r="C317" s="304"/>
      <c r="F317" s="304"/>
      <c r="G317" s="304"/>
    </row>
    <row r="318" spans="2:7" x14ac:dyDescent="0.25">
      <c r="B318" s="304"/>
      <c r="C318" s="304"/>
      <c r="F318" s="304"/>
      <c r="G318" s="304"/>
    </row>
    <row r="319" spans="2:7" x14ac:dyDescent="0.25">
      <c r="B319" s="304"/>
      <c r="C319" s="304"/>
      <c r="F319" s="304"/>
      <c r="G319" s="304"/>
    </row>
    <row r="320" spans="2:7" x14ac:dyDescent="0.25">
      <c r="B320" s="304"/>
      <c r="C320" s="304"/>
      <c r="F320" s="304"/>
      <c r="G320" s="304"/>
    </row>
    <row r="321" spans="2:7" x14ac:dyDescent="0.25">
      <c r="B321" s="304"/>
      <c r="C321" s="304"/>
      <c r="F321" s="304"/>
      <c r="G321" s="304"/>
    </row>
    <row r="322" spans="2:7" x14ac:dyDescent="0.25">
      <c r="B322" s="304"/>
      <c r="C322" s="304"/>
      <c r="F322" s="304"/>
      <c r="G322" s="304"/>
    </row>
    <row r="323" spans="2:7" x14ac:dyDescent="0.25">
      <c r="B323" s="304"/>
      <c r="C323" s="304"/>
      <c r="F323" s="304"/>
      <c r="G323" s="304"/>
    </row>
    <row r="324" spans="2:7" x14ac:dyDescent="0.25">
      <c r="B324" s="304"/>
      <c r="C324" s="304"/>
      <c r="F324" s="304"/>
      <c r="G324" s="304"/>
    </row>
    <row r="325" spans="2:7" x14ac:dyDescent="0.25">
      <c r="B325" s="304"/>
      <c r="C325" s="304"/>
      <c r="F325" s="304"/>
      <c r="G325" s="304"/>
    </row>
    <row r="326" spans="2:7" x14ac:dyDescent="0.25">
      <c r="B326" s="304"/>
      <c r="C326" s="304"/>
      <c r="F326" s="304"/>
      <c r="G326" s="304"/>
    </row>
    <row r="327" spans="2:7" x14ac:dyDescent="0.25">
      <c r="B327" s="304"/>
      <c r="C327" s="304"/>
      <c r="F327" s="304"/>
      <c r="G327" s="304"/>
    </row>
    <row r="328" spans="2:7" x14ac:dyDescent="0.25">
      <c r="B328" s="304"/>
      <c r="C328" s="304"/>
      <c r="F328" s="304"/>
      <c r="G328" s="304"/>
    </row>
    <row r="329" spans="2:7" x14ac:dyDescent="0.25">
      <c r="B329" s="304"/>
      <c r="C329" s="304"/>
      <c r="F329" s="304"/>
      <c r="G329" s="304"/>
    </row>
    <row r="330" spans="2:7" x14ac:dyDescent="0.25">
      <c r="B330" s="304"/>
      <c r="C330" s="304"/>
      <c r="F330" s="304"/>
      <c r="G330" s="304"/>
    </row>
    <row r="331" spans="2:7" x14ac:dyDescent="0.25">
      <c r="B331" s="304"/>
      <c r="C331" s="304"/>
      <c r="F331" s="304"/>
      <c r="G331" s="304"/>
    </row>
    <row r="332" spans="2:7" x14ac:dyDescent="0.25">
      <c r="B332" s="304"/>
      <c r="C332" s="304"/>
      <c r="F332" s="304"/>
      <c r="G332" s="304"/>
    </row>
    <row r="333" spans="2:7" x14ac:dyDescent="0.25">
      <c r="B333" s="304"/>
      <c r="C333" s="304"/>
      <c r="F333" s="304"/>
      <c r="G333" s="304"/>
    </row>
    <row r="334" spans="2:7" x14ac:dyDescent="0.25">
      <c r="B334" s="304"/>
      <c r="C334" s="304"/>
      <c r="F334" s="304"/>
      <c r="G334" s="304"/>
    </row>
    <row r="335" spans="2:7" x14ac:dyDescent="0.25">
      <c r="B335" s="304"/>
      <c r="C335" s="304"/>
      <c r="F335" s="304"/>
      <c r="G335" s="304"/>
    </row>
    <row r="336" spans="2:7" x14ac:dyDescent="0.25">
      <c r="B336" s="304"/>
      <c r="C336" s="304"/>
      <c r="F336" s="304"/>
      <c r="G336" s="304"/>
    </row>
    <row r="337" spans="2:7" x14ac:dyDescent="0.25">
      <c r="B337" s="304"/>
      <c r="C337" s="304"/>
      <c r="F337" s="304"/>
      <c r="G337" s="304"/>
    </row>
    <row r="338" spans="2:7" x14ac:dyDescent="0.25">
      <c r="B338" s="304"/>
      <c r="C338" s="304"/>
      <c r="F338" s="304"/>
      <c r="G338" s="304"/>
    </row>
    <row r="339" spans="2:7" x14ac:dyDescent="0.25">
      <c r="B339" s="304"/>
      <c r="C339" s="304"/>
      <c r="F339" s="304"/>
      <c r="G339" s="304"/>
    </row>
    <row r="340" spans="2:7" x14ac:dyDescent="0.25">
      <c r="B340" s="304"/>
      <c r="C340" s="304"/>
      <c r="F340" s="304"/>
      <c r="G340" s="304"/>
    </row>
    <row r="341" spans="2:7" x14ac:dyDescent="0.25">
      <c r="B341" s="304"/>
      <c r="C341" s="304"/>
      <c r="F341" s="304"/>
      <c r="G341" s="304"/>
    </row>
    <row r="342" spans="2:7" x14ac:dyDescent="0.25">
      <c r="B342" s="304"/>
      <c r="C342" s="304"/>
      <c r="F342" s="304"/>
      <c r="G342" s="304"/>
    </row>
    <row r="343" spans="2:7" x14ac:dyDescent="0.25">
      <c r="B343" s="304"/>
      <c r="C343" s="304"/>
      <c r="F343" s="304"/>
      <c r="G343" s="304"/>
    </row>
    <row r="344" spans="2:7" x14ac:dyDescent="0.25">
      <c r="B344" s="304"/>
      <c r="C344" s="304"/>
      <c r="F344" s="304"/>
      <c r="G344" s="304"/>
    </row>
    <row r="345" spans="2:7" x14ac:dyDescent="0.25">
      <c r="B345" s="304"/>
      <c r="C345" s="304"/>
      <c r="F345" s="304"/>
      <c r="G345" s="304"/>
    </row>
    <row r="346" spans="2:7" x14ac:dyDescent="0.25">
      <c r="B346" s="304"/>
      <c r="C346" s="304"/>
      <c r="F346" s="304"/>
      <c r="G346" s="304"/>
    </row>
    <row r="347" spans="2:7" x14ac:dyDescent="0.25">
      <c r="B347" s="304"/>
      <c r="C347" s="304"/>
      <c r="F347" s="304"/>
      <c r="G347" s="304"/>
    </row>
    <row r="348" spans="2:7" x14ac:dyDescent="0.25">
      <c r="B348" s="304"/>
      <c r="C348" s="304"/>
      <c r="F348" s="304"/>
      <c r="G348" s="304"/>
    </row>
    <row r="349" spans="2:7" x14ac:dyDescent="0.25">
      <c r="B349" s="304"/>
      <c r="C349" s="304"/>
      <c r="F349" s="304"/>
      <c r="G349" s="304"/>
    </row>
    <row r="350" spans="2:7" x14ac:dyDescent="0.25">
      <c r="B350" s="304"/>
      <c r="C350" s="304"/>
      <c r="F350" s="304"/>
      <c r="G350" s="304"/>
    </row>
    <row r="351" spans="2:7" x14ac:dyDescent="0.25">
      <c r="B351" s="304"/>
      <c r="C351" s="304"/>
      <c r="F351" s="304"/>
      <c r="G351" s="304"/>
    </row>
    <row r="352" spans="2:7" x14ac:dyDescent="0.25">
      <c r="B352" s="304"/>
      <c r="C352" s="304"/>
      <c r="F352" s="304"/>
      <c r="G352" s="304"/>
    </row>
    <row r="353" spans="2:7" x14ac:dyDescent="0.25">
      <c r="B353" s="304"/>
      <c r="C353" s="304"/>
      <c r="F353" s="304"/>
      <c r="G353" s="304"/>
    </row>
    <row r="354" spans="2:7" x14ac:dyDescent="0.25">
      <c r="B354" s="304"/>
      <c r="C354" s="304"/>
      <c r="F354" s="304"/>
      <c r="G354" s="304"/>
    </row>
    <row r="355" spans="2:7" x14ac:dyDescent="0.25">
      <c r="B355" s="304"/>
      <c r="C355" s="304"/>
      <c r="F355" s="304"/>
      <c r="G355" s="304"/>
    </row>
    <row r="356" spans="2:7" x14ac:dyDescent="0.25">
      <c r="B356" s="304"/>
      <c r="C356" s="304"/>
      <c r="F356" s="304"/>
      <c r="G356" s="304"/>
    </row>
    <row r="357" spans="2:7" x14ac:dyDescent="0.25">
      <c r="B357" s="304"/>
      <c r="C357" s="304"/>
      <c r="F357" s="304"/>
      <c r="G357" s="304"/>
    </row>
    <row r="358" spans="2:7" x14ac:dyDescent="0.25">
      <c r="B358" s="304"/>
      <c r="C358" s="304"/>
      <c r="F358" s="304"/>
      <c r="G358" s="304"/>
    </row>
    <row r="359" spans="2:7" x14ac:dyDescent="0.25">
      <c r="B359" s="304"/>
      <c r="C359" s="304"/>
      <c r="F359" s="304"/>
      <c r="G359" s="304"/>
    </row>
    <row r="360" spans="2:7" x14ac:dyDescent="0.25">
      <c r="B360" s="304"/>
      <c r="C360" s="304"/>
      <c r="F360" s="304"/>
      <c r="G360" s="304"/>
    </row>
    <row r="361" spans="2:7" x14ac:dyDescent="0.25">
      <c r="B361" s="304"/>
      <c r="C361" s="304"/>
      <c r="F361" s="304"/>
      <c r="G361" s="304"/>
    </row>
    <row r="362" spans="2:7" x14ac:dyDescent="0.25">
      <c r="B362" s="304"/>
      <c r="C362" s="304"/>
      <c r="F362" s="304"/>
      <c r="G362" s="304"/>
    </row>
    <row r="363" spans="2:7" x14ac:dyDescent="0.25">
      <c r="B363" s="304"/>
      <c r="C363" s="304"/>
      <c r="F363" s="304"/>
      <c r="G363" s="304"/>
    </row>
    <row r="364" spans="2:7" x14ac:dyDescent="0.25">
      <c r="B364" s="304"/>
      <c r="C364" s="304"/>
      <c r="F364" s="304"/>
      <c r="G364" s="304"/>
    </row>
    <row r="365" spans="2:7" x14ac:dyDescent="0.25">
      <c r="B365" s="304"/>
      <c r="C365" s="304"/>
      <c r="F365" s="304"/>
      <c r="G365" s="304"/>
    </row>
    <row r="366" spans="2:7" x14ac:dyDescent="0.25">
      <c r="B366" s="304"/>
      <c r="C366" s="304"/>
      <c r="F366" s="304"/>
      <c r="G366" s="304"/>
    </row>
    <row r="367" spans="2:7" x14ac:dyDescent="0.25">
      <c r="B367" s="304"/>
      <c r="C367" s="304"/>
      <c r="F367" s="304"/>
      <c r="G367" s="304"/>
    </row>
    <row r="368" spans="2:7" x14ac:dyDescent="0.25">
      <c r="B368" s="304"/>
      <c r="C368" s="304"/>
      <c r="F368" s="304"/>
      <c r="G368" s="304"/>
    </row>
    <row r="369" spans="2:7" x14ac:dyDescent="0.25">
      <c r="B369" s="304"/>
      <c r="C369" s="304"/>
      <c r="F369" s="304"/>
      <c r="G369" s="304"/>
    </row>
    <row r="370" spans="2:7" x14ac:dyDescent="0.25">
      <c r="B370" s="304"/>
      <c r="C370" s="304"/>
      <c r="F370" s="304"/>
      <c r="G370" s="304"/>
    </row>
    <row r="371" spans="2:7" x14ac:dyDescent="0.25">
      <c r="B371" s="304"/>
      <c r="C371" s="304"/>
      <c r="F371" s="304"/>
      <c r="G371" s="304"/>
    </row>
    <row r="372" spans="2:7" x14ac:dyDescent="0.25">
      <c r="B372" s="304"/>
      <c r="C372" s="304"/>
      <c r="F372" s="304"/>
      <c r="G372" s="304"/>
    </row>
    <row r="373" spans="2:7" x14ac:dyDescent="0.25">
      <c r="B373" s="304"/>
      <c r="C373" s="304"/>
      <c r="F373" s="304"/>
      <c r="G373" s="304"/>
    </row>
    <row r="374" spans="2:7" x14ac:dyDescent="0.25">
      <c r="B374" s="304"/>
      <c r="C374" s="304"/>
      <c r="F374" s="304"/>
      <c r="G374" s="304"/>
    </row>
    <row r="375" spans="2:7" x14ac:dyDescent="0.25">
      <c r="B375" s="304"/>
      <c r="C375" s="304"/>
      <c r="F375" s="304"/>
      <c r="G375" s="304"/>
    </row>
    <row r="376" spans="2:7" x14ac:dyDescent="0.25">
      <c r="B376" s="304"/>
      <c r="C376" s="304"/>
      <c r="F376" s="304"/>
      <c r="G376" s="304"/>
    </row>
    <row r="377" spans="2:7" x14ac:dyDescent="0.25">
      <c r="B377" s="304"/>
      <c r="C377" s="304"/>
      <c r="F377" s="304"/>
      <c r="G377" s="304"/>
    </row>
    <row r="378" spans="2:7" x14ac:dyDescent="0.25">
      <c r="B378" s="304"/>
      <c r="C378" s="304"/>
      <c r="F378" s="304"/>
      <c r="G378" s="304"/>
    </row>
    <row r="379" spans="2:7" x14ac:dyDescent="0.25">
      <c r="B379" s="304"/>
      <c r="C379" s="304"/>
      <c r="F379" s="304"/>
      <c r="G379" s="304"/>
    </row>
    <row r="380" spans="2:7" x14ac:dyDescent="0.25">
      <c r="B380" s="304"/>
      <c r="C380" s="304"/>
      <c r="F380" s="304"/>
      <c r="G380" s="304"/>
    </row>
    <row r="381" spans="2:7" x14ac:dyDescent="0.25">
      <c r="B381" s="304"/>
      <c r="C381" s="304"/>
      <c r="F381" s="304"/>
      <c r="G381" s="304"/>
    </row>
    <row r="382" spans="2:7" x14ac:dyDescent="0.25">
      <c r="B382" s="304"/>
      <c r="C382" s="304"/>
      <c r="F382" s="304"/>
      <c r="G382" s="304"/>
    </row>
    <row r="383" spans="2:7" x14ac:dyDescent="0.25">
      <c r="B383" s="304"/>
      <c r="C383" s="304"/>
      <c r="F383" s="304"/>
      <c r="G383" s="304"/>
    </row>
    <row r="384" spans="2:7" x14ac:dyDescent="0.25">
      <c r="B384" s="304"/>
      <c r="C384" s="304"/>
      <c r="F384" s="304"/>
      <c r="G384" s="304"/>
    </row>
    <row r="385" spans="2:7" x14ac:dyDescent="0.25">
      <c r="B385" s="304"/>
      <c r="C385" s="304"/>
      <c r="F385" s="304"/>
      <c r="G385" s="304"/>
    </row>
    <row r="386" spans="2:7" x14ac:dyDescent="0.25">
      <c r="B386" s="304"/>
      <c r="C386" s="304"/>
      <c r="F386" s="304"/>
      <c r="G386" s="304"/>
    </row>
    <row r="387" spans="2:7" x14ac:dyDescent="0.25">
      <c r="B387" s="304"/>
      <c r="C387" s="304"/>
      <c r="F387" s="304"/>
      <c r="G387" s="304"/>
    </row>
    <row r="388" spans="2:7" x14ac:dyDescent="0.25">
      <c r="B388" s="304"/>
      <c r="C388" s="304"/>
      <c r="F388" s="304"/>
      <c r="G388" s="304"/>
    </row>
    <row r="389" spans="2:7" x14ac:dyDescent="0.25">
      <c r="B389" s="304"/>
      <c r="C389" s="304"/>
      <c r="F389" s="304"/>
      <c r="G389" s="304"/>
    </row>
    <row r="390" spans="2:7" x14ac:dyDescent="0.25">
      <c r="B390" s="304"/>
      <c r="C390" s="304"/>
      <c r="F390" s="304"/>
      <c r="G390" s="304"/>
    </row>
    <row r="391" spans="2:7" x14ac:dyDescent="0.25">
      <c r="B391" s="304"/>
      <c r="C391" s="304"/>
      <c r="F391" s="304"/>
      <c r="G391" s="304"/>
    </row>
    <row r="392" spans="2:7" x14ac:dyDescent="0.25">
      <c r="B392" s="304"/>
      <c r="C392" s="304"/>
      <c r="F392" s="304"/>
      <c r="G392" s="304"/>
    </row>
    <row r="393" spans="2:7" x14ac:dyDescent="0.25">
      <c r="B393" s="304"/>
      <c r="C393" s="304"/>
      <c r="F393" s="304"/>
      <c r="G393" s="304"/>
    </row>
    <row r="394" spans="2:7" x14ac:dyDescent="0.25">
      <c r="B394" s="304"/>
      <c r="C394" s="304"/>
      <c r="F394" s="304"/>
      <c r="G394" s="304"/>
    </row>
    <row r="395" spans="2:7" x14ac:dyDescent="0.25">
      <c r="B395" s="304"/>
      <c r="C395" s="304"/>
      <c r="F395" s="304"/>
      <c r="G395" s="304"/>
    </row>
    <row r="396" spans="2:7" x14ac:dyDescent="0.25">
      <c r="B396" s="304"/>
      <c r="C396" s="304"/>
      <c r="F396" s="304"/>
      <c r="G396" s="304"/>
    </row>
    <row r="397" spans="2:7" x14ac:dyDescent="0.25">
      <c r="B397" s="304"/>
      <c r="C397" s="304"/>
      <c r="F397" s="304"/>
      <c r="G397" s="304"/>
    </row>
    <row r="398" spans="2:7" x14ac:dyDescent="0.25">
      <c r="B398" s="304"/>
      <c r="C398" s="304"/>
      <c r="F398" s="304"/>
      <c r="G398" s="304"/>
    </row>
    <row r="399" spans="2:7" x14ac:dyDescent="0.25">
      <c r="B399" s="304"/>
      <c r="C399" s="304"/>
      <c r="F399" s="304"/>
      <c r="G399" s="304"/>
    </row>
    <row r="400" spans="2:7" x14ac:dyDescent="0.25">
      <c r="B400" s="304"/>
      <c r="C400" s="304"/>
      <c r="F400" s="304"/>
      <c r="G400" s="304"/>
    </row>
    <row r="401" spans="2:7" x14ac:dyDescent="0.25">
      <c r="B401" s="304"/>
      <c r="C401" s="304"/>
      <c r="F401" s="304"/>
      <c r="G401" s="304"/>
    </row>
    <row r="402" spans="2:7" x14ac:dyDescent="0.25">
      <c r="B402" s="304"/>
      <c r="C402" s="304"/>
      <c r="F402" s="304"/>
      <c r="G402" s="304"/>
    </row>
    <row r="403" spans="2:7" x14ac:dyDescent="0.25">
      <c r="B403" s="304"/>
      <c r="C403" s="304"/>
      <c r="F403" s="304"/>
      <c r="G403" s="304"/>
    </row>
    <row r="404" spans="2:7" x14ac:dyDescent="0.25">
      <c r="B404" s="304"/>
      <c r="C404" s="304"/>
      <c r="F404" s="304"/>
      <c r="G404" s="304"/>
    </row>
    <row r="405" spans="2:7" x14ac:dyDescent="0.25">
      <c r="B405" s="304"/>
      <c r="C405" s="304"/>
      <c r="F405" s="304"/>
      <c r="G405" s="304"/>
    </row>
    <row r="406" spans="2:7" x14ac:dyDescent="0.25">
      <c r="B406" s="304"/>
      <c r="C406" s="304"/>
      <c r="F406" s="304"/>
      <c r="G406" s="304"/>
    </row>
    <row r="407" spans="2:7" x14ac:dyDescent="0.25">
      <c r="B407" s="304"/>
      <c r="C407" s="304"/>
      <c r="F407" s="304"/>
      <c r="G407" s="304"/>
    </row>
    <row r="408" spans="2:7" x14ac:dyDescent="0.25">
      <c r="B408" s="304"/>
      <c r="C408" s="304"/>
      <c r="F408" s="304"/>
      <c r="G408" s="304"/>
    </row>
    <row r="409" spans="2:7" x14ac:dyDescent="0.25">
      <c r="B409" s="304"/>
      <c r="C409" s="304"/>
      <c r="F409" s="304"/>
      <c r="G409" s="304"/>
    </row>
    <row r="410" spans="2:7" x14ac:dyDescent="0.25">
      <c r="B410" s="304"/>
      <c r="C410" s="304"/>
      <c r="F410" s="304"/>
      <c r="G410" s="304"/>
    </row>
    <row r="411" spans="2:7" x14ac:dyDescent="0.25">
      <c r="B411" s="304"/>
      <c r="C411" s="304"/>
      <c r="F411" s="304"/>
      <c r="G411" s="304"/>
    </row>
    <row r="412" spans="2:7" x14ac:dyDescent="0.25">
      <c r="B412" s="304"/>
      <c r="C412" s="304"/>
      <c r="F412" s="304"/>
      <c r="G412" s="304"/>
    </row>
    <row r="413" spans="2:7" x14ac:dyDescent="0.25">
      <c r="B413" s="304"/>
      <c r="C413" s="304"/>
      <c r="F413" s="304"/>
      <c r="G413" s="304"/>
    </row>
    <row r="414" spans="2:7" x14ac:dyDescent="0.25">
      <c r="B414" s="304"/>
      <c r="C414" s="304"/>
      <c r="F414" s="304"/>
      <c r="G414" s="304"/>
    </row>
    <row r="415" spans="2:7" x14ac:dyDescent="0.25">
      <c r="B415" s="304"/>
      <c r="C415" s="304"/>
      <c r="F415" s="304"/>
      <c r="G415" s="304"/>
    </row>
    <row r="416" spans="2:7" x14ac:dyDescent="0.25">
      <c r="B416" s="304"/>
      <c r="C416" s="304"/>
      <c r="F416" s="304"/>
      <c r="G416" s="304"/>
    </row>
    <row r="417" spans="2:7" x14ac:dyDescent="0.25">
      <c r="B417" s="304"/>
      <c r="C417" s="304"/>
      <c r="F417" s="304"/>
      <c r="G417" s="304"/>
    </row>
    <row r="418" spans="2:7" x14ac:dyDescent="0.25">
      <c r="B418" s="304"/>
      <c r="C418" s="304"/>
      <c r="F418" s="304"/>
      <c r="G418" s="304"/>
    </row>
    <row r="419" spans="2:7" x14ac:dyDescent="0.25">
      <c r="B419" s="304"/>
      <c r="C419" s="304"/>
      <c r="F419" s="304"/>
      <c r="G419" s="304"/>
    </row>
    <row r="420" spans="2:7" x14ac:dyDescent="0.25">
      <c r="B420" s="304"/>
      <c r="C420" s="304"/>
      <c r="F420" s="304"/>
      <c r="G420" s="304"/>
    </row>
    <row r="421" spans="2:7" x14ac:dyDescent="0.25">
      <c r="B421" s="304"/>
      <c r="C421" s="304"/>
      <c r="F421" s="304"/>
      <c r="G421" s="304"/>
    </row>
    <row r="422" spans="2:7" x14ac:dyDescent="0.25">
      <c r="B422" s="304"/>
      <c r="C422" s="304"/>
      <c r="F422" s="304"/>
      <c r="G422" s="304"/>
    </row>
    <row r="423" spans="2:7" x14ac:dyDescent="0.25">
      <c r="B423" s="304"/>
      <c r="C423" s="304"/>
      <c r="F423" s="304"/>
      <c r="G423" s="304"/>
    </row>
    <row r="424" spans="2:7" x14ac:dyDescent="0.25">
      <c r="B424" s="304"/>
      <c r="C424" s="304"/>
      <c r="F424" s="304"/>
      <c r="G424" s="304"/>
    </row>
    <row r="425" spans="2:7" x14ac:dyDescent="0.25">
      <c r="B425" s="304"/>
      <c r="C425" s="304"/>
      <c r="F425" s="304"/>
      <c r="G425" s="304"/>
    </row>
    <row r="426" spans="2:7" x14ac:dyDescent="0.25">
      <c r="B426" s="304"/>
      <c r="C426" s="304"/>
      <c r="F426" s="304"/>
      <c r="G426" s="304"/>
    </row>
    <row r="427" spans="2:7" x14ac:dyDescent="0.25">
      <c r="B427" s="304"/>
      <c r="C427" s="304"/>
      <c r="F427" s="304"/>
      <c r="G427" s="304"/>
    </row>
    <row r="428" spans="2:7" x14ac:dyDescent="0.25">
      <c r="B428" s="304"/>
      <c r="C428" s="304"/>
      <c r="F428" s="304"/>
      <c r="G428" s="304"/>
    </row>
    <row r="429" spans="2:7" x14ac:dyDescent="0.25">
      <c r="B429" s="304"/>
      <c r="C429" s="304"/>
      <c r="F429" s="304"/>
      <c r="G429" s="304"/>
    </row>
    <row r="430" spans="2:7" x14ac:dyDescent="0.25">
      <c r="B430" s="304"/>
      <c r="C430" s="304"/>
      <c r="F430" s="304"/>
      <c r="G430" s="304"/>
    </row>
    <row r="431" spans="2:7" x14ac:dyDescent="0.25">
      <c r="B431" s="304"/>
      <c r="C431" s="304"/>
      <c r="F431" s="304"/>
      <c r="G431" s="304"/>
    </row>
    <row r="432" spans="2:7" x14ac:dyDescent="0.25">
      <c r="B432" s="304"/>
      <c r="C432" s="304"/>
      <c r="F432" s="304"/>
      <c r="G432" s="304"/>
    </row>
    <row r="433" spans="2:7" x14ac:dyDescent="0.25">
      <c r="B433" s="304"/>
      <c r="C433" s="304"/>
      <c r="F433" s="304"/>
      <c r="G433" s="304"/>
    </row>
    <row r="434" spans="2:7" x14ac:dyDescent="0.25">
      <c r="B434" s="304"/>
      <c r="C434" s="304"/>
      <c r="F434" s="304"/>
      <c r="G434" s="304"/>
    </row>
    <row r="435" spans="2:7" x14ac:dyDescent="0.25">
      <c r="B435" s="304"/>
      <c r="C435" s="304"/>
      <c r="F435" s="304"/>
      <c r="G435" s="304"/>
    </row>
    <row r="436" spans="2:7" x14ac:dyDescent="0.25">
      <c r="B436" s="304"/>
      <c r="C436" s="304"/>
      <c r="F436" s="304"/>
      <c r="G436" s="304"/>
    </row>
    <row r="437" spans="2:7" x14ac:dyDescent="0.25">
      <c r="B437" s="304"/>
      <c r="C437" s="304"/>
      <c r="F437" s="304"/>
      <c r="G437" s="304"/>
    </row>
    <row r="438" spans="2:7" x14ac:dyDescent="0.25">
      <c r="B438" s="304"/>
      <c r="C438" s="304"/>
      <c r="F438" s="304"/>
      <c r="G438" s="304"/>
    </row>
    <row r="439" spans="2:7" x14ac:dyDescent="0.25">
      <c r="B439" s="304"/>
      <c r="C439" s="304"/>
      <c r="F439" s="304"/>
      <c r="G439" s="304"/>
    </row>
    <row r="440" spans="2:7" x14ac:dyDescent="0.25">
      <c r="B440" s="304"/>
      <c r="C440" s="304"/>
      <c r="F440" s="304"/>
      <c r="G440" s="304"/>
    </row>
    <row r="441" spans="2:7" x14ac:dyDescent="0.25">
      <c r="B441" s="304"/>
      <c r="C441" s="304"/>
      <c r="F441" s="304"/>
      <c r="G441" s="304"/>
    </row>
    <row r="442" spans="2:7" x14ac:dyDescent="0.25">
      <c r="B442" s="304"/>
      <c r="C442" s="304"/>
      <c r="F442" s="304"/>
      <c r="G442" s="304"/>
    </row>
    <row r="443" spans="2:7" x14ac:dyDescent="0.25">
      <c r="B443" s="304"/>
      <c r="C443" s="304"/>
      <c r="F443" s="304"/>
      <c r="G443" s="304"/>
    </row>
    <row r="444" spans="2:7" x14ac:dyDescent="0.25">
      <c r="B444" s="304"/>
      <c r="C444" s="304"/>
      <c r="F444" s="304"/>
      <c r="G444" s="304"/>
    </row>
    <row r="445" spans="2:7" x14ac:dyDescent="0.25">
      <c r="B445" s="304"/>
      <c r="C445" s="304"/>
      <c r="F445" s="304"/>
      <c r="G445" s="304"/>
    </row>
    <row r="446" spans="2:7" x14ac:dyDescent="0.25">
      <c r="B446" s="304"/>
      <c r="C446" s="304"/>
      <c r="F446" s="304"/>
      <c r="G446" s="304"/>
    </row>
    <row r="447" spans="2:7" x14ac:dyDescent="0.25">
      <c r="B447" s="304"/>
      <c r="C447" s="304"/>
      <c r="F447" s="304"/>
      <c r="G447" s="304"/>
    </row>
    <row r="448" spans="2:7" x14ac:dyDescent="0.25">
      <c r="B448" s="304"/>
      <c r="C448" s="304"/>
      <c r="F448" s="304"/>
      <c r="G448" s="304"/>
    </row>
    <row r="449" spans="2:7" x14ac:dyDescent="0.25">
      <c r="B449" s="304"/>
      <c r="C449" s="304"/>
      <c r="F449" s="304"/>
      <c r="G449" s="304"/>
    </row>
    <row r="450" spans="2:7" x14ac:dyDescent="0.25">
      <c r="B450" s="304"/>
      <c r="C450" s="304"/>
      <c r="F450" s="304"/>
      <c r="G450" s="304"/>
    </row>
    <row r="451" spans="2:7" x14ac:dyDescent="0.25">
      <c r="B451" s="304"/>
      <c r="C451" s="304"/>
      <c r="F451" s="304"/>
      <c r="G451" s="304"/>
    </row>
    <row r="452" spans="2:7" x14ac:dyDescent="0.25">
      <c r="B452" s="304"/>
      <c r="C452" s="304"/>
      <c r="F452" s="304"/>
      <c r="G452" s="304"/>
    </row>
    <row r="453" spans="2:7" x14ac:dyDescent="0.25">
      <c r="B453" s="304"/>
      <c r="C453" s="304"/>
      <c r="F453" s="304"/>
      <c r="G453" s="304"/>
    </row>
    <row r="454" spans="2:7" x14ac:dyDescent="0.25">
      <c r="B454" s="304"/>
      <c r="C454" s="304"/>
      <c r="F454" s="304"/>
      <c r="G454" s="304"/>
    </row>
    <row r="455" spans="2:7" x14ac:dyDescent="0.25">
      <c r="B455" s="304"/>
      <c r="C455" s="304"/>
      <c r="F455" s="304"/>
      <c r="G455" s="304"/>
    </row>
    <row r="456" spans="2:7" x14ac:dyDescent="0.25">
      <c r="B456" s="304"/>
      <c r="C456" s="304"/>
      <c r="F456" s="304"/>
      <c r="G456" s="304"/>
    </row>
    <row r="457" spans="2:7" x14ac:dyDescent="0.25">
      <c r="B457" s="304"/>
      <c r="C457" s="304"/>
      <c r="F457" s="304"/>
      <c r="G457" s="304"/>
    </row>
    <row r="458" spans="2:7" x14ac:dyDescent="0.25">
      <c r="B458" s="304"/>
      <c r="C458" s="304"/>
      <c r="F458" s="304"/>
      <c r="G458" s="304"/>
    </row>
    <row r="459" spans="2:7" x14ac:dyDescent="0.25">
      <c r="B459" s="304"/>
      <c r="C459" s="304"/>
      <c r="F459" s="304"/>
      <c r="G459" s="304"/>
    </row>
    <row r="460" spans="2:7" x14ac:dyDescent="0.25">
      <c r="B460" s="304"/>
      <c r="C460" s="304"/>
      <c r="F460" s="304"/>
      <c r="G460" s="304"/>
    </row>
    <row r="461" spans="2:7" x14ac:dyDescent="0.25">
      <c r="B461" s="304"/>
      <c r="C461" s="304"/>
      <c r="F461" s="304"/>
      <c r="G461" s="304"/>
    </row>
    <row r="462" spans="2:7" x14ac:dyDescent="0.25">
      <c r="B462" s="304"/>
      <c r="C462" s="304"/>
      <c r="F462" s="304"/>
      <c r="G462" s="304"/>
    </row>
    <row r="463" spans="2:7" x14ac:dyDescent="0.25">
      <c r="B463" s="304"/>
      <c r="C463" s="304"/>
      <c r="F463" s="304"/>
      <c r="G463" s="304"/>
    </row>
    <row r="464" spans="2:7" x14ac:dyDescent="0.25">
      <c r="B464" s="304"/>
      <c r="C464" s="304"/>
      <c r="F464" s="304"/>
      <c r="G464" s="304"/>
    </row>
    <row r="465" spans="2:7" x14ac:dyDescent="0.25">
      <c r="B465" s="304"/>
      <c r="C465" s="304"/>
      <c r="F465" s="304"/>
      <c r="G465" s="304"/>
    </row>
    <row r="466" spans="2:7" x14ac:dyDescent="0.25">
      <c r="B466" s="304"/>
      <c r="C466" s="304"/>
      <c r="F466" s="304"/>
      <c r="G466" s="304"/>
    </row>
    <row r="467" spans="2:7" x14ac:dyDescent="0.25">
      <c r="B467" s="304"/>
      <c r="C467" s="304"/>
      <c r="F467" s="304"/>
      <c r="G467" s="304"/>
    </row>
    <row r="468" spans="2:7" x14ac:dyDescent="0.25">
      <c r="B468" s="304"/>
      <c r="C468" s="304"/>
      <c r="F468" s="304"/>
      <c r="G468" s="304"/>
    </row>
    <row r="469" spans="2:7" x14ac:dyDescent="0.25">
      <c r="B469" s="304"/>
      <c r="C469" s="304"/>
      <c r="F469" s="304"/>
      <c r="G469" s="304"/>
    </row>
    <row r="470" spans="2:7" x14ac:dyDescent="0.25">
      <c r="B470" s="304"/>
      <c r="C470" s="304"/>
      <c r="F470" s="304"/>
      <c r="G470" s="304"/>
    </row>
    <row r="471" spans="2:7" x14ac:dyDescent="0.25">
      <c r="B471" s="304"/>
      <c r="C471" s="304"/>
      <c r="F471" s="304"/>
      <c r="G471" s="304"/>
    </row>
    <row r="472" spans="2:7" x14ac:dyDescent="0.25">
      <c r="B472" s="304"/>
      <c r="C472" s="304"/>
      <c r="F472" s="304"/>
      <c r="G472" s="304"/>
    </row>
    <row r="473" spans="2:7" x14ac:dyDescent="0.25">
      <c r="B473" s="304"/>
      <c r="C473" s="304"/>
      <c r="F473" s="304"/>
      <c r="G473" s="304"/>
    </row>
    <row r="474" spans="2:7" x14ac:dyDescent="0.25">
      <c r="B474" s="304"/>
      <c r="C474" s="304"/>
      <c r="F474" s="304"/>
      <c r="G474" s="304"/>
    </row>
    <row r="475" spans="2:7" x14ac:dyDescent="0.25">
      <c r="B475" s="304"/>
      <c r="C475" s="304"/>
      <c r="F475" s="304"/>
      <c r="G475" s="304"/>
    </row>
    <row r="476" spans="2:7" x14ac:dyDescent="0.25">
      <c r="B476" s="304"/>
      <c r="C476" s="304"/>
      <c r="F476" s="304"/>
      <c r="G476" s="304"/>
    </row>
    <row r="477" spans="2:7" x14ac:dyDescent="0.25">
      <c r="B477" s="304"/>
      <c r="C477" s="304"/>
      <c r="F477" s="304"/>
      <c r="G477" s="304"/>
    </row>
    <row r="478" spans="2:7" x14ac:dyDescent="0.25">
      <c r="B478" s="304"/>
      <c r="C478" s="304"/>
      <c r="F478" s="304"/>
      <c r="G478" s="304"/>
    </row>
    <row r="479" spans="2:7" x14ac:dyDescent="0.25">
      <c r="B479" s="304"/>
      <c r="C479" s="304"/>
      <c r="F479" s="304"/>
      <c r="G479" s="304"/>
    </row>
    <row r="480" spans="2:7" x14ac:dyDescent="0.25">
      <c r="B480" s="304"/>
      <c r="C480" s="304"/>
      <c r="F480" s="304"/>
      <c r="G480" s="304"/>
    </row>
    <row r="481" spans="2:7" x14ac:dyDescent="0.25">
      <c r="B481" s="304"/>
      <c r="C481" s="304"/>
      <c r="F481" s="304"/>
      <c r="G481" s="304"/>
    </row>
    <row r="482" spans="2:7" x14ac:dyDescent="0.25">
      <c r="B482" s="304"/>
      <c r="C482" s="304"/>
      <c r="F482" s="304"/>
      <c r="G482" s="304"/>
    </row>
    <row r="483" spans="2:7" x14ac:dyDescent="0.25">
      <c r="B483" s="304"/>
      <c r="C483" s="304"/>
      <c r="F483" s="304"/>
      <c r="G483" s="304"/>
    </row>
    <row r="484" spans="2:7" x14ac:dyDescent="0.25">
      <c r="B484" s="304"/>
      <c r="C484" s="304"/>
      <c r="F484" s="304"/>
      <c r="G484" s="304"/>
    </row>
    <row r="485" spans="2:7" x14ac:dyDescent="0.25">
      <c r="B485" s="304"/>
      <c r="C485" s="304"/>
      <c r="F485" s="304"/>
      <c r="G485" s="304"/>
    </row>
    <row r="486" spans="2:7" x14ac:dyDescent="0.25">
      <c r="B486" s="304"/>
      <c r="C486" s="304"/>
      <c r="F486" s="304"/>
      <c r="G486" s="304"/>
    </row>
    <row r="487" spans="2:7" x14ac:dyDescent="0.25">
      <c r="B487" s="304"/>
      <c r="C487" s="304"/>
      <c r="F487" s="304"/>
      <c r="G487" s="304"/>
    </row>
    <row r="488" spans="2:7" x14ac:dyDescent="0.25">
      <c r="B488" s="304"/>
      <c r="C488" s="304"/>
      <c r="F488" s="304"/>
      <c r="G488" s="304"/>
    </row>
    <row r="489" spans="2:7" x14ac:dyDescent="0.25">
      <c r="B489" s="304"/>
      <c r="C489" s="304"/>
      <c r="F489" s="304"/>
      <c r="G489" s="304"/>
    </row>
    <row r="490" spans="2:7" x14ac:dyDescent="0.25">
      <c r="B490" s="304"/>
      <c r="C490" s="304"/>
      <c r="F490" s="304"/>
      <c r="G490" s="304"/>
    </row>
    <row r="491" spans="2:7" x14ac:dyDescent="0.25">
      <c r="B491" s="304"/>
      <c r="C491" s="304"/>
      <c r="F491" s="304"/>
      <c r="G491" s="304"/>
    </row>
    <row r="492" spans="2:7" x14ac:dyDescent="0.25">
      <c r="B492" s="304"/>
      <c r="C492" s="304"/>
      <c r="F492" s="304"/>
      <c r="G492" s="304"/>
    </row>
    <row r="493" spans="2:7" x14ac:dyDescent="0.25">
      <c r="B493" s="304"/>
      <c r="C493" s="304"/>
      <c r="F493" s="304"/>
      <c r="G493" s="304"/>
    </row>
    <row r="494" spans="2:7" x14ac:dyDescent="0.25">
      <c r="B494" s="304"/>
      <c r="C494" s="304"/>
      <c r="F494" s="304"/>
      <c r="G494" s="304"/>
    </row>
    <row r="495" spans="2:7" x14ac:dyDescent="0.25">
      <c r="B495" s="304"/>
      <c r="C495" s="304"/>
      <c r="F495" s="304"/>
      <c r="G495" s="304"/>
    </row>
    <row r="496" spans="2:7" x14ac:dyDescent="0.25">
      <c r="B496" s="304"/>
      <c r="C496" s="304"/>
      <c r="F496" s="304"/>
      <c r="G496" s="304"/>
    </row>
    <row r="497" spans="2:7" x14ac:dyDescent="0.25">
      <c r="B497" s="304"/>
      <c r="C497" s="304"/>
      <c r="F497" s="304"/>
      <c r="G497" s="304"/>
    </row>
    <row r="498" spans="2:7" x14ac:dyDescent="0.25">
      <c r="B498" s="304"/>
      <c r="C498" s="304"/>
      <c r="F498" s="304"/>
      <c r="G498" s="304"/>
    </row>
    <row r="499" spans="2:7" x14ac:dyDescent="0.25">
      <c r="B499" s="304"/>
      <c r="C499" s="304"/>
      <c r="F499" s="304"/>
      <c r="G499" s="304"/>
    </row>
    <row r="500" spans="2:7" x14ac:dyDescent="0.25">
      <c r="B500" s="304"/>
      <c r="C500" s="304"/>
      <c r="F500" s="304"/>
      <c r="G500" s="304"/>
    </row>
    <row r="501" spans="2:7" x14ac:dyDescent="0.25">
      <c r="B501" s="304"/>
      <c r="C501" s="304"/>
      <c r="F501" s="304"/>
      <c r="G501" s="304"/>
    </row>
    <row r="502" spans="2:7" x14ac:dyDescent="0.25">
      <c r="B502" s="304"/>
      <c r="C502" s="304"/>
      <c r="F502" s="304"/>
      <c r="G502" s="304"/>
    </row>
    <row r="503" spans="2:7" x14ac:dyDescent="0.25">
      <c r="B503" s="304"/>
      <c r="C503" s="304"/>
      <c r="F503" s="304"/>
      <c r="G503" s="304"/>
    </row>
    <row r="504" spans="2:7" x14ac:dyDescent="0.25">
      <c r="B504" s="304"/>
      <c r="C504" s="304"/>
      <c r="F504" s="304"/>
      <c r="G504" s="304"/>
    </row>
    <row r="505" spans="2:7" x14ac:dyDescent="0.25">
      <c r="B505" s="304"/>
      <c r="C505" s="304"/>
      <c r="F505" s="304"/>
      <c r="G505" s="304"/>
    </row>
    <row r="506" spans="2:7" x14ac:dyDescent="0.25">
      <c r="B506" s="304"/>
      <c r="C506" s="304"/>
      <c r="F506" s="304"/>
      <c r="G506" s="304"/>
    </row>
    <row r="507" spans="2:7" x14ac:dyDescent="0.25">
      <c r="B507" s="304"/>
      <c r="C507" s="304"/>
      <c r="F507" s="304"/>
      <c r="G507" s="304"/>
    </row>
    <row r="508" spans="2:7" x14ac:dyDescent="0.25">
      <c r="B508" s="304"/>
      <c r="C508" s="304"/>
      <c r="F508" s="304"/>
      <c r="G508" s="304"/>
    </row>
    <row r="509" spans="2:7" x14ac:dyDescent="0.25">
      <c r="B509" s="304"/>
      <c r="C509" s="304"/>
      <c r="F509" s="304"/>
      <c r="G509" s="304"/>
    </row>
    <row r="510" spans="2:7" x14ac:dyDescent="0.25">
      <c r="B510" s="304"/>
      <c r="C510" s="304"/>
      <c r="F510" s="304"/>
      <c r="G510" s="304"/>
    </row>
    <row r="511" spans="2:7" x14ac:dyDescent="0.25">
      <c r="B511" s="304"/>
      <c r="C511" s="304"/>
      <c r="F511" s="304"/>
      <c r="G511" s="304"/>
    </row>
    <row r="512" spans="2:7" x14ac:dyDescent="0.25">
      <c r="B512" s="304"/>
      <c r="C512" s="304"/>
      <c r="F512" s="304"/>
      <c r="G512" s="304"/>
    </row>
    <row r="513" spans="2:7" x14ac:dyDescent="0.25">
      <c r="B513" s="304"/>
      <c r="C513" s="304"/>
      <c r="F513" s="304"/>
      <c r="G513" s="304"/>
    </row>
    <row r="514" spans="2:7" x14ac:dyDescent="0.25">
      <c r="B514" s="304"/>
      <c r="C514" s="304"/>
      <c r="F514" s="304"/>
      <c r="G514" s="304"/>
    </row>
    <row r="515" spans="2:7" x14ac:dyDescent="0.25">
      <c r="B515" s="304"/>
      <c r="C515" s="304"/>
      <c r="F515" s="304"/>
      <c r="G515" s="304"/>
    </row>
    <row r="516" spans="2:7" x14ac:dyDescent="0.25">
      <c r="B516" s="304"/>
      <c r="C516" s="304"/>
      <c r="F516" s="304"/>
      <c r="G516" s="304"/>
    </row>
    <row r="517" spans="2:7" x14ac:dyDescent="0.25">
      <c r="B517" s="304"/>
      <c r="C517" s="304"/>
      <c r="F517" s="304"/>
      <c r="G517" s="304"/>
    </row>
    <row r="518" spans="2:7" x14ac:dyDescent="0.25">
      <c r="B518" s="304"/>
      <c r="C518" s="304"/>
      <c r="F518" s="304"/>
      <c r="G518" s="304"/>
    </row>
    <row r="519" spans="2:7" x14ac:dyDescent="0.25">
      <c r="B519" s="304"/>
      <c r="C519" s="304"/>
      <c r="F519" s="304"/>
      <c r="G519" s="304"/>
    </row>
    <row r="520" spans="2:7" x14ac:dyDescent="0.25">
      <c r="B520" s="304"/>
      <c r="C520" s="304"/>
      <c r="F520" s="304"/>
      <c r="G520" s="304"/>
    </row>
    <row r="521" spans="2:7" x14ac:dyDescent="0.25">
      <c r="B521" s="304"/>
      <c r="C521" s="304"/>
      <c r="F521" s="304"/>
      <c r="G521" s="304"/>
    </row>
    <row r="522" spans="2:7" x14ac:dyDescent="0.25">
      <c r="B522" s="304"/>
      <c r="C522" s="304"/>
      <c r="F522" s="304"/>
      <c r="G522" s="304"/>
    </row>
    <row r="523" spans="2:7" x14ac:dyDescent="0.25">
      <c r="B523" s="304"/>
      <c r="C523" s="304"/>
      <c r="F523" s="304"/>
      <c r="G523" s="304"/>
    </row>
    <row r="524" spans="2:7" x14ac:dyDescent="0.25">
      <c r="B524" s="304"/>
      <c r="C524" s="304"/>
      <c r="F524" s="304"/>
      <c r="G524" s="304"/>
    </row>
    <row r="525" spans="2:7" x14ac:dyDescent="0.25">
      <c r="B525" s="304"/>
      <c r="C525" s="304"/>
      <c r="F525" s="304"/>
      <c r="G525" s="304"/>
    </row>
    <row r="526" spans="2:7" x14ac:dyDescent="0.25">
      <c r="B526" s="304"/>
      <c r="C526" s="304"/>
      <c r="F526" s="304"/>
      <c r="G526" s="304"/>
    </row>
    <row r="527" spans="2:7" x14ac:dyDescent="0.25">
      <c r="B527" s="304"/>
      <c r="C527" s="304"/>
      <c r="F527" s="304"/>
      <c r="G527" s="304"/>
    </row>
    <row r="528" spans="2:7" x14ac:dyDescent="0.25">
      <c r="B528" s="304"/>
      <c r="C528" s="304"/>
      <c r="F528" s="304"/>
      <c r="G528" s="304"/>
    </row>
    <row r="529" spans="2:7" x14ac:dyDescent="0.25">
      <c r="B529" s="304"/>
      <c r="C529" s="304"/>
      <c r="F529" s="304"/>
      <c r="G529" s="304"/>
    </row>
    <row r="530" spans="2:7" x14ac:dyDescent="0.25">
      <c r="B530" s="304"/>
      <c r="C530" s="304"/>
      <c r="F530" s="304"/>
      <c r="G530" s="304"/>
    </row>
    <row r="531" spans="2:7" x14ac:dyDescent="0.25">
      <c r="B531" s="304"/>
      <c r="C531" s="304"/>
      <c r="F531" s="304"/>
      <c r="G531" s="304"/>
    </row>
    <row r="532" spans="2:7" x14ac:dyDescent="0.25">
      <c r="B532" s="304"/>
      <c r="C532" s="304"/>
      <c r="F532" s="304"/>
      <c r="G532" s="304"/>
    </row>
    <row r="533" spans="2:7" x14ac:dyDescent="0.25">
      <c r="B533" s="304"/>
      <c r="C533" s="304"/>
      <c r="F533" s="304"/>
      <c r="G533" s="304"/>
    </row>
    <row r="534" spans="2:7" x14ac:dyDescent="0.25">
      <c r="B534" s="304"/>
      <c r="C534" s="304"/>
      <c r="F534" s="304"/>
      <c r="G534" s="304"/>
    </row>
    <row r="535" spans="2:7" x14ac:dyDescent="0.25">
      <c r="B535" s="304"/>
      <c r="C535" s="304"/>
      <c r="F535" s="304"/>
      <c r="G535" s="304"/>
    </row>
    <row r="536" spans="2:7" x14ac:dyDescent="0.25">
      <c r="B536" s="304"/>
      <c r="C536" s="304"/>
      <c r="F536" s="304"/>
      <c r="G536" s="304"/>
    </row>
    <row r="537" spans="2:7" x14ac:dyDescent="0.25">
      <c r="B537" s="304"/>
      <c r="C537" s="304"/>
      <c r="F537" s="304"/>
      <c r="G537" s="304"/>
    </row>
    <row r="538" spans="2:7" x14ac:dyDescent="0.25">
      <c r="B538" s="304"/>
      <c r="C538" s="304"/>
      <c r="F538" s="304"/>
      <c r="G538" s="304"/>
    </row>
    <row r="539" spans="2:7" x14ac:dyDescent="0.25">
      <c r="B539" s="304"/>
      <c r="C539" s="304"/>
      <c r="F539" s="304"/>
      <c r="G539" s="304"/>
    </row>
    <row r="540" spans="2:7" x14ac:dyDescent="0.25">
      <c r="B540" s="304"/>
      <c r="C540" s="304"/>
      <c r="F540" s="304"/>
      <c r="G540" s="304"/>
    </row>
    <row r="541" spans="2:7" x14ac:dyDescent="0.25">
      <c r="B541" s="304"/>
      <c r="C541" s="304"/>
      <c r="F541" s="304"/>
      <c r="G541" s="304"/>
    </row>
    <row r="542" spans="2:7" x14ac:dyDescent="0.25">
      <c r="B542" s="304"/>
      <c r="C542" s="304"/>
      <c r="F542" s="304"/>
      <c r="G542" s="304"/>
    </row>
    <row r="543" spans="2:7" x14ac:dyDescent="0.25">
      <c r="B543" s="304"/>
      <c r="C543" s="304"/>
      <c r="F543" s="304"/>
      <c r="G543" s="304"/>
    </row>
    <row r="544" spans="2:7" x14ac:dyDescent="0.25">
      <c r="B544" s="304"/>
      <c r="C544" s="304"/>
      <c r="F544" s="304"/>
      <c r="G544" s="304"/>
    </row>
    <row r="545" spans="2:7" x14ac:dyDescent="0.25">
      <c r="B545" s="304"/>
      <c r="C545" s="304"/>
      <c r="F545" s="304"/>
      <c r="G545" s="304"/>
    </row>
    <row r="546" spans="2:7" x14ac:dyDescent="0.25">
      <c r="B546" s="304"/>
      <c r="C546" s="304"/>
      <c r="F546" s="304"/>
      <c r="G546" s="304"/>
    </row>
    <row r="547" spans="2:7" x14ac:dyDescent="0.25">
      <c r="B547" s="304"/>
      <c r="C547" s="304"/>
      <c r="F547" s="304"/>
      <c r="G547" s="304"/>
    </row>
    <row r="548" spans="2:7" x14ac:dyDescent="0.25">
      <c r="B548" s="304"/>
      <c r="C548" s="304"/>
      <c r="F548" s="304"/>
      <c r="G548" s="304"/>
    </row>
    <row r="549" spans="2:7" x14ac:dyDescent="0.25">
      <c r="B549" s="304"/>
      <c r="C549" s="304"/>
      <c r="F549" s="304"/>
      <c r="G549" s="304"/>
    </row>
    <row r="550" spans="2:7" x14ac:dyDescent="0.25">
      <c r="B550" s="304"/>
      <c r="C550" s="304"/>
      <c r="F550" s="304"/>
      <c r="G550" s="304"/>
    </row>
    <row r="551" spans="2:7" x14ac:dyDescent="0.25">
      <c r="B551" s="304"/>
      <c r="C551" s="304"/>
      <c r="F551" s="304"/>
      <c r="G551" s="304"/>
    </row>
    <row r="552" spans="2:7" x14ac:dyDescent="0.25">
      <c r="B552" s="304"/>
      <c r="C552" s="304"/>
      <c r="F552" s="304"/>
      <c r="G552" s="304"/>
    </row>
    <row r="553" spans="2:7" x14ac:dyDescent="0.25">
      <c r="B553" s="304"/>
      <c r="C553" s="304"/>
      <c r="F553" s="304"/>
      <c r="G553" s="304"/>
    </row>
    <row r="554" spans="2:7" x14ac:dyDescent="0.25">
      <c r="B554" s="304"/>
      <c r="C554" s="304"/>
      <c r="F554" s="304"/>
      <c r="G554" s="304"/>
    </row>
    <row r="555" spans="2:7" x14ac:dyDescent="0.25">
      <c r="B555" s="304"/>
      <c r="C555" s="304"/>
      <c r="F555" s="304"/>
      <c r="G555" s="304"/>
    </row>
    <row r="556" spans="2:7" x14ac:dyDescent="0.25">
      <c r="B556" s="304"/>
      <c r="C556" s="304"/>
      <c r="F556" s="304"/>
      <c r="G556" s="304"/>
    </row>
    <row r="557" spans="2:7" x14ac:dyDescent="0.25">
      <c r="B557" s="304"/>
      <c r="C557" s="304"/>
      <c r="F557" s="304"/>
      <c r="G557" s="304"/>
    </row>
    <row r="558" spans="2:7" x14ac:dyDescent="0.25">
      <c r="B558" s="304"/>
      <c r="C558" s="304"/>
      <c r="F558" s="304"/>
      <c r="G558" s="304"/>
    </row>
    <row r="559" spans="2:7" x14ac:dyDescent="0.25">
      <c r="B559" s="304"/>
      <c r="C559" s="304"/>
      <c r="F559" s="304"/>
      <c r="G559" s="304"/>
    </row>
    <row r="560" spans="2:7" x14ac:dyDescent="0.25">
      <c r="B560" s="304"/>
      <c r="C560" s="304"/>
      <c r="F560" s="304"/>
      <c r="G560" s="304"/>
    </row>
    <row r="561" spans="2:7" x14ac:dyDescent="0.25">
      <c r="B561" s="304"/>
      <c r="C561" s="304"/>
      <c r="F561" s="304"/>
      <c r="G561" s="304"/>
    </row>
    <row r="562" spans="2:7" x14ac:dyDescent="0.25">
      <c r="B562" s="304"/>
      <c r="C562" s="304"/>
      <c r="F562" s="304"/>
      <c r="G562" s="304"/>
    </row>
    <row r="563" spans="2:7" x14ac:dyDescent="0.25">
      <c r="B563" s="304"/>
      <c r="C563" s="304"/>
      <c r="F563" s="304"/>
      <c r="G563" s="304"/>
    </row>
    <row r="564" spans="2:7" x14ac:dyDescent="0.25">
      <c r="B564" s="304"/>
      <c r="C564" s="304"/>
      <c r="F564" s="304"/>
      <c r="G564" s="304"/>
    </row>
    <row r="565" spans="2:7" x14ac:dyDescent="0.25">
      <c r="B565" s="304"/>
      <c r="C565" s="304"/>
      <c r="F565" s="304"/>
      <c r="G565" s="304"/>
    </row>
    <row r="566" spans="2:7" x14ac:dyDescent="0.25">
      <c r="B566" s="304"/>
      <c r="C566" s="304"/>
      <c r="F566" s="304"/>
      <c r="G566" s="304"/>
    </row>
    <row r="567" spans="2:7" x14ac:dyDescent="0.25">
      <c r="B567" s="304"/>
      <c r="C567" s="304"/>
      <c r="F567" s="304"/>
      <c r="G567" s="304"/>
    </row>
    <row r="568" spans="2:7" x14ac:dyDescent="0.25">
      <c r="B568" s="304"/>
      <c r="C568" s="304"/>
      <c r="F568" s="304"/>
      <c r="G568" s="304"/>
    </row>
    <row r="569" spans="2:7" x14ac:dyDescent="0.25">
      <c r="B569" s="304"/>
      <c r="C569" s="304"/>
      <c r="F569" s="304"/>
      <c r="G569" s="304"/>
    </row>
    <row r="570" spans="2:7" x14ac:dyDescent="0.25">
      <c r="B570" s="304"/>
      <c r="C570" s="304"/>
      <c r="F570" s="304"/>
      <c r="G570" s="304"/>
    </row>
    <row r="571" spans="2:7" x14ac:dyDescent="0.25">
      <c r="B571" s="304"/>
      <c r="C571" s="304"/>
      <c r="F571" s="304"/>
      <c r="G571" s="304"/>
    </row>
    <row r="572" spans="2:7" x14ac:dyDescent="0.25">
      <c r="B572" s="304"/>
      <c r="C572" s="304"/>
      <c r="F572" s="304"/>
      <c r="G572" s="304"/>
    </row>
    <row r="573" spans="2:7" x14ac:dyDescent="0.25">
      <c r="B573" s="304"/>
      <c r="C573" s="304"/>
      <c r="F573" s="304"/>
      <c r="G573" s="304"/>
    </row>
    <row r="574" spans="2:7" x14ac:dyDescent="0.25">
      <c r="B574" s="304"/>
      <c r="C574" s="304"/>
      <c r="F574" s="304"/>
      <c r="G574" s="304"/>
    </row>
    <row r="575" spans="2:7" x14ac:dyDescent="0.25">
      <c r="B575" s="304"/>
      <c r="C575" s="304"/>
      <c r="F575" s="304"/>
      <c r="G575" s="304"/>
    </row>
    <row r="576" spans="2:7" x14ac:dyDescent="0.25">
      <c r="B576" s="304"/>
      <c r="C576" s="304"/>
      <c r="F576" s="304"/>
      <c r="G576" s="304"/>
    </row>
    <row r="577" spans="2:7" x14ac:dyDescent="0.25">
      <c r="B577" s="304"/>
      <c r="C577" s="304"/>
      <c r="F577" s="304"/>
      <c r="G577" s="304"/>
    </row>
    <row r="578" spans="2:7" x14ac:dyDescent="0.25">
      <c r="B578" s="304"/>
      <c r="C578" s="304"/>
      <c r="F578" s="304"/>
      <c r="G578" s="304"/>
    </row>
    <row r="579" spans="2:7" x14ac:dyDescent="0.25">
      <c r="B579" s="304"/>
      <c r="C579" s="304"/>
      <c r="F579" s="304"/>
      <c r="G579" s="304"/>
    </row>
    <row r="580" spans="2:7" x14ac:dyDescent="0.25">
      <c r="B580" s="304"/>
      <c r="C580" s="304"/>
      <c r="F580" s="304"/>
      <c r="G580" s="304"/>
    </row>
    <row r="581" spans="2:7" x14ac:dyDescent="0.25">
      <c r="B581" s="304"/>
      <c r="C581" s="304"/>
      <c r="F581" s="304"/>
      <c r="G581" s="304"/>
    </row>
    <row r="582" spans="2:7" x14ac:dyDescent="0.25">
      <c r="B582" s="304"/>
      <c r="C582" s="304"/>
      <c r="F582" s="304"/>
      <c r="G582" s="304"/>
    </row>
    <row r="583" spans="2:7" x14ac:dyDescent="0.25">
      <c r="B583" s="304"/>
      <c r="C583" s="304"/>
      <c r="F583" s="304"/>
      <c r="G583" s="304"/>
    </row>
    <row r="584" spans="2:7" x14ac:dyDescent="0.25">
      <c r="B584" s="304"/>
      <c r="C584" s="304"/>
      <c r="F584" s="304"/>
      <c r="G584" s="304"/>
    </row>
    <row r="585" spans="2:7" x14ac:dyDescent="0.25">
      <c r="B585" s="304"/>
      <c r="C585" s="304"/>
      <c r="F585" s="304"/>
      <c r="G585" s="304"/>
    </row>
    <row r="586" spans="2:7" x14ac:dyDescent="0.25">
      <c r="B586" s="304"/>
      <c r="C586" s="304"/>
      <c r="F586" s="304"/>
      <c r="G586" s="304"/>
    </row>
    <row r="587" spans="2:7" x14ac:dyDescent="0.25">
      <c r="B587" s="304"/>
      <c r="C587" s="304"/>
      <c r="F587" s="304"/>
      <c r="G587" s="304"/>
    </row>
    <row r="588" spans="2:7" x14ac:dyDescent="0.25">
      <c r="B588" s="304"/>
      <c r="C588" s="304"/>
      <c r="F588" s="304"/>
      <c r="G588" s="304"/>
    </row>
    <row r="589" spans="2:7" x14ac:dyDescent="0.25">
      <c r="B589" s="304"/>
      <c r="C589" s="304"/>
      <c r="F589" s="304"/>
      <c r="G589" s="304"/>
    </row>
    <row r="590" spans="2:7" x14ac:dyDescent="0.25">
      <c r="B590" s="304"/>
      <c r="C590" s="304"/>
      <c r="F590" s="304"/>
      <c r="G590" s="304"/>
    </row>
    <row r="591" spans="2:7" x14ac:dyDescent="0.25">
      <c r="B591" s="304"/>
      <c r="C591" s="304"/>
      <c r="F591" s="304"/>
      <c r="G591" s="304"/>
    </row>
    <row r="592" spans="2:7" x14ac:dyDescent="0.25">
      <c r="B592" s="304"/>
      <c r="C592" s="304"/>
      <c r="F592" s="304"/>
      <c r="G592" s="304"/>
    </row>
    <row r="593" spans="2:7" x14ac:dyDescent="0.25">
      <c r="B593" s="304"/>
      <c r="C593" s="304"/>
      <c r="F593" s="304"/>
      <c r="G593" s="304"/>
    </row>
    <row r="594" spans="2:7" x14ac:dyDescent="0.25">
      <c r="B594" s="304"/>
      <c r="C594" s="304"/>
      <c r="F594" s="304"/>
      <c r="G594" s="304"/>
    </row>
    <row r="595" spans="2:7" x14ac:dyDescent="0.25">
      <c r="B595" s="304"/>
      <c r="C595" s="304"/>
      <c r="F595" s="304"/>
      <c r="G595" s="304"/>
    </row>
    <row r="596" spans="2:7" x14ac:dyDescent="0.25">
      <c r="B596" s="304"/>
      <c r="C596" s="304"/>
      <c r="F596" s="304"/>
      <c r="G596" s="304"/>
    </row>
    <row r="597" spans="2:7" x14ac:dyDescent="0.25">
      <c r="B597" s="304"/>
      <c r="C597" s="304"/>
      <c r="F597" s="304"/>
      <c r="G597" s="304"/>
    </row>
    <row r="598" spans="2:7" x14ac:dyDescent="0.25">
      <c r="B598" s="304"/>
      <c r="C598" s="304"/>
      <c r="F598" s="304"/>
      <c r="G598" s="304"/>
    </row>
    <row r="599" spans="2:7" x14ac:dyDescent="0.25">
      <c r="B599" s="304"/>
      <c r="C599" s="304"/>
      <c r="F599" s="304"/>
      <c r="G599" s="304"/>
    </row>
    <row r="600" spans="2:7" x14ac:dyDescent="0.25">
      <c r="B600" s="304"/>
      <c r="C600" s="304"/>
      <c r="F600" s="304"/>
      <c r="G600" s="304"/>
    </row>
    <row r="601" spans="2:7" x14ac:dyDescent="0.25">
      <c r="B601" s="304"/>
      <c r="C601" s="304"/>
      <c r="F601" s="304"/>
      <c r="G601" s="304"/>
    </row>
    <row r="602" spans="2:7" x14ac:dyDescent="0.25">
      <c r="B602" s="304"/>
      <c r="C602" s="304"/>
      <c r="F602" s="304"/>
      <c r="G602" s="304"/>
    </row>
    <row r="603" spans="2:7" x14ac:dyDescent="0.25">
      <c r="B603" s="304"/>
      <c r="C603" s="304"/>
      <c r="F603" s="304"/>
      <c r="G603" s="304"/>
    </row>
    <row r="604" spans="2:7" x14ac:dyDescent="0.25">
      <c r="B604" s="304"/>
      <c r="C604" s="304"/>
      <c r="F604" s="304"/>
      <c r="G604" s="304"/>
    </row>
    <row r="605" spans="2:7" x14ac:dyDescent="0.25">
      <c r="B605" s="304"/>
      <c r="C605" s="304"/>
      <c r="F605" s="304"/>
      <c r="G605" s="304"/>
    </row>
    <row r="606" spans="2:7" x14ac:dyDescent="0.25">
      <c r="B606" s="304"/>
      <c r="C606" s="304"/>
      <c r="F606" s="304"/>
      <c r="G606" s="304"/>
    </row>
    <row r="607" spans="2:7" x14ac:dyDescent="0.25">
      <c r="B607" s="304"/>
      <c r="C607" s="304"/>
      <c r="F607" s="304"/>
      <c r="G607" s="304"/>
    </row>
    <row r="608" spans="2:7" x14ac:dyDescent="0.25">
      <c r="B608" s="304"/>
      <c r="C608" s="304"/>
      <c r="F608" s="304"/>
      <c r="G608" s="304"/>
    </row>
    <row r="609" spans="2:7" x14ac:dyDescent="0.25">
      <c r="B609" s="304"/>
      <c r="C609" s="304"/>
      <c r="F609" s="304"/>
      <c r="G609" s="304"/>
    </row>
    <row r="610" spans="2:7" x14ac:dyDescent="0.25">
      <c r="B610" s="304"/>
      <c r="C610" s="304"/>
      <c r="F610" s="304"/>
      <c r="G610" s="304"/>
    </row>
    <row r="611" spans="2:7" x14ac:dyDescent="0.25">
      <c r="B611" s="304"/>
      <c r="C611" s="304"/>
      <c r="F611" s="304"/>
      <c r="G611" s="304"/>
    </row>
    <row r="612" spans="2:7" x14ac:dyDescent="0.25">
      <c r="B612" s="304"/>
      <c r="C612" s="304"/>
      <c r="F612" s="304"/>
      <c r="G612" s="304"/>
    </row>
    <row r="613" spans="2:7" x14ac:dyDescent="0.25">
      <c r="B613" s="304"/>
      <c r="C613" s="304"/>
      <c r="F613" s="304"/>
      <c r="G613" s="304"/>
    </row>
    <row r="614" spans="2:7" x14ac:dyDescent="0.25">
      <c r="B614" s="304"/>
      <c r="C614" s="304"/>
      <c r="F614" s="304"/>
      <c r="G614" s="304"/>
    </row>
    <row r="615" spans="2:7" x14ac:dyDescent="0.25">
      <c r="B615" s="304"/>
      <c r="C615" s="304"/>
      <c r="F615" s="304"/>
      <c r="G615" s="304"/>
    </row>
    <row r="616" spans="2:7" x14ac:dyDescent="0.25">
      <c r="B616" s="304"/>
      <c r="C616" s="304"/>
      <c r="F616" s="304"/>
      <c r="G616" s="304"/>
    </row>
    <row r="617" spans="2:7" x14ac:dyDescent="0.25">
      <c r="B617" s="304"/>
      <c r="C617" s="304"/>
      <c r="F617" s="304"/>
      <c r="G617" s="304"/>
    </row>
    <row r="618" spans="2:7" x14ac:dyDescent="0.25">
      <c r="B618" s="304"/>
      <c r="C618" s="304"/>
      <c r="F618" s="304"/>
      <c r="G618" s="304"/>
    </row>
    <row r="619" spans="2:7" x14ac:dyDescent="0.25">
      <c r="B619" s="304"/>
      <c r="C619" s="304"/>
      <c r="F619" s="304"/>
      <c r="G619" s="304"/>
    </row>
    <row r="620" spans="2:7" x14ac:dyDescent="0.25">
      <c r="B620" s="304"/>
      <c r="C620" s="304"/>
      <c r="F620" s="304"/>
      <c r="G620" s="304"/>
    </row>
    <row r="621" spans="2:7" x14ac:dyDescent="0.25">
      <c r="B621" s="304"/>
      <c r="C621" s="304"/>
      <c r="F621" s="304"/>
      <c r="G621" s="304"/>
    </row>
    <row r="622" spans="2:7" x14ac:dyDescent="0.25">
      <c r="B622" s="304"/>
      <c r="C622" s="304"/>
      <c r="F622" s="304"/>
      <c r="G622" s="304"/>
    </row>
    <row r="623" spans="2:7" x14ac:dyDescent="0.25">
      <c r="B623" s="304"/>
      <c r="C623" s="304"/>
      <c r="F623" s="304"/>
      <c r="G623" s="304"/>
    </row>
    <row r="624" spans="2:7" x14ac:dyDescent="0.25">
      <c r="B624" s="304"/>
      <c r="C624" s="304"/>
      <c r="F624" s="304"/>
      <c r="G624" s="304"/>
    </row>
    <row r="625" spans="2:7" x14ac:dyDescent="0.25">
      <c r="B625" s="304"/>
      <c r="C625" s="304"/>
      <c r="F625" s="304"/>
      <c r="G625" s="304"/>
    </row>
    <row r="626" spans="2:7" x14ac:dyDescent="0.25">
      <c r="B626" s="304"/>
      <c r="C626" s="304"/>
      <c r="F626" s="304"/>
      <c r="G626" s="304"/>
    </row>
    <row r="627" spans="2:7" x14ac:dyDescent="0.25">
      <c r="B627" s="304"/>
      <c r="C627" s="304"/>
      <c r="F627" s="304"/>
      <c r="G627" s="304"/>
    </row>
    <row r="628" spans="2:7" x14ac:dyDescent="0.25">
      <c r="B628" s="304"/>
      <c r="C628" s="304"/>
      <c r="F628" s="304"/>
      <c r="G628" s="304"/>
    </row>
    <row r="629" spans="2:7" x14ac:dyDescent="0.25">
      <c r="B629" s="304"/>
      <c r="C629" s="304"/>
      <c r="F629" s="304"/>
      <c r="G629" s="304"/>
    </row>
    <row r="630" spans="2:7" x14ac:dyDescent="0.25">
      <c r="B630" s="304"/>
      <c r="C630" s="304"/>
      <c r="F630" s="304"/>
      <c r="G630" s="304"/>
    </row>
    <row r="631" spans="2:7" x14ac:dyDescent="0.25">
      <c r="B631" s="304"/>
      <c r="C631" s="304"/>
      <c r="F631" s="304"/>
      <c r="G631" s="304"/>
    </row>
    <row r="632" spans="2:7" x14ac:dyDescent="0.25">
      <c r="B632" s="304"/>
      <c r="C632" s="304"/>
      <c r="F632" s="304"/>
      <c r="G632" s="304"/>
    </row>
    <row r="633" spans="2:7" x14ac:dyDescent="0.25">
      <c r="B633" s="304"/>
      <c r="C633" s="304"/>
      <c r="F633" s="304"/>
      <c r="G633" s="304"/>
    </row>
    <row r="634" spans="2:7" x14ac:dyDescent="0.25">
      <c r="B634" s="304"/>
      <c r="C634" s="304"/>
      <c r="F634" s="304"/>
      <c r="G634" s="304"/>
    </row>
    <row r="635" spans="2:7" x14ac:dyDescent="0.25">
      <c r="B635" s="304"/>
      <c r="C635" s="304"/>
      <c r="F635" s="304"/>
      <c r="G635" s="304"/>
    </row>
    <row r="636" spans="2:7" x14ac:dyDescent="0.25">
      <c r="B636" s="304"/>
      <c r="C636" s="304"/>
      <c r="F636" s="304"/>
      <c r="G636" s="304"/>
    </row>
    <row r="637" spans="2:7" x14ac:dyDescent="0.25">
      <c r="B637" s="304"/>
      <c r="C637" s="304"/>
      <c r="F637" s="304"/>
      <c r="G637" s="304"/>
    </row>
    <row r="638" spans="2:7" x14ac:dyDescent="0.25">
      <c r="B638" s="304"/>
      <c r="C638" s="304"/>
      <c r="F638" s="304"/>
      <c r="G638" s="304"/>
    </row>
    <row r="639" spans="2:7" x14ac:dyDescent="0.25">
      <c r="B639" s="304"/>
      <c r="C639" s="304"/>
      <c r="F639" s="304"/>
      <c r="G639" s="304"/>
    </row>
    <row r="640" spans="2:7" x14ac:dyDescent="0.25">
      <c r="B640" s="304"/>
      <c r="C640" s="304"/>
      <c r="F640" s="304"/>
      <c r="G640" s="304"/>
    </row>
    <row r="641" spans="2:7" x14ac:dyDescent="0.25">
      <c r="B641" s="304"/>
      <c r="C641" s="304"/>
      <c r="F641" s="304"/>
      <c r="G641" s="304"/>
    </row>
    <row r="642" spans="2:7" x14ac:dyDescent="0.25">
      <c r="B642" s="304"/>
      <c r="C642" s="304"/>
      <c r="F642" s="304"/>
      <c r="G642" s="304"/>
    </row>
    <row r="643" spans="2:7" x14ac:dyDescent="0.25">
      <c r="B643" s="304"/>
      <c r="C643" s="304"/>
      <c r="F643" s="304"/>
      <c r="G643" s="304"/>
    </row>
    <row r="644" spans="2:7" x14ac:dyDescent="0.25">
      <c r="B644" s="304"/>
      <c r="C644" s="304"/>
      <c r="F644" s="304"/>
      <c r="G644" s="304"/>
    </row>
    <row r="645" spans="2:7" x14ac:dyDescent="0.25">
      <c r="B645" s="304"/>
      <c r="C645" s="304"/>
      <c r="F645" s="304"/>
      <c r="G645" s="304"/>
    </row>
    <row r="646" spans="2:7" x14ac:dyDescent="0.25">
      <c r="B646" s="304"/>
      <c r="C646" s="304"/>
      <c r="F646" s="304"/>
      <c r="G646" s="304"/>
    </row>
    <row r="647" spans="2:7" x14ac:dyDescent="0.25">
      <c r="B647" s="304"/>
      <c r="C647" s="304"/>
      <c r="F647" s="304"/>
      <c r="G647" s="304"/>
    </row>
    <row r="648" spans="2:7" x14ac:dyDescent="0.25">
      <c r="B648" s="304"/>
      <c r="C648" s="304"/>
      <c r="F648" s="304"/>
      <c r="G648" s="304"/>
    </row>
    <row r="649" spans="2:7" x14ac:dyDescent="0.25">
      <c r="B649" s="304"/>
      <c r="C649" s="304"/>
      <c r="F649" s="304"/>
      <c r="G649" s="304"/>
    </row>
    <row r="650" spans="2:7" x14ac:dyDescent="0.25">
      <c r="B650" s="304"/>
      <c r="C650" s="304"/>
      <c r="F650" s="304"/>
      <c r="G650" s="304"/>
    </row>
    <row r="651" spans="2:7" x14ac:dyDescent="0.25">
      <c r="B651" s="304"/>
      <c r="C651" s="304"/>
      <c r="F651" s="304"/>
      <c r="G651" s="304"/>
    </row>
    <row r="652" spans="2:7" x14ac:dyDescent="0.25">
      <c r="B652" s="304"/>
      <c r="C652" s="304"/>
      <c r="F652" s="304"/>
      <c r="G652" s="304"/>
    </row>
    <row r="653" spans="2:7" x14ac:dyDescent="0.25">
      <c r="B653" s="304"/>
      <c r="C653" s="304"/>
      <c r="F653" s="304"/>
      <c r="G653" s="304"/>
    </row>
    <row r="654" spans="2:7" x14ac:dyDescent="0.25">
      <c r="B654" s="304"/>
      <c r="C654" s="304"/>
      <c r="F654" s="304"/>
      <c r="G654" s="304"/>
    </row>
    <row r="655" spans="2:7" x14ac:dyDescent="0.25">
      <c r="B655" s="304"/>
      <c r="C655" s="304"/>
      <c r="F655" s="304"/>
      <c r="G655" s="304"/>
    </row>
    <row r="656" spans="2:7" x14ac:dyDescent="0.25">
      <c r="B656" s="304"/>
      <c r="C656" s="304"/>
      <c r="F656" s="304"/>
      <c r="G656" s="304"/>
    </row>
    <row r="657" spans="2:7" x14ac:dyDescent="0.25">
      <c r="B657" s="304"/>
      <c r="C657" s="304"/>
      <c r="F657" s="304"/>
      <c r="G657" s="304"/>
    </row>
    <row r="658" spans="2:7" x14ac:dyDescent="0.25">
      <c r="B658" s="304"/>
      <c r="C658" s="304"/>
      <c r="F658" s="304"/>
      <c r="G658" s="304"/>
    </row>
    <row r="659" spans="2:7" x14ac:dyDescent="0.25">
      <c r="B659" s="304"/>
      <c r="C659" s="304"/>
      <c r="F659" s="304"/>
      <c r="G659" s="304"/>
    </row>
    <row r="660" spans="2:7" x14ac:dyDescent="0.25">
      <c r="B660" s="304"/>
      <c r="C660" s="304"/>
      <c r="F660" s="304"/>
      <c r="G660" s="304"/>
    </row>
    <row r="661" spans="2:7" x14ac:dyDescent="0.25">
      <c r="B661" s="304"/>
      <c r="C661" s="304"/>
      <c r="F661" s="304"/>
      <c r="G661" s="304"/>
    </row>
    <row r="662" spans="2:7" x14ac:dyDescent="0.25">
      <c r="B662" s="304"/>
      <c r="C662" s="304"/>
      <c r="F662" s="304"/>
      <c r="G662" s="304"/>
    </row>
    <row r="663" spans="2:7" x14ac:dyDescent="0.25">
      <c r="B663" s="304"/>
      <c r="C663" s="304"/>
      <c r="F663" s="304"/>
      <c r="G663" s="304"/>
    </row>
    <row r="664" spans="2:7" x14ac:dyDescent="0.25">
      <c r="B664" s="304"/>
      <c r="C664" s="304"/>
      <c r="F664" s="304"/>
      <c r="G664" s="304"/>
    </row>
    <row r="665" spans="2:7" x14ac:dyDescent="0.25">
      <c r="B665" s="304"/>
      <c r="C665" s="304"/>
      <c r="F665" s="304"/>
      <c r="G665" s="304"/>
    </row>
    <row r="666" spans="2:7" x14ac:dyDescent="0.25">
      <c r="B666" s="304"/>
      <c r="C666" s="304"/>
      <c r="F666" s="304"/>
      <c r="G666" s="304"/>
    </row>
    <row r="667" spans="2:7" x14ac:dyDescent="0.25">
      <c r="B667" s="304"/>
      <c r="C667" s="304"/>
      <c r="F667" s="304"/>
      <c r="G667" s="304"/>
    </row>
    <row r="668" spans="2:7" x14ac:dyDescent="0.25">
      <c r="B668" s="304"/>
      <c r="C668" s="304"/>
      <c r="F668" s="304"/>
      <c r="G668" s="304"/>
    </row>
    <row r="669" spans="2:7" x14ac:dyDescent="0.25">
      <c r="B669" s="304"/>
      <c r="C669" s="304"/>
      <c r="F669" s="304"/>
      <c r="G669" s="304"/>
    </row>
    <row r="670" spans="2:7" x14ac:dyDescent="0.25">
      <c r="B670" s="304"/>
      <c r="C670" s="304"/>
      <c r="F670" s="304"/>
      <c r="G670" s="304"/>
    </row>
    <row r="671" spans="2:7" x14ac:dyDescent="0.25">
      <c r="B671" s="304"/>
      <c r="C671" s="304"/>
      <c r="F671" s="304"/>
      <c r="G671" s="304"/>
    </row>
    <row r="672" spans="2:7" x14ac:dyDescent="0.25">
      <c r="B672" s="304"/>
      <c r="C672" s="304"/>
      <c r="F672" s="304"/>
      <c r="G672" s="304"/>
    </row>
    <row r="673" spans="2:7" x14ac:dyDescent="0.25">
      <c r="B673" s="304"/>
      <c r="C673" s="304"/>
      <c r="F673" s="304"/>
      <c r="G673" s="304"/>
    </row>
    <row r="674" spans="2:7" x14ac:dyDescent="0.25">
      <c r="B674" s="304"/>
      <c r="C674" s="304"/>
      <c r="F674" s="304"/>
      <c r="G674" s="304"/>
    </row>
    <row r="675" spans="2:7" x14ac:dyDescent="0.25">
      <c r="B675" s="304"/>
      <c r="C675" s="304"/>
      <c r="F675" s="304"/>
      <c r="G675" s="304"/>
    </row>
    <row r="676" spans="2:7" x14ac:dyDescent="0.25">
      <c r="B676" s="304"/>
      <c r="C676" s="304"/>
      <c r="F676" s="304"/>
      <c r="G676" s="304"/>
    </row>
    <row r="677" spans="2:7" x14ac:dyDescent="0.25">
      <c r="B677" s="304"/>
      <c r="C677" s="304"/>
      <c r="F677" s="304"/>
      <c r="G677" s="304"/>
    </row>
    <row r="678" spans="2:7" x14ac:dyDescent="0.25">
      <c r="B678" s="304"/>
      <c r="C678" s="304"/>
      <c r="F678" s="304"/>
      <c r="G678" s="304"/>
    </row>
    <row r="679" spans="2:7" x14ac:dyDescent="0.25">
      <c r="B679" s="304"/>
      <c r="C679" s="304"/>
      <c r="F679" s="304"/>
      <c r="G679" s="304"/>
    </row>
    <row r="680" spans="2:7" x14ac:dyDescent="0.25">
      <c r="B680" s="304"/>
      <c r="C680" s="304"/>
      <c r="F680" s="304"/>
      <c r="G680" s="304"/>
    </row>
    <row r="681" spans="2:7" x14ac:dyDescent="0.25">
      <c r="B681" s="304"/>
      <c r="C681" s="304"/>
      <c r="F681" s="304"/>
      <c r="G681" s="304"/>
    </row>
    <row r="682" spans="2:7" x14ac:dyDescent="0.25">
      <c r="B682" s="304"/>
      <c r="C682" s="304"/>
      <c r="F682" s="304"/>
      <c r="G682" s="304"/>
    </row>
    <row r="683" spans="2:7" x14ac:dyDescent="0.25">
      <c r="B683" s="304"/>
      <c r="C683" s="304"/>
      <c r="F683" s="304"/>
      <c r="G683" s="304"/>
    </row>
    <row r="684" spans="2:7" x14ac:dyDescent="0.25">
      <c r="B684" s="304"/>
      <c r="C684" s="304"/>
      <c r="F684" s="304"/>
      <c r="G684" s="304"/>
    </row>
    <row r="685" spans="2:7" x14ac:dyDescent="0.25">
      <c r="B685" s="304"/>
      <c r="C685" s="304"/>
      <c r="F685" s="304"/>
      <c r="G685" s="304"/>
    </row>
    <row r="686" spans="2:7" x14ac:dyDescent="0.25">
      <c r="B686" s="304"/>
      <c r="C686" s="304"/>
      <c r="F686" s="304"/>
      <c r="G686" s="304"/>
    </row>
    <row r="687" spans="2:7" x14ac:dyDescent="0.25">
      <c r="B687" s="304"/>
      <c r="C687" s="304"/>
      <c r="F687" s="304"/>
      <c r="G687" s="304"/>
    </row>
    <row r="688" spans="2:7" x14ac:dyDescent="0.25">
      <c r="B688" s="304"/>
      <c r="C688" s="304"/>
      <c r="F688" s="304"/>
      <c r="G688" s="304"/>
    </row>
    <row r="689" spans="2:7" x14ac:dyDescent="0.25">
      <c r="B689" s="304"/>
      <c r="C689" s="304"/>
      <c r="F689" s="304"/>
      <c r="G689" s="304"/>
    </row>
    <row r="690" spans="2:7" x14ac:dyDescent="0.25">
      <c r="B690" s="304"/>
      <c r="C690" s="304"/>
      <c r="F690" s="304"/>
      <c r="G690" s="304"/>
    </row>
    <row r="691" spans="2:7" x14ac:dyDescent="0.25">
      <c r="B691" s="304"/>
      <c r="C691" s="304"/>
      <c r="F691" s="304"/>
      <c r="G691" s="304"/>
    </row>
    <row r="692" spans="2:7" x14ac:dyDescent="0.25">
      <c r="B692" s="304"/>
      <c r="C692" s="304"/>
      <c r="F692" s="304"/>
      <c r="G692" s="304"/>
    </row>
    <row r="693" spans="2:7" x14ac:dyDescent="0.25">
      <c r="B693" s="304"/>
      <c r="C693" s="304"/>
      <c r="F693" s="304"/>
      <c r="G693" s="304"/>
    </row>
    <row r="694" spans="2:7" x14ac:dyDescent="0.25">
      <c r="B694" s="304"/>
      <c r="C694" s="304"/>
      <c r="F694" s="304"/>
      <c r="G694" s="304"/>
    </row>
    <row r="695" spans="2:7" x14ac:dyDescent="0.25">
      <c r="B695" s="304"/>
      <c r="C695" s="304"/>
      <c r="F695" s="304"/>
      <c r="G695" s="304"/>
    </row>
    <row r="696" spans="2:7" x14ac:dyDescent="0.25">
      <c r="B696" s="304"/>
      <c r="C696" s="304"/>
      <c r="F696" s="304"/>
      <c r="G696" s="304"/>
    </row>
    <row r="697" spans="2:7" x14ac:dyDescent="0.25">
      <c r="B697" s="304"/>
      <c r="C697" s="304"/>
      <c r="F697" s="304"/>
      <c r="G697" s="304"/>
    </row>
    <row r="698" spans="2:7" x14ac:dyDescent="0.25">
      <c r="B698" s="304"/>
      <c r="C698" s="304"/>
      <c r="F698" s="304"/>
      <c r="G698" s="304"/>
    </row>
    <row r="699" spans="2:7" x14ac:dyDescent="0.25">
      <c r="B699" s="304"/>
      <c r="C699" s="304"/>
      <c r="F699" s="304"/>
      <c r="G699" s="304"/>
    </row>
    <row r="700" spans="2:7" x14ac:dyDescent="0.25">
      <c r="B700" s="304"/>
      <c r="C700" s="304"/>
      <c r="F700" s="304"/>
      <c r="G700" s="304"/>
    </row>
    <row r="701" spans="2:7" x14ac:dyDescent="0.25">
      <c r="B701" s="304"/>
      <c r="C701" s="304"/>
      <c r="F701" s="304"/>
      <c r="G701" s="304"/>
    </row>
    <row r="702" spans="2:7" x14ac:dyDescent="0.25">
      <c r="B702" s="304"/>
      <c r="C702" s="304"/>
      <c r="F702" s="304"/>
      <c r="G702" s="304"/>
    </row>
    <row r="703" spans="2:7" x14ac:dyDescent="0.25">
      <c r="B703" s="304"/>
      <c r="C703" s="304"/>
      <c r="F703" s="304"/>
      <c r="G703" s="304"/>
    </row>
    <row r="704" spans="2:7" x14ac:dyDescent="0.25">
      <c r="B704" s="304"/>
      <c r="C704" s="304"/>
      <c r="F704" s="304"/>
      <c r="G704" s="304"/>
    </row>
    <row r="705" spans="2:7" x14ac:dyDescent="0.25">
      <c r="B705" s="304"/>
      <c r="C705" s="304"/>
      <c r="F705" s="304"/>
      <c r="G705" s="304"/>
    </row>
    <row r="706" spans="2:7" x14ac:dyDescent="0.25">
      <c r="B706" s="304"/>
      <c r="C706" s="304"/>
      <c r="F706" s="304"/>
      <c r="G706" s="304"/>
    </row>
    <row r="707" spans="2:7" x14ac:dyDescent="0.25">
      <c r="B707" s="304"/>
      <c r="C707" s="304"/>
      <c r="F707" s="304"/>
      <c r="G707" s="304"/>
    </row>
    <row r="708" spans="2:7" x14ac:dyDescent="0.25">
      <c r="B708" s="304"/>
      <c r="C708" s="304"/>
      <c r="F708" s="304"/>
      <c r="G708" s="304"/>
    </row>
    <row r="709" spans="2:7" x14ac:dyDescent="0.25">
      <c r="B709" s="304"/>
      <c r="C709" s="304"/>
      <c r="F709" s="304"/>
      <c r="G709" s="304"/>
    </row>
    <row r="710" spans="2:7" x14ac:dyDescent="0.25">
      <c r="B710" s="304"/>
      <c r="C710" s="304"/>
      <c r="F710" s="304"/>
      <c r="G710" s="304"/>
    </row>
    <row r="711" spans="2:7" x14ac:dyDescent="0.25">
      <c r="B711" s="304"/>
      <c r="C711" s="304"/>
      <c r="F711" s="304"/>
      <c r="G711" s="304"/>
    </row>
    <row r="712" spans="2:7" x14ac:dyDescent="0.25">
      <c r="B712" s="304"/>
      <c r="C712" s="304"/>
      <c r="F712" s="304"/>
      <c r="G712" s="304"/>
    </row>
    <row r="713" spans="2:7" x14ac:dyDescent="0.25">
      <c r="B713" s="304"/>
      <c r="C713" s="304"/>
      <c r="F713" s="304"/>
      <c r="G713" s="304"/>
    </row>
    <row r="714" spans="2:7" x14ac:dyDescent="0.25">
      <c r="B714" s="304"/>
      <c r="C714" s="304"/>
      <c r="F714" s="304"/>
      <c r="G714" s="304"/>
    </row>
    <row r="715" spans="2:7" x14ac:dyDescent="0.25">
      <c r="B715" s="304"/>
      <c r="C715" s="304"/>
      <c r="F715" s="304"/>
      <c r="G715" s="304"/>
    </row>
    <row r="716" spans="2:7" x14ac:dyDescent="0.25">
      <c r="B716" s="304"/>
      <c r="C716" s="304"/>
      <c r="F716" s="304"/>
      <c r="G716" s="304"/>
    </row>
    <row r="717" spans="2:7" x14ac:dyDescent="0.25">
      <c r="B717" s="304"/>
      <c r="C717" s="304"/>
      <c r="F717" s="304"/>
      <c r="G717" s="304"/>
    </row>
    <row r="718" spans="2:7" x14ac:dyDescent="0.25">
      <c r="B718" s="304"/>
      <c r="C718" s="304"/>
      <c r="F718" s="304"/>
      <c r="G718" s="304"/>
    </row>
    <row r="719" spans="2:7" x14ac:dyDescent="0.25">
      <c r="B719" s="304"/>
      <c r="C719" s="304"/>
      <c r="F719" s="304"/>
      <c r="G719" s="304"/>
    </row>
    <row r="720" spans="2:7" x14ac:dyDescent="0.25">
      <c r="B720" s="304"/>
      <c r="C720" s="304"/>
      <c r="F720" s="304"/>
      <c r="G720" s="304"/>
    </row>
    <row r="721" spans="2:7" x14ac:dyDescent="0.25">
      <c r="B721" s="304"/>
      <c r="C721" s="304"/>
      <c r="F721" s="304"/>
      <c r="G721" s="304"/>
    </row>
    <row r="722" spans="2:7" x14ac:dyDescent="0.25">
      <c r="B722" s="304"/>
      <c r="C722" s="304"/>
      <c r="F722" s="304"/>
      <c r="G722" s="304"/>
    </row>
    <row r="723" spans="2:7" x14ac:dyDescent="0.25">
      <c r="B723" s="304"/>
      <c r="C723" s="304"/>
      <c r="F723" s="304"/>
      <c r="G723" s="304"/>
    </row>
    <row r="724" spans="2:7" x14ac:dyDescent="0.25">
      <c r="B724" s="304"/>
      <c r="C724" s="304"/>
      <c r="F724" s="304"/>
      <c r="G724" s="304"/>
    </row>
    <row r="725" spans="2:7" x14ac:dyDescent="0.25">
      <c r="B725" s="304"/>
      <c r="C725" s="304"/>
      <c r="F725" s="304"/>
      <c r="G725" s="304"/>
    </row>
    <row r="726" spans="2:7" x14ac:dyDescent="0.25">
      <c r="B726" s="304"/>
      <c r="C726" s="304"/>
      <c r="F726" s="304"/>
      <c r="G726" s="304"/>
    </row>
    <row r="727" spans="2:7" x14ac:dyDescent="0.25">
      <c r="B727" s="304"/>
      <c r="C727" s="304"/>
      <c r="F727" s="304"/>
      <c r="G727" s="304"/>
    </row>
    <row r="728" spans="2:7" x14ac:dyDescent="0.25">
      <c r="B728" s="304"/>
      <c r="C728" s="304"/>
      <c r="F728" s="304"/>
      <c r="G728" s="304"/>
    </row>
    <row r="729" spans="2:7" x14ac:dyDescent="0.25">
      <c r="B729" s="304"/>
      <c r="C729" s="304"/>
      <c r="F729" s="304"/>
      <c r="G729" s="304"/>
    </row>
    <row r="730" spans="2:7" x14ac:dyDescent="0.25">
      <c r="B730" s="304"/>
      <c r="C730" s="304"/>
      <c r="F730" s="304"/>
      <c r="G730" s="304"/>
    </row>
    <row r="731" spans="2:7" x14ac:dyDescent="0.25">
      <c r="B731" s="304"/>
      <c r="C731" s="304"/>
      <c r="F731" s="304"/>
      <c r="G731" s="304"/>
    </row>
    <row r="732" spans="2:7" x14ac:dyDescent="0.25">
      <c r="B732" s="304"/>
      <c r="C732" s="304"/>
      <c r="F732" s="304"/>
      <c r="G732" s="304"/>
    </row>
    <row r="733" spans="2:7" x14ac:dyDescent="0.25">
      <c r="B733" s="304"/>
      <c r="C733" s="304"/>
      <c r="F733" s="304"/>
      <c r="G733" s="304"/>
    </row>
    <row r="734" spans="2:7" x14ac:dyDescent="0.25">
      <c r="B734" s="304"/>
      <c r="C734" s="304"/>
      <c r="F734" s="304"/>
      <c r="G734" s="304"/>
    </row>
    <row r="735" spans="2:7" x14ac:dyDescent="0.25">
      <c r="B735" s="304"/>
      <c r="C735" s="304"/>
      <c r="F735" s="304"/>
      <c r="G735" s="304"/>
    </row>
    <row r="736" spans="2:7" x14ac:dyDescent="0.25">
      <c r="B736" s="304"/>
      <c r="C736" s="304"/>
      <c r="F736" s="304"/>
      <c r="G736" s="304"/>
    </row>
    <row r="737" spans="2:7" x14ac:dyDescent="0.25">
      <c r="B737" s="304"/>
      <c r="C737" s="304"/>
      <c r="F737" s="304"/>
      <c r="G737" s="304"/>
    </row>
    <row r="738" spans="2:7" x14ac:dyDescent="0.25">
      <c r="B738" s="304"/>
      <c r="C738" s="304"/>
      <c r="F738" s="304"/>
      <c r="G738" s="304"/>
    </row>
    <row r="739" spans="2:7" x14ac:dyDescent="0.25">
      <c r="B739" s="304"/>
      <c r="C739" s="304"/>
      <c r="F739" s="304"/>
      <c r="G739" s="304"/>
    </row>
    <row r="740" spans="2:7" x14ac:dyDescent="0.25">
      <c r="B740" s="304"/>
      <c r="C740" s="304"/>
      <c r="F740" s="304"/>
      <c r="G740" s="304"/>
    </row>
    <row r="741" spans="2:7" x14ac:dyDescent="0.25">
      <c r="B741" s="304"/>
      <c r="C741" s="304"/>
      <c r="F741" s="304"/>
      <c r="G741" s="304"/>
    </row>
    <row r="742" spans="2:7" x14ac:dyDescent="0.25">
      <c r="B742" s="304"/>
      <c r="C742" s="304"/>
      <c r="F742" s="304"/>
      <c r="G742" s="304"/>
    </row>
    <row r="743" spans="2:7" x14ac:dyDescent="0.25">
      <c r="B743" s="304"/>
      <c r="C743" s="304"/>
      <c r="F743" s="304"/>
      <c r="G743" s="304"/>
    </row>
    <row r="744" spans="2:7" x14ac:dyDescent="0.25">
      <c r="B744" s="304"/>
      <c r="C744" s="304"/>
      <c r="F744" s="304"/>
      <c r="G744" s="304"/>
    </row>
    <row r="745" spans="2:7" x14ac:dyDescent="0.25">
      <c r="B745" s="304"/>
      <c r="C745" s="304"/>
      <c r="F745" s="304"/>
      <c r="G745" s="304"/>
    </row>
    <row r="746" spans="2:7" x14ac:dyDescent="0.25">
      <c r="B746" s="304"/>
      <c r="C746" s="304"/>
      <c r="F746" s="304"/>
      <c r="G746" s="304"/>
    </row>
    <row r="747" spans="2:7" x14ac:dyDescent="0.25">
      <c r="B747" s="304"/>
      <c r="C747" s="304"/>
      <c r="F747" s="304"/>
      <c r="G747" s="304"/>
    </row>
    <row r="748" spans="2:7" x14ac:dyDescent="0.25">
      <c r="B748" s="304"/>
      <c r="C748" s="304"/>
      <c r="F748" s="304"/>
      <c r="G748" s="304"/>
    </row>
    <row r="749" spans="2:7" x14ac:dyDescent="0.25">
      <c r="B749" s="304"/>
      <c r="C749" s="304"/>
      <c r="F749" s="304"/>
      <c r="G749" s="304"/>
    </row>
    <row r="750" spans="2:7" x14ac:dyDescent="0.25">
      <c r="B750" s="304"/>
      <c r="C750" s="304"/>
      <c r="F750" s="304"/>
      <c r="G750" s="304"/>
    </row>
    <row r="751" spans="2:7" x14ac:dyDescent="0.25">
      <c r="B751" s="304"/>
      <c r="C751" s="304"/>
      <c r="F751" s="304"/>
      <c r="G751" s="304"/>
    </row>
    <row r="752" spans="2:7" x14ac:dyDescent="0.25">
      <c r="B752" s="304"/>
      <c r="C752" s="304"/>
      <c r="F752" s="304"/>
      <c r="G752" s="304"/>
    </row>
    <row r="753" spans="2:7" x14ac:dyDescent="0.25">
      <c r="B753" s="304"/>
      <c r="C753" s="304"/>
      <c r="F753" s="304"/>
      <c r="G753" s="304"/>
    </row>
    <row r="754" spans="2:7" x14ac:dyDescent="0.25">
      <c r="B754" s="304"/>
      <c r="C754" s="304"/>
      <c r="F754" s="304"/>
      <c r="G754" s="304"/>
    </row>
    <row r="755" spans="2:7" x14ac:dyDescent="0.25">
      <c r="B755" s="304"/>
      <c r="C755" s="304"/>
      <c r="F755" s="304"/>
      <c r="G755" s="304"/>
    </row>
    <row r="756" spans="2:7" x14ac:dyDescent="0.25">
      <c r="B756" s="304"/>
      <c r="C756" s="304"/>
      <c r="F756" s="304"/>
      <c r="G756" s="304"/>
    </row>
    <row r="757" spans="2:7" x14ac:dyDescent="0.25">
      <c r="B757" s="304"/>
      <c r="C757" s="304"/>
      <c r="F757" s="304"/>
      <c r="G757" s="304"/>
    </row>
    <row r="758" spans="2:7" x14ac:dyDescent="0.25">
      <c r="B758" s="304"/>
      <c r="C758" s="304"/>
      <c r="F758" s="304"/>
      <c r="G758" s="304"/>
    </row>
    <row r="759" spans="2:7" x14ac:dyDescent="0.25">
      <c r="B759" s="304"/>
      <c r="C759" s="304"/>
      <c r="F759" s="304"/>
      <c r="G759" s="304"/>
    </row>
    <row r="760" spans="2:7" x14ac:dyDescent="0.25">
      <c r="B760" s="304"/>
      <c r="C760" s="304"/>
      <c r="F760" s="304"/>
      <c r="G760" s="304"/>
    </row>
    <row r="761" spans="2:7" x14ac:dyDescent="0.25">
      <c r="B761" s="304"/>
      <c r="C761" s="304"/>
      <c r="F761" s="304"/>
      <c r="G761" s="304"/>
    </row>
    <row r="762" spans="2:7" x14ac:dyDescent="0.25">
      <c r="B762" s="304"/>
      <c r="C762" s="304"/>
      <c r="F762" s="304"/>
      <c r="G762" s="304"/>
    </row>
    <row r="763" spans="2:7" x14ac:dyDescent="0.25">
      <c r="B763" s="304"/>
      <c r="C763" s="304"/>
      <c r="F763" s="304"/>
      <c r="G763" s="304"/>
    </row>
    <row r="764" spans="2:7" x14ac:dyDescent="0.25">
      <c r="B764" s="304"/>
      <c r="C764" s="304"/>
      <c r="F764" s="304"/>
      <c r="G764" s="304"/>
    </row>
    <row r="765" spans="2:7" x14ac:dyDescent="0.25">
      <c r="B765" s="304"/>
      <c r="C765" s="304"/>
      <c r="F765" s="304"/>
      <c r="G765" s="304"/>
    </row>
    <row r="766" spans="2:7" x14ac:dyDescent="0.25">
      <c r="B766" s="304"/>
      <c r="C766" s="304"/>
      <c r="F766" s="304"/>
      <c r="G766" s="304"/>
    </row>
    <row r="767" spans="2:7" x14ac:dyDescent="0.25">
      <c r="B767" s="304"/>
      <c r="C767" s="304"/>
      <c r="F767" s="304"/>
      <c r="G767" s="304"/>
    </row>
    <row r="768" spans="2:7" x14ac:dyDescent="0.25">
      <c r="B768" s="304"/>
      <c r="C768" s="304"/>
      <c r="F768" s="304"/>
      <c r="G768" s="304"/>
    </row>
    <row r="769" spans="2:7" x14ac:dyDescent="0.25">
      <c r="B769" s="304"/>
      <c r="C769" s="304"/>
      <c r="F769" s="304"/>
      <c r="G769" s="304"/>
    </row>
    <row r="770" spans="2:7" x14ac:dyDescent="0.25">
      <c r="B770" s="304"/>
      <c r="C770" s="304"/>
      <c r="F770" s="304"/>
      <c r="G770" s="304"/>
    </row>
    <row r="771" spans="2:7" x14ac:dyDescent="0.25">
      <c r="B771" s="304"/>
      <c r="C771" s="304"/>
      <c r="F771" s="304"/>
      <c r="G771" s="304"/>
    </row>
    <row r="772" spans="2:7" x14ac:dyDescent="0.25">
      <c r="B772" s="304"/>
      <c r="C772" s="304"/>
      <c r="F772" s="304"/>
      <c r="G772" s="304"/>
    </row>
    <row r="773" spans="2:7" x14ac:dyDescent="0.25">
      <c r="B773" s="304"/>
      <c r="C773" s="304"/>
      <c r="F773" s="304"/>
      <c r="G773" s="304"/>
    </row>
    <row r="774" spans="2:7" x14ac:dyDescent="0.25">
      <c r="B774" s="304"/>
      <c r="C774" s="304"/>
      <c r="F774" s="304"/>
      <c r="G774" s="304"/>
    </row>
    <row r="775" spans="2:7" x14ac:dyDescent="0.25">
      <c r="B775" s="304"/>
      <c r="C775" s="304"/>
      <c r="F775" s="304"/>
      <c r="G775" s="304"/>
    </row>
    <row r="776" spans="2:7" x14ac:dyDescent="0.25">
      <c r="B776" s="304"/>
      <c r="C776" s="304"/>
      <c r="F776" s="304"/>
      <c r="G776" s="304"/>
    </row>
    <row r="777" spans="2:7" x14ac:dyDescent="0.25">
      <c r="B777" s="304"/>
      <c r="C777" s="304"/>
      <c r="F777" s="304"/>
      <c r="G777" s="304"/>
    </row>
    <row r="778" spans="2:7" x14ac:dyDescent="0.25">
      <c r="B778" s="304"/>
      <c r="C778" s="304"/>
      <c r="F778" s="304"/>
      <c r="G778" s="304"/>
    </row>
    <row r="779" spans="2:7" x14ac:dyDescent="0.25">
      <c r="B779" s="304"/>
      <c r="C779" s="304"/>
      <c r="F779" s="304"/>
      <c r="G779" s="304"/>
    </row>
    <row r="780" spans="2:7" x14ac:dyDescent="0.25">
      <c r="B780" s="304"/>
      <c r="C780" s="304"/>
      <c r="F780" s="304"/>
      <c r="G780" s="304"/>
    </row>
    <row r="781" spans="2:7" x14ac:dyDescent="0.25">
      <c r="B781" s="304"/>
      <c r="C781" s="304"/>
      <c r="F781" s="304"/>
      <c r="G781" s="304"/>
    </row>
    <row r="782" spans="2:7" x14ac:dyDescent="0.25">
      <c r="B782" s="304"/>
      <c r="C782" s="304"/>
      <c r="F782" s="304"/>
      <c r="G782" s="304"/>
    </row>
    <row r="783" spans="2:7" x14ac:dyDescent="0.25">
      <c r="B783" s="304"/>
      <c r="C783" s="304"/>
      <c r="F783" s="304"/>
      <c r="G783" s="304"/>
    </row>
    <row r="784" spans="2:7" x14ac:dyDescent="0.25">
      <c r="B784" s="304"/>
      <c r="C784" s="304"/>
      <c r="F784" s="304"/>
      <c r="G784" s="304"/>
    </row>
    <row r="785" spans="2:7" x14ac:dyDescent="0.25">
      <c r="B785" s="304"/>
      <c r="C785" s="304"/>
      <c r="F785" s="304"/>
      <c r="G785" s="304"/>
    </row>
    <row r="786" spans="2:7" x14ac:dyDescent="0.25">
      <c r="B786" s="304"/>
      <c r="C786" s="304"/>
      <c r="F786" s="304"/>
      <c r="G786" s="304"/>
    </row>
    <row r="787" spans="2:7" x14ac:dyDescent="0.25">
      <c r="B787" s="304"/>
      <c r="C787" s="304"/>
      <c r="F787" s="304"/>
      <c r="G787" s="304"/>
    </row>
    <row r="788" spans="2:7" x14ac:dyDescent="0.25">
      <c r="B788" s="304"/>
      <c r="C788" s="304"/>
      <c r="F788" s="304"/>
      <c r="G788" s="304"/>
    </row>
    <row r="789" spans="2:7" x14ac:dyDescent="0.25">
      <c r="B789" s="304"/>
      <c r="C789" s="304"/>
      <c r="F789" s="304"/>
      <c r="G789" s="304"/>
    </row>
    <row r="790" spans="2:7" x14ac:dyDescent="0.25">
      <c r="B790" s="304"/>
      <c r="C790" s="304"/>
      <c r="F790" s="304"/>
      <c r="G790" s="304"/>
    </row>
    <row r="791" spans="2:7" x14ac:dyDescent="0.25">
      <c r="B791" s="304"/>
      <c r="C791" s="304"/>
      <c r="F791" s="304"/>
      <c r="G791" s="304"/>
    </row>
    <row r="792" spans="2:7" x14ac:dyDescent="0.25">
      <c r="B792" s="304"/>
      <c r="C792" s="304"/>
      <c r="F792" s="304"/>
      <c r="G792" s="304"/>
    </row>
    <row r="793" spans="2:7" x14ac:dyDescent="0.25">
      <c r="B793" s="304"/>
      <c r="C793" s="304"/>
      <c r="F793" s="304"/>
      <c r="G793" s="304"/>
    </row>
    <row r="794" spans="2:7" x14ac:dyDescent="0.25">
      <c r="B794" s="304"/>
      <c r="C794" s="304"/>
      <c r="F794" s="304"/>
      <c r="G794" s="304"/>
    </row>
    <row r="795" spans="2:7" x14ac:dyDescent="0.25">
      <c r="B795" s="304"/>
      <c r="C795" s="304"/>
      <c r="F795" s="304"/>
      <c r="G795" s="304"/>
    </row>
    <row r="796" spans="2:7" x14ac:dyDescent="0.25">
      <c r="B796" s="304"/>
      <c r="C796" s="304"/>
      <c r="F796" s="304"/>
      <c r="G796" s="304"/>
    </row>
    <row r="797" spans="2:7" x14ac:dyDescent="0.25">
      <c r="B797" s="304"/>
      <c r="C797" s="304"/>
      <c r="F797" s="304"/>
      <c r="G797" s="304"/>
    </row>
    <row r="798" spans="2:7" x14ac:dyDescent="0.25">
      <c r="B798" s="304"/>
      <c r="C798" s="304"/>
      <c r="F798" s="304"/>
      <c r="G798" s="304"/>
    </row>
    <row r="799" spans="2:7" x14ac:dyDescent="0.25">
      <c r="B799" s="304"/>
      <c r="C799" s="304"/>
      <c r="F799" s="304"/>
      <c r="G799" s="304"/>
    </row>
    <row r="800" spans="2:7" x14ac:dyDescent="0.25">
      <c r="B800" s="304"/>
      <c r="C800" s="304"/>
      <c r="F800" s="304"/>
      <c r="G800" s="304"/>
    </row>
    <row r="801" spans="2:7" x14ac:dyDescent="0.25">
      <c r="B801" s="304"/>
      <c r="C801" s="304"/>
      <c r="F801" s="304"/>
      <c r="G801" s="304"/>
    </row>
    <row r="802" spans="2:7" x14ac:dyDescent="0.25">
      <c r="B802" s="304"/>
      <c r="C802" s="304"/>
      <c r="F802" s="304"/>
      <c r="G802" s="304"/>
    </row>
    <row r="803" spans="2:7" x14ac:dyDescent="0.25">
      <c r="B803" s="304"/>
      <c r="C803" s="304"/>
      <c r="F803" s="304"/>
      <c r="G803" s="304"/>
    </row>
    <row r="804" spans="2:7" x14ac:dyDescent="0.25">
      <c r="B804" s="304"/>
      <c r="C804" s="304"/>
      <c r="F804" s="304"/>
      <c r="G804" s="304"/>
    </row>
    <row r="805" spans="2:7" x14ac:dyDescent="0.25">
      <c r="B805" s="304"/>
      <c r="C805" s="304"/>
      <c r="F805" s="304"/>
      <c r="G805" s="304"/>
    </row>
    <row r="806" spans="2:7" x14ac:dyDescent="0.25">
      <c r="B806" s="304"/>
      <c r="C806" s="304"/>
      <c r="F806" s="304"/>
      <c r="G806" s="304"/>
    </row>
    <row r="807" spans="2:7" x14ac:dyDescent="0.25">
      <c r="B807" s="304"/>
      <c r="C807" s="304"/>
      <c r="F807" s="304"/>
      <c r="G807" s="304"/>
    </row>
    <row r="808" spans="2:7" x14ac:dyDescent="0.25">
      <c r="B808" s="304"/>
      <c r="C808" s="304"/>
      <c r="F808" s="304"/>
      <c r="G808" s="304"/>
    </row>
    <row r="809" spans="2:7" x14ac:dyDescent="0.25">
      <c r="B809" s="304"/>
      <c r="C809" s="304"/>
      <c r="F809" s="304"/>
      <c r="G809" s="304"/>
    </row>
    <row r="810" spans="2:7" x14ac:dyDescent="0.25">
      <c r="B810" s="304"/>
      <c r="C810" s="304"/>
      <c r="F810" s="304"/>
      <c r="G810" s="304"/>
    </row>
    <row r="811" spans="2:7" x14ac:dyDescent="0.25">
      <c r="B811" s="304"/>
      <c r="C811" s="304"/>
      <c r="F811" s="304"/>
      <c r="G811" s="304"/>
    </row>
    <row r="812" spans="2:7" x14ac:dyDescent="0.25">
      <c r="B812" s="304"/>
      <c r="C812" s="304"/>
      <c r="F812" s="304"/>
      <c r="G812" s="304"/>
    </row>
    <row r="813" spans="2:7" x14ac:dyDescent="0.25">
      <c r="B813" s="304"/>
      <c r="C813" s="304"/>
      <c r="F813" s="304"/>
      <c r="G813" s="304"/>
    </row>
    <row r="814" spans="2:7" x14ac:dyDescent="0.25">
      <c r="B814" s="304"/>
      <c r="C814" s="304"/>
      <c r="F814" s="304"/>
      <c r="G814" s="304"/>
    </row>
    <row r="815" spans="2:7" x14ac:dyDescent="0.25">
      <c r="B815" s="304"/>
      <c r="C815" s="304"/>
      <c r="F815" s="304"/>
      <c r="G815" s="304"/>
    </row>
    <row r="816" spans="2:7" x14ac:dyDescent="0.25">
      <c r="B816" s="304"/>
      <c r="C816" s="304"/>
      <c r="F816" s="304"/>
      <c r="G816" s="304"/>
    </row>
    <row r="817" spans="2:7" x14ac:dyDescent="0.25">
      <c r="B817" s="304"/>
      <c r="C817" s="304"/>
      <c r="F817" s="304"/>
      <c r="G817" s="304"/>
    </row>
    <row r="818" spans="2:7" x14ac:dyDescent="0.25">
      <c r="B818" s="304"/>
      <c r="C818" s="304"/>
      <c r="F818" s="304"/>
      <c r="G818" s="304"/>
    </row>
    <row r="819" spans="2:7" x14ac:dyDescent="0.25">
      <c r="B819" s="304"/>
      <c r="C819" s="304"/>
      <c r="F819" s="304"/>
      <c r="G819" s="304"/>
    </row>
    <row r="820" spans="2:7" x14ac:dyDescent="0.25">
      <c r="B820" s="304"/>
      <c r="C820" s="304"/>
      <c r="F820" s="304"/>
      <c r="G820" s="304"/>
    </row>
    <row r="821" spans="2:7" x14ac:dyDescent="0.25">
      <c r="B821" s="304"/>
      <c r="C821" s="304"/>
      <c r="F821" s="304"/>
      <c r="G821" s="304"/>
    </row>
    <row r="822" spans="2:7" x14ac:dyDescent="0.25">
      <c r="B822" s="304"/>
      <c r="C822" s="304"/>
      <c r="F822" s="304"/>
      <c r="G822" s="304"/>
    </row>
    <row r="823" spans="2:7" x14ac:dyDescent="0.25">
      <c r="B823" s="304"/>
      <c r="C823" s="304"/>
      <c r="F823" s="304"/>
      <c r="G823" s="304"/>
    </row>
    <row r="824" spans="2:7" x14ac:dyDescent="0.25">
      <c r="B824" s="304"/>
      <c r="C824" s="304"/>
      <c r="F824" s="304"/>
      <c r="G824" s="304"/>
    </row>
    <row r="825" spans="2:7" x14ac:dyDescent="0.25">
      <c r="B825" s="304"/>
      <c r="C825" s="304"/>
      <c r="F825" s="304"/>
      <c r="G825" s="304"/>
    </row>
    <row r="826" spans="2:7" x14ac:dyDescent="0.25">
      <c r="B826" s="304"/>
      <c r="C826" s="304"/>
      <c r="F826" s="304"/>
      <c r="G826" s="304"/>
    </row>
    <row r="827" spans="2:7" x14ac:dyDescent="0.25">
      <c r="B827" s="304"/>
      <c r="C827" s="304"/>
      <c r="F827" s="304"/>
      <c r="G827" s="304"/>
    </row>
    <row r="828" spans="2:7" x14ac:dyDescent="0.25">
      <c r="B828" s="304"/>
      <c r="C828" s="304"/>
      <c r="F828" s="304"/>
      <c r="G828" s="304"/>
    </row>
    <row r="829" spans="2:7" x14ac:dyDescent="0.25">
      <c r="B829" s="304"/>
      <c r="C829" s="304"/>
      <c r="F829" s="304"/>
      <c r="G829" s="304"/>
    </row>
    <row r="830" spans="2:7" x14ac:dyDescent="0.25">
      <c r="B830" s="304"/>
      <c r="C830" s="304"/>
      <c r="F830" s="304"/>
      <c r="G830" s="304"/>
    </row>
    <row r="831" spans="2:7" x14ac:dyDescent="0.25">
      <c r="B831" s="304"/>
      <c r="C831" s="304"/>
      <c r="F831" s="304"/>
      <c r="G831" s="304"/>
    </row>
    <row r="832" spans="2:7" x14ac:dyDescent="0.25">
      <c r="B832" s="304"/>
      <c r="C832" s="304"/>
      <c r="F832" s="304"/>
      <c r="G832" s="304"/>
    </row>
    <row r="833" spans="2:7" x14ac:dyDescent="0.25">
      <c r="B833" s="304"/>
      <c r="C833" s="304"/>
      <c r="F833" s="304"/>
      <c r="G833" s="304"/>
    </row>
    <row r="834" spans="2:7" x14ac:dyDescent="0.25">
      <c r="B834" s="304"/>
      <c r="C834" s="304"/>
      <c r="F834" s="304"/>
      <c r="G834" s="304"/>
    </row>
    <row r="835" spans="2:7" x14ac:dyDescent="0.25">
      <c r="B835" s="304"/>
      <c r="C835" s="304"/>
      <c r="F835" s="304"/>
      <c r="G835" s="304"/>
    </row>
    <row r="836" spans="2:7" x14ac:dyDescent="0.25">
      <c r="B836" s="304"/>
      <c r="C836" s="304"/>
      <c r="F836" s="304"/>
      <c r="G836" s="304"/>
    </row>
    <row r="837" spans="2:7" x14ac:dyDescent="0.25">
      <c r="B837" s="304"/>
      <c r="C837" s="304"/>
      <c r="F837" s="304"/>
      <c r="G837" s="304"/>
    </row>
    <row r="838" spans="2:7" x14ac:dyDescent="0.25">
      <c r="B838" s="304"/>
      <c r="C838" s="304"/>
      <c r="F838" s="304"/>
      <c r="G838" s="304"/>
    </row>
    <row r="839" spans="2:7" x14ac:dyDescent="0.25">
      <c r="B839" s="304"/>
      <c r="C839" s="304"/>
      <c r="F839" s="304"/>
      <c r="G839" s="304"/>
    </row>
    <row r="840" spans="2:7" x14ac:dyDescent="0.25">
      <c r="B840" s="304"/>
      <c r="C840" s="304"/>
      <c r="F840" s="304"/>
      <c r="G840" s="304"/>
    </row>
    <row r="841" spans="2:7" x14ac:dyDescent="0.25">
      <c r="B841" s="304"/>
      <c r="C841" s="304"/>
      <c r="F841" s="304"/>
      <c r="G841" s="304"/>
    </row>
    <row r="842" spans="2:7" x14ac:dyDescent="0.25">
      <c r="B842" s="304"/>
      <c r="C842" s="304"/>
      <c r="F842" s="304"/>
      <c r="G842" s="304"/>
    </row>
    <row r="843" spans="2:7" x14ac:dyDescent="0.25">
      <c r="B843" s="304"/>
      <c r="C843" s="304"/>
      <c r="F843" s="304"/>
      <c r="G843" s="304"/>
    </row>
    <row r="844" spans="2:7" x14ac:dyDescent="0.25">
      <c r="B844" s="304"/>
      <c r="C844" s="304"/>
      <c r="F844" s="304"/>
      <c r="G844" s="304"/>
    </row>
    <row r="845" spans="2:7" x14ac:dyDescent="0.25">
      <c r="B845" s="304"/>
      <c r="C845" s="304"/>
      <c r="F845" s="304"/>
      <c r="G845" s="304"/>
    </row>
    <row r="846" spans="2:7" x14ac:dyDescent="0.25">
      <c r="B846" s="304"/>
      <c r="C846" s="304"/>
      <c r="F846" s="304"/>
      <c r="G846" s="304"/>
    </row>
    <row r="847" spans="2:7" x14ac:dyDescent="0.25">
      <c r="B847" s="304"/>
      <c r="C847" s="304"/>
      <c r="F847" s="304"/>
      <c r="G847" s="304"/>
    </row>
    <row r="848" spans="2:7" x14ac:dyDescent="0.25">
      <c r="B848" s="304"/>
      <c r="C848" s="304"/>
      <c r="F848" s="304"/>
      <c r="G848" s="304"/>
    </row>
    <row r="849" spans="2:7" x14ac:dyDescent="0.25">
      <c r="B849" s="304"/>
      <c r="C849" s="304"/>
      <c r="F849" s="304"/>
      <c r="G849" s="304"/>
    </row>
    <row r="850" spans="2:7" x14ac:dyDescent="0.25">
      <c r="B850" s="304"/>
      <c r="C850" s="304"/>
      <c r="F850" s="304"/>
      <c r="G850" s="304"/>
    </row>
    <row r="851" spans="2:7" x14ac:dyDescent="0.25">
      <c r="B851" s="304"/>
      <c r="C851" s="304"/>
      <c r="F851" s="304"/>
      <c r="G851" s="304"/>
    </row>
    <row r="852" spans="2:7" x14ac:dyDescent="0.25">
      <c r="B852" s="304"/>
      <c r="C852" s="304"/>
      <c r="F852" s="304"/>
      <c r="G852" s="304"/>
    </row>
    <row r="853" spans="2:7" x14ac:dyDescent="0.25">
      <c r="B853" s="304"/>
      <c r="C853" s="304"/>
      <c r="F853" s="304"/>
      <c r="G853" s="304"/>
    </row>
    <row r="854" spans="2:7" x14ac:dyDescent="0.25">
      <c r="B854" s="304"/>
      <c r="C854" s="304"/>
      <c r="F854" s="304"/>
      <c r="G854" s="304"/>
    </row>
    <row r="855" spans="2:7" x14ac:dyDescent="0.25">
      <c r="B855" s="304"/>
      <c r="C855" s="304"/>
      <c r="F855" s="304"/>
      <c r="G855" s="304"/>
    </row>
    <row r="856" spans="2:7" x14ac:dyDescent="0.25">
      <c r="B856" s="304"/>
      <c r="C856" s="304"/>
      <c r="F856" s="304"/>
      <c r="G856" s="304"/>
    </row>
    <row r="857" spans="2:7" x14ac:dyDescent="0.25">
      <c r="B857" s="304"/>
      <c r="C857" s="304"/>
      <c r="F857" s="304"/>
      <c r="G857" s="304"/>
    </row>
    <row r="858" spans="2:7" x14ac:dyDescent="0.25">
      <c r="B858" s="304"/>
      <c r="C858" s="304"/>
      <c r="F858" s="304"/>
      <c r="G858" s="304"/>
    </row>
    <row r="859" spans="2:7" x14ac:dyDescent="0.25">
      <c r="B859" s="304"/>
      <c r="C859" s="304"/>
      <c r="F859" s="304"/>
      <c r="G859" s="304"/>
    </row>
    <row r="860" spans="2:7" x14ac:dyDescent="0.25">
      <c r="B860" s="304"/>
      <c r="C860" s="304"/>
      <c r="F860" s="304"/>
      <c r="G860" s="304"/>
    </row>
    <row r="861" spans="2:7" x14ac:dyDescent="0.25">
      <c r="B861" s="304"/>
      <c r="C861" s="304"/>
      <c r="F861" s="304"/>
      <c r="G861" s="304"/>
    </row>
    <row r="862" spans="2:7" x14ac:dyDescent="0.25">
      <c r="B862" s="304"/>
      <c r="C862" s="304"/>
      <c r="F862" s="304"/>
      <c r="G862" s="304"/>
    </row>
    <row r="863" spans="2:7" x14ac:dyDescent="0.25">
      <c r="B863" s="304"/>
      <c r="C863" s="304"/>
      <c r="F863" s="304"/>
      <c r="G863" s="304"/>
    </row>
    <row r="864" spans="2:7" x14ac:dyDescent="0.25">
      <c r="B864" s="304"/>
      <c r="C864" s="304"/>
      <c r="F864" s="304"/>
      <c r="G864" s="304"/>
    </row>
    <row r="865" spans="2:7" x14ac:dyDescent="0.25">
      <c r="B865" s="304"/>
      <c r="C865" s="304"/>
      <c r="F865" s="304"/>
      <c r="G865" s="304"/>
    </row>
    <row r="866" spans="2:7" x14ac:dyDescent="0.25">
      <c r="B866" s="304"/>
      <c r="C866" s="304"/>
      <c r="F866" s="304"/>
      <c r="G866" s="304"/>
    </row>
    <row r="867" spans="2:7" x14ac:dyDescent="0.25">
      <c r="B867" s="304"/>
      <c r="C867" s="304"/>
      <c r="F867" s="304"/>
      <c r="G867" s="304"/>
    </row>
    <row r="868" spans="2:7" x14ac:dyDescent="0.25">
      <c r="B868" s="304"/>
      <c r="C868" s="304"/>
      <c r="F868" s="304"/>
      <c r="G868" s="304"/>
    </row>
    <row r="869" spans="2:7" x14ac:dyDescent="0.25">
      <c r="B869" s="304"/>
      <c r="C869" s="304"/>
      <c r="F869" s="304"/>
      <c r="G869" s="304"/>
    </row>
    <row r="870" spans="2:7" x14ac:dyDescent="0.25">
      <c r="B870" s="304"/>
      <c r="C870" s="304"/>
      <c r="F870" s="304"/>
      <c r="G870" s="304"/>
    </row>
    <row r="871" spans="2:7" x14ac:dyDescent="0.25">
      <c r="B871" s="304"/>
      <c r="C871" s="304"/>
      <c r="F871" s="304"/>
      <c r="G871" s="304"/>
    </row>
    <row r="872" spans="2:7" x14ac:dyDescent="0.25">
      <c r="B872" s="304"/>
      <c r="C872" s="304"/>
      <c r="F872" s="304"/>
      <c r="G872" s="304"/>
    </row>
    <row r="873" spans="2:7" x14ac:dyDescent="0.25">
      <c r="B873" s="304"/>
      <c r="C873" s="304"/>
      <c r="F873" s="304"/>
      <c r="G873" s="304"/>
    </row>
    <row r="874" spans="2:7" x14ac:dyDescent="0.25">
      <c r="B874" s="304"/>
      <c r="C874" s="304"/>
      <c r="F874" s="304"/>
      <c r="G874" s="304"/>
    </row>
    <row r="875" spans="2:7" x14ac:dyDescent="0.25">
      <c r="B875" s="304"/>
      <c r="C875" s="304"/>
      <c r="F875" s="304"/>
      <c r="G875" s="304"/>
    </row>
    <row r="876" spans="2:7" x14ac:dyDescent="0.25">
      <c r="B876" s="304"/>
      <c r="C876" s="304"/>
      <c r="F876" s="304"/>
      <c r="G876" s="304"/>
    </row>
    <row r="877" spans="2:7" x14ac:dyDescent="0.25">
      <c r="B877" s="304"/>
      <c r="C877" s="304"/>
      <c r="F877" s="304"/>
      <c r="G877" s="304"/>
    </row>
    <row r="878" spans="2:7" x14ac:dyDescent="0.25">
      <c r="B878" s="304"/>
      <c r="C878" s="304"/>
      <c r="F878" s="304"/>
      <c r="G878" s="304"/>
    </row>
    <row r="879" spans="2:7" x14ac:dyDescent="0.25">
      <c r="B879" s="304"/>
      <c r="C879" s="304"/>
      <c r="F879" s="304"/>
      <c r="G879" s="304"/>
    </row>
    <row r="880" spans="2:7" x14ac:dyDescent="0.25">
      <c r="B880" s="304"/>
      <c r="C880" s="304"/>
      <c r="F880" s="304"/>
      <c r="G880" s="304"/>
    </row>
    <row r="881" spans="2:7" x14ac:dyDescent="0.25">
      <c r="B881" s="304"/>
      <c r="C881" s="304"/>
      <c r="F881" s="304"/>
      <c r="G881" s="304"/>
    </row>
    <row r="882" spans="2:7" x14ac:dyDescent="0.25">
      <c r="B882" s="304"/>
      <c r="C882" s="304"/>
      <c r="F882" s="304"/>
      <c r="G882" s="304"/>
    </row>
    <row r="883" spans="2:7" x14ac:dyDescent="0.25">
      <c r="B883" s="304"/>
      <c r="C883" s="304"/>
      <c r="F883" s="304"/>
      <c r="G883" s="304"/>
    </row>
    <row r="884" spans="2:7" x14ac:dyDescent="0.25">
      <c r="B884" s="304"/>
      <c r="C884" s="304"/>
      <c r="F884" s="304"/>
      <c r="G884" s="304"/>
    </row>
    <row r="885" spans="2:7" x14ac:dyDescent="0.25">
      <c r="B885" s="304"/>
      <c r="C885" s="304"/>
      <c r="F885" s="304"/>
      <c r="G885" s="304"/>
    </row>
    <row r="886" spans="2:7" x14ac:dyDescent="0.25">
      <c r="B886" s="304"/>
      <c r="C886" s="304"/>
      <c r="F886" s="304"/>
      <c r="G886" s="304"/>
    </row>
    <row r="887" spans="2:7" x14ac:dyDescent="0.25">
      <c r="B887" s="304"/>
      <c r="C887" s="304"/>
      <c r="F887" s="304"/>
      <c r="G887" s="304"/>
    </row>
    <row r="888" spans="2:7" x14ac:dyDescent="0.25">
      <c r="B888" s="304"/>
      <c r="C888" s="304"/>
      <c r="F888" s="304"/>
      <c r="G888" s="304"/>
    </row>
    <row r="889" spans="2:7" x14ac:dyDescent="0.25">
      <c r="B889" s="304"/>
      <c r="C889" s="304"/>
      <c r="F889" s="304"/>
      <c r="G889" s="304"/>
    </row>
    <row r="890" spans="2:7" x14ac:dyDescent="0.25">
      <c r="B890" s="304"/>
      <c r="C890" s="304"/>
      <c r="F890" s="304"/>
      <c r="G890" s="304"/>
    </row>
    <row r="891" spans="2:7" x14ac:dyDescent="0.25">
      <c r="B891" s="304"/>
      <c r="C891" s="304"/>
      <c r="F891" s="304"/>
      <c r="G891" s="304"/>
    </row>
    <row r="892" spans="2:7" x14ac:dyDescent="0.25">
      <c r="B892" s="304"/>
      <c r="C892" s="304"/>
      <c r="F892" s="304"/>
      <c r="G892" s="304"/>
    </row>
    <row r="893" spans="2:7" x14ac:dyDescent="0.25">
      <c r="B893" s="304"/>
      <c r="C893" s="304"/>
      <c r="F893" s="304"/>
      <c r="G893" s="304"/>
    </row>
    <row r="894" spans="2:7" x14ac:dyDescent="0.25">
      <c r="B894" s="304"/>
      <c r="C894" s="304"/>
      <c r="F894" s="304"/>
      <c r="G894" s="304"/>
    </row>
    <row r="895" spans="2:7" x14ac:dyDescent="0.25">
      <c r="B895" s="304"/>
      <c r="C895" s="304"/>
      <c r="F895" s="304"/>
      <c r="G895" s="304"/>
    </row>
    <row r="896" spans="2:7" x14ac:dyDescent="0.25">
      <c r="B896" s="304"/>
      <c r="C896" s="304"/>
      <c r="F896" s="304"/>
      <c r="G896" s="304"/>
    </row>
    <row r="897" spans="2:7" x14ac:dyDescent="0.25">
      <c r="B897" s="304"/>
      <c r="C897" s="304"/>
      <c r="F897" s="304"/>
      <c r="G897" s="304"/>
    </row>
    <row r="898" spans="2:7" x14ac:dyDescent="0.25">
      <c r="B898" s="304"/>
      <c r="C898" s="304"/>
      <c r="F898" s="304"/>
      <c r="G898" s="304"/>
    </row>
    <row r="899" spans="2:7" x14ac:dyDescent="0.25">
      <c r="B899" s="304"/>
      <c r="C899" s="304"/>
      <c r="F899" s="304"/>
      <c r="G899" s="304"/>
    </row>
    <row r="900" spans="2:7" x14ac:dyDescent="0.25">
      <c r="B900" s="304"/>
      <c r="C900" s="304"/>
      <c r="F900" s="304"/>
      <c r="G900" s="304"/>
    </row>
    <row r="901" spans="2:7" x14ac:dyDescent="0.25">
      <c r="B901" s="304"/>
      <c r="C901" s="304"/>
      <c r="F901" s="304"/>
      <c r="G901" s="304"/>
    </row>
    <row r="902" spans="2:7" x14ac:dyDescent="0.25">
      <c r="B902" s="304"/>
      <c r="C902" s="304"/>
      <c r="F902" s="304"/>
      <c r="G902" s="304"/>
    </row>
    <row r="903" spans="2:7" x14ac:dyDescent="0.25">
      <c r="B903" s="304"/>
      <c r="C903" s="304"/>
      <c r="F903" s="304"/>
      <c r="G903" s="304"/>
    </row>
    <row r="904" spans="2:7" x14ac:dyDescent="0.25">
      <c r="B904" s="304"/>
      <c r="C904" s="304"/>
      <c r="F904" s="304"/>
      <c r="G904" s="304"/>
    </row>
    <row r="905" spans="2:7" x14ac:dyDescent="0.25">
      <c r="B905" s="304"/>
      <c r="C905" s="304"/>
      <c r="F905" s="304"/>
      <c r="G905" s="304"/>
    </row>
    <row r="906" spans="2:7" x14ac:dyDescent="0.25">
      <c r="B906" s="304"/>
      <c r="C906" s="304"/>
      <c r="F906" s="304"/>
      <c r="G906" s="304"/>
    </row>
    <row r="907" spans="2:7" x14ac:dyDescent="0.25">
      <c r="B907" s="304"/>
      <c r="C907" s="304"/>
      <c r="F907" s="304"/>
      <c r="G907" s="304"/>
    </row>
    <row r="908" spans="2:7" x14ac:dyDescent="0.25">
      <c r="B908" s="304"/>
      <c r="C908" s="304"/>
      <c r="F908" s="304"/>
      <c r="G908" s="304"/>
    </row>
    <row r="909" spans="2:7" x14ac:dyDescent="0.25">
      <c r="B909" s="304"/>
      <c r="C909" s="304"/>
      <c r="F909" s="304"/>
      <c r="G909" s="304"/>
    </row>
    <row r="910" spans="2:7" x14ac:dyDescent="0.25">
      <c r="B910" s="304"/>
      <c r="C910" s="304"/>
      <c r="F910" s="304"/>
      <c r="G910" s="304"/>
    </row>
    <row r="911" spans="2:7" x14ac:dyDescent="0.25">
      <c r="B911" s="304"/>
      <c r="C911" s="304"/>
      <c r="F911" s="304"/>
      <c r="G911" s="304"/>
    </row>
    <row r="912" spans="2:7" x14ac:dyDescent="0.25">
      <c r="B912" s="304"/>
      <c r="C912" s="304"/>
      <c r="F912" s="304"/>
      <c r="G912" s="304"/>
    </row>
    <row r="913" spans="2:7" x14ac:dyDescent="0.25">
      <c r="B913" s="304"/>
      <c r="C913" s="304"/>
      <c r="F913" s="304"/>
      <c r="G913" s="304"/>
    </row>
    <row r="914" spans="2:7" x14ac:dyDescent="0.25">
      <c r="B914" s="304"/>
      <c r="C914" s="304"/>
      <c r="F914" s="304"/>
      <c r="G914" s="304"/>
    </row>
    <row r="915" spans="2:7" x14ac:dyDescent="0.25">
      <c r="B915" s="304"/>
      <c r="C915" s="304"/>
      <c r="F915" s="304"/>
      <c r="G915" s="304"/>
    </row>
    <row r="916" spans="2:7" x14ac:dyDescent="0.25">
      <c r="B916" s="304"/>
      <c r="C916" s="304"/>
      <c r="F916" s="304"/>
      <c r="G916" s="304"/>
    </row>
    <row r="917" spans="2:7" x14ac:dyDescent="0.25">
      <c r="B917" s="304"/>
      <c r="C917" s="304"/>
      <c r="F917" s="304"/>
      <c r="G917" s="304"/>
    </row>
    <row r="918" spans="2:7" x14ac:dyDescent="0.25">
      <c r="B918" s="304"/>
      <c r="C918" s="304"/>
      <c r="F918" s="304"/>
      <c r="G918" s="304"/>
    </row>
    <row r="919" spans="2:7" x14ac:dyDescent="0.25">
      <c r="B919" s="304"/>
      <c r="C919" s="304"/>
      <c r="F919" s="304"/>
      <c r="G919" s="304"/>
    </row>
    <row r="920" spans="2:7" x14ac:dyDescent="0.25">
      <c r="B920" s="304"/>
      <c r="C920" s="304"/>
      <c r="F920" s="304"/>
      <c r="G920" s="304"/>
    </row>
    <row r="921" spans="2:7" x14ac:dyDescent="0.25">
      <c r="B921" s="304"/>
      <c r="C921" s="304"/>
      <c r="F921" s="304"/>
      <c r="G921" s="304"/>
    </row>
    <row r="922" spans="2:7" x14ac:dyDescent="0.25">
      <c r="B922" s="304"/>
      <c r="C922" s="304"/>
      <c r="F922" s="304"/>
      <c r="G922" s="304"/>
    </row>
    <row r="923" spans="2:7" x14ac:dyDescent="0.25">
      <c r="B923" s="304"/>
      <c r="C923" s="304"/>
      <c r="F923" s="304"/>
      <c r="G923" s="304"/>
    </row>
    <row r="924" spans="2:7" x14ac:dyDescent="0.25">
      <c r="B924" s="304"/>
      <c r="C924" s="304"/>
      <c r="F924" s="304"/>
      <c r="G924" s="304"/>
    </row>
    <row r="925" spans="2:7" x14ac:dyDescent="0.25">
      <c r="B925" s="304"/>
      <c r="C925" s="304"/>
      <c r="F925" s="304"/>
      <c r="G925" s="304"/>
    </row>
    <row r="926" spans="2:7" x14ac:dyDescent="0.25">
      <c r="B926" s="304"/>
      <c r="C926" s="304"/>
      <c r="F926" s="304"/>
      <c r="G926" s="304"/>
    </row>
    <row r="927" spans="2:7" x14ac:dyDescent="0.25">
      <c r="B927" s="304"/>
      <c r="C927" s="304"/>
      <c r="F927" s="304"/>
      <c r="G927" s="304"/>
    </row>
    <row r="928" spans="2:7" x14ac:dyDescent="0.25">
      <c r="B928" s="304"/>
      <c r="C928" s="304"/>
      <c r="F928" s="304"/>
      <c r="G928" s="304"/>
    </row>
    <row r="929" spans="2:7" x14ac:dyDescent="0.25">
      <c r="B929" s="304"/>
      <c r="C929" s="304"/>
      <c r="F929" s="304"/>
      <c r="G929" s="304"/>
    </row>
    <row r="930" spans="2:7" x14ac:dyDescent="0.25">
      <c r="B930" s="304"/>
      <c r="C930" s="304"/>
      <c r="F930" s="304"/>
      <c r="G930" s="304"/>
    </row>
    <row r="931" spans="2:7" x14ac:dyDescent="0.25">
      <c r="B931" s="304"/>
      <c r="C931" s="304"/>
      <c r="F931" s="304"/>
      <c r="G931" s="304"/>
    </row>
    <row r="932" spans="2:7" x14ac:dyDescent="0.25">
      <c r="B932" s="304"/>
      <c r="C932" s="304"/>
      <c r="F932" s="304"/>
      <c r="G932" s="304"/>
    </row>
    <row r="933" spans="2:7" x14ac:dyDescent="0.25">
      <c r="B933" s="304"/>
      <c r="C933" s="304"/>
      <c r="F933" s="304"/>
      <c r="G933" s="304"/>
    </row>
    <row r="934" spans="2:7" x14ac:dyDescent="0.25">
      <c r="B934" s="304"/>
      <c r="C934" s="304"/>
      <c r="F934" s="304"/>
      <c r="G934" s="304"/>
    </row>
    <row r="935" spans="2:7" x14ac:dyDescent="0.25">
      <c r="B935" s="304"/>
      <c r="C935" s="304"/>
      <c r="F935" s="304"/>
      <c r="G935" s="304"/>
    </row>
    <row r="936" spans="2:7" x14ac:dyDescent="0.25">
      <c r="B936" s="304"/>
      <c r="C936" s="304"/>
      <c r="F936" s="304"/>
      <c r="G936" s="304"/>
    </row>
    <row r="937" spans="2:7" x14ac:dyDescent="0.25">
      <c r="B937" s="304"/>
      <c r="C937" s="304"/>
      <c r="F937" s="304"/>
      <c r="G937" s="304"/>
    </row>
    <row r="938" spans="2:7" x14ac:dyDescent="0.25">
      <c r="B938" s="304"/>
      <c r="C938" s="304"/>
      <c r="F938" s="304"/>
      <c r="G938" s="304"/>
    </row>
    <row r="939" spans="2:7" x14ac:dyDescent="0.25">
      <c r="B939" s="304"/>
      <c r="C939" s="304"/>
      <c r="F939" s="304"/>
      <c r="G939" s="304"/>
    </row>
    <row r="940" spans="2:7" x14ac:dyDescent="0.25">
      <c r="B940" s="304"/>
      <c r="C940" s="304"/>
      <c r="F940" s="304"/>
      <c r="G940" s="304"/>
    </row>
    <row r="941" spans="2:7" x14ac:dyDescent="0.25">
      <c r="B941" s="304"/>
      <c r="C941" s="304"/>
      <c r="F941" s="304"/>
      <c r="G941" s="304"/>
    </row>
    <row r="942" spans="2:7" x14ac:dyDescent="0.25">
      <c r="B942" s="304"/>
      <c r="C942" s="304"/>
      <c r="F942" s="304"/>
      <c r="G942" s="304"/>
    </row>
    <row r="943" spans="2:7" x14ac:dyDescent="0.25">
      <c r="B943" s="304"/>
      <c r="C943" s="304"/>
      <c r="F943" s="304"/>
      <c r="G943" s="304"/>
    </row>
    <row r="944" spans="2:7" x14ac:dyDescent="0.25">
      <c r="B944" s="304"/>
      <c r="C944" s="304"/>
      <c r="F944" s="304"/>
      <c r="G944" s="304"/>
    </row>
    <row r="945" spans="2:7" x14ac:dyDescent="0.25">
      <c r="B945" s="304"/>
      <c r="C945" s="304"/>
      <c r="F945" s="304"/>
      <c r="G945" s="304"/>
    </row>
    <row r="946" spans="2:7" x14ac:dyDescent="0.25">
      <c r="B946" s="304"/>
      <c r="C946" s="304"/>
      <c r="F946" s="304"/>
      <c r="G946" s="304"/>
    </row>
    <row r="947" spans="2:7" x14ac:dyDescent="0.25">
      <c r="B947" s="304"/>
      <c r="C947" s="304"/>
      <c r="F947" s="304"/>
      <c r="G947" s="304"/>
    </row>
    <row r="948" spans="2:7" x14ac:dyDescent="0.25">
      <c r="B948" s="304"/>
      <c r="C948" s="304"/>
      <c r="F948" s="304"/>
      <c r="G948" s="304"/>
    </row>
    <row r="949" spans="2:7" x14ac:dyDescent="0.25">
      <c r="B949" s="304"/>
      <c r="C949" s="304"/>
      <c r="F949" s="304"/>
      <c r="G949" s="304"/>
    </row>
    <row r="950" spans="2:7" x14ac:dyDescent="0.25">
      <c r="B950" s="304"/>
      <c r="C950" s="304"/>
      <c r="F950" s="304"/>
      <c r="G950" s="304"/>
    </row>
    <row r="951" spans="2:7" x14ac:dyDescent="0.25">
      <c r="B951" s="304"/>
      <c r="C951" s="304"/>
      <c r="F951" s="304"/>
      <c r="G951" s="304"/>
    </row>
    <row r="952" spans="2:7" x14ac:dyDescent="0.25">
      <c r="B952" s="304"/>
      <c r="C952" s="304"/>
      <c r="F952" s="304"/>
      <c r="G952" s="304"/>
    </row>
    <row r="953" spans="2:7" x14ac:dyDescent="0.25">
      <c r="B953" s="304"/>
      <c r="C953" s="304"/>
      <c r="F953" s="304"/>
      <c r="G953" s="304"/>
    </row>
    <row r="954" spans="2:7" x14ac:dyDescent="0.25">
      <c r="B954" s="304"/>
      <c r="C954" s="304"/>
      <c r="F954" s="304"/>
      <c r="G954" s="304"/>
    </row>
    <row r="955" spans="2:7" x14ac:dyDescent="0.25">
      <c r="B955" s="304"/>
      <c r="C955" s="304"/>
      <c r="F955" s="304"/>
      <c r="G955" s="304"/>
    </row>
    <row r="956" spans="2:7" x14ac:dyDescent="0.25">
      <c r="B956" s="304"/>
      <c r="C956" s="304"/>
      <c r="F956" s="304"/>
      <c r="G956" s="304"/>
    </row>
    <row r="957" spans="2:7" x14ac:dyDescent="0.25">
      <c r="B957" s="304"/>
      <c r="C957" s="304"/>
      <c r="F957" s="304"/>
      <c r="G957" s="304"/>
    </row>
    <row r="958" spans="2:7" x14ac:dyDescent="0.25">
      <c r="B958" s="304"/>
      <c r="C958" s="304"/>
      <c r="F958" s="304"/>
      <c r="G958" s="304"/>
    </row>
    <row r="959" spans="2:7" x14ac:dyDescent="0.25">
      <c r="B959" s="304"/>
      <c r="C959" s="304"/>
      <c r="F959" s="304"/>
      <c r="G959" s="304"/>
    </row>
    <row r="960" spans="2:7" x14ac:dyDescent="0.25">
      <c r="B960" s="304"/>
      <c r="C960" s="304"/>
      <c r="F960" s="304"/>
      <c r="G960" s="304"/>
    </row>
    <row r="961" spans="2:7" x14ac:dyDescent="0.25">
      <c r="B961" s="304"/>
      <c r="C961" s="304"/>
      <c r="F961" s="304"/>
      <c r="G961" s="304"/>
    </row>
    <row r="962" spans="2:7" x14ac:dyDescent="0.25">
      <c r="B962" s="304"/>
      <c r="C962" s="304"/>
      <c r="F962" s="304"/>
      <c r="G962" s="304"/>
    </row>
    <row r="963" spans="2:7" x14ac:dyDescent="0.25">
      <c r="B963" s="304"/>
      <c r="C963" s="304"/>
      <c r="F963" s="304"/>
      <c r="G963" s="304"/>
    </row>
    <row r="964" spans="2:7" x14ac:dyDescent="0.25">
      <c r="B964" s="304"/>
      <c r="C964" s="304"/>
      <c r="F964" s="304"/>
      <c r="G964" s="304"/>
    </row>
    <row r="965" spans="2:7" x14ac:dyDescent="0.25">
      <c r="B965" s="304"/>
      <c r="C965" s="304"/>
      <c r="F965" s="304"/>
      <c r="G965" s="304"/>
    </row>
    <row r="966" spans="2:7" x14ac:dyDescent="0.25">
      <c r="B966" s="304"/>
      <c r="C966" s="304"/>
      <c r="F966" s="304"/>
      <c r="G966" s="304"/>
    </row>
    <row r="967" spans="2:7" x14ac:dyDescent="0.25">
      <c r="B967" s="304"/>
      <c r="C967" s="304"/>
      <c r="F967" s="304"/>
      <c r="G967" s="304"/>
    </row>
    <row r="968" spans="2:7" x14ac:dyDescent="0.25">
      <c r="B968" s="304"/>
      <c r="C968" s="304"/>
      <c r="F968" s="304"/>
      <c r="G968" s="304"/>
    </row>
    <row r="969" spans="2:7" x14ac:dyDescent="0.25">
      <c r="B969" s="304"/>
      <c r="C969" s="304"/>
      <c r="F969" s="304"/>
      <c r="G969" s="304"/>
    </row>
    <row r="970" spans="2:7" x14ac:dyDescent="0.25">
      <c r="B970" s="304"/>
      <c r="C970" s="304"/>
      <c r="F970" s="304"/>
      <c r="G970" s="304"/>
    </row>
    <row r="971" spans="2:7" x14ac:dyDescent="0.25">
      <c r="B971" s="304"/>
      <c r="C971" s="304"/>
      <c r="F971" s="304"/>
      <c r="G971" s="304"/>
    </row>
    <row r="972" spans="2:7" x14ac:dyDescent="0.25">
      <c r="B972" s="304"/>
      <c r="C972" s="304"/>
      <c r="F972" s="304"/>
      <c r="G972" s="304"/>
    </row>
    <row r="973" spans="2:7" x14ac:dyDescent="0.25">
      <c r="B973" s="304"/>
      <c r="C973" s="304"/>
      <c r="F973" s="304"/>
      <c r="G973" s="304"/>
    </row>
    <row r="974" spans="2:7" x14ac:dyDescent="0.25">
      <c r="B974" s="304"/>
      <c r="C974" s="304"/>
      <c r="F974" s="304"/>
      <c r="G974" s="304"/>
    </row>
    <row r="975" spans="2:7" x14ac:dyDescent="0.25">
      <c r="B975" s="304"/>
      <c r="C975" s="304"/>
      <c r="F975" s="304"/>
      <c r="G975" s="304"/>
    </row>
    <row r="976" spans="2:7" x14ac:dyDescent="0.25">
      <c r="B976" s="304"/>
      <c r="C976" s="304"/>
      <c r="F976" s="304"/>
      <c r="G976" s="304"/>
    </row>
    <row r="977" spans="2:7" x14ac:dyDescent="0.25">
      <c r="B977" s="304"/>
      <c r="C977" s="304"/>
      <c r="F977" s="304"/>
      <c r="G977" s="304"/>
    </row>
  </sheetData>
  <mergeCells count="11">
    <mergeCell ref="K2:M2"/>
    <mergeCell ref="N2:Q2"/>
    <mergeCell ref="R2:S2"/>
    <mergeCell ref="I2:J2"/>
    <mergeCell ref="K1:S1"/>
    <mergeCell ref="A2:H2"/>
    <mergeCell ref="B5:B10"/>
    <mergeCell ref="C5:C10"/>
    <mergeCell ref="D5:D10"/>
    <mergeCell ref="E5:E10"/>
    <mergeCell ref="A5:A10"/>
  </mergeCells>
  <pageMargins left="0.25" right="0.25" top="0.75" bottom="0.75" header="0.3" footer="0.3"/>
  <pageSetup paperSize="8" scale="67"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27D5-F751-4BDB-ACEA-8C4EEFF228D3}">
  <dimension ref="B2:M34"/>
  <sheetViews>
    <sheetView zoomScale="90" zoomScaleNormal="90" workbookViewId="0">
      <selection activeCell="C26" sqref="C26"/>
    </sheetView>
  </sheetViews>
  <sheetFormatPr defaultRowHeight="15" x14ac:dyDescent="0.25"/>
  <cols>
    <col min="2" max="2" width="48.28515625" customWidth="1"/>
    <col min="5" max="5" width="20" style="1" customWidth="1"/>
    <col min="6" max="6" width="21.28515625" style="3" customWidth="1"/>
    <col min="7" max="7" width="42.42578125" customWidth="1"/>
    <col min="8" max="8" width="52.7109375" customWidth="1"/>
    <col min="9" max="9" width="15.5703125" customWidth="1"/>
    <col min="13" max="13" width="10.7109375" bestFit="1" customWidth="1"/>
  </cols>
  <sheetData>
    <row r="2" spans="2:13" ht="18.75" x14ac:dyDescent="0.3">
      <c r="B2" s="4" t="s">
        <v>260</v>
      </c>
      <c r="C2" s="2"/>
    </row>
    <row r="3" spans="2:13" ht="45" customHeight="1" x14ac:dyDescent="0.25">
      <c r="B3" s="40"/>
      <c r="C3" s="41" t="s">
        <v>10</v>
      </c>
      <c r="D3" s="41" t="s">
        <v>261</v>
      </c>
      <c r="E3" s="42" t="s">
        <v>158</v>
      </c>
      <c r="F3" s="39" t="s">
        <v>262</v>
      </c>
      <c r="G3" s="43" t="s">
        <v>263</v>
      </c>
      <c r="H3" s="43" t="s">
        <v>264</v>
      </c>
    </row>
    <row r="4" spans="2:13" ht="15" customHeight="1" x14ac:dyDescent="0.25">
      <c r="B4" s="44" t="s">
        <v>265</v>
      </c>
      <c r="C4" s="44"/>
      <c r="D4" s="44"/>
      <c r="E4" s="45"/>
      <c r="F4" s="46"/>
    </row>
    <row r="5" spans="2:13" ht="15" customHeight="1" x14ac:dyDescent="0.25">
      <c r="B5" s="47" t="s">
        <v>266</v>
      </c>
      <c r="C5" s="48">
        <v>177000</v>
      </c>
      <c r="D5" s="47">
        <v>10</v>
      </c>
      <c r="E5" s="45">
        <f>C5*D5</f>
        <v>1770000</v>
      </c>
      <c r="F5" s="49">
        <f>E5+E5/100*15</f>
        <v>2035500</v>
      </c>
      <c r="H5" t="s">
        <v>267</v>
      </c>
      <c r="M5" s="7"/>
    </row>
    <row r="6" spans="2:13" ht="15" customHeight="1" x14ac:dyDescent="0.25">
      <c r="B6" s="44" t="s">
        <v>268</v>
      </c>
      <c r="C6" s="47"/>
      <c r="D6" s="47"/>
      <c r="E6" s="50"/>
      <c r="F6" s="51"/>
    </row>
    <row r="7" spans="2:13" ht="27.6" customHeight="1" x14ac:dyDescent="0.25">
      <c r="B7" s="38" t="s">
        <v>269</v>
      </c>
      <c r="C7" s="52">
        <f>37000+40000+100000</f>
        <v>177000</v>
      </c>
      <c r="D7" s="53">
        <v>130</v>
      </c>
      <c r="E7" s="54">
        <f>C7*D7</f>
        <v>23010000</v>
      </c>
      <c r="F7" s="55">
        <f>E7+E7/100*15</f>
        <v>26461500</v>
      </c>
      <c r="G7" t="s">
        <v>270</v>
      </c>
      <c r="H7" t="s">
        <v>271</v>
      </c>
      <c r="I7">
        <v>50312500</v>
      </c>
    </row>
    <row r="8" spans="2:13" x14ac:dyDescent="0.25">
      <c r="B8" s="44" t="s">
        <v>272</v>
      </c>
      <c r="C8" s="47"/>
      <c r="D8" s="47"/>
      <c r="E8" s="50"/>
      <c r="F8" s="56"/>
      <c r="I8">
        <v>50887500</v>
      </c>
    </row>
    <row r="9" spans="2:13" x14ac:dyDescent="0.25">
      <c r="B9" s="47" t="s">
        <v>273</v>
      </c>
      <c r="C9" s="47"/>
      <c r="D9" s="47"/>
      <c r="E9" s="50">
        <v>13500000</v>
      </c>
      <c r="F9" s="56">
        <f>E9+E9/100*15</f>
        <v>15525000</v>
      </c>
      <c r="I9">
        <f>I8-I7</f>
        <v>575000</v>
      </c>
    </row>
    <row r="10" spans="2:13" x14ac:dyDescent="0.25">
      <c r="B10" s="47" t="s">
        <v>274</v>
      </c>
      <c r="C10" s="47"/>
      <c r="D10" s="47"/>
      <c r="E10" s="50">
        <v>1000000</v>
      </c>
      <c r="F10" s="56">
        <f>E10+E10/100*15</f>
        <v>1150000</v>
      </c>
    </row>
    <row r="11" spans="2:13" x14ac:dyDescent="0.25">
      <c r="B11" s="47" t="s">
        <v>275</v>
      </c>
      <c r="C11" s="47"/>
      <c r="D11" s="47"/>
      <c r="E11" s="50">
        <v>1000000</v>
      </c>
      <c r="F11" s="51">
        <f>E11+E11/100*15</f>
        <v>1150000</v>
      </c>
    </row>
    <row r="12" spans="2:13" x14ac:dyDescent="0.25">
      <c r="B12" s="53" t="s">
        <v>276</v>
      </c>
      <c r="C12" s="53"/>
      <c r="D12" s="53"/>
      <c r="E12" s="57">
        <v>3000000</v>
      </c>
      <c r="F12" s="56">
        <f>E12+E12/100*15</f>
        <v>3450000</v>
      </c>
      <c r="G12" t="s">
        <v>277</v>
      </c>
    </row>
    <row r="13" spans="2:13" x14ac:dyDescent="0.25">
      <c r="B13" s="53" t="s">
        <v>278</v>
      </c>
      <c r="C13" s="53"/>
      <c r="D13" s="53"/>
      <c r="E13" s="57">
        <v>12000000</v>
      </c>
      <c r="F13" s="56">
        <f>E13</f>
        <v>12000000</v>
      </c>
      <c r="I13" s="6"/>
    </row>
    <row r="14" spans="2:13" x14ac:dyDescent="0.25">
      <c r="B14" s="53" t="s">
        <v>279</v>
      </c>
      <c r="C14" s="53"/>
      <c r="D14" s="53"/>
      <c r="E14" s="57">
        <v>2540562</v>
      </c>
      <c r="F14" s="56">
        <f>E14</f>
        <v>2540562</v>
      </c>
    </row>
    <row r="15" spans="2:13" x14ac:dyDescent="0.25">
      <c r="B15" s="53" t="s">
        <v>280</v>
      </c>
      <c r="C15" s="53"/>
      <c r="D15" s="53"/>
      <c r="E15" s="57">
        <v>5000000</v>
      </c>
      <c r="F15" s="56">
        <f>E15+E15/100*15</f>
        <v>5750000</v>
      </c>
      <c r="G15" t="s">
        <v>281</v>
      </c>
    </row>
    <row r="16" spans="2:13" x14ac:dyDescent="0.25">
      <c r="B16" s="58" t="s">
        <v>163</v>
      </c>
      <c r="C16" s="59"/>
      <c r="D16" s="59"/>
      <c r="E16" s="60"/>
      <c r="F16" s="55">
        <f>SUM(F9:F15)</f>
        <v>41565562</v>
      </c>
    </row>
    <row r="17" spans="2:8" x14ac:dyDescent="0.25">
      <c r="B17" s="44" t="s">
        <v>282</v>
      </c>
      <c r="C17" s="47"/>
      <c r="D17" s="47"/>
      <c r="E17" s="50"/>
      <c r="F17" s="51"/>
    </row>
    <row r="18" spans="2:8" x14ac:dyDescent="0.25">
      <c r="B18" s="47" t="s">
        <v>283</v>
      </c>
      <c r="C18" s="48">
        <v>450000</v>
      </c>
      <c r="D18" s="47">
        <v>10</v>
      </c>
      <c r="E18" s="50">
        <f>C18*D18</f>
        <v>4500000</v>
      </c>
      <c r="F18" s="51"/>
    </row>
    <row r="19" spans="2:8" x14ac:dyDescent="0.25">
      <c r="B19" s="183" t="s">
        <v>284</v>
      </c>
      <c r="C19" s="47"/>
      <c r="D19" s="47"/>
      <c r="E19" s="50">
        <v>10000000</v>
      </c>
      <c r="F19" s="51"/>
    </row>
    <row r="20" spans="2:8" x14ac:dyDescent="0.25">
      <c r="B20" s="47" t="s">
        <v>285</v>
      </c>
      <c r="C20" s="47"/>
      <c r="D20" s="47"/>
      <c r="E20" s="61">
        <v>15500000</v>
      </c>
      <c r="F20" s="51"/>
      <c r="G20" t="s">
        <v>286</v>
      </c>
      <c r="H20" t="s">
        <v>287</v>
      </c>
    </row>
    <row r="21" spans="2:8" x14ac:dyDescent="0.25">
      <c r="B21" s="58" t="s">
        <v>163</v>
      </c>
      <c r="C21" s="59"/>
      <c r="D21" s="59"/>
      <c r="E21" s="60">
        <f>SUM(E18:E20)</f>
        <v>30000000</v>
      </c>
      <c r="F21" s="55">
        <f>E21+E21/100*15</f>
        <v>34500000</v>
      </c>
    </row>
    <row r="22" spans="2:8" x14ac:dyDescent="0.25">
      <c r="B22" s="44" t="s">
        <v>288</v>
      </c>
      <c r="C22" s="47"/>
      <c r="D22" s="47"/>
      <c r="E22" s="50"/>
      <c r="F22" s="48"/>
    </row>
    <row r="23" spans="2:8" x14ac:dyDescent="0.25">
      <c r="B23" s="47" t="s">
        <v>289</v>
      </c>
      <c r="C23" s="47">
        <v>30000</v>
      </c>
      <c r="D23" s="62">
        <v>350</v>
      </c>
      <c r="E23" s="50">
        <f>C23*D23</f>
        <v>10500000</v>
      </c>
      <c r="F23" s="48">
        <f>E23+E23/100*15</f>
        <v>12075000</v>
      </c>
      <c r="G23" t="s">
        <v>290</v>
      </c>
    </row>
    <row r="24" spans="2:8" x14ac:dyDescent="0.25">
      <c r="B24" s="47" t="s">
        <v>291</v>
      </c>
      <c r="C24" s="66">
        <v>100000</v>
      </c>
      <c r="D24" s="62">
        <v>70</v>
      </c>
      <c r="E24" s="50">
        <f>C24*D24</f>
        <v>7000000</v>
      </c>
      <c r="F24" s="48">
        <f>E24+E24/100*15</f>
        <v>8050000</v>
      </c>
    </row>
    <row r="25" spans="2:8" ht="15.6" customHeight="1" x14ac:dyDescent="0.25">
      <c r="B25" s="63" t="s">
        <v>292</v>
      </c>
      <c r="C25" s="47">
        <v>21203</v>
      </c>
      <c r="D25" s="66">
        <v>350</v>
      </c>
      <c r="E25" s="50">
        <f>C25*D25</f>
        <v>7421050</v>
      </c>
      <c r="F25" s="48">
        <f>E25+E25/100*15</f>
        <v>8534207.5</v>
      </c>
    </row>
    <row r="26" spans="2:8" x14ac:dyDescent="0.25">
      <c r="B26" s="47" t="s">
        <v>293</v>
      </c>
      <c r="C26" s="48">
        <v>61954</v>
      </c>
      <c r="D26" s="62">
        <v>90</v>
      </c>
      <c r="E26" s="50">
        <f>C26*D26</f>
        <v>5575860</v>
      </c>
      <c r="F26" s="48">
        <f>E26+E26/100*15</f>
        <v>6412239</v>
      </c>
      <c r="G26" t="s">
        <v>294</v>
      </c>
    </row>
    <row r="27" spans="2:8" x14ac:dyDescent="0.25">
      <c r="B27" s="58" t="s">
        <v>163</v>
      </c>
      <c r="C27" s="59"/>
      <c r="D27" s="59"/>
      <c r="E27" s="64">
        <f>SUM(E23:E26)</f>
        <v>30496910</v>
      </c>
      <c r="F27" s="55">
        <f>SUM(F23:F26)</f>
        <v>35071446.5</v>
      </c>
      <c r="G27" s="5"/>
    </row>
    <row r="28" spans="2:8" x14ac:dyDescent="0.25">
      <c r="B28" s="44" t="s">
        <v>295</v>
      </c>
      <c r="C28" s="47"/>
      <c r="D28" s="47"/>
      <c r="E28" s="50"/>
      <c r="F28" s="51"/>
    </row>
    <row r="29" spans="2:8" x14ac:dyDescent="0.25">
      <c r="B29" s="47" t="s">
        <v>296</v>
      </c>
      <c r="C29" s="47"/>
      <c r="D29" s="47"/>
      <c r="E29" s="65">
        <v>10000000</v>
      </c>
      <c r="F29" s="55">
        <f>E29</f>
        <v>10000000</v>
      </c>
    </row>
    <row r="31" spans="2:8" x14ac:dyDescent="0.25">
      <c r="B31" s="2" t="s">
        <v>297</v>
      </c>
      <c r="F31" s="9">
        <f>F5+F7+F16+F21+F27+F29</f>
        <v>149634008.5</v>
      </c>
    </row>
    <row r="32" spans="2:8" x14ac:dyDescent="0.25">
      <c r="B32" s="2" t="s">
        <v>298</v>
      </c>
    </row>
    <row r="33" spans="2:2" hidden="1" x14ac:dyDescent="0.25"/>
    <row r="34" spans="2:2" x14ac:dyDescent="0.25">
      <c r="B34" s="2" t="s">
        <v>299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EAB42-43EA-4328-864F-B54B3F96D5DB}">
  <dimension ref="A1:I15"/>
  <sheetViews>
    <sheetView zoomScaleNormal="100" workbookViewId="0">
      <selection activeCell="A16" sqref="A16"/>
    </sheetView>
  </sheetViews>
  <sheetFormatPr defaultColWidth="8.7109375" defaultRowHeight="15" x14ac:dyDescent="0.25"/>
  <cols>
    <col min="1" max="1" width="71.28515625" style="8" customWidth="1"/>
    <col min="2" max="4" width="20.7109375" style="8" hidden="1" customWidth="1"/>
    <col min="5" max="9" width="20.7109375" style="8" customWidth="1"/>
    <col min="10" max="16384" width="8.7109375" style="8"/>
  </cols>
  <sheetData>
    <row r="1" spans="1:9" x14ac:dyDescent="0.25">
      <c r="A1" s="505" t="s">
        <v>300</v>
      </c>
      <c r="B1" s="506"/>
      <c r="C1" s="506"/>
      <c r="D1" s="506"/>
      <c r="E1" s="506"/>
      <c r="F1" s="506"/>
      <c r="G1" s="506"/>
      <c r="H1" s="506"/>
      <c r="I1" s="507"/>
    </row>
    <row r="2" spans="1:9" x14ac:dyDescent="0.25">
      <c r="A2" s="10" t="s">
        <v>301</v>
      </c>
      <c r="B2" s="11" t="s">
        <v>302</v>
      </c>
      <c r="C2" s="11" t="s">
        <v>303</v>
      </c>
      <c r="D2" s="11" t="s">
        <v>304</v>
      </c>
      <c r="E2" s="11" t="s">
        <v>158</v>
      </c>
      <c r="F2" s="11" t="s">
        <v>305</v>
      </c>
      <c r="G2" s="11" t="s">
        <v>306</v>
      </c>
      <c r="H2" s="11" t="s">
        <v>307</v>
      </c>
      <c r="I2" s="11" t="s">
        <v>308</v>
      </c>
    </row>
    <row r="3" spans="1:9" x14ac:dyDescent="0.25">
      <c r="A3" s="12" t="s">
        <v>309</v>
      </c>
      <c r="B3" s="196"/>
      <c r="C3" s="196"/>
      <c r="D3" s="195">
        <v>2035500</v>
      </c>
      <c r="E3" s="13">
        <f>B3+C3+D3</f>
        <v>2035500</v>
      </c>
      <c r="F3" s="14">
        <v>0.9</v>
      </c>
      <c r="G3" s="202">
        <f>E3/100*90</f>
        <v>1831950</v>
      </c>
      <c r="H3" s="14">
        <v>0.1</v>
      </c>
      <c r="I3" s="202">
        <f>E3/100*10</f>
        <v>203550</v>
      </c>
    </row>
    <row r="4" spans="1:9" x14ac:dyDescent="0.25">
      <c r="A4" s="12" t="s">
        <v>268</v>
      </c>
      <c r="B4" s="13"/>
      <c r="C4" s="13">
        <v>2030000</v>
      </c>
      <c r="D4" s="195">
        <v>26461500</v>
      </c>
      <c r="E4" s="13">
        <f t="shared" ref="E4:E10" si="0">B4+C4+D4</f>
        <v>28491500</v>
      </c>
      <c r="F4" s="14">
        <v>0.8</v>
      </c>
      <c r="G4" s="202">
        <f>E4/100*80</f>
        <v>22793200</v>
      </c>
      <c r="H4" s="14">
        <v>0.2</v>
      </c>
      <c r="I4" s="202">
        <f>E4/100*20</f>
        <v>5698300</v>
      </c>
    </row>
    <row r="5" spans="1:9" x14ac:dyDescent="0.25">
      <c r="A5" s="12" t="s">
        <v>272</v>
      </c>
      <c r="B5" s="13">
        <v>2500000</v>
      </c>
      <c r="C5" s="13">
        <v>3750000</v>
      </c>
      <c r="D5" s="195">
        <v>41565562</v>
      </c>
      <c r="E5" s="13">
        <f t="shared" si="0"/>
        <v>47815562</v>
      </c>
      <c r="F5" s="14">
        <v>0.1</v>
      </c>
      <c r="G5" s="202">
        <f>E5/100*10</f>
        <v>4781556.2</v>
      </c>
      <c r="H5" s="14">
        <v>0.9</v>
      </c>
      <c r="I5" s="202">
        <f>E5/100*90</f>
        <v>43034005.799999997</v>
      </c>
    </row>
    <row r="6" spans="1:9" x14ac:dyDescent="0.25">
      <c r="A6" s="12" t="s">
        <v>310</v>
      </c>
      <c r="B6" s="13">
        <v>9017500</v>
      </c>
      <c r="C6" s="13"/>
      <c r="D6" s="195">
        <v>34500000</v>
      </c>
      <c r="E6" s="13">
        <f>B6+C6+D6</f>
        <v>43517500</v>
      </c>
      <c r="F6" s="14">
        <v>0.6</v>
      </c>
      <c r="G6" s="202">
        <f>E6/100*60</f>
        <v>26110500</v>
      </c>
      <c r="H6" s="14">
        <v>0.4</v>
      </c>
      <c r="I6" s="202">
        <f>E6/100*40</f>
        <v>17407000</v>
      </c>
    </row>
    <row r="7" spans="1:9" x14ac:dyDescent="0.25">
      <c r="A7" s="12" t="s">
        <v>311</v>
      </c>
      <c r="B7" s="13">
        <v>5020625</v>
      </c>
      <c r="C7" s="13">
        <v>11550000</v>
      </c>
      <c r="D7" s="195"/>
      <c r="E7" s="13">
        <f t="shared" si="0"/>
        <v>16570625</v>
      </c>
      <c r="F7" s="14">
        <v>0.6</v>
      </c>
      <c r="G7" s="202">
        <f>E7/100*60</f>
        <v>9942375</v>
      </c>
      <c r="H7" s="14">
        <v>0.4</v>
      </c>
      <c r="I7" s="202">
        <f>E7/100*40</f>
        <v>6628250</v>
      </c>
    </row>
    <row r="8" spans="1:9" x14ac:dyDescent="0.25">
      <c r="A8" s="12" t="s">
        <v>312</v>
      </c>
      <c r="B8" s="13"/>
      <c r="C8" s="13">
        <v>500000</v>
      </c>
      <c r="D8" s="195">
        <v>500000</v>
      </c>
      <c r="E8" s="13">
        <v>500000</v>
      </c>
      <c r="F8" s="14">
        <v>0.7</v>
      </c>
      <c r="G8" s="202">
        <f>E8/100*70</f>
        <v>350000</v>
      </c>
      <c r="H8" s="14">
        <v>0.3</v>
      </c>
      <c r="I8" s="202">
        <f>E8/100*30</f>
        <v>150000</v>
      </c>
    </row>
    <row r="9" spans="1:9" x14ac:dyDescent="0.25">
      <c r="A9" s="12" t="s">
        <v>313</v>
      </c>
      <c r="B9" s="13">
        <v>22513900</v>
      </c>
      <c r="C9" s="13">
        <v>28200000</v>
      </c>
      <c r="D9" s="195">
        <v>35071447</v>
      </c>
      <c r="E9" s="13">
        <f t="shared" si="0"/>
        <v>85785347</v>
      </c>
      <c r="F9" s="14">
        <v>0.8</v>
      </c>
      <c r="G9" s="202">
        <f>E9/100*80</f>
        <v>68628277.599999994</v>
      </c>
      <c r="H9" s="14">
        <v>0.2</v>
      </c>
      <c r="I9" s="202">
        <f>E9/100*20</f>
        <v>17157069.399999999</v>
      </c>
    </row>
    <row r="10" spans="1:9" x14ac:dyDescent="0.25">
      <c r="A10" s="12" t="s">
        <v>314</v>
      </c>
      <c r="B10" s="196"/>
      <c r="C10" s="196"/>
      <c r="D10" s="195">
        <v>10000000</v>
      </c>
      <c r="E10" s="13">
        <f t="shared" si="0"/>
        <v>10000000</v>
      </c>
      <c r="F10" s="14">
        <v>1</v>
      </c>
      <c r="G10" s="202">
        <f>E10/100*100</f>
        <v>10000000</v>
      </c>
      <c r="H10" s="14">
        <v>0</v>
      </c>
      <c r="I10" s="202">
        <f>E10/100*0</f>
        <v>0</v>
      </c>
    </row>
    <row r="11" spans="1:9" x14ac:dyDescent="0.25">
      <c r="A11" s="206" t="s">
        <v>315</v>
      </c>
      <c r="B11" s="207"/>
      <c r="C11" s="207"/>
      <c r="D11" s="207"/>
      <c r="E11" s="207"/>
      <c r="F11" s="208">
        <v>0.69</v>
      </c>
      <c r="G11" s="207"/>
      <c r="H11" s="208">
        <v>0.36</v>
      </c>
      <c r="I11" s="207"/>
    </row>
    <row r="12" spans="1:9" x14ac:dyDescent="0.25">
      <c r="A12" s="203" t="s">
        <v>163</v>
      </c>
      <c r="B12" s="204">
        <f>SUM(B3:B10)</f>
        <v>39052025</v>
      </c>
      <c r="C12" s="204">
        <f>SUM(C4:C9)</f>
        <v>46030000</v>
      </c>
      <c r="D12" s="205">
        <f>SUM(D3:D10)</f>
        <v>150134009</v>
      </c>
      <c r="E12" s="204">
        <f>SUM(E3:E10)</f>
        <v>234716034</v>
      </c>
      <c r="F12" s="8" t="s">
        <v>215</v>
      </c>
      <c r="G12" s="185">
        <f>SUM(G3:G10)</f>
        <v>144437858.80000001</v>
      </c>
      <c r="I12" s="185">
        <f>SUM(I3:I10)</f>
        <v>90278175.199999988</v>
      </c>
    </row>
    <row r="13" spans="1:9" x14ac:dyDescent="0.25">
      <c r="B13" s="194"/>
    </row>
    <row r="15" spans="1:9" x14ac:dyDescent="0.25">
      <c r="B15" s="36"/>
    </row>
  </sheetData>
  <mergeCells count="1">
    <mergeCell ref="A1:I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3EEAE-A09D-45F9-A4B8-AF06DB7D9A45}">
  <dimension ref="A1:K17"/>
  <sheetViews>
    <sheetView zoomScale="70" zoomScaleNormal="70" workbookViewId="0">
      <selection activeCell="G15" sqref="G15"/>
    </sheetView>
  </sheetViews>
  <sheetFormatPr defaultColWidth="8.7109375" defaultRowHeight="15" x14ac:dyDescent="0.25"/>
  <cols>
    <col min="1" max="1" width="31.7109375" style="8" customWidth="1"/>
    <col min="2" max="2" width="15.5703125" style="8" customWidth="1"/>
    <col min="3" max="3" width="13.5703125" style="8" customWidth="1"/>
    <col min="4" max="4" width="14.28515625" style="8" customWidth="1"/>
    <col min="5" max="6" width="14.7109375" style="8" customWidth="1"/>
    <col min="7" max="7" width="14.28515625" style="8" customWidth="1"/>
    <col min="8" max="8" width="12.7109375" style="8" customWidth="1"/>
    <col min="9" max="9" width="12.5703125" style="8" customWidth="1"/>
    <col min="10" max="10" width="13.28515625" style="8" customWidth="1"/>
    <col min="11" max="11" width="15.5703125" style="8" customWidth="1"/>
    <col min="12" max="16384" width="8.7109375" style="8"/>
  </cols>
  <sheetData>
    <row r="1" spans="1:11" ht="18.75" x14ac:dyDescent="0.25">
      <c r="A1" s="508" t="s">
        <v>316</v>
      </c>
      <c r="B1" s="508"/>
      <c r="C1" s="508"/>
      <c r="D1" s="508"/>
      <c r="E1" s="508"/>
      <c r="F1" s="508"/>
      <c r="G1" s="508"/>
      <c r="H1" s="508"/>
    </row>
    <row r="2" spans="1:11" s="15" customFormat="1" x14ac:dyDescent="0.25">
      <c r="A2" s="509" t="s">
        <v>317</v>
      </c>
      <c r="B2" s="509" t="s">
        <v>318</v>
      </c>
      <c r="C2" s="509" t="s">
        <v>319</v>
      </c>
      <c r="D2" s="509" t="s">
        <v>320</v>
      </c>
      <c r="E2" s="512" t="s">
        <v>320</v>
      </c>
      <c r="F2" s="513"/>
      <c r="G2" s="513"/>
      <c r="H2" s="513"/>
      <c r="I2" s="513"/>
      <c r="J2" s="513"/>
    </row>
    <row r="3" spans="1:11" s="15" customFormat="1" x14ac:dyDescent="0.25">
      <c r="A3" s="510"/>
      <c r="B3" s="510"/>
      <c r="C3" s="510"/>
      <c r="D3" s="510"/>
      <c r="E3" s="514"/>
      <c r="F3" s="515"/>
      <c r="G3" s="515"/>
      <c r="H3" s="515"/>
      <c r="I3" s="515"/>
      <c r="J3" s="515"/>
    </row>
    <row r="4" spans="1:11" s="15" customFormat="1" ht="30" x14ac:dyDescent="0.25">
      <c r="A4" s="511"/>
      <c r="B4" s="511"/>
      <c r="C4" s="511"/>
      <c r="D4" s="511"/>
      <c r="E4" s="16" t="s">
        <v>321</v>
      </c>
      <c r="F4" s="16" t="s">
        <v>322</v>
      </c>
      <c r="G4" s="17" t="s">
        <v>323</v>
      </c>
      <c r="H4" s="17" t="s">
        <v>324</v>
      </c>
      <c r="I4" s="18" t="s">
        <v>325</v>
      </c>
      <c r="J4" s="19" t="s">
        <v>326</v>
      </c>
    </row>
    <row r="5" spans="1:11" s="24" customFormat="1" x14ac:dyDescent="0.25">
      <c r="A5" s="20" t="s">
        <v>327</v>
      </c>
      <c r="B5" s="21">
        <v>3864296</v>
      </c>
      <c r="C5" s="22">
        <v>1216278</v>
      </c>
      <c r="D5" s="22">
        <v>338336</v>
      </c>
      <c r="E5" s="22">
        <f>D5*F5</f>
        <v>175934.72</v>
      </c>
      <c r="F5" s="198">
        <v>0.52</v>
      </c>
      <c r="G5" s="22">
        <f>D5*H5</f>
        <v>162401.28</v>
      </c>
      <c r="H5" s="197">
        <v>0.48</v>
      </c>
      <c r="I5" s="23">
        <f>D5*J5</f>
        <v>67667.199999999997</v>
      </c>
      <c r="J5" s="198">
        <v>0.2</v>
      </c>
      <c r="K5" s="201"/>
    </row>
    <row r="6" spans="1:11" s="24" customFormat="1" x14ac:dyDescent="0.25">
      <c r="A6" s="20" t="s">
        <v>328</v>
      </c>
      <c r="B6" s="21">
        <v>1500000</v>
      </c>
      <c r="C6" s="22">
        <v>1500000</v>
      </c>
      <c r="D6" s="22">
        <v>1500000</v>
      </c>
      <c r="E6" s="22">
        <f>D6*F6</f>
        <v>780000</v>
      </c>
      <c r="F6" s="198">
        <v>0.52</v>
      </c>
      <c r="G6" s="22">
        <f>D6*H6</f>
        <v>720000</v>
      </c>
      <c r="H6" s="197">
        <v>0.48</v>
      </c>
      <c r="I6" s="23">
        <f>D6*J6</f>
        <v>375000</v>
      </c>
      <c r="J6" s="198">
        <v>0.25</v>
      </c>
    </row>
    <row r="7" spans="1:11" s="24" customFormat="1" ht="30" x14ac:dyDescent="0.25">
      <c r="A7" s="20" t="s">
        <v>329</v>
      </c>
      <c r="B7" s="21">
        <v>31400</v>
      </c>
      <c r="C7" s="22">
        <v>31400</v>
      </c>
      <c r="D7" s="22">
        <v>31400</v>
      </c>
      <c r="E7" s="22">
        <f>D7*F7</f>
        <v>17270</v>
      </c>
      <c r="F7" s="198">
        <v>0.55000000000000004</v>
      </c>
      <c r="G7" s="22">
        <f>D7*H7</f>
        <v>14130</v>
      </c>
      <c r="H7" s="197">
        <v>0.45</v>
      </c>
      <c r="I7" s="23">
        <f>D7*J7</f>
        <v>6280</v>
      </c>
      <c r="J7" s="198">
        <v>0.2</v>
      </c>
      <c r="K7"/>
    </row>
    <row r="8" spans="1:11" s="24" customFormat="1" ht="30" x14ac:dyDescent="0.25">
      <c r="A8" s="20" t="s">
        <v>330</v>
      </c>
      <c r="B8" s="21">
        <v>180000.00100185533</v>
      </c>
      <c r="C8" s="22">
        <v>180000</v>
      </c>
      <c r="D8" s="22">
        <v>70000</v>
      </c>
      <c r="E8" s="22">
        <f>D8*F8</f>
        <v>38500</v>
      </c>
      <c r="F8" s="198">
        <v>0.55000000000000004</v>
      </c>
      <c r="G8" s="22">
        <f>D8*H8</f>
        <v>31500</v>
      </c>
      <c r="H8" s="197">
        <v>0.45</v>
      </c>
      <c r="I8" s="23">
        <f>D8*J8</f>
        <v>17500</v>
      </c>
      <c r="J8" s="198">
        <v>0.25</v>
      </c>
    </row>
    <row r="9" spans="1:11" s="24" customFormat="1" x14ac:dyDescent="0.25">
      <c r="A9" s="25" t="s">
        <v>331</v>
      </c>
      <c r="B9" s="26">
        <f>SUM(B5:B8)</f>
        <v>5575696.0010018554</v>
      </c>
      <c r="C9" s="27">
        <f>SUM(C5:C8)</f>
        <v>2927678</v>
      </c>
      <c r="D9" s="27">
        <f>SUM(D5:D8)</f>
        <v>1939736</v>
      </c>
      <c r="E9" s="27">
        <f>SUM(E5:E8)</f>
        <v>1011704.72</v>
      </c>
      <c r="F9" s="28">
        <v>0.54</v>
      </c>
      <c r="G9" s="27">
        <f>SUM(G5:G8)</f>
        <v>928031.28</v>
      </c>
      <c r="H9" s="29">
        <v>0.47</v>
      </c>
      <c r="I9" s="27">
        <f>SUM(I5:I8)</f>
        <v>466447.2</v>
      </c>
      <c r="J9" s="30">
        <v>0.19</v>
      </c>
      <c r="K9" s="199"/>
    </row>
    <row r="10" spans="1:11" x14ac:dyDescent="0.25">
      <c r="F10" s="37"/>
      <c r="G10" s="37"/>
      <c r="H10" s="37"/>
      <c r="J10" s="37"/>
    </row>
    <row r="11" spans="1:11" x14ac:dyDescent="0.25">
      <c r="A11" s="519" t="s">
        <v>332</v>
      </c>
      <c r="B11" s="520"/>
      <c r="C11" s="31" t="s">
        <v>158</v>
      </c>
      <c r="D11" s="31" t="s">
        <v>333</v>
      </c>
    </row>
    <row r="12" spans="1:11" x14ac:dyDescent="0.25">
      <c r="A12" s="516" t="s">
        <v>334</v>
      </c>
      <c r="B12" s="517"/>
      <c r="C12" s="32">
        <v>1005</v>
      </c>
      <c r="D12" s="32">
        <v>332</v>
      </c>
    </row>
    <row r="13" spans="1:11" x14ac:dyDescent="0.25">
      <c r="A13" s="516" t="s">
        <v>335</v>
      </c>
      <c r="B13" s="517"/>
      <c r="C13" s="32">
        <v>102</v>
      </c>
      <c r="D13" s="32">
        <v>35</v>
      </c>
      <c r="F13" s="33"/>
      <c r="J13" s="34"/>
    </row>
    <row r="14" spans="1:11" x14ac:dyDescent="0.25">
      <c r="A14" s="516" t="s">
        <v>336</v>
      </c>
      <c r="B14" s="517"/>
      <c r="C14" s="32">
        <v>153</v>
      </c>
      <c r="D14" s="32">
        <v>25</v>
      </c>
    </row>
    <row r="15" spans="1:11" x14ac:dyDescent="0.25">
      <c r="A15" s="516" t="s">
        <v>337</v>
      </c>
      <c r="B15" s="517"/>
      <c r="C15" s="32">
        <v>233</v>
      </c>
      <c r="D15" s="32">
        <v>75</v>
      </c>
      <c r="G15" s="36"/>
      <c r="I15" s="35"/>
    </row>
    <row r="16" spans="1:11" x14ac:dyDescent="0.25">
      <c r="A16" s="516" t="s">
        <v>338</v>
      </c>
      <c r="B16" s="517"/>
      <c r="C16" s="32">
        <v>247</v>
      </c>
      <c r="D16" s="32">
        <v>247</v>
      </c>
      <c r="G16" s="36"/>
      <c r="I16" s="35"/>
    </row>
    <row r="17" spans="1:9" x14ac:dyDescent="0.25">
      <c r="A17" s="518" t="s">
        <v>339</v>
      </c>
      <c r="B17" s="518"/>
      <c r="C17" s="32">
        <v>23</v>
      </c>
      <c r="D17" s="32">
        <v>6</v>
      </c>
      <c r="G17" s="36"/>
      <c r="I17" s="35"/>
    </row>
  </sheetData>
  <mergeCells count="13">
    <mergeCell ref="A15:B15"/>
    <mergeCell ref="A17:B17"/>
    <mergeCell ref="A11:B11"/>
    <mergeCell ref="A12:B12"/>
    <mergeCell ref="A13:B13"/>
    <mergeCell ref="A14:B14"/>
    <mergeCell ref="A16:B16"/>
    <mergeCell ref="A1:H1"/>
    <mergeCell ref="A2:A4"/>
    <mergeCell ref="B2:B4"/>
    <mergeCell ref="C2:C4"/>
    <mergeCell ref="D2:D4"/>
    <mergeCell ref="E2:J3"/>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88AAF-BB5B-415B-AFE1-F45523419930}">
  <dimension ref="A1:A2"/>
  <sheetViews>
    <sheetView workbookViewId="0"/>
  </sheetViews>
  <sheetFormatPr defaultRowHeight="15" x14ac:dyDescent="0.25"/>
  <sheetData>
    <row r="1" spans="1:1" x14ac:dyDescent="0.25">
      <c r="A1" t="s">
        <v>340</v>
      </c>
    </row>
    <row r="2" spans="1:1" x14ac:dyDescent="0.25">
      <c r="A2" t="s">
        <v>341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8C4C8F38390449A1A816B4B0D0D29A" ma:contentTypeVersion="12" ma:contentTypeDescription="Create a new document." ma:contentTypeScope="" ma:versionID="a12ede92d2b50222b5b6ef2770149036">
  <xsd:schema xmlns:xsd="http://www.w3.org/2001/XMLSchema" xmlns:xs="http://www.w3.org/2001/XMLSchema" xmlns:p="http://schemas.microsoft.com/office/2006/metadata/properties" xmlns:ns2="d12e2897-4d8b-4e23-a4ef-b1b5c62323c5" xmlns:ns3="1fd09c93-2d12-48ab-b43f-b08351a2fe28" targetNamespace="http://schemas.microsoft.com/office/2006/metadata/properties" ma:root="true" ma:fieldsID="3a54c66dc5db79c03fd0b2535beb0526" ns2:_="" ns3:_="">
    <xsd:import namespace="d12e2897-4d8b-4e23-a4ef-b1b5c62323c5"/>
    <xsd:import namespace="1fd09c93-2d12-48ab-b43f-b08351a2fe2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2e2897-4d8b-4e23-a4ef-b1b5c62323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d09c93-2d12-48ab-b43f-b08351a2fe2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74b1ad5-c26d-4bd5-b16c-abf23a6256ab}" ma:internalName="TaxCatchAll" ma:showField="CatchAllData" ma:web="1fd09c93-2d12-48ab-b43f-b08351a2fe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fd09c93-2d12-48ab-b43f-b08351a2fe28" xsi:nil="true"/>
    <lcf76f155ced4ddcb4097134ff3c332f xmlns="d12e2897-4d8b-4e23-a4ef-b1b5c62323c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7D51A6-653A-4D37-8928-49DBC74FD9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2e2897-4d8b-4e23-a4ef-b1b5c62323c5"/>
    <ds:schemaRef ds:uri="1fd09c93-2d12-48ab-b43f-b08351a2fe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BF857B-267A-49BB-BA16-521FBDA4A5B5}">
  <ds:schemaRefs>
    <ds:schemaRef ds:uri="http://schemas.microsoft.com/office/2006/metadata/properties"/>
    <ds:schemaRef ds:uri="http://schemas.microsoft.com/office/infopath/2007/PartnerControls"/>
    <ds:schemaRef ds:uri="1fd09c93-2d12-48ab-b43f-b08351a2fe28"/>
    <ds:schemaRef ds:uri="d12e2897-4d8b-4e23-a4ef-b1b5c62323c5"/>
  </ds:schemaRefs>
</ds:datastoreItem>
</file>

<file path=customXml/itemProps3.xml><?xml version="1.0" encoding="utf-8"?>
<ds:datastoreItem xmlns:ds="http://schemas.openxmlformats.org/officeDocument/2006/customXml" ds:itemID="{A116D7BB-15C2-4211-B206-E56D04FC41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2023 Logframe - GBV only</vt:lpstr>
      <vt:lpstr>2023 ERP GBV Logframe</vt:lpstr>
      <vt:lpstr>Unit Cost</vt:lpstr>
      <vt:lpstr>2023 FUNDING</vt:lpstr>
      <vt:lpstr>2023 PIN_Targeted</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Collette Doreen Hogg</dc:creator>
  <cp:keywords/>
  <dc:description/>
  <cp:lastModifiedBy>Naramena Beri Mccray</cp:lastModifiedBy>
  <cp:revision/>
  <cp:lastPrinted>2023-02-22T12:00:25Z</cp:lastPrinted>
  <dcterms:created xsi:type="dcterms:W3CDTF">2021-11-06T13:20:10Z</dcterms:created>
  <dcterms:modified xsi:type="dcterms:W3CDTF">2023-05-30T09:04:42Z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0x010100408C4C8F38390449A1A816B4B0D0D29A</vt:lpwstr>
  </property>
  <property fmtid="{D5CDD505-2E9C-101B-9397-08002B2CF9AE}" pid="3" name="MediaServiceImageTags">
    <vt:lpwstr/>
  </property>
</Properties>
</file>