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7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8520" windowHeight="2655" tabRatio="870" firstSheet="1" activeTab="1"/>
  </bookViews>
  <sheets>
    <sheet name="Sheet6" sheetId="6" state="hidden" r:id="rId1"/>
    <sheet name="January Arrival Numbers" sheetId="7" r:id="rId2"/>
    <sheet name="February Arrival Numbers" sheetId="8" r:id="rId3"/>
    <sheet name="March Arrival Numbers" sheetId="14" r:id="rId4"/>
    <sheet name="April Arrival Numbers" sheetId="15" r:id="rId5"/>
    <sheet name="May Arrival Numbers" sheetId="16" r:id="rId6"/>
    <sheet name="June Arrival Numbers" sheetId="17" r:id="rId7"/>
    <sheet name="Monthly Arrival # Summary" sheetId="13" r:id="rId8"/>
  </sheets>
  <definedNames>
    <definedName name="_xlnm.Print_Area" localSheetId="2">'February Arrival Numbers'!$A$1:$AB$65</definedName>
  </definedNames>
  <calcPr calcId="145621"/>
</workbook>
</file>

<file path=xl/calcChain.xml><?xml version="1.0" encoding="utf-8"?>
<calcChain xmlns="http://schemas.openxmlformats.org/spreadsheetml/2006/main">
  <c r="H35" i="16" l="1"/>
  <c r="N36" i="17"/>
  <c r="M36" i="17"/>
  <c r="L36" i="17"/>
  <c r="K36" i="17"/>
  <c r="J36" i="17"/>
  <c r="I36" i="17"/>
  <c r="G36" i="17"/>
  <c r="F36" i="17"/>
  <c r="E36" i="17"/>
  <c r="D36" i="17"/>
  <c r="H35" i="17"/>
  <c r="O35" i="17" s="1"/>
  <c r="H34" i="17"/>
  <c r="O34" i="17" s="1"/>
  <c r="H33" i="17"/>
  <c r="O33" i="17" s="1"/>
  <c r="O32" i="17"/>
  <c r="H32" i="17"/>
  <c r="H31" i="17"/>
  <c r="O31" i="17" s="1"/>
  <c r="H30" i="17"/>
  <c r="O30" i="17" s="1"/>
  <c r="H29" i="17"/>
  <c r="O29" i="17" s="1"/>
  <c r="H28" i="17"/>
  <c r="O28" i="17" s="1"/>
  <c r="H27" i="17"/>
  <c r="O27" i="17" s="1"/>
  <c r="H26" i="17"/>
  <c r="O26" i="17" s="1"/>
  <c r="H25" i="17"/>
  <c r="O25" i="17" s="1"/>
  <c r="H24" i="17"/>
  <c r="O24" i="17"/>
  <c r="H23" i="17"/>
  <c r="O23" i="17" s="1"/>
  <c r="H22" i="17"/>
  <c r="O22" i="17"/>
  <c r="H21" i="17"/>
  <c r="O21" i="17" s="1"/>
  <c r="H20" i="17"/>
  <c r="O20" i="17"/>
  <c r="H19" i="17"/>
  <c r="O19" i="17" s="1"/>
  <c r="H18" i="17"/>
  <c r="O18" i="17"/>
  <c r="H17" i="17"/>
  <c r="O17" i="17" s="1"/>
  <c r="H16" i="17"/>
  <c r="O16" i="17"/>
  <c r="H15" i="17"/>
  <c r="H36" i="17" s="1"/>
  <c r="O14" i="17"/>
  <c r="O13" i="17"/>
  <c r="O12" i="17"/>
  <c r="O11" i="17"/>
  <c r="O10" i="17"/>
  <c r="O9" i="17"/>
  <c r="O8" i="17"/>
  <c r="O7" i="17"/>
  <c r="O6" i="17"/>
  <c r="O35" i="16"/>
  <c r="N37" i="16"/>
  <c r="M37" i="16"/>
  <c r="L37" i="16"/>
  <c r="K37" i="16"/>
  <c r="J37" i="16"/>
  <c r="I37" i="16"/>
  <c r="G37" i="16"/>
  <c r="F37" i="16"/>
  <c r="E37" i="16"/>
  <c r="D37" i="16"/>
  <c r="H36" i="16"/>
  <c r="O36" i="16" s="1"/>
  <c r="H34" i="16"/>
  <c r="O34" i="16" s="1"/>
  <c r="H33" i="16"/>
  <c r="O33" i="16" s="1"/>
  <c r="H32" i="16"/>
  <c r="O32" i="16" s="1"/>
  <c r="H31" i="16"/>
  <c r="O31" i="16" s="1"/>
  <c r="H30" i="16"/>
  <c r="O30" i="16" s="1"/>
  <c r="H29" i="16"/>
  <c r="O29" i="16" s="1"/>
  <c r="H28" i="16"/>
  <c r="O28" i="16" s="1"/>
  <c r="H27" i="16"/>
  <c r="O27" i="16" s="1"/>
  <c r="H26" i="16"/>
  <c r="O26" i="16" s="1"/>
  <c r="H25" i="16"/>
  <c r="O25" i="16"/>
  <c r="H24" i="16"/>
  <c r="O24" i="16" s="1"/>
  <c r="H23" i="16"/>
  <c r="O23" i="16"/>
  <c r="H22" i="16"/>
  <c r="O22" i="16" s="1"/>
  <c r="H21" i="16"/>
  <c r="O21" i="16"/>
  <c r="H20" i="16"/>
  <c r="O20" i="16" s="1"/>
  <c r="H19" i="16"/>
  <c r="O19" i="16"/>
  <c r="H18" i="16"/>
  <c r="O18" i="16" s="1"/>
  <c r="H17" i="16"/>
  <c r="O17" i="16"/>
  <c r="H16" i="16"/>
  <c r="H15" i="16"/>
  <c r="H37" i="16" s="1"/>
  <c r="O15" i="16"/>
  <c r="O14" i="16"/>
  <c r="O13" i="16"/>
  <c r="O12" i="16"/>
  <c r="O11" i="16"/>
  <c r="O10" i="16"/>
  <c r="O9" i="16"/>
  <c r="O8" i="16"/>
  <c r="O7" i="16"/>
  <c r="O6" i="16"/>
  <c r="N36" i="15"/>
  <c r="M36" i="15"/>
  <c r="L36" i="15"/>
  <c r="K36" i="15"/>
  <c r="J36" i="15"/>
  <c r="I36" i="15"/>
  <c r="G36" i="15"/>
  <c r="F36" i="15"/>
  <c r="E36" i="15"/>
  <c r="D36" i="15"/>
  <c r="H35" i="15"/>
  <c r="O35" i="15" s="1"/>
  <c r="H34" i="15"/>
  <c r="O34" i="15"/>
  <c r="H33" i="15"/>
  <c r="O33" i="15" s="1"/>
  <c r="H32" i="15"/>
  <c r="O32" i="15"/>
  <c r="H31" i="15"/>
  <c r="O31" i="15" s="1"/>
  <c r="H30" i="15"/>
  <c r="O30" i="15"/>
  <c r="H29" i="15"/>
  <c r="O29" i="15" s="1"/>
  <c r="H28" i="15"/>
  <c r="O28" i="15"/>
  <c r="H27" i="15"/>
  <c r="O27" i="15" s="1"/>
  <c r="H26" i="15"/>
  <c r="O26" i="15"/>
  <c r="H25" i="15"/>
  <c r="O25" i="15" s="1"/>
  <c r="H24" i="15"/>
  <c r="O24" i="15"/>
  <c r="H23" i="15"/>
  <c r="O23" i="15" s="1"/>
  <c r="H22" i="15"/>
  <c r="O22" i="15"/>
  <c r="H21" i="15"/>
  <c r="O21" i="15" s="1"/>
  <c r="H20" i="15"/>
  <c r="O20" i="15" s="1"/>
  <c r="H19" i="15"/>
  <c r="O19" i="15" s="1"/>
  <c r="H18" i="15"/>
  <c r="O18" i="15"/>
  <c r="H17" i="15"/>
  <c r="O17" i="15" s="1"/>
  <c r="H16" i="15"/>
  <c r="O16" i="15"/>
  <c r="H15" i="15"/>
  <c r="H36" i="15" s="1"/>
  <c r="O14" i="15"/>
  <c r="O13" i="15"/>
  <c r="O12" i="15"/>
  <c r="O11" i="15"/>
  <c r="O10" i="15"/>
  <c r="O9" i="15"/>
  <c r="O8" i="15"/>
  <c r="O7" i="15"/>
  <c r="O6" i="15"/>
  <c r="H30" i="14"/>
  <c r="O30" i="14"/>
  <c r="H31" i="14"/>
  <c r="O31" i="14" s="1"/>
  <c r="H32" i="14"/>
  <c r="O32" i="14"/>
  <c r="H33" i="14"/>
  <c r="O33" i="14" s="1"/>
  <c r="H34" i="14"/>
  <c r="O34" i="14"/>
  <c r="H35" i="14"/>
  <c r="O35" i="14" s="1"/>
  <c r="H36" i="14"/>
  <c r="O36" i="14"/>
  <c r="H23" i="14"/>
  <c r="O23" i="14" s="1"/>
  <c r="N37" i="14"/>
  <c r="M37" i="14"/>
  <c r="L37" i="14"/>
  <c r="K37" i="14"/>
  <c r="J37" i="14"/>
  <c r="I37" i="14"/>
  <c r="G37" i="14"/>
  <c r="F37" i="14"/>
  <c r="E37" i="14"/>
  <c r="D37" i="14"/>
  <c r="H29" i="14"/>
  <c r="O29" i="14" s="1"/>
  <c r="H28" i="14"/>
  <c r="O28" i="14"/>
  <c r="H27" i="14"/>
  <c r="O27" i="14" s="1"/>
  <c r="H26" i="14"/>
  <c r="O26" i="14"/>
  <c r="H25" i="14"/>
  <c r="O25" i="14" s="1"/>
  <c r="H24" i="14"/>
  <c r="O24" i="14"/>
  <c r="H22" i="14"/>
  <c r="O22" i="14" s="1"/>
  <c r="H21" i="14"/>
  <c r="O21" i="14"/>
  <c r="H20" i="14"/>
  <c r="O20" i="14" s="1"/>
  <c r="H19" i="14"/>
  <c r="O19" i="14"/>
  <c r="O18" i="14"/>
  <c r="H18" i="14"/>
  <c r="H17" i="14"/>
  <c r="O17" i="14"/>
  <c r="H16" i="14"/>
  <c r="O16" i="14" s="1"/>
  <c r="H15" i="14"/>
  <c r="O14" i="14"/>
  <c r="O13" i="14"/>
  <c r="O12" i="14"/>
  <c r="O11" i="14"/>
  <c r="O10" i="14"/>
  <c r="O9" i="14"/>
  <c r="O8" i="14"/>
  <c r="O7" i="14"/>
  <c r="O6" i="14"/>
  <c r="O16" i="16"/>
  <c r="O15" i="15"/>
  <c r="H37" i="14"/>
  <c r="O15" i="14"/>
  <c r="H28" i="8"/>
  <c r="O28" i="8" s="1"/>
  <c r="H29" i="8"/>
  <c r="O29" i="8" s="1"/>
  <c r="H30" i="8"/>
  <c r="O30" i="8" s="1"/>
  <c r="H25" i="8"/>
  <c r="O25" i="8" s="1"/>
  <c r="H26" i="8"/>
  <c r="O26" i="8" s="1"/>
  <c r="H24" i="8"/>
  <c r="H16" i="8"/>
  <c r="H17" i="8"/>
  <c r="H18" i="8"/>
  <c r="O18" i="8" s="1"/>
  <c r="H19" i="8"/>
  <c r="O19" i="8" s="1"/>
  <c r="H20" i="8"/>
  <c r="O20" i="8" s="1"/>
  <c r="H21" i="8"/>
  <c r="O21" i="8" s="1"/>
  <c r="H22" i="8"/>
  <c r="O22" i="8" s="1"/>
  <c r="H15" i="8"/>
  <c r="O15" i="8" s="1"/>
  <c r="N31" i="8"/>
  <c r="N32" i="8" s="1"/>
  <c r="N38" i="14" s="1"/>
  <c r="N37" i="15" s="1"/>
  <c r="N38" i="16" s="1"/>
  <c r="N37" i="17" s="1"/>
  <c r="O16" i="8"/>
  <c r="O23" i="8"/>
  <c r="O24" i="8"/>
  <c r="O27" i="8"/>
  <c r="O7" i="8"/>
  <c r="O8" i="8"/>
  <c r="O9" i="8"/>
  <c r="O10" i="8"/>
  <c r="O11" i="8"/>
  <c r="O12" i="8"/>
  <c r="O13" i="8"/>
  <c r="O14" i="8"/>
  <c r="O6" i="8"/>
  <c r="M31" i="8"/>
  <c r="M32" i="8" s="1"/>
  <c r="E31" i="8"/>
  <c r="F31" i="8"/>
  <c r="F32" i="8" s="1"/>
  <c r="G31" i="8"/>
  <c r="G32" i="8" s="1"/>
  <c r="G38" i="14" s="1"/>
  <c r="G37" i="15" s="1"/>
  <c r="G38" i="16" s="1"/>
  <c r="G37" i="17" s="1"/>
  <c r="I31" i="8"/>
  <c r="J31" i="8"/>
  <c r="J32" i="8" s="1"/>
  <c r="K31" i="8"/>
  <c r="K32" i="8" s="1"/>
  <c r="L31" i="8"/>
  <c r="D31" i="8"/>
  <c r="D42" i="8" s="1"/>
  <c r="D48" i="14" s="1"/>
  <c r="D47" i="15" s="1"/>
  <c r="D48" i="16" s="1"/>
  <c r="D47" i="17" s="1"/>
  <c r="K21" i="7"/>
  <c r="J21" i="7"/>
  <c r="I21" i="7"/>
  <c r="I22" i="7"/>
  <c r="H21" i="7"/>
  <c r="G21" i="7"/>
  <c r="F21" i="7"/>
  <c r="E21" i="7"/>
  <c r="E22" i="7"/>
  <c r="D21" i="7"/>
  <c r="D22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F22" i="7"/>
  <c r="G22" i="7"/>
  <c r="D25" i="7"/>
  <c r="D28" i="7"/>
  <c r="L21" i="7"/>
  <c r="J22" i="7"/>
  <c r="D27" i="7"/>
  <c r="L32" i="8" l="1"/>
  <c r="L38" i="14" s="1"/>
  <c r="L37" i="15" s="1"/>
  <c r="L38" i="16" s="1"/>
  <c r="L37" i="17" s="1"/>
  <c r="D32" i="8"/>
  <c r="D38" i="14" s="1"/>
  <c r="J38" i="14"/>
  <c r="D57" i="8"/>
  <c r="E32" i="8"/>
  <c r="E38" i="14" s="1"/>
  <c r="D53" i="8"/>
  <c r="H31" i="8"/>
  <c r="H32" i="8" s="1"/>
  <c r="H38" i="14" s="1"/>
  <c r="H37" i="15" s="1"/>
  <c r="H38" i="16" s="1"/>
  <c r="D45" i="8"/>
  <c r="D51" i="14" s="1"/>
  <c r="D50" i="15" s="1"/>
  <c r="D51" i="16" s="1"/>
  <c r="D50" i="17" s="1"/>
  <c r="I32" i="8"/>
  <c r="I38" i="14" s="1"/>
  <c r="I37" i="15" s="1"/>
  <c r="I38" i="16" s="1"/>
  <c r="I37" i="17" s="1"/>
  <c r="D54" i="7"/>
  <c r="C10" i="13"/>
  <c r="D54" i="8"/>
  <c r="O36" i="15"/>
  <c r="J37" i="15"/>
  <c r="D63" i="14"/>
  <c r="D37" i="15"/>
  <c r="D59" i="14"/>
  <c r="K38" i="14"/>
  <c r="D58" i="8"/>
  <c r="O37" i="14"/>
  <c r="F38" i="14"/>
  <c r="D55" i="8"/>
  <c r="M38" i="14"/>
  <c r="D59" i="8"/>
  <c r="O37" i="16"/>
  <c r="D26" i="7"/>
  <c r="O15" i="17"/>
  <c r="O36" i="17" s="1"/>
  <c r="D43" i="8"/>
  <c r="D49" i="14" s="1"/>
  <c r="D48" i="15" s="1"/>
  <c r="D49" i="16" s="1"/>
  <c r="D48" i="17" s="1"/>
  <c r="O17" i="8"/>
  <c r="O31" i="8" s="1"/>
  <c r="D56" i="8" l="1"/>
  <c r="D44" i="8"/>
  <c r="D50" i="14" s="1"/>
  <c r="D52" i="14" s="1"/>
  <c r="S26" i="8"/>
  <c r="O32" i="8"/>
  <c r="O38" i="14" s="1"/>
  <c r="D62" i="14"/>
  <c r="D61" i="15"/>
  <c r="C15" i="13"/>
  <c r="S26" i="17"/>
  <c r="C12" i="13"/>
  <c r="S26" i="14"/>
  <c r="D29" i="7"/>
  <c r="D38" i="16"/>
  <c r="D58" i="15"/>
  <c r="C11" i="13"/>
  <c r="C22" i="13" s="1"/>
  <c r="C14" i="13"/>
  <c r="S26" i="16"/>
  <c r="F37" i="15"/>
  <c r="D61" i="14"/>
  <c r="K37" i="15"/>
  <c r="D64" i="14"/>
  <c r="J38" i="16"/>
  <c r="D62" i="15"/>
  <c r="E37" i="15"/>
  <c r="D60" i="14"/>
  <c r="D65" i="14"/>
  <c r="M37" i="15"/>
  <c r="S26" i="15"/>
  <c r="C13" i="13"/>
  <c r="D60" i="8"/>
  <c r="D62" i="16"/>
  <c r="H37" i="17"/>
  <c r="D61" i="17" s="1"/>
  <c r="C63" i="8"/>
  <c r="D49" i="15"/>
  <c r="E50" i="14" l="1"/>
  <c r="D46" i="8"/>
  <c r="E56" i="8" s="1"/>
  <c r="D66" i="14"/>
  <c r="F38" i="16"/>
  <c r="D60" i="15"/>
  <c r="E59" i="8"/>
  <c r="D37" i="17"/>
  <c r="D58" i="17" s="1"/>
  <c r="D59" i="16"/>
  <c r="D59" i="15"/>
  <c r="E38" i="16"/>
  <c r="K38" i="16"/>
  <c r="D63" i="15"/>
  <c r="E27" i="7"/>
  <c r="E28" i="7"/>
  <c r="E29" i="7"/>
  <c r="E25" i="7"/>
  <c r="M38" i="16"/>
  <c r="D64" i="15"/>
  <c r="E26" i="7"/>
  <c r="J37" i="17"/>
  <c r="D62" i="17" s="1"/>
  <c r="D63" i="16"/>
  <c r="D50" i="16"/>
  <c r="D51" i="15"/>
  <c r="E49" i="15" s="1"/>
  <c r="E66" i="14"/>
  <c r="E48" i="14"/>
  <c r="E63" i="14"/>
  <c r="E49" i="14"/>
  <c r="E60" i="14"/>
  <c r="E52" i="14"/>
  <c r="E59" i="14"/>
  <c r="E65" i="14"/>
  <c r="E61" i="14"/>
  <c r="E51" i="14"/>
  <c r="E64" i="14"/>
  <c r="C69" i="14"/>
  <c r="O37" i="15"/>
  <c r="E62" i="14"/>
  <c r="E44" i="8" l="1"/>
  <c r="E46" i="8"/>
  <c r="E54" i="8"/>
  <c r="E57" i="8"/>
  <c r="E42" i="8"/>
  <c r="E60" i="8"/>
  <c r="E53" i="8"/>
  <c r="E45" i="8"/>
  <c r="E58" i="8"/>
  <c r="E43" i="8"/>
  <c r="E55" i="8"/>
  <c r="M37" i="17"/>
  <c r="D64" i="17" s="1"/>
  <c r="D65" i="16"/>
  <c r="D65" i="15"/>
  <c r="E65" i="15" s="1"/>
  <c r="F37" i="17"/>
  <c r="D60" i="17" s="1"/>
  <c r="D61" i="16"/>
  <c r="K37" i="17"/>
  <c r="D63" i="17" s="1"/>
  <c r="D64" i="16"/>
  <c r="D60" i="16"/>
  <c r="E37" i="17"/>
  <c r="D59" i="17" s="1"/>
  <c r="C68" i="15"/>
  <c r="O38" i="16"/>
  <c r="D52" i="16"/>
  <c r="D49" i="17"/>
  <c r="E60" i="15"/>
  <c r="E62" i="15"/>
  <c r="E47" i="15"/>
  <c r="E58" i="15"/>
  <c r="E51" i="15"/>
  <c r="E59" i="15"/>
  <c r="E50" i="15"/>
  <c r="E63" i="15"/>
  <c r="E48" i="15"/>
  <c r="E64" i="15"/>
  <c r="E61" i="15"/>
  <c r="D65" i="17" l="1"/>
  <c r="D66" i="16"/>
  <c r="E66" i="16" s="1"/>
  <c r="D51" i="17"/>
  <c r="E63" i="16"/>
  <c r="E60" i="16"/>
  <c r="E65" i="16"/>
  <c r="E48" i="16"/>
  <c r="E49" i="16"/>
  <c r="E61" i="16"/>
  <c r="E52" i="16"/>
  <c r="E51" i="16"/>
  <c r="E64" i="16"/>
  <c r="E59" i="16"/>
  <c r="E62" i="16"/>
  <c r="O37" i="17"/>
  <c r="C68" i="17" s="1"/>
  <c r="C69" i="16"/>
  <c r="E50" i="16"/>
  <c r="E50" i="17" l="1"/>
  <c r="E47" i="17"/>
  <c r="E51" i="17"/>
  <c r="E64" i="17"/>
  <c r="E62" i="17"/>
  <c r="E58" i="17"/>
  <c r="E63" i="17"/>
  <c r="E59" i="17"/>
  <c r="E60" i="17"/>
  <c r="E48" i="17"/>
  <c r="E61" i="17"/>
  <c r="E65" i="17"/>
  <c r="E49" i="17"/>
</calcChain>
</file>

<file path=xl/sharedStrings.xml><?xml version="1.0" encoding="utf-8"?>
<sst xmlns="http://schemas.openxmlformats.org/spreadsheetml/2006/main" count="336" uniqueCount="75">
  <si>
    <t>Raad</t>
  </si>
  <si>
    <t>Burubiey</t>
  </si>
  <si>
    <t>Akobo</t>
  </si>
  <si>
    <t>Total</t>
  </si>
  <si>
    <t>Murle</t>
  </si>
  <si>
    <t>Anuak</t>
  </si>
  <si>
    <t>Dinka</t>
  </si>
  <si>
    <t>Nuer</t>
  </si>
  <si>
    <t>Pochalla</t>
  </si>
  <si>
    <t>Pagak</t>
  </si>
  <si>
    <t>Number</t>
  </si>
  <si>
    <t>Matar</t>
  </si>
  <si>
    <t>Date</t>
  </si>
  <si>
    <t>Ethnicity</t>
  </si>
  <si>
    <t>Jan 2014</t>
  </si>
  <si>
    <t>Daily Arrivals</t>
  </si>
  <si>
    <t>12</t>
  </si>
  <si>
    <t>13</t>
  </si>
  <si>
    <t>Entry Point/Corridor</t>
  </si>
  <si>
    <t>Arrival Dates in January 2014</t>
  </si>
  <si>
    <t>Arrival Dates in February 2014</t>
  </si>
  <si>
    <t>Proportion</t>
  </si>
  <si>
    <t>Total per</t>
  </si>
  <si>
    <t>Day</t>
  </si>
  <si>
    <t>Total Since start of the emergency</t>
  </si>
  <si>
    <t>Total: Jan 2014</t>
  </si>
  <si>
    <t>Total: Feb 2014</t>
  </si>
  <si>
    <r>
      <t xml:space="preserve">Summary of South Sudanese New Arrivals in Gambella Region as at </t>
    </r>
    <r>
      <rPr>
        <b/>
        <sz val="12"/>
        <color indexed="10"/>
        <rFont val="Trebuchet MS"/>
        <family val="2"/>
      </rPr>
      <t>January 31, 2014</t>
    </r>
  </si>
  <si>
    <t>Arrival Trend of South Sudanese Asylum Seekers into Gambella Region, Ethiopia</t>
  </si>
  <si>
    <t>Total Arrivals:</t>
  </si>
  <si>
    <t>as at January 31, 2014</t>
  </si>
  <si>
    <t>Total no. of arrivals to-date</t>
  </si>
  <si>
    <t>Arrival Trend of South Sudanese Asylum Seekers into Gambella Region in February 2014</t>
  </si>
  <si>
    <t>Total: Mar 2014</t>
  </si>
  <si>
    <t>Arrival Trend of South Sudanese Asylum Seekers into Gambella Region in March 2014</t>
  </si>
  <si>
    <t>Arrival Dates in March 2014</t>
  </si>
  <si>
    <t>Total: Apr 2014</t>
  </si>
  <si>
    <t>Arrival Dates in April 2014</t>
  </si>
  <si>
    <t>Arrival Dates in May 2014</t>
  </si>
  <si>
    <t>Total: May 2014</t>
  </si>
  <si>
    <t>Arrival Dates in June 2014</t>
  </si>
  <si>
    <t>Total: June 2014</t>
  </si>
  <si>
    <t>Total per entry point</t>
  </si>
  <si>
    <t>May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</si>
  <si>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</si>
  <si>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</si>
  <si>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</si>
  <si>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</si>
  <si>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</si>
  <si>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</si>
  <si>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</si>
  <si>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</si>
  <si>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</si>
  <si>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</si>
  <si>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</si>
  <si>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Month</t>
  </si>
  <si>
    <t>Total No.</t>
  </si>
  <si>
    <r>
      <t xml:space="preserve">Monthly Arrival Summary: South Sudanese New Arrivals in Gambella Region in </t>
    </r>
    <r>
      <rPr>
        <b/>
        <sz val="12"/>
        <color indexed="10"/>
        <rFont val="Trebuchet MS"/>
        <family val="2"/>
      </rPr>
      <t>2014</t>
    </r>
  </si>
  <si>
    <t>Breakdown by Ethnicity</t>
  </si>
  <si>
    <t>Ethnicity Breakdown</t>
  </si>
  <si>
    <t>Entry Point Breakdown from 15/12/13</t>
  </si>
  <si>
    <t>Entry Point</t>
  </si>
  <si>
    <t>Pugnido</t>
  </si>
  <si>
    <t>* Some 56 South Sudanese of Nuer ethnicity who were studying and residing in Addis Ababa were transferred to Pugnido camp this raising the figure from 42, 310 to 42, 366</t>
  </si>
  <si>
    <r>
      <rPr>
        <b/>
        <sz val="12"/>
        <color indexed="8"/>
        <rFont val="Times New Roman"/>
        <family val="1"/>
      </rPr>
      <t>Note:</t>
    </r>
    <r>
      <rPr>
        <sz val="12"/>
        <color theme="1"/>
        <rFont val="Times New Roman"/>
        <family val="2"/>
      </rPr>
      <t xml:space="preserve"> Pagak entries are not actual arrival dates but registration dates (Their arrival dates are unknown)</t>
    </r>
  </si>
  <si>
    <t>Pugnido*: This are referrals from Addis Ababa and Gambella</t>
  </si>
  <si>
    <t>-</t>
  </si>
  <si>
    <r>
      <t xml:space="preserve">Summary of South Sudanese New Arrivals in Gambella Region as at </t>
    </r>
    <r>
      <rPr>
        <b/>
        <sz val="12"/>
        <color indexed="10"/>
        <rFont val="Trebuchet MS"/>
        <family val="2"/>
      </rPr>
      <t>March</t>
    </r>
    <r>
      <rPr>
        <b/>
        <sz val="12"/>
        <color indexed="10"/>
        <rFont val="Trebuchet MS"/>
        <family val="2"/>
      </rPr>
      <t xml:space="preserve"> 01, 2014</t>
    </r>
  </si>
  <si>
    <r>
      <t xml:space="preserve">Summary of South Sudanese New Arrivals in Gambella Region as at </t>
    </r>
    <r>
      <rPr>
        <b/>
        <sz val="12"/>
        <color indexed="10"/>
        <rFont val="Trebuchet MS"/>
        <family val="2"/>
      </rPr>
      <t>April</t>
    </r>
    <r>
      <rPr>
        <b/>
        <sz val="12"/>
        <color indexed="10"/>
        <rFont val="Trebuchet MS"/>
        <family val="2"/>
      </rPr>
      <t xml:space="preserve"> 01, 2014</t>
    </r>
  </si>
  <si>
    <t>Arrival Trend of South Sudanese Asylum Seekers into Gambella Region in April 2014</t>
  </si>
  <si>
    <r>
      <t xml:space="preserve">Summary of South Sudanese New Arrivals in Gambella Region as at </t>
    </r>
    <r>
      <rPr>
        <b/>
        <sz val="12"/>
        <color indexed="10"/>
        <rFont val="Trebuchet MS"/>
        <family val="2"/>
      </rPr>
      <t>May</t>
    </r>
    <r>
      <rPr>
        <b/>
        <sz val="12"/>
        <color indexed="10"/>
        <rFont val="Trebuchet MS"/>
        <family val="2"/>
      </rPr>
      <t xml:space="preserve"> 01, 2014</t>
    </r>
  </si>
  <si>
    <t>Arrival Trend of South Sudanese Asylum Seekers into Gambella Region in May 2014</t>
  </si>
  <si>
    <r>
      <t xml:space="preserve">Summary of South Sudanese New Arrivals in Gambella Region as at </t>
    </r>
    <r>
      <rPr>
        <b/>
        <sz val="12"/>
        <color indexed="10"/>
        <rFont val="Trebuchet MS"/>
        <family val="2"/>
      </rPr>
      <t>June</t>
    </r>
    <r>
      <rPr>
        <b/>
        <sz val="12"/>
        <color indexed="10"/>
        <rFont val="Trebuchet MS"/>
        <family val="2"/>
      </rPr>
      <t xml:space="preserve"> 01, 2014</t>
    </r>
  </si>
  <si>
    <t>Arrival Trend of South Sudanese Asylum Seekers into Gambella Region in June 2014</t>
  </si>
  <si>
    <r>
      <t xml:space="preserve">Summary of South Sudanese New Arrivals in Gambella Region as at </t>
    </r>
    <r>
      <rPr>
        <b/>
        <sz val="12"/>
        <color indexed="10"/>
        <rFont val="Trebuchet MS"/>
        <family val="2"/>
      </rPr>
      <t>February 25, 2014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</si>
</sst>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dd/mm/yy;@"/>
  </numFmts>
  <fonts count="22" x14ac:knownFonts="1">
    <font>
      <sz val="12"/>
      <color theme="1"/>
      <name val="Times New Roman"/>
      <family val="2"/>
    </font>
    <font>
      <b/>
      <sz val="12"/>
      <name val="Trebuchet MS"/>
      <family val="2"/>
    </font>
    <font>
      <b/>
      <sz val="12"/>
      <color indexed="8"/>
      <name val="Times New Roman"/>
      <family val="1"/>
    </font>
    <font>
      <b/>
      <sz val="12"/>
      <name val="Calibri"/>
      <family val="2"/>
    </font>
    <font>
      <b/>
      <sz val="14"/>
      <name val="Calibri"/>
      <family val="2"/>
    </font>
    <font>
      <sz val="11"/>
      <name val="Calibri"/>
      <family val="2"/>
    </font>
    <font>
      <b/>
      <sz val="12"/>
      <color indexed="10"/>
      <name val="Trebuchet MS"/>
      <family val="2"/>
    </font>
    <font>
      <sz val="12"/>
      <name val="Calibri"/>
      <family val="2"/>
    </font>
    <font>
      <sz val="12"/>
      <color theme="1"/>
      <name val="Times New Roman"/>
      <family val="2"/>
    </font>
    <font>
      <b/>
      <sz val="11"/>
      <color rgb="FF00B050"/>
      <name val="Trebuchet MS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1"/>
      <name val="Times New Roman"/>
      <family val="1"/>
    </font>
    <font>
      <b/>
      <sz val="12"/>
      <color theme="1"/>
      <name val="Times New Roman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theme="1"/>
      <name val="Times New Roman"/>
      <family val="1"/>
    </font>
    <font>
      <b/>
      <sz val="16"/>
      <color theme="0"/>
      <name val="Times New Roman"/>
      <family val="1"/>
    </font>
    <font>
      <sz val="8"/>
      <color theme="1"/>
      <name val="Times New Roman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18">
    <xf numFmtId="0" fontId="0" fillId="0" borderId="0" xfId="0"/>
    <xf numFmtId="0" fontId="0" fillId="0" borderId="1" xfId="0" applyBorder="1"/>
    <xf numFmtId="0" fontId="9" fillId="0" borderId="1" xfId="0" applyFont="1" applyBorder="1" applyAlignment="1">
      <alignment wrapText="1"/>
    </xf>
    <xf numFmtId="49" fontId="0" fillId="0" borderId="0" xfId="0" applyNumberFormat="1"/>
    <xf numFmtId="49" fontId="5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164" fontId="11" fillId="0" borderId="0" xfId="0" applyNumberFormat="1" applyFont="1" applyAlignment="1">
      <alignment horizontal="left"/>
    </xf>
    <xf numFmtId="9" fontId="8" fillId="0" borderId="0" xfId="2" applyFont="1"/>
    <xf numFmtId="0" fontId="12" fillId="0" borderId="2" xfId="0" applyFont="1" applyBorder="1"/>
    <xf numFmtId="0" fontId="12" fillId="0" borderId="2" xfId="0" applyFont="1" applyBorder="1" applyAlignment="1">
      <alignment horizontal="center"/>
    </xf>
    <xf numFmtId="0" fontId="13" fillId="0" borderId="2" xfId="0" applyFont="1" applyBorder="1"/>
    <xf numFmtId="0" fontId="12" fillId="0" borderId="3" xfId="0" applyFont="1" applyBorder="1"/>
    <xf numFmtId="164" fontId="14" fillId="0" borderId="3" xfId="0" applyNumberFormat="1" applyFont="1" applyBorder="1"/>
    <xf numFmtId="9" fontId="14" fillId="0" borderId="3" xfId="2" applyFont="1" applyBorder="1"/>
    <xf numFmtId="164" fontId="15" fillId="0" borderId="3" xfId="0" applyNumberFormat="1" applyFont="1" applyBorder="1"/>
    <xf numFmtId="164" fontId="16" fillId="0" borderId="0" xfId="0" applyNumberFormat="1" applyFont="1" applyAlignment="1"/>
    <xf numFmtId="164" fontId="15" fillId="0" borderId="3" xfId="0" applyNumberFormat="1" applyFont="1" applyBorder="1" applyAlignment="1">
      <alignment horizontal="center"/>
    </xf>
    <xf numFmtId="164" fontId="17" fillId="0" borderId="4" xfId="1" applyNumberFormat="1" applyFont="1" applyBorder="1" applyAlignment="1">
      <alignment horizontal="center" vertical="center"/>
    </xf>
    <xf numFmtId="164" fontId="17" fillId="0" borderId="5" xfId="1" applyNumberFormat="1" applyFont="1" applyBorder="1" applyAlignment="1">
      <alignment horizontal="center" vertical="center"/>
    </xf>
    <xf numFmtId="164" fontId="11" fillId="0" borderId="4" xfId="1" applyNumberFormat="1" applyFont="1" applyBorder="1" applyAlignment="1">
      <alignment horizontal="center" vertical="center"/>
    </xf>
    <xf numFmtId="164" fontId="17" fillId="0" borderId="4" xfId="1" applyNumberFormat="1" applyFont="1" applyBorder="1" applyAlignment="1">
      <alignment horizontal="center" vertical="center" wrapText="1"/>
    </xf>
    <xf numFmtId="164" fontId="17" fillId="0" borderId="6" xfId="1" applyNumberFormat="1" applyFont="1" applyBorder="1" applyAlignment="1">
      <alignment horizontal="center" vertical="center"/>
    </xf>
    <xf numFmtId="164" fontId="11" fillId="0" borderId="6" xfId="1" applyNumberFormat="1" applyFont="1" applyBorder="1" applyAlignment="1">
      <alignment horizontal="center" vertical="center"/>
    </xf>
    <xf numFmtId="1" fontId="18" fillId="2" borderId="7" xfId="1" applyNumberFormat="1" applyFont="1" applyFill="1" applyBorder="1" applyAlignment="1">
      <alignment horizontal="right" vertical="center"/>
    </xf>
    <xf numFmtId="164" fontId="11" fillId="0" borderId="5" xfId="1" applyNumberFormat="1" applyFont="1" applyBorder="1" applyAlignment="1">
      <alignment horizontal="center" vertical="center"/>
    </xf>
    <xf numFmtId="1" fontId="3" fillId="2" borderId="7" xfId="1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164" fontId="18" fillId="2" borderId="8" xfId="1" applyNumberFormat="1" applyFont="1" applyFill="1" applyBorder="1" applyAlignment="1">
      <alignment horizontal="center" vertical="center"/>
    </xf>
    <xf numFmtId="164" fontId="18" fillId="2" borderId="9" xfId="1" applyNumberFormat="1" applyFont="1" applyFill="1" applyBorder="1" applyAlignment="1">
      <alignment horizontal="center" vertical="center"/>
    </xf>
    <xf numFmtId="164" fontId="18" fillId="2" borderId="10" xfId="1" applyNumberFormat="1" applyFont="1" applyFill="1" applyBorder="1" applyAlignment="1">
      <alignment horizontal="center" vertical="center"/>
    </xf>
    <xf numFmtId="164" fontId="3" fillId="2" borderId="8" xfId="1" applyNumberFormat="1" applyFont="1" applyFill="1" applyBorder="1" applyAlignment="1">
      <alignment horizontal="center" vertical="center"/>
    </xf>
    <xf numFmtId="49" fontId="7" fillId="3" borderId="11" xfId="0" applyNumberFormat="1" applyFont="1" applyFill="1" applyBorder="1" applyAlignment="1">
      <alignment horizontal="center" vertical="center" wrapText="1"/>
    </xf>
    <xf numFmtId="164" fontId="17" fillId="0" borderId="12" xfId="1" applyNumberFormat="1" applyFont="1" applyBorder="1" applyAlignment="1">
      <alignment horizontal="center" vertical="center"/>
    </xf>
    <xf numFmtId="164" fontId="17" fillId="0" borderId="13" xfId="1" applyNumberFormat="1" applyFont="1" applyBorder="1" applyAlignment="1">
      <alignment horizontal="center" vertical="center"/>
    </xf>
    <xf numFmtId="164" fontId="17" fillId="0" borderId="11" xfId="1" applyNumberFormat="1" applyFont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164" fontId="17" fillId="0" borderId="2" xfId="1" applyNumberFormat="1" applyFont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164" fontId="18" fillId="2" borderId="17" xfId="1" applyNumberFormat="1" applyFont="1" applyFill="1" applyBorder="1" applyAlignment="1">
      <alignment horizontal="center" vertical="center"/>
    </xf>
    <xf numFmtId="164" fontId="18" fillId="2" borderId="18" xfId="1" applyNumberFormat="1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164" fontId="17" fillId="0" borderId="21" xfId="1" applyNumberFormat="1" applyFont="1" applyBorder="1" applyAlignment="1">
      <alignment horizontal="center" vertical="center"/>
    </xf>
    <xf numFmtId="164" fontId="18" fillId="2" borderId="22" xfId="1" applyNumberFormat="1" applyFont="1" applyFill="1" applyBorder="1" applyAlignment="1">
      <alignment horizontal="center" vertical="center"/>
    </xf>
    <xf numFmtId="164" fontId="8" fillId="0" borderId="1" xfId="1" applyNumberFormat="1" applyFont="1" applyBorder="1"/>
    <xf numFmtId="0" fontId="13" fillId="6" borderId="1" xfId="0" applyFont="1" applyFill="1" applyBorder="1"/>
    <xf numFmtId="0" fontId="13" fillId="6" borderId="1" xfId="0" applyFont="1" applyFill="1" applyBorder="1" applyAlignment="1">
      <alignment horizontal="center"/>
    </xf>
    <xf numFmtId="0" fontId="13" fillId="7" borderId="23" xfId="0" applyFont="1" applyFill="1" applyBorder="1"/>
    <xf numFmtId="164" fontId="13" fillId="7" borderId="23" xfId="1" applyNumberFormat="1" applyFont="1" applyFill="1" applyBorder="1"/>
    <xf numFmtId="0" fontId="7" fillId="3" borderId="24" xfId="0" applyFont="1" applyFill="1" applyBorder="1" applyAlignment="1">
      <alignment horizontal="center" vertical="center" wrapText="1"/>
    </xf>
    <xf numFmtId="0" fontId="7" fillId="3" borderId="24" xfId="0" applyNumberFormat="1" applyFont="1" applyFill="1" applyBorder="1" applyAlignment="1">
      <alignment horizontal="center" vertical="center" wrapText="1"/>
    </xf>
    <xf numFmtId="0" fontId="7" fillId="3" borderId="25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7" fillId="3" borderId="26" xfId="0" applyFont="1" applyFill="1" applyBorder="1" applyAlignment="1">
      <alignment horizontal="center" vertical="center" wrapText="1"/>
    </xf>
    <xf numFmtId="1" fontId="17" fillId="0" borderId="11" xfId="0" applyNumberFormat="1" applyFont="1" applyFill="1" applyBorder="1" applyAlignment="1">
      <alignment horizontal="right" vertical="center"/>
    </xf>
    <xf numFmtId="1" fontId="17" fillId="0" borderId="5" xfId="0" applyNumberFormat="1" applyFont="1" applyFill="1" applyBorder="1" applyAlignment="1">
      <alignment horizontal="right" vertical="center"/>
    </xf>
    <xf numFmtId="164" fontId="17" fillId="0" borderId="5" xfId="1" applyNumberFormat="1" applyFont="1" applyBorder="1" applyAlignment="1">
      <alignment horizontal="right" vertical="center"/>
    </xf>
    <xf numFmtId="0" fontId="12" fillId="0" borderId="0" xfId="0" applyFont="1"/>
    <xf numFmtId="164" fontId="17" fillId="0" borderId="27" xfId="1" applyNumberFormat="1" applyFont="1" applyBorder="1" applyAlignment="1">
      <alignment horizontal="center" vertical="center"/>
    </xf>
    <xf numFmtId="164" fontId="17" fillId="0" borderId="9" xfId="1" applyNumberFormat="1" applyFont="1" applyBorder="1" applyAlignment="1">
      <alignment horizontal="center" vertical="center"/>
    </xf>
    <xf numFmtId="165" fontId="18" fillId="0" borderId="28" xfId="0" applyNumberFormat="1" applyFont="1" applyBorder="1" applyAlignment="1">
      <alignment horizontal="center" vertical="center"/>
    </xf>
    <xf numFmtId="164" fontId="17" fillId="0" borderId="8" xfId="1" applyNumberFormat="1" applyFont="1" applyBorder="1" applyAlignment="1">
      <alignment horizontal="right" vertical="center"/>
    </xf>
    <xf numFmtId="164" fontId="17" fillId="0" borderId="6" xfId="1" applyNumberFormat="1" applyFont="1" applyBorder="1" applyAlignment="1">
      <alignment horizontal="right" vertical="center"/>
    </xf>
    <xf numFmtId="164" fontId="17" fillId="0" borderId="12" xfId="1" applyNumberFormat="1" applyFont="1" applyBorder="1" applyAlignment="1">
      <alignment horizontal="right" vertical="center"/>
    </xf>
    <xf numFmtId="164" fontId="17" fillId="0" borderId="28" xfId="1" applyNumberFormat="1" applyFont="1" applyBorder="1" applyAlignment="1">
      <alignment horizontal="right" vertical="center"/>
    </xf>
    <xf numFmtId="0" fontId="17" fillId="4" borderId="29" xfId="0" applyFont="1" applyFill="1" applyBorder="1" applyAlignment="1">
      <alignment horizontal="center" vertical="center"/>
    </xf>
    <xf numFmtId="164" fontId="17" fillId="0" borderId="30" xfId="1" applyNumberFormat="1" applyFont="1" applyBorder="1" applyAlignment="1">
      <alignment horizontal="center" vertical="center"/>
    </xf>
    <xf numFmtId="164" fontId="17" fillId="0" borderId="31" xfId="1" applyNumberFormat="1" applyFont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164" fontId="12" fillId="2" borderId="17" xfId="0" applyNumberFormat="1" applyFont="1" applyFill="1" applyBorder="1" applyAlignment="1">
      <alignment vertical="center"/>
    </xf>
    <xf numFmtId="164" fontId="12" fillId="2" borderId="18" xfId="0" applyNumberFormat="1" applyFont="1" applyFill="1" applyBorder="1" applyAlignment="1">
      <alignment vertical="center"/>
    </xf>
    <xf numFmtId="164" fontId="12" fillId="2" borderId="32" xfId="0" applyNumberFormat="1" applyFont="1" applyFill="1" applyBorder="1" applyAlignment="1">
      <alignment horizontal="center" vertical="center"/>
    </xf>
    <xf numFmtId="164" fontId="12" fillId="2" borderId="33" xfId="0" applyNumberFormat="1" applyFont="1" applyFill="1" applyBorder="1" applyAlignment="1">
      <alignment vertical="center"/>
    </xf>
    <xf numFmtId="164" fontId="18" fillId="2" borderId="34" xfId="1" applyNumberFormat="1" applyFont="1" applyFill="1" applyBorder="1" applyAlignment="1">
      <alignment horizontal="center" vertical="center"/>
    </xf>
    <xf numFmtId="164" fontId="12" fillId="2" borderId="22" xfId="0" applyNumberFormat="1" applyFont="1" applyFill="1" applyBorder="1" applyAlignment="1">
      <alignment vertical="center"/>
    </xf>
    <xf numFmtId="164" fontId="12" fillId="2" borderId="34" xfId="0" applyNumberFormat="1" applyFont="1" applyFill="1" applyBorder="1" applyAlignment="1">
      <alignment vertical="center"/>
    </xf>
    <xf numFmtId="164" fontId="12" fillId="2" borderId="35" xfId="0" applyNumberFormat="1" applyFont="1" applyFill="1" applyBorder="1" applyAlignment="1">
      <alignment vertical="center"/>
    </xf>
    <xf numFmtId="0" fontId="21" fillId="0" borderId="0" xfId="0" applyFont="1"/>
    <xf numFmtId="0" fontId="1" fillId="7" borderId="0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49" fontId="4" fillId="3" borderId="36" xfId="0" applyNumberFormat="1" applyFont="1" applyFill="1" applyBorder="1" applyAlignment="1">
      <alignment horizontal="center" vertical="center" textRotation="90"/>
    </xf>
    <xf numFmtId="0" fontId="3" fillId="2" borderId="37" xfId="0" applyFont="1" applyFill="1" applyBorder="1" applyAlignment="1">
      <alignment horizontal="left" vertical="center" wrapText="1"/>
    </xf>
    <xf numFmtId="0" fontId="3" fillId="2" borderId="30" xfId="0" applyFont="1" applyFill="1" applyBorder="1" applyAlignment="1">
      <alignment horizontal="left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1" fontId="18" fillId="2" borderId="38" xfId="1" applyNumberFormat="1" applyFont="1" applyFill="1" applyBorder="1" applyAlignment="1">
      <alignment horizontal="center" vertical="center"/>
    </xf>
    <xf numFmtId="1" fontId="18" fillId="2" borderId="31" xfId="1" applyNumberFormat="1" applyFont="1" applyFill="1" applyBorder="1" applyAlignment="1">
      <alignment horizontal="center" vertical="center"/>
    </xf>
    <xf numFmtId="1" fontId="20" fillId="8" borderId="0" xfId="0" applyNumberFormat="1" applyFont="1" applyFill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3" fillId="2" borderId="4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12" fillId="2" borderId="41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horizontal="left" vertical="center" wrapText="1"/>
    </xf>
    <xf numFmtId="49" fontId="4" fillId="3" borderId="42" xfId="0" applyNumberFormat="1" applyFont="1" applyFill="1" applyBorder="1" applyAlignment="1">
      <alignment horizontal="center" vertical="center" textRotation="90"/>
    </xf>
    <xf numFmtId="49" fontId="4" fillId="3" borderId="43" xfId="0" applyNumberFormat="1" applyFont="1" applyFill="1" applyBorder="1" applyAlignment="1">
      <alignment horizontal="center" vertical="center" textRotation="90"/>
    </xf>
    <xf numFmtId="0" fontId="3" fillId="4" borderId="39" xfId="0" applyFont="1" applyFill="1" applyBorder="1" applyAlignment="1">
      <alignment horizontal="center" vertical="center" wrapText="1"/>
    </xf>
    <xf numFmtId="0" fontId="18" fillId="5" borderId="37" xfId="0" applyFont="1" applyFill="1" applyBorder="1" applyAlignment="1">
      <alignment horizontal="center" vertical="center"/>
    </xf>
    <xf numFmtId="0" fontId="18" fillId="5" borderId="3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wrapText="1"/>
    </xf>
    <xf numFmtId="0" fontId="12" fillId="5" borderId="40" xfId="0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Sheet6!$B$9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val>
            <c:numRef>
              <c:f>Sheet6!$C$9:$S$9</c:f>
              <c:numCache>
                <c:formatCode>General</c:formatCode>
                <c:ptCount val="17"/>
                <c:pt idx="0">
                  <c:v>12</c:v>
                </c:pt>
                <c:pt idx="1">
                  <c:v>13</c:v>
                </c:pt>
                <c:pt idx="2" formatCode="@">
                  <c:v>16</c:v>
                </c:pt>
                <c:pt idx="3" formatCode="@">
                  <c:v>18</c:v>
                </c:pt>
                <c:pt idx="4" formatCode="@">
                  <c:v>19</c:v>
                </c:pt>
                <c:pt idx="5" formatCode="@">
                  <c:v>20</c:v>
                </c:pt>
                <c:pt idx="6" formatCode="@">
                  <c:v>21</c:v>
                </c:pt>
                <c:pt idx="7" formatCode="@">
                  <c:v>22</c:v>
                </c:pt>
                <c:pt idx="8" formatCode="@">
                  <c:v>23</c:v>
                </c:pt>
                <c:pt idx="9" formatCode="@">
                  <c:v>24</c:v>
                </c:pt>
                <c:pt idx="10" formatCode="@">
                  <c:v>25</c:v>
                </c:pt>
                <c:pt idx="11" formatCode="@">
                  <c:v>26</c:v>
                </c:pt>
                <c:pt idx="12" formatCode="@">
                  <c:v>27</c:v>
                </c:pt>
                <c:pt idx="13" formatCode="@">
                  <c:v>28</c:v>
                </c:pt>
                <c:pt idx="14" formatCode="@">
                  <c:v>29</c:v>
                </c:pt>
                <c:pt idx="15" formatCode="@">
                  <c:v>30</c:v>
                </c:pt>
                <c:pt idx="16" formatCode="@">
                  <c:v>31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Sheet6!$B$10</c:f>
              <c:strCache>
                <c:ptCount val="1"/>
                <c:pt idx="0">
                  <c:v>Daily Arrivals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val>
            <c:numRef>
              <c:f>Sheet6!$C$10:$S$10</c:f>
              <c:numCache>
                <c:formatCode>0</c:formatCode>
                <c:ptCount val="17"/>
                <c:pt idx="0">
                  <c:v>18616</c:v>
                </c:pt>
                <c:pt idx="1">
                  <c:v>8</c:v>
                </c:pt>
                <c:pt idx="2">
                  <c:v>2000</c:v>
                </c:pt>
                <c:pt idx="3">
                  <c:v>532</c:v>
                </c:pt>
                <c:pt idx="4">
                  <c:v>0</c:v>
                </c:pt>
                <c:pt idx="5">
                  <c:v>130</c:v>
                </c:pt>
                <c:pt idx="6">
                  <c:v>3948</c:v>
                </c:pt>
                <c:pt idx="7">
                  <c:v>127</c:v>
                </c:pt>
                <c:pt idx="8">
                  <c:v>545</c:v>
                </c:pt>
                <c:pt idx="9">
                  <c:v>1123</c:v>
                </c:pt>
                <c:pt idx="10">
                  <c:v>738</c:v>
                </c:pt>
                <c:pt idx="11">
                  <c:v>298</c:v>
                </c:pt>
                <c:pt idx="12">
                  <c:v>621</c:v>
                </c:pt>
                <c:pt idx="13">
                  <c:v>167</c:v>
                </c:pt>
                <c:pt idx="14">
                  <c:v>80</c:v>
                </c:pt>
                <c:pt idx="15">
                  <c:v>119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240128"/>
        <c:axId val="114266880"/>
      </c:lineChart>
      <c:catAx>
        <c:axId val="114240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 baseline="0"/>
                  <a:t>Arrival Dates in January 2014</a:t>
                </a:r>
                <a:endParaRPr lang="en-US" sz="120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114266880"/>
        <c:crosses val="autoZero"/>
        <c:auto val="1"/>
        <c:lblAlgn val="ctr"/>
        <c:lblOffset val="100"/>
        <c:noMultiLvlLbl val="0"/>
      </c:catAx>
      <c:valAx>
        <c:axId val="1142668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200"/>
                  <a:t>Arrival</a:t>
                </a:r>
                <a:r>
                  <a:rPr lang="en-US" sz="1200" baseline="0"/>
                  <a:t> Numbers</a:t>
                </a:r>
                <a:endParaRPr lang="en-US" sz="120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4240128"/>
        <c:crosses val="autoZero"/>
        <c:crossBetween val="between"/>
      </c:valAx>
      <c:dTable>
        <c:showHorzBorder val="0"/>
        <c:showVertBorder val="1"/>
        <c:showOutline val="1"/>
        <c:showKeys val="0"/>
        <c:spPr>
          <a:ln>
            <a:solidFill>
              <a:schemeClr val="tx1"/>
            </a:solidFill>
          </a:ln>
        </c:spPr>
        <c:txPr>
          <a:bodyPr/>
          <a:lstStyle/>
          <a:p>
            <a:pPr rtl="0">
              <a:defRPr b="0"/>
            </a:pPr>
            <a:endParaRPr lang="fr-FR"/>
          </a:p>
        </c:txPr>
      </c:dTable>
      <c:spPr>
        <a:noFill/>
        <a:ln w="3175">
          <a:solidFill>
            <a:schemeClr val="tx1"/>
          </a:solidFill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Sheet6!$C$30</c:f>
              <c:strCache>
                <c:ptCount val="1"/>
                <c:pt idx="0">
                  <c:v>Number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0.12777777777777777"/>
                  <c:y val="0"/>
                </c:manualLayout>
              </c:layout>
              <c:spPr/>
              <c:txPr>
                <a:bodyPr/>
                <a:lstStyle/>
                <a:p>
                  <a:pPr>
                    <a:defRPr sz="1200"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Sheet6!$B$31:$B$34</c:f>
              <c:strCache>
                <c:ptCount val="4"/>
                <c:pt idx="0">
                  <c:v>Nuer</c:v>
                </c:pt>
                <c:pt idx="1">
                  <c:v>Anuak</c:v>
                </c:pt>
                <c:pt idx="2">
                  <c:v>Murle</c:v>
                </c:pt>
                <c:pt idx="3">
                  <c:v>Dinka</c:v>
                </c:pt>
              </c:strCache>
            </c:strRef>
          </c:cat>
          <c:val>
            <c:numRef>
              <c:f>Sheet6!$C$31:$C$34</c:f>
              <c:numCache>
                <c:formatCode>General</c:formatCode>
                <c:ptCount val="4"/>
                <c:pt idx="0">
                  <c:v>25594</c:v>
                </c:pt>
                <c:pt idx="1">
                  <c:v>2654</c:v>
                </c:pt>
                <c:pt idx="2">
                  <c:v>488</c:v>
                </c:pt>
                <c:pt idx="3">
                  <c:v>316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230208"/>
        <c:axId val="411232512"/>
      </c:barChart>
      <c:catAx>
        <c:axId val="4112302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/>
                  <a:t>Ethnicity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11232512"/>
        <c:crosses val="autoZero"/>
        <c:auto val="1"/>
        <c:lblAlgn val="ctr"/>
        <c:lblOffset val="100"/>
        <c:noMultiLvlLbl val="0"/>
      </c:catAx>
      <c:valAx>
        <c:axId val="411232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100"/>
                  <a:t>Population</a:t>
                </a:r>
                <a:r>
                  <a:rPr lang="en-US" sz="1100" baseline="0"/>
                  <a:t> (Persons)</a:t>
                </a:r>
                <a:endParaRPr lang="en-US" sz="110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11230208"/>
        <c:crosses val="autoZero"/>
        <c:crossBetween val="between"/>
      </c:valAx>
      <c:spPr>
        <a:ln>
          <a:solidFill>
            <a:schemeClr val="tx1"/>
          </a:solidFill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Sheet6!$B$10</c:f>
              <c:strCache>
                <c:ptCount val="1"/>
                <c:pt idx="0">
                  <c:v>Daily Arrivals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invertIfNegative val="0"/>
          <c:dLbls>
            <c:dLbl>
              <c:idx val="0"/>
              <c:layout>
                <c:manualLayout>
                  <c:x val="1.8518521218798831E-3"/>
                  <c:y val="1.038961038961039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Sheet6!$C$10:$S$10</c:f>
              <c:numCache>
                <c:formatCode>0</c:formatCode>
                <c:ptCount val="17"/>
                <c:pt idx="0">
                  <c:v>18616</c:v>
                </c:pt>
                <c:pt idx="1">
                  <c:v>8</c:v>
                </c:pt>
                <c:pt idx="2">
                  <c:v>2000</c:v>
                </c:pt>
                <c:pt idx="3">
                  <c:v>532</c:v>
                </c:pt>
                <c:pt idx="4">
                  <c:v>0</c:v>
                </c:pt>
                <c:pt idx="5">
                  <c:v>130</c:v>
                </c:pt>
                <c:pt idx="6">
                  <c:v>3948</c:v>
                </c:pt>
                <c:pt idx="7">
                  <c:v>127</c:v>
                </c:pt>
                <c:pt idx="8">
                  <c:v>545</c:v>
                </c:pt>
                <c:pt idx="9">
                  <c:v>1123</c:v>
                </c:pt>
                <c:pt idx="10">
                  <c:v>738</c:v>
                </c:pt>
                <c:pt idx="11">
                  <c:v>298</c:v>
                </c:pt>
                <c:pt idx="12">
                  <c:v>621</c:v>
                </c:pt>
                <c:pt idx="13">
                  <c:v>167</c:v>
                </c:pt>
                <c:pt idx="14">
                  <c:v>80</c:v>
                </c:pt>
                <c:pt idx="15">
                  <c:v>119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4407168"/>
        <c:axId val="444745600"/>
      </c:barChart>
      <c:lineChart>
        <c:grouping val="standard"/>
        <c:varyColors val="0"/>
        <c:ser>
          <c:idx val="0"/>
          <c:order val="0"/>
          <c:tx>
            <c:strRef>
              <c:f>Sheet6!$B$9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val>
            <c:numRef>
              <c:f>Sheet6!$C$9:$S$9</c:f>
              <c:numCache>
                <c:formatCode>General</c:formatCode>
                <c:ptCount val="17"/>
                <c:pt idx="0">
                  <c:v>12</c:v>
                </c:pt>
                <c:pt idx="1">
                  <c:v>13</c:v>
                </c:pt>
                <c:pt idx="2" formatCode="@">
                  <c:v>16</c:v>
                </c:pt>
                <c:pt idx="3" formatCode="@">
                  <c:v>18</c:v>
                </c:pt>
                <c:pt idx="4" formatCode="@">
                  <c:v>19</c:v>
                </c:pt>
                <c:pt idx="5" formatCode="@">
                  <c:v>20</c:v>
                </c:pt>
                <c:pt idx="6" formatCode="@">
                  <c:v>21</c:v>
                </c:pt>
                <c:pt idx="7" formatCode="@">
                  <c:v>22</c:v>
                </c:pt>
                <c:pt idx="8" formatCode="@">
                  <c:v>23</c:v>
                </c:pt>
                <c:pt idx="9" formatCode="@">
                  <c:v>24</c:v>
                </c:pt>
                <c:pt idx="10" formatCode="@">
                  <c:v>25</c:v>
                </c:pt>
                <c:pt idx="11" formatCode="@">
                  <c:v>26</c:v>
                </c:pt>
                <c:pt idx="12" formatCode="@">
                  <c:v>27</c:v>
                </c:pt>
                <c:pt idx="13" formatCode="@">
                  <c:v>28</c:v>
                </c:pt>
                <c:pt idx="14" formatCode="@">
                  <c:v>29</c:v>
                </c:pt>
                <c:pt idx="15" formatCode="@">
                  <c:v>30</c:v>
                </c:pt>
                <c:pt idx="16" formatCode="@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407168"/>
        <c:axId val="444745600"/>
      </c:lineChart>
      <c:catAx>
        <c:axId val="444407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 baseline="0"/>
                  <a:t>Arrival Dates in January 2014</a:t>
                </a:r>
                <a:endParaRPr lang="en-US" sz="1200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444745600"/>
        <c:crosses val="autoZero"/>
        <c:auto val="1"/>
        <c:lblAlgn val="ctr"/>
        <c:lblOffset val="100"/>
        <c:noMultiLvlLbl val="0"/>
      </c:catAx>
      <c:valAx>
        <c:axId val="444745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200"/>
                  <a:t>Arrival</a:t>
                </a:r>
                <a:r>
                  <a:rPr lang="en-US" sz="1200" baseline="0"/>
                  <a:t> Numbers</a:t>
                </a:r>
                <a:endParaRPr lang="en-US" sz="1200"/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44407168"/>
        <c:crosses val="autoZero"/>
        <c:crossBetween val="between"/>
      </c:valAx>
      <c:dTable>
        <c:showHorzBorder val="0"/>
        <c:showVertBorder val="1"/>
        <c:showOutline val="1"/>
        <c:showKeys val="0"/>
        <c:spPr>
          <a:ln>
            <a:solidFill>
              <a:schemeClr val="tx1"/>
            </a:solidFill>
          </a:ln>
        </c:spPr>
        <c:txPr>
          <a:bodyPr/>
          <a:lstStyle/>
          <a:p>
            <a:pPr rtl="0">
              <a:defRPr b="0"/>
            </a:pPr>
            <a:endParaRPr lang="fr-FR"/>
          </a:p>
        </c:txPr>
      </c:dTable>
      <c:spPr>
        <a:noFill/>
        <a:ln w="3175">
          <a:solidFill>
            <a:schemeClr val="tx1"/>
          </a:solidFill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Daily Arrivals</c:v>
          </c:tx>
          <c:spPr>
            <a:ln>
              <a:solidFill>
                <a:schemeClr val="tx2"/>
              </a:solidFill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'February Arrival Numbers'!$O$6:$O$30</c:f>
              <c:numCache>
                <c:formatCode>_(* #,##0_);_(* \(#,##0\);_(* "-"??_);_(@_)</c:formatCode>
                <c:ptCount val="25"/>
                <c:pt idx="0">
                  <c:v>131</c:v>
                </c:pt>
                <c:pt idx="1">
                  <c:v>473</c:v>
                </c:pt>
                <c:pt idx="2">
                  <c:v>1278</c:v>
                </c:pt>
                <c:pt idx="3">
                  <c:v>1542</c:v>
                </c:pt>
                <c:pt idx="4">
                  <c:v>435</c:v>
                </c:pt>
                <c:pt idx="5">
                  <c:v>3645</c:v>
                </c:pt>
                <c:pt idx="6">
                  <c:v>2248</c:v>
                </c:pt>
                <c:pt idx="7">
                  <c:v>3506</c:v>
                </c:pt>
                <c:pt idx="8">
                  <c:v>142</c:v>
                </c:pt>
                <c:pt idx="9">
                  <c:v>1000</c:v>
                </c:pt>
                <c:pt idx="10">
                  <c:v>18</c:v>
                </c:pt>
                <c:pt idx="11">
                  <c:v>1251</c:v>
                </c:pt>
                <c:pt idx="12">
                  <c:v>1150</c:v>
                </c:pt>
                <c:pt idx="13">
                  <c:v>1947</c:v>
                </c:pt>
                <c:pt idx="14">
                  <c:v>1275</c:v>
                </c:pt>
                <c:pt idx="15">
                  <c:v>0</c:v>
                </c:pt>
                <c:pt idx="16">
                  <c:v>1649</c:v>
                </c:pt>
                <c:pt idx="17">
                  <c:v>42</c:v>
                </c:pt>
                <c:pt idx="18">
                  <c:v>971</c:v>
                </c:pt>
                <c:pt idx="19">
                  <c:v>0</c:v>
                </c:pt>
                <c:pt idx="20">
                  <c:v>1625</c:v>
                </c:pt>
                <c:pt idx="21">
                  <c:v>1421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386816"/>
        <c:axId val="28388736"/>
      </c:barChart>
      <c:lineChart>
        <c:grouping val="standard"/>
        <c:varyColors val="0"/>
        <c:ser>
          <c:idx val="0"/>
          <c:order val="0"/>
          <c:tx>
            <c:v>Date</c:v>
          </c:tx>
          <c:spPr>
            <a:ln>
              <a:noFill/>
            </a:ln>
          </c:spPr>
          <c:marker>
            <c:symbol val="none"/>
          </c:marker>
          <c:val>
            <c:numRef>
              <c:f>'February Arrival Numbers'!$C$6:$C$30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386816"/>
        <c:axId val="28388736"/>
      </c:lineChart>
      <c:catAx>
        <c:axId val="28386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Arrival Dates in February 2014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8388736"/>
        <c:crosses val="autoZero"/>
        <c:auto val="1"/>
        <c:lblAlgn val="ctr"/>
        <c:lblOffset val="100"/>
        <c:noMultiLvlLbl val="0"/>
      </c:catAx>
      <c:valAx>
        <c:axId val="283887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Arrival Numbers</a:t>
                </a:r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8386816"/>
        <c:crosses val="autoZero"/>
        <c:crossBetween val="between"/>
      </c:valAx>
      <c:dTable>
        <c:showHorzBorder val="0"/>
        <c:showVertBorder val="1"/>
        <c:showOutline val="1"/>
        <c:showKeys val="0"/>
        <c:spPr>
          <a:ln>
            <a:solidFill>
              <a:schemeClr val="tx1"/>
            </a:solidFill>
          </a:ln>
        </c:spPr>
      </c:dTable>
      <c:spPr>
        <a:noFill/>
        <a:ln w="3175">
          <a:solidFill>
            <a:schemeClr val="tx1"/>
          </a:solidFill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'February Arrival Numbers'!$D$41</c:f>
              <c:strCache>
                <c:ptCount val="1"/>
                <c:pt idx="0">
                  <c:v>Number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'February Arrival Numbers'!$C$42:$C$45</c:f>
              <c:strCache>
                <c:ptCount val="4"/>
                <c:pt idx="0">
                  <c:v>Murle</c:v>
                </c:pt>
                <c:pt idx="1">
                  <c:v>Nuer</c:v>
                </c:pt>
                <c:pt idx="2">
                  <c:v>Anuak</c:v>
                </c:pt>
                <c:pt idx="3">
                  <c:v>Dinka</c:v>
                </c:pt>
              </c:strCache>
            </c:strRef>
          </c:cat>
          <c:val>
            <c:numRef>
              <c:f>'February Arrival Numbers'!$D$42:$D$45</c:f>
              <c:numCache>
                <c:formatCode>_(* #,##0_);_(* \(#,##0\);_(* "-"??_);_(@_)</c:formatCode>
                <c:ptCount val="4"/>
                <c:pt idx="0">
                  <c:v>530</c:v>
                </c:pt>
                <c:pt idx="1">
                  <c:v>51006</c:v>
                </c:pt>
                <c:pt idx="2">
                  <c:v>2944</c:v>
                </c:pt>
                <c:pt idx="3">
                  <c:v>321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398720"/>
        <c:axId val="28400640"/>
      </c:barChart>
      <c:catAx>
        <c:axId val="283987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/>
                  <a:t>Ethnicity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8400640"/>
        <c:crosses val="autoZero"/>
        <c:auto val="1"/>
        <c:lblAlgn val="ctr"/>
        <c:lblOffset val="100"/>
        <c:noMultiLvlLbl val="0"/>
      </c:catAx>
      <c:valAx>
        <c:axId val="284006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100" b="1"/>
                  <a:t>Arrival</a:t>
                </a:r>
                <a:r>
                  <a:rPr lang="en-US" sz="1100" b="1" baseline="0"/>
                  <a:t> Number</a:t>
                </a:r>
                <a:endParaRPr lang="en-US" sz="1100" b="1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8398720"/>
        <c:crosses val="autoZero"/>
        <c:crossBetween val="between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Daily Arrivals</c:v>
          </c:tx>
          <c:spPr>
            <a:ln>
              <a:solidFill>
                <a:schemeClr val="tx2"/>
              </a:solidFill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'March Arrival Numbers'!$O$6:$O$36</c:f>
              <c:numCache>
                <c:formatCode>_(* #,##0_);_(* \(#,##0\);_(* "-"??_);_(@_)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996352"/>
        <c:axId val="28998272"/>
      </c:barChart>
      <c:lineChart>
        <c:grouping val="standard"/>
        <c:varyColors val="0"/>
        <c:ser>
          <c:idx val="0"/>
          <c:order val="0"/>
          <c:tx>
            <c:v>Date</c:v>
          </c:tx>
          <c:spPr>
            <a:ln>
              <a:noFill/>
            </a:ln>
          </c:spPr>
          <c:marker>
            <c:symbol val="none"/>
          </c:marker>
          <c:val>
            <c:numRef>
              <c:f>'March Arrival Numbers'!$C$6:$C$36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96352"/>
        <c:axId val="28998272"/>
      </c:lineChart>
      <c:catAx>
        <c:axId val="289963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 baseline="0"/>
                  <a:t>Arrival Dates in March 2014</a:t>
                </a:r>
                <a:endParaRPr lang="en-US" sz="120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28998272"/>
        <c:crosses val="autoZero"/>
        <c:auto val="1"/>
        <c:lblAlgn val="ctr"/>
        <c:lblOffset val="100"/>
        <c:noMultiLvlLbl val="0"/>
      </c:catAx>
      <c:valAx>
        <c:axId val="289982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200"/>
                  <a:t>Arrival</a:t>
                </a:r>
                <a:r>
                  <a:rPr lang="en-US" sz="1200" baseline="0"/>
                  <a:t> Numbers</a:t>
                </a:r>
                <a:endParaRPr lang="en-US" sz="1200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8996352"/>
        <c:crosses val="autoZero"/>
        <c:crossBetween val="between"/>
      </c:valAx>
      <c:dTable>
        <c:showHorzBorder val="0"/>
        <c:showVertBorder val="1"/>
        <c:showOutline val="1"/>
        <c:showKeys val="0"/>
        <c:spPr>
          <a:ln>
            <a:solidFill>
              <a:schemeClr val="tx1"/>
            </a:solidFill>
          </a:ln>
        </c:spPr>
        <c:txPr>
          <a:bodyPr/>
          <a:lstStyle/>
          <a:p>
            <a:pPr rtl="0">
              <a:defRPr b="0"/>
            </a:pPr>
            <a:endParaRPr lang="fr-FR"/>
          </a:p>
        </c:txPr>
      </c:dTable>
      <c:spPr>
        <a:noFill/>
        <a:ln w="3175">
          <a:solidFill>
            <a:schemeClr val="tx1"/>
          </a:solidFill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'March Arrival Numbers'!$D$47</c:f>
              <c:strCache>
                <c:ptCount val="1"/>
                <c:pt idx="0">
                  <c:v>Number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'March Arrival Numbers'!$C$48:$C$51</c:f>
              <c:strCache>
                <c:ptCount val="4"/>
                <c:pt idx="0">
                  <c:v>Murle</c:v>
                </c:pt>
                <c:pt idx="1">
                  <c:v>Nuer</c:v>
                </c:pt>
                <c:pt idx="2">
                  <c:v>Anuak</c:v>
                </c:pt>
                <c:pt idx="3">
                  <c:v>Dinka</c:v>
                </c:pt>
              </c:strCache>
            </c:strRef>
          </c:cat>
          <c:val>
            <c:numRef>
              <c:f>'March Arrival Numbers'!$D$48:$D$51</c:f>
              <c:numCache>
                <c:formatCode>_(* #,##0_);_(* \(#,##0\);_(* "-"??_);_(@_)</c:formatCode>
                <c:ptCount val="4"/>
                <c:pt idx="0">
                  <c:v>530</c:v>
                </c:pt>
                <c:pt idx="1">
                  <c:v>51006</c:v>
                </c:pt>
                <c:pt idx="2">
                  <c:v>2944</c:v>
                </c:pt>
                <c:pt idx="3">
                  <c:v>321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016448"/>
        <c:axId val="29018368"/>
      </c:barChart>
      <c:catAx>
        <c:axId val="290164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/>
                  <a:t>Ethnicity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018368"/>
        <c:crosses val="autoZero"/>
        <c:auto val="1"/>
        <c:lblAlgn val="ctr"/>
        <c:lblOffset val="100"/>
        <c:noMultiLvlLbl val="0"/>
      </c:catAx>
      <c:valAx>
        <c:axId val="29018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100" b="1"/>
                  <a:t>Arrival</a:t>
                </a:r>
                <a:r>
                  <a:rPr lang="en-US" sz="1100" b="1" baseline="0"/>
                  <a:t> Number</a:t>
                </a:r>
                <a:endParaRPr lang="en-US" sz="1100" b="1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016448"/>
        <c:crosses val="autoZero"/>
        <c:crossBetween val="between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Daily Arrivals</c:v>
          </c:tx>
          <c:spPr>
            <a:ln>
              <a:solidFill>
                <a:schemeClr val="tx2"/>
              </a:solidFill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'April Arrival Numbers'!$O$6:$O$35</c:f>
              <c:numCache>
                <c:formatCode>_(* #,##0_);_(* \(#,##0\);_(* "-"??_);_(@_)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102848"/>
        <c:axId val="29104768"/>
      </c:barChart>
      <c:lineChart>
        <c:grouping val="standard"/>
        <c:varyColors val="0"/>
        <c:ser>
          <c:idx val="0"/>
          <c:order val="0"/>
          <c:tx>
            <c:v>Date</c:v>
          </c:tx>
          <c:spPr>
            <a:ln>
              <a:noFill/>
            </a:ln>
          </c:spPr>
          <c:marker>
            <c:symbol val="none"/>
          </c:marker>
          <c:val>
            <c:numRef>
              <c:f>'April Arrival Numbers'!$C$6:$C$35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102848"/>
        <c:axId val="29104768"/>
      </c:lineChart>
      <c:catAx>
        <c:axId val="291028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 baseline="0"/>
                  <a:t>Arrival Dates in April 2014</a:t>
                </a:r>
                <a:endParaRPr lang="en-US" sz="120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29104768"/>
        <c:crosses val="autoZero"/>
        <c:auto val="1"/>
        <c:lblAlgn val="ctr"/>
        <c:lblOffset val="100"/>
        <c:noMultiLvlLbl val="0"/>
      </c:catAx>
      <c:valAx>
        <c:axId val="291047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200"/>
                  <a:t>Arrival</a:t>
                </a:r>
                <a:r>
                  <a:rPr lang="en-US" sz="1200" baseline="0"/>
                  <a:t> Numbers</a:t>
                </a:r>
                <a:endParaRPr lang="en-US" sz="1200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102848"/>
        <c:crosses val="autoZero"/>
        <c:crossBetween val="between"/>
      </c:valAx>
      <c:dTable>
        <c:showHorzBorder val="0"/>
        <c:showVertBorder val="1"/>
        <c:showOutline val="1"/>
        <c:showKeys val="0"/>
        <c:spPr>
          <a:ln>
            <a:solidFill>
              <a:schemeClr val="tx1"/>
            </a:solidFill>
          </a:ln>
        </c:spPr>
        <c:txPr>
          <a:bodyPr/>
          <a:lstStyle/>
          <a:p>
            <a:pPr rtl="0">
              <a:defRPr b="0"/>
            </a:pPr>
            <a:endParaRPr lang="fr-FR"/>
          </a:p>
        </c:txPr>
      </c:dTable>
      <c:spPr>
        <a:noFill/>
        <a:ln w="3175">
          <a:solidFill>
            <a:schemeClr val="tx1"/>
          </a:solidFill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'April Arrival Numbers'!$D$46</c:f>
              <c:strCache>
                <c:ptCount val="1"/>
                <c:pt idx="0">
                  <c:v>Number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'April Arrival Numbers'!$C$47:$C$50</c:f>
              <c:strCache>
                <c:ptCount val="4"/>
                <c:pt idx="0">
                  <c:v>Murle</c:v>
                </c:pt>
                <c:pt idx="1">
                  <c:v>Nuer</c:v>
                </c:pt>
                <c:pt idx="2">
                  <c:v>Anuak</c:v>
                </c:pt>
                <c:pt idx="3">
                  <c:v>Dinka</c:v>
                </c:pt>
              </c:strCache>
            </c:strRef>
          </c:cat>
          <c:val>
            <c:numRef>
              <c:f>'April Arrival Numbers'!$D$47:$D$50</c:f>
              <c:numCache>
                <c:formatCode>_(* #,##0_);_(* \(#,##0\);_(* "-"??_);_(@_)</c:formatCode>
                <c:ptCount val="4"/>
                <c:pt idx="0">
                  <c:v>530</c:v>
                </c:pt>
                <c:pt idx="1">
                  <c:v>51006</c:v>
                </c:pt>
                <c:pt idx="2">
                  <c:v>2944</c:v>
                </c:pt>
                <c:pt idx="3">
                  <c:v>321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127040"/>
        <c:axId val="29128960"/>
      </c:barChart>
      <c:catAx>
        <c:axId val="291270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/>
                  <a:t>Ethnicity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128960"/>
        <c:crosses val="autoZero"/>
        <c:auto val="1"/>
        <c:lblAlgn val="ctr"/>
        <c:lblOffset val="100"/>
        <c:noMultiLvlLbl val="0"/>
      </c:catAx>
      <c:valAx>
        <c:axId val="29128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100" b="1"/>
                  <a:t>Arrival</a:t>
                </a:r>
                <a:r>
                  <a:rPr lang="en-US" sz="1100" b="1" baseline="0"/>
                  <a:t> Number</a:t>
                </a:r>
                <a:endParaRPr lang="en-US" sz="1100" b="1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127040"/>
        <c:crosses val="autoZero"/>
        <c:crossBetween val="between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Daily Arrivals</c:v>
          </c:tx>
          <c:spPr>
            <a:ln>
              <a:solidFill>
                <a:schemeClr val="tx2"/>
              </a:solidFill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'May Arrival Numbers'!$O$6:$O$36</c:f>
              <c:numCache>
                <c:formatCode>_(* #,##0_);_(* \(#,##0\);_(* "-"??_);_(@_)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478912"/>
        <c:axId val="29480832"/>
      </c:barChart>
      <c:lineChart>
        <c:grouping val="standard"/>
        <c:varyColors val="0"/>
        <c:ser>
          <c:idx val="0"/>
          <c:order val="0"/>
          <c:tx>
            <c:v>Date</c:v>
          </c:tx>
          <c:spPr>
            <a:ln>
              <a:noFill/>
            </a:ln>
          </c:spPr>
          <c:marker>
            <c:symbol val="none"/>
          </c:marker>
          <c:val>
            <c:numRef>
              <c:f>'May Arrival Numbers'!$C$6:$C$36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78912"/>
        <c:axId val="29480832"/>
      </c:lineChart>
      <c:catAx>
        <c:axId val="29478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 baseline="0"/>
                  <a:t>Arrival Dates in May 2014</a:t>
                </a:r>
                <a:endParaRPr lang="en-US" sz="120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29480832"/>
        <c:crosses val="autoZero"/>
        <c:auto val="1"/>
        <c:lblAlgn val="ctr"/>
        <c:lblOffset val="100"/>
        <c:noMultiLvlLbl val="0"/>
      </c:catAx>
      <c:valAx>
        <c:axId val="294808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200"/>
                  <a:t>Arrival</a:t>
                </a:r>
                <a:r>
                  <a:rPr lang="en-US" sz="1200" baseline="0"/>
                  <a:t> Numbers</a:t>
                </a:r>
                <a:endParaRPr lang="en-US" sz="1200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478912"/>
        <c:crosses val="autoZero"/>
        <c:crossBetween val="between"/>
      </c:valAx>
      <c:dTable>
        <c:showHorzBorder val="0"/>
        <c:showVertBorder val="1"/>
        <c:showOutline val="1"/>
        <c:showKeys val="0"/>
        <c:spPr>
          <a:ln>
            <a:solidFill>
              <a:schemeClr val="tx1"/>
            </a:solidFill>
          </a:ln>
        </c:spPr>
        <c:txPr>
          <a:bodyPr/>
          <a:lstStyle/>
          <a:p>
            <a:pPr rtl="0">
              <a:defRPr b="0"/>
            </a:pPr>
            <a:endParaRPr lang="fr-FR"/>
          </a:p>
        </c:txPr>
      </c:dTable>
      <c:spPr>
        <a:noFill/>
        <a:ln w="3175">
          <a:solidFill>
            <a:schemeClr val="tx1"/>
          </a:solidFill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'May Arrival Numbers'!$D$47</c:f>
              <c:strCache>
                <c:ptCount val="1"/>
                <c:pt idx="0">
                  <c:v>Number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'May Arrival Numbers'!$C$48:$C$51</c:f>
              <c:strCache>
                <c:ptCount val="4"/>
                <c:pt idx="0">
                  <c:v>Murle</c:v>
                </c:pt>
                <c:pt idx="1">
                  <c:v>Nuer</c:v>
                </c:pt>
                <c:pt idx="2">
                  <c:v>Anuak</c:v>
                </c:pt>
                <c:pt idx="3">
                  <c:v>Dinka</c:v>
                </c:pt>
              </c:strCache>
            </c:strRef>
          </c:cat>
          <c:val>
            <c:numRef>
              <c:f>'May Arrival Numbers'!$D$48:$D$51</c:f>
              <c:numCache>
                <c:formatCode>_(* #,##0_);_(* \(#,##0\);_(* "-"??_);_(@_)</c:formatCode>
                <c:ptCount val="4"/>
                <c:pt idx="0">
                  <c:v>530</c:v>
                </c:pt>
                <c:pt idx="1">
                  <c:v>51006</c:v>
                </c:pt>
                <c:pt idx="2">
                  <c:v>2944</c:v>
                </c:pt>
                <c:pt idx="3">
                  <c:v>321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646208"/>
        <c:axId val="29648384"/>
      </c:barChart>
      <c:catAx>
        <c:axId val="296462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/>
                  <a:t>Ethnicity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648384"/>
        <c:crosses val="autoZero"/>
        <c:auto val="1"/>
        <c:lblAlgn val="ctr"/>
        <c:lblOffset val="100"/>
        <c:noMultiLvlLbl val="0"/>
      </c:catAx>
      <c:valAx>
        <c:axId val="29648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100" b="1"/>
                  <a:t>Arrival</a:t>
                </a:r>
                <a:r>
                  <a:rPr lang="en-US" sz="1100" b="1" baseline="0"/>
                  <a:t> Number</a:t>
                </a:r>
                <a:endParaRPr lang="en-US" sz="1100" b="1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646208"/>
        <c:crosses val="autoZero"/>
        <c:crossBetween val="between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Daily Arrivals</c:v>
          </c:tx>
          <c:spPr>
            <a:ln>
              <a:solidFill>
                <a:schemeClr val="tx2"/>
              </a:solidFill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'June Arrival Numbers'!$O$6:$O$35</c:f>
              <c:numCache>
                <c:formatCode>_(* #,##0_);_(* \(#,##0\);_(* "-"??_);_(@_)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674496"/>
        <c:axId val="29676672"/>
      </c:barChart>
      <c:lineChart>
        <c:grouping val="standard"/>
        <c:varyColors val="0"/>
        <c:ser>
          <c:idx val="0"/>
          <c:order val="0"/>
          <c:tx>
            <c:v>Date</c:v>
          </c:tx>
          <c:spPr>
            <a:ln>
              <a:noFill/>
            </a:ln>
          </c:spPr>
          <c:marker>
            <c:symbol val="none"/>
          </c:marker>
          <c:val>
            <c:numRef>
              <c:f>'June Arrival Numbers'!$C$6:$C$35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674496"/>
        <c:axId val="29676672"/>
      </c:lineChart>
      <c:catAx>
        <c:axId val="29674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 baseline="0"/>
                  <a:t>Arrival Dates in June 2014</a:t>
                </a:r>
                <a:endParaRPr lang="en-US" sz="120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29676672"/>
        <c:crosses val="autoZero"/>
        <c:auto val="1"/>
        <c:lblAlgn val="ctr"/>
        <c:lblOffset val="100"/>
        <c:noMultiLvlLbl val="0"/>
      </c:catAx>
      <c:valAx>
        <c:axId val="296766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200"/>
                  <a:t>Arrival</a:t>
                </a:r>
                <a:r>
                  <a:rPr lang="en-US" sz="1200" baseline="0"/>
                  <a:t> Numbers</a:t>
                </a:r>
                <a:endParaRPr lang="en-US" sz="1200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674496"/>
        <c:crosses val="autoZero"/>
        <c:crossBetween val="between"/>
      </c:valAx>
      <c:dTable>
        <c:showHorzBorder val="0"/>
        <c:showVertBorder val="1"/>
        <c:showOutline val="1"/>
        <c:showKeys val="0"/>
        <c:spPr>
          <a:ln>
            <a:solidFill>
              <a:schemeClr val="tx1"/>
            </a:solidFill>
          </a:ln>
        </c:spPr>
        <c:txPr>
          <a:bodyPr/>
          <a:lstStyle/>
          <a:p>
            <a:pPr rtl="0">
              <a:defRPr b="0"/>
            </a:pPr>
            <a:endParaRPr lang="fr-FR"/>
          </a:p>
        </c:txPr>
      </c:dTable>
      <c:spPr>
        <a:noFill/>
        <a:ln w="3175">
          <a:solidFill>
            <a:schemeClr val="tx1"/>
          </a:solidFill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'June Arrival Numbers'!$D$46</c:f>
              <c:strCache>
                <c:ptCount val="1"/>
                <c:pt idx="0">
                  <c:v>Number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'June Arrival Numbers'!$C$47:$C$50</c:f>
              <c:strCache>
                <c:ptCount val="4"/>
                <c:pt idx="0">
                  <c:v>Murle</c:v>
                </c:pt>
                <c:pt idx="1">
                  <c:v>Nuer</c:v>
                </c:pt>
                <c:pt idx="2">
                  <c:v>Anuak</c:v>
                </c:pt>
                <c:pt idx="3">
                  <c:v>Dinka</c:v>
                </c:pt>
              </c:strCache>
            </c:strRef>
          </c:cat>
          <c:val>
            <c:numRef>
              <c:f>'June Arrival Numbers'!$D$47:$D$50</c:f>
              <c:numCache>
                <c:formatCode>_(* #,##0_);_(* \(#,##0\);_(* "-"??_);_(@_)</c:formatCode>
                <c:ptCount val="4"/>
                <c:pt idx="0">
                  <c:v>530</c:v>
                </c:pt>
                <c:pt idx="1">
                  <c:v>51006</c:v>
                </c:pt>
                <c:pt idx="2">
                  <c:v>2944</c:v>
                </c:pt>
                <c:pt idx="3">
                  <c:v>321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706112"/>
        <c:axId val="29716480"/>
      </c:barChart>
      <c:catAx>
        <c:axId val="2970611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/>
                  <a:t>Ethnicity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716480"/>
        <c:crosses val="autoZero"/>
        <c:auto val="1"/>
        <c:lblAlgn val="ctr"/>
        <c:lblOffset val="100"/>
        <c:noMultiLvlLbl val="0"/>
      </c:catAx>
      <c:valAx>
        <c:axId val="29716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100" b="1"/>
                  <a:t>Arrival</a:t>
                </a:r>
                <a:r>
                  <a:rPr lang="en-US" sz="1100" b="1" baseline="0"/>
                  <a:t> Number</a:t>
                </a:r>
                <a:endParaRPr lang="en-US" sz="1100" b="1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706112"/>
        <c:crosses val="autoZero"/>
        <c:crossBetween val="between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'Monthly Arrival # Summary'!$C$9</c:f>
              <c:strCache>
                <c:ptCount val="1"/>
                <c:pt idx="0">
                  <c:v>Total No.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'Monthly Arrival # Summary'!$B$10:$B$21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'Monthly Arrival # Summary'!$C$10:$C$21</c:f>
              <c:numCache>
                <c:formatCode>_(* #,##0_);_(* \(#,##0\);_(* "-"??_);_(@_)</c:formatCode>
                <c:ptCount val="12"/>
                <c:pt idx="0">
                  <c:v>29052</c:v>
                </c:pt>
                <c:pt idx="1">
                  <c:v>25749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798784"/>
        <c:axId val="29800704"/>
      </c:barChart>
      <c:catAx>
        <c:axId val="297987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Arrival</a:t>
                </a:r>
                <a:r>
                  <a:rPr lang="en-US" sz="1200" baseline="0"/>
                  <a:t> </a:t>
                </a:r>
                <a:r>
                  <a:rPr lang="en-US" sz="1200"/>
                  <a:t>Month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800704"/>
        <c:crosses val="autoZero"/>
        <c:auto val="1"/>
        <c:lblAlgn val="ctr"/>
        <c:lblOffset val="100"/>
        <c:noMultiLvlLbl val="0"/>
      </c:catAx>
      <c:valAx>
        <c:axId val="298007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200"/>
                  <a:t>Arrival</a:t>
                </a:r>
                <a:r>
                  <a:rPr lang="en-US" sz="1200" baseline="0"/>
                  <a:t> Numbers</a:t>
                </a:r>
                <a:endParaRPr lang="en-US" sz="1200"/>
              </a:p>
            </c:rich>
          </c:tx>
          <c:overlay val="0"/>
        </c:title>
        <c:numFmt formatCode="_(* #,##0_);_(* \(#,##0\);_(* &quot;-&quot;??_);_(@_)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9798784"/>
        <c:crosses val="autoZero"/>
        <c:crossBetween val="between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13</xdr:row>
      <xdr:rowOff>0</xdr:rowOff>
    </xdr:from>
    <xdr:to>
      <xdr:col>12</xdr:col>
      <xdr:colOff>314325</xdr:colOff>
      <xdr:row>26</xdr:row>
      <xdr:rowOff>142875</xdr:rowOff>
    </xdr:to>
    <xdr:graphicFrame macro="">
      <xdr:nvGraphicFramePr>
        <xdr:cNvPr id="10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133350</xdr:colOff>
      <xdr:row>22</xdr:row>
      <xdr:rowOff>0</xdr:rowOff>
    </xdr:from>
    <xdr:to>
      <xdr:col>12</xdr:col>
      <xdr:colOff>133350</xdr:colOff>
      <xdr:row>22</xdr:row>
      <xdr:rowOff>171450</xdr:rowOff>
    </xdr:to>
    <xdr:sp macro="" textlink="">
      <xdr:nvSpPr>
        <xdr:cNvPr id="4" name="Rectangle 3"/>
        <xdr:cNvSpPr/>
      </xdr:nvSpPr>
      <xdr:spPr>
        <a:xfrm>
          <a:off x="2190750" y="4400550"/>
          <a:ext cx="6172200" cy="1714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GB"/>
        </a:p>
      </xdr:txBody>
    </xdr:sp>
    <xdr:clientData/>
  </xdr:twoCellAnchor>
  <xdr:twoCellAnchor>
    <xdr:from>
      <xdr:col>7</xdr:col>
      <xdr:colOff>419100</xdr:colOff>
      <xdr:row>28</xdr:row>
      <xdr:rowOff>133350</xdr:rowOff>
    </xdr:from>
    <xdr:to>
      <xdr:col>13</xdr:col>
      <xdr:colOff>428625</xdr:colOff>
      <xdr:row>42</xdr:row>
      <xdr:rowOff>66675</xdr:rowOff>
    </xdr:to>
    <xdr:graphicFrame macro="">
      <xdr:nvGraphicFramePr>
        <xdr:cNvPr id="10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514350</xdr:colOff>
      <xdr:row>31</xdr:row>
      <xdr:rowOff>104775</xdr:rowOff>
    </xdr:from>
    <xdr:to>
      <xdr:col>12</xdr:col>
      <xdr:colOff>266700</xdr:colOff>
      <xdr:row>33</xdr:row>
      <xdr:rowOff>133350</xdr:rowOff>
    </xdr:to>
    <xdr:sp macro="" textlink="">
      <xdr:nvSpPr>
        <xdr:cNvPr id="6" name="TextBox 5"/>
        <xdr:cNvSpPr txBox="1"/>
      </xdr:nvSpPr>
      <xdr:spPr>
        <a:xfrm>
          <a:off x="6686550" y="6315075"/>
          <a:ext cx="1809750" cy="428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1"/>
            <a:t>Total Population = 29,052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33</xdr:row>
      <xdr:rowOff>247650</xdr:rowOff>
    </xdr:from>
    <xdr:to>
      <xdr:col>10</xdr:col>
      <xdr:colOff>657225</xdr:colOff>
      <xdr:row>52</xdr:row>
      <xdr:rowOff>66675</xdr:rowOff>
    </xdr:to>
    <xdr:graphicFrame macro="">
      <xdr:nvGraphicFramePr>
        <xdr:cNvPr id="205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74083</xdr:colOff>
      <xdr:row>4</xdr:row>
      <xdr:rowOff>0</xdr:rowOff>
    </xdr:from>
    <xdr:to>
      <xdr:col>28</xdr:col>
      <xdr:colOff>0</xdr:colOff>
      <xdr:row>24</xdr:row>
      <xdr:rowOff>66675</xdr:rowOff>
    </xdr:to>
    <xdr:graphicFrame macro="">
      <xdr:nvGraphicFramePr>
        <xdr:cNvPr id="308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</xdr:colOff>
      <xdr:row>34</xdr:row>
      <xdr:rowOff>142875</xdr:rowOff>
    </xdr:from>
    <xdr:to>
      <xdr:col>14</xdr:col>
      <xdr:colOff>714375</xdr:colOff>
      <xdr:row>47</xdr:row>
      <xdr:rowOff>152400</xdr:rowOff>
    </xdr:to>
    <xdr:graphicFrame macro="">
      <xdr:nvGraphicFramePr>
        <xdr:cNvPr id="308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3</xdr:row>
      <xdr:rowOff>200025</xdr:rowOff>
    </xdr:from>
    <xdr:to>
      <xdr:col>32</xdr:col>
      <xdr:colOff>666750</xdr:colOff>
      <xdr:row>24</xdr:row>
      <xdr:rowOff>66675</xdr:rowOff>
    </xdr:to>
    <xdr:graphicFrame macro="">
      <xdr:nvGraphicFramePr>
        <xdr:cNvPr id="41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</xdr:colOff>
      <xdr:row>40</xdr:row>
      <xdr:rowOff>142875</xdr:rowOff>
    </xdr:from>
    <xdr:to>
      <xdr:col>14</xdr:col>
      <xdr:colOff>714375</xdr:colOff>
      <xdr:row>53</xdr:row>
      <xdr:rowOff>152400</xdr:rowOff>
    </xdr:to>
    <xdr:graphicFrame macro="">
      <xdr:nvGraphicFramePr>
        <xdr:cNvPr id="410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3</xdr:row>
      <xdr:rowOff>200025</xdr:rowOff>
    </xdr:from>
    <xdr:to>
      <xdr:col>32</xdr:col>
      <xdr:colOff>666750</xdr:colOff>
      <xdr:row>24</xdr:row>
      <xdr:rowOff>66675</xdr:rowOff>
    </xdr:to>
    <xdr:graphicFrame macro="">
      <xdr:nvGraphicFramePr>
        <xdr:cNvPr id="513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</xdr:colOff>
      <xdr:row>39</xdr:row>
      <xdr:rowOff>142875</xdr:rowOff>
    </xdr:from>
    <xdr:to>
      <xdr:col>14</xdr:col>
      <xdr:colOff>714375</xdr:colOff>
      <xdr:row>52</xdr:row>
      <xdr:rowOff>152400</xdr:rowOff>
    </xdr:to>
    <xdr:graphicFrame macro="">
      <xdr:nvGraphicFramePr>
        <xdr:cNvPr id="513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3</xdr:row>
      <xdr:rowOff>200025</xdr:rowOff>
    </xdr:from>
    <xdr:to>
      <xdr:col>32</xdr:col>
      <xdr:colOff>666750</xdr:colOff>
      <xdr:row>24</xdr:row>
      <xdr:rowOff>66675</xdr:rowOff>
    </xdr:to>
    <xdr:graphicFrame macro="">
      <xdr:nvGraphicFramePr>
        <xdr:cNvPr id="615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</xdr:colOff>
      <xdr:row>40</xdr:row>
      <xdr:rowOff>142875</xdr:rowOff>
    </xdr:from>
    <xdr:to>
      <xdr:col>14</xdr:col>
      <xdr:colOff>714375</xdr:colOff>
      <xdr:row>53</xdr:row>
      <xdr:rowOff>152400</xdr:rowOff>
    </xdr:to>
    <xdr:graphicFrame macro="">
      <xdr:nvGraphicFramePr>
        <xdr:cNvPr id="615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3</xdr:row>
      <xdr:rowOff>200025</xdr:rowOff>
    </xdr:from>
    <xdr:to>
      <xdr:col>32</xdr:col>
      <xdr:colOff>666750</xdr:colOff>
      <xdr:row>24</xdr:row>
      <xdr:rowOff>66675</xdr:rowOff>
    </xdr:to>
    <xdr:graphicFrame macro="">
      <xdr:nvGraphicFramePr>
        <xdr:cNvPr id="71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</xdr:colOff>
      <xdr:row>39</xdr:row>
      <xdr:rowOff>142875</xdr:rowOff>
    </xdr:from>
    <xdr:to>
      <xdr:col>14</xdr:col>
      <xdr:colOff>714375</xdr:colOff>
      <xdr:row>52</xdr:row>
      <xdr:rowOff>152400</xdr:rowOff>
    </xdr:to>
    <xdr:graphicFrame macro="">
      <xdr:nvGraphicFramePr>
        <xdr:cNvPr id="718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3</xdr:row>
      <xdr:rowOff>38100</xdr:rowOff>
    </xdr:from>
    <xdr:to>
      <xdr:col>11</xdr:col>
      <xdr:colOff>666750</xdr:colOff>
      <xdr:row>21</xdr:row>
      <xdr:rowOff>180975</xdr:rowOff>
    </xdr:to>
    <xdr:graphicFrame macro="">
      <xdr:nvGraphicFramePr>
        <xdr:cNvPr id="819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S35"/>
  <sheetViews>
    <sheetView topLeftCell="A7" workbookViewId="0">
      <selection activeCell="F32" sqref="F32"/>
    </sheetView>
  </sheetViews>
  <sheetFormatPr defaultRowHeight="15.75" x14ac:dyDescent="0.25"/>
  <sheetData>
    <row r="5" spans="2:19" x14ac:dyDescent="0.25">
      <c r="B5" s="5" t="s">
        <v>14</v>
      </c>
      <c r="C5" s="4" t="s">
        <v>16</v>
      </c>
      <c r="D5" s="4" t="s">
        <v>17</v>
      </c>
      <c r="E5" s="4">
        <v>16</v>
      </c>
      <c r="F5" s="4">
        <v>18</v>
      </c>
      <c r="G5" s="4">
        <v>19</v>
      </c>
      <c r="H5" s="4">
        <v>20</v>
      </c>
      <c r="I5" s="4">
        <v>21</v>
      </c>
      <c r="J5" s="4">
        <v>22</v>
      </c>
      <c r="K5" s="4">
        <v>23</v>
      </c>
      <c r="L5" s="4">
        <v>24</v>
      </c>
      <c r="M5" s="4">
        <v>25</v>
      </c>
      <c r="N5" s="4">
        <v>26</v>
      </c>
      <c r="O5" s="4">
        <v>27</v>
      </c>
      <c r="P5" s="4">
        <v>28</v>
      </c>
      <c r="Q5" s="4">
        <v>29</v>
      </c>
      <c r="R5" s="4">
        <v>30</v>
      </c>
      <c r="S5" s="4">
        <v>31</v>
      </c>
    </row>
    <row r="6" spans="2:19" x14ac:dyDescent="0.25">
      <c r="B6" s="6" t="s">
        <v>15</v>
      </c>
      <c r="C6" s="7">
        <v>18616</v>
      </c>
      <c r="D6" s="7">
        <v>8</v>
      </c>
      <c r="E6" s="7">
        <v>2000</v>
      </c>
      <c r="F6" s="7">
        <v>532</v>
      </c>
      <c r="G6" s="7">
        <v>0</v>
      </c>
      <c r="H6" s="7">
        <v>130</v>
      </c>
      <c r="I6" s="7">
        <v>3948</v>
      </c>
      <c r="J6" s="7">
        <v>127</v>
      </c>
      <c r="K6" s="7">
        <v>545</v>
      </c>
      <c r="L6" s="7">
        <v>1123</v>
      </c>
      <c r="M6" s="7">
        <v>738</v>
      </c>
      <c r="N6" s="7">
        <v>298</v>
      </c>
      <c r="O6" s="7">
        <v>621</v>
      </c>
      <c r="P6" s="7">
        <v>167</v>
      </c>
      <c r="Q6" s="7">
        <v>80</v>
      </c>
      <c r="R6" s="7">
        <v>119</v>
      </c>
      <c r="S6" s="7">
        <v>0</v>
      </c>
    </row>
    <row r="9" spans="2:19" x14ac:dyDescent="0.25">
      <c r="B9" s="3" t="s">
        <v>12</v>
      </c>
      <c r="C9" s="8">
        <v>12</v>
      </c>
      <c r="D9" s="8">
        <v>13</v>
      </c>
      <c r="E9" s="4">
        <v>16</v>
      </c>
      <c r="F9" s="4">
        <v>18</v>
      </c>
      <c r="G9" s="4">
        <v>19</v>
      </c>
      <c r="H9" s="4">
        <v>20</v>
      </c>
      <c r="I9" s="4">
        <v>21</v>
      </c>
      <c r="J9" s="4">
        <v>22</v>
      </c>
      <c r="K9" s="4">
        <v>23</v>
      </c>
      <c r="L9" s="4">
        <v>24</v>
      </c>
      <c r="M9" s="4">
        <v>25</v>
      </c>
      <c r="N9" s="4">
        <v>26</v>
      </c>
      <c r="O9" s="4">
        <v>27</v>
      </c>
      <c r="P9" s="4">
        <v>28</v>
      </c>
      <c r="Q9" s="4">
        <v>29</v>
      </c>
      <c r="R9" s="4">
        <v>30</v>
      </c>
      <c r="S9" s="4">
        <v>31</v>
      </c>
    </row>
    <row r="10" spans="2:19" x14ac:dyDescent="0.25">
      <c r="B10" t="s">
        <v>15</v>
      </c>
      <c r="C10" s="7">
        <v>18616</v>
      </c>
      <c r="D10" s="7">
        <v>8</v>
      </c>
      <c r="E10" s="7">
        <v>2000</v>
      </c>
      <c r="F10" s="7">
        <v>532</v>
      </c>
      <c r="G10" s="7">
        <v>0</v>
      </c>
      <c r="H10" s="7">
        <v>130</v>
      </c>
      <c r="I10" s="7">
        <v>3948</v>
      </c>
      <c r="J10" s="7">
        <v>127</v>
      </c>
      <c r="K10" s="7">
        <v>545</v>
      </c>
      <c r="L10" s="7">
        <v>1123</v>
      </c>
      <c r="M10" s="7">
        <v>738</v>
      </c>
      <c r="N10" s="7">
        <v>298</v>
      </c>
      <c r="O10" s="7">
        <v>621</v>
      </c>
      <c r="P10" s="7">
        <v>167</v>
      </c>
      <c r="Q10" s="7">
        <v>80</v>
      </c>
      <c r="R10" s="7">
        <v>119</v>
      </c>
      <c r="S10" s="7">
        <v>0</v>
      </c>
    </row>
    <row r="30" spans="2:3" ht="16.5" x14ac:dyDescent="0.3">
      <c r="B30" s="2" t="s">
        <v>13</v>
      </c>
      <c r="C30" s="2" t="s">
        <v>10</v>
      </c>
    </row>
    <row r="31" spans="2:3" x14ac:dyDescent="0.25">
      <c r="B31" s="1" t="s">
        <v>7</v>
      </c>
      <c r="C31" s="1">
        <v>25594</v>
      </c>
    </row>
    <row r="32" spans="2:3" x14ac:dyDescent="0.25">
      <c r="B32" s="1" t="s">
        <v>5</v>
      </c>
      <c r="C32" s="1">
        <v>2654</v>
      </c>
    </row>
    <row r="33" spans="2:3" x14ac:dyDescent="0.25">
      <c r="B33" s="1" t="s">
        <v>4</v>
      </c>
      <c r="C33" s="1">
        <v>488</v>
      </c>
    </row>
    <row r="34" spans="2:3" x14ac:dyDescent="0.25">
      <c r="B34" s="1" t="s">
        <v>6</v>
      </c>
      <c r="C34" s="1">
        <v>316</v>
      </c>
    </row>
    <row r="35" spans="2:3" x14ac:dyDescent="0.25">
      <c r="B35" s="1" t="s">
        <v>3</v>
      </c>
      <c r="C35" s="1">
        <v>29052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B2:L55"/>
  <sheetViews>
    <sheetView tabSelected="1" workbookViewId="0">
      <selection activeCell="G26" sqref="G26"/>
    </sheetView>
  </sheetViews>
  <sheetFormatPr defaultRowHeight="15.75" x14ac:dyDescent="0.25"/>
  <cols>
    <col min="1" max="1" width="2.25" customWidth="1"/>
    <col min="2" max="2" width="6.5" customWidth="1"/>
    <col min="3" max="3" width="12.25" customWidth="1"/>
    <col min="4" max="4" width="9.75" customWidth="1"/>
    <col min="5" max="5" width="9.875" customWidth="1"/>
    <col min="6" max="7" width="9.125" bestFit="1" customWidth="1"/>
    <col min="8" max="8" width="8.125" customWidth="1"/>
    <col min="9" max="9" width="9.125" bestFit="1" customWidth="1"/>
    <col min="10" max="10" width="8" customWidth="1"/>
    <col min="11" max="11" width="10.125" bestFit="1" customWidth="1"/>
    <col min="12" max="12" width="10.375" style="8" bestFit="1" customWidth="1"/>
    <col min="13" max="13" width="10.25" customWidth="1"/>
    <col min="17" max="17" width="9.5" bestFit="1" customWidth="1"/>
  </cols>
  <sheetData>
    <row r="2" spans="2:12" ht="18" x14ac:dyDescent="0.35">
      <c r="B2" s="85" t="s">
        <v>27</v>
      </c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2:12" ht="16.5" thickBot="1" x14ac:dyDescent="0.3"/>
    <row r="4" spans="2:12" ht="20.100000000000001" customHeight="1" x14ac:dyDescent="0.25">
      <c r="B4" s="86" t="s">
        <v>18</v>
      </c>
      <c r="C4" s="87"/>
      <c r="D4" s="42" t="s">
        <v>0</v>
      </c>
      <c r="E4" s="42" t="s">
        <v>11</v>
      </c>
      <c r="F4" s="42" t="s">
        <v>8</v>
      </c>
      <c r="G4" s="88" t="s">
        <v>9</v>
      </c>
      <c r="H4" s="89"/>
      <c r="I4" s="42" t="s">
        <v>1</v>
      </c>
      <c r="J4" s="88" t="s">
        <v>2</v>
      </c>
      <c r="K4" s="89"/>
      <c r="L4" s="90" t="s">
        <v>3</v>
      </c>
    </row>
    <row r="5" spans="2:12" ht="16.5" thickBot="1" x14ac:dyDescent="0.3">
      <c r="B5" s="92" t="s">
        <v>13</v>
      </c>
      <c r="C5" s="93"/>
      <c r="D5" s="39" t="s">
        <v>4</v>
      </c>
      <c r="E5" s="39" t="s">
        <v>7</v>
      </c>
      <c r="F5" s="39" t="s">
        <v>5</v>
      </c>
      <c r="G5" s="40" t="s">
        <v>6</v>
      </c>
      <c r="H5" s="41" t="s">
        <v>7</v>
      </c>
      <c r="I5" s="39" t="s">
        <v>7</v>
      </c>
      <c r="J5" s="40" t="s">
        <v>5</v>
      </c>
      <c r="K5" s="41" t="s">
        <v>7</v>
      </c>
      <c r="L5" s="91"/>
    </row>
    <row r="6" spans="2:12" ht="15.75" customHeight="1" x14ac:dyDescent="0.25">
      <c r="B6" s="95" t="s">
        <v>19</v>
      </c>
      <c r="C6" s="35">
        <v>12</v>
      </c>
      <c r="D6" s="36">
        <v>350</v>
      </c>
      <c r="E6" s="36"/>
      <c r="F6" s="36">
        <v>327</v>
      </c>
      <c r="G6" s="37">
        <v>316</v>
      </c>
      <c r="H6" s="38">
        <v>0</v>
      </c>
      <c r="I6" s="36">
        <v>499</v>
      </c>
      <c r="J6" s="37">
        <v>2304</v>
      </c>
      <c r="K6" s="38">
        <v>14820</v>
      </c>
      <c r="L6" s="36">
        <f t="shared" ref="L6:L20" si="0">SUM(D6:K6)</f>
        <v>18616</v>
      </c>
    </row>
    <row r="7" spans="2:12" x14ac:dyDescent="0.25">
      <c r="B7" s="95"/>
      <c r="C7" s="30">
        <v>13</v>
      </c>
      <c r="D7" s="25">
        <v>8</v>
      </c>
      <c r="E7" s="25">
        <v>0</v>
      </c>
      <c r="F7" s="25">
        <v>0</v>
      </c>
      <c r="G7" s="21">
        <v>0</v>
      </c>
      <c r="H7" s="22">
        <v>0</v>
      </c>
      <c r="I7" s="25">
        <v>0</v>
      </c>
      <c r="J7" s="21">
        <v>0</v>
      </c>
      <c r="K7" s="22">
        <v>0</v>
      </c>
      <c r="L7" s="25">
        <f t="shared" si="0"/>
        <v>8</v>
      </c>
    </row>
    <row r="8" spans="2:12" x14ac:dyDescent="0.25">
      <c r="B8" s="95"/>
      <c r="C8" s="30">
        <v>16</v>
      </c>
      <c r="D8" s="26">
        <v>0</v>
      </c>
      <c r="E8" s="26">
        <v>0</v>
      </c>
      <c r="F8" s="26">
        <v>0</v>
      </c>
      <c r="G8" s="23">
        <v>0</v>
      </c>
      <c r="H8" s="22">
        <v>0</v>
      </c>
      <c r="I8" s="26">
        <v>0</v>
      </c>
      <c r="J8" s="23">
        <v>0</v>
      </c>
      <c r="K8" s="28">
        <v>2000</v>
      </c>
      <c r="L8" s="25">
        <f t="shared" si="0"/>
        <v>2000</v>
      </c>
    </row>
    <row r="9" spans="2:12" x14ac:dyDescent="0.25">
      <c r="B9" s="95"/>
      <c r="C9" s="30">
        <v>18</v>
      </c>
      <c r="D9" s="25">
        <v>0</v>
      </c>
      <c r="E9" s="25">
        <v>532</v>
      </c>
      <c r="F9" s="25">
        <v>0</v>
      </c>
      <c r="G9" s="21">
        <v>0</v>
      </c>
      <c r="H9" s="22">
        <v>0</v>
      </c>
      <c r="I9" s="25">
        <v>0</v>
      </c>
      <c r="J9" s="21">
        <v>0</v>
      </c>
      <c r="K9" s="22">
        <v>0</v>
      </c>
      <c r="L9" s="25">
        <f t="shared" si="0"/>
        <v>532</v>
      </c>
    </row>
    <row r="10" spans="2:12" x14ac:dyDescent="0.25">
      <c r="B10" s="95"/>
      <c r="C10" s="30">
        <v>20</v>
      </c>
      <c r="D10" s="25">
        <v>130</v>
      </c>
      <c r="E10" s="25">
        <v>0</v>
      </c>
      <c r="F10" s="25">
        <v>0</v>
      </c>
      <c r="G10" s="21">
        <v>0</v>
      </c>
      <c r="H10" s="22">
        <v>0</v>
      </c>
      <c r="I10" s="25">
        <v>0</v>
      </c>
      <c r="J10" s="21">
        <v>0</v>
      </c>
      <c r="K10" s="22">
        <v>0</v>
      </c>
      <c r="L10" s="25">
        <f t="shared" si="0"/>
        <v>130</v>
      </c>
    </row>
    <row r="11" spans="2:12" x14ac:dyDescent="0.25">
      <c r="B11" s="95"/>
      <c r="C11" s="30">
        <v>21</v>
      </c>
      <c r="D11" s="25">
        <v>0</v>
      </c>
      <c r="E11" s="25">
        <v>3231</v>
      </c>
      <c r="F11" s="25">
        <v>0</v>
      </c>
      <c r="G11" s="21">
        <v>0</v>
      </c>
      <c r="H11" s="22">
        <v>58</v>
      </c>
      <c r="I11" s="25">
        <v>0</v>
      </c>
      <c r="J11" s="21">
        <v>0</v>
      </c>
      <c r="K11" s="22">
        <v>659</v>
      </c>
      <c r="L11" s="25">
        <f t="shared" si="0"/>
        <v>3948</v>
      </c>
    </row>
    <row r="12" spans="2:12" x14ac:dyDescent="0.25">
      <c r="B12" s="95"/>
      <c r="C12" s="30">
        <v>22</v>
      </c>
      <c r="D12" s="25">
        <v>0</v>
      </c>
      <c r="E12" s="25">
        <v>0</v>
      </c>
      <c r="F12" s="25">
        <v>0</v>
      </c>
      <c r="G12" s="21">
        <v>0</v>
      </c>
      <c r="H12" s="22">
        <v>127</v>
      </c>
      <c r="I12" s="25">
        <v>0</v>
      </c>
      <c r="J12" s="21">
        <v>0</v>
      </c>
      <c r="K12" s="22">
        <v>0</v>
      </c>
      <c r="L12" s="25">
        <f t="shared" si="0"/>
        <v>127</v>
      </c>
    </row>
    <row r="13" spans="2:12" x14ac:dyDescent="0.25">
      <c r="B13" s="95"/>
      <c r="C13" s="30">
        <v>23</v>
      </c>
      <c r="D13" s="25">
        <v>0</v>
      </c>
      <c r="E13" s="25">
        <v>0</v>
      </c>
      <c r="F13" s="25">
        <v>0</v>
      </c>
      <c r="G13" s="21">
        <v>0</v>
      </c>
      <c r="H13" s="22">
        <v>0</v>
      </c>
      <c r="I13" s="25">
        <v>0</v>
      </c>
      <c r="J13" s="21">
        <v>0</v>
      </c>
      <c r="K13" s="22">
        <v>545</v>
      </c>
      <c r="L13" s="25">
        <f t="shared" si="0"/>
        <v>545</v>
      </c>
    </row>
    <row r="14" spans="2:12" x14ac:dyDescent="0.25">
      <c r="B14" s="95"/>
      <c r="C14" s="30">
        <v>24</v>
      </c>
      <c r="D14" s="25">
        <v>0</v>
      </c>
      <c r="E14" s="25">
        <v>0</v>
      </c>
      <c r="F14" s="25">
        <v>0</v>
      </c>
      <c r="G14" s="21">
        <v>0</v>
      </c>
      <c r="H14" s="22">
        <v>0</v>
      </c>
      <c r="I14" s="25">
        <v>0</v>
      </c>
      <c r="J14" s="21">
        <v>0</v>
      </c>
      <c r="K14" s="22">
        <v>1123</v>
      </c>
      <c r="L14" s="25">
        <f t="shared" si="0"/>
        <v>1123</v>
      </c>
    </row>
    <row r="15" spans="2:12" x14ac:dyDescent="0.25">
      <c r="B15" s="95"/>
      <c r="C15" s="30">
        <v>25</v>
      </c>
      <c r="D15" s="25">
        <v>0</v>
      </c>
      <c r="E15" s="25">
        <v>25</v>
      </c>
      <c r="F15" s="25">
        <v>0</v>
      </c>
      <c r="G15" s="21">
        <v>0</v>
      </c>
      <c r="H15" s="22">
        <v>0</v>
      </c>
      <c r="I15" s="25">
        <v>0</v>
      </c>
      <c r="J15" s="21">
        <v>0</v>
      </c>
      <c r="K15" s="22">
        <v>713</v>
      </c>
      <c r="L15" s="25">
        <f t="shared" si="0"/>
        <v>738</v>
      </c>
    </row>
    <row r="16" spans="2:12" x14ac:dyDescent="0.25">
      <c r="B16" s="95"/>
      <c r="C16" s="30">
        <v>26</v>
      </c>
      <c r="D16" s="25">
        <v>0</v>
      </c>
      <c r="E16" s="25">
        <v>0</v>
      </c>
      <c r="F16" s="25">
        <v>0</v>
      </c>
      <c r="G16" s="21">
        <v>0</v>
      </c>
      <c r="H16" s="22">
        <v>202</v>
      </c>
      <c r="I16" s="25">
        <v>0</v>
      </c>
      <c r="J16" s="21">
        <v>0</v>
      </c>
      <c r="K16" s="22">
        <v>96</v>
      </c>
      <c r="L16" s="25">
        <f t="shared" si="0"/>
        <v>298</v>
      </c>
    </row>
    <row r="17" spans="2:12" x14ac:dyDescent="0.25">
      <c r="B17" s="95"/>
      <c r="C17" s="30">
        <v>27</v>
      </c>
      <c r="D17" s="25">
        <v>0</v>
      </c>
      <c r="E17" s="25">
        <v>0</v>
      </c>
      <c r="F17" s="25">
        <v>0</v>
      </c>
      <c r="G17" s="21">
        <v>0</v>
      </c>
      <c r="H17" s="22">
        <v>0</v>
      </c>
      <c r="I17" s="25">
        <v>0</v>
      </c>
      <c r="J17" s="21">
        <v>0</v>
      </c>
      <c r="K17" s="22">
        <v>621</v>
      </c>
      <c r="L17" s="25">
        <f t="shared" si="0"/>
        <v>621</v>
      </c>
    </row>
    <row r="18" spans="2:12" x14ac:dyDescent="0.25">
      <c r="B18" s="95"/>
      <c r="C18" s="30">
        <v>28</v>
      </c>
      <c r="D18" s="25">
        <v>0</v>
      </c>
      <c r="E18" s="25">
        <v>0</v>
      </c>
      <c r="F18" s="25">
        <v>0</v>
      </c>
      <c r="G18" s="24">
        <v>0</v>
      </c>
      <c r="H18" s="22">
        <v>0</v>
      </c>
      <c r="I18" s="25">
        <v>0</v>
      </c>
      <c r="J18" s="21">
        <v>23</v>
      </c>
      <c r="K18" s="22">
        <v>144</v>
      </c>
      <c r="L18" s="25">
        <f t="shared" si="0"/>
        <v>167</v>
      </c>
    </row>
    <row r="19" spans="2:12" x14ac:dyDescent="0.25">
      <c r="B19" s="95"/>
      <c r="C19" s="30">
        <v>29</v>
      </c>
      <c r="D19" s="25">
        <v>0</v>
      </c>
      <c r="E19" s="25">
        <v>0</v>
      </c>
      <c r="F19" s="25">
        <v>0</v>
      </c>
      <c r="G19" s="21">
        <v>0</v>
      </c>
      <c r="H19" s="22">
        <v>0</v>
      </c>
      <c r="I19" s="25">
        <v>0</v>
      </c>
      <c r="J19" s="21">
        <v>0</v>
      </c>
      <c r="K19" s="22">
        <v>80</v>
      </c>
      <c r="L19" s="25">
        <f t="shared" si="0"/>
        <v>80</v>
      </c>
    </row>
    <row r="20" spans="2:12" ht="16.5" thickBot="1" x14ac:dyDescent="0.3">
      <c r="B20" s="95"/>
      <c r="C20" s="30">
        <v>30</v>
      </c>
      <c r="D20" s="25">
        <v>0</v>
      </c>
      <c r="E20" s="25">
        <v>0</v>
      </c>
      <c r="F20" s="25">
        <v>0</v>
      </c>
      <c r="G20" s="21">
        <v>0</v>
      </c>
      <c r="H20" s="22">
        <v>0</v>
      </c>
      <c r="I20" s="25">
        <v>0</v>
      </c>
      <c r="J20" s="21">
        <v>0</v>
      </c>
      <c r="K20" s="22">
        <v>119</v>
      </c>
      <c r="L20" s="25">
        <f t="shared" si="0"/>
        <v>119</v>
      </c>
    </row>
    <row r="21" spans="2:12" ht="25.5" customHeight="1" x14ac:dyDescent="0.25">
      <c r="B21" s="96" t="s">
        <v>25</v>
      </c>
      <c r="C21" s="97"/>
      <c r="D21" s="31">
        <f t="shared" ref="D21:L21" si="1">SUM(D6:D20)</f>
        <v>488</v>
      </c>
      <c r="E21" s="31">
        <f t="shared" si="1"/>
        <v>3788</v>
      </c>
      <c r="F21" s="31">
        <f t="shared" si="1"/>
        <v>327</v>
      </c>
      <c r="G21" s="32">
        <f t="shared" si="1"/>
        <v>316</v>
      </c>
      <c r="H21" s="33">
        <f t="shared" si="1"/>
        <v>387</v>
      </c>
      <c r="I21" s="31">
        <f t="shared" si="1"/>
        <v>499</v>
      </c>
      <c r="J21" s="32">
        <f t="shared" si="1"/>
        <v>2327</v>
      </c>
      <c r="K21" s="33">
        <f t="shared" si="1"/>
        <v>20920</v>
      </c>
      <c r="L21" s="34">
        <f t="shared" si="1"/>
        <v>29052</v>
      </c>
    </row>
    <row r="22" spans="2:12" ht="18.75" customHeight="1" thickBot="1" x14ac:dyDescent="0.3">
      <c r="B22" s="98" t="s">
        <v>42</v>
      </c>
      <c r="C22" s="99"/>
      <c r="D22" s="27">
        <f>D21</f>
        <v>488</v>
      </c>
      <c r="E22" s="27">
        <f>E21</f>
        <v>3788</v>
      </c>
      <c r="F22" s="27">
        <f>F21</f>
        <v>327</v>
      </c>
      <c r="G22" s="100">
        <f>G21+H21</f>
        <v>703</v>
      </c>
      <c r="H22" s="101"/>
      <c r="I22" s="27">
        <f>I21</f>
        <v>499</v>
      </c>
      <c r="J22" s="100">
        <f>J21+K21</f>
        <v>23247</v>
      </c>
      <c r="K22" s="101"/>
      <c r="L22" s="29"/>
    </row>
    <row r="24" spans="2:12" x14ac:dyDescent="0.25">
      <c r="C24" s="12" t="s">
        <v>13</v>
      </c>
      <c r="D24" s="13" t="s">
        <v>10</v>
      </c>
      <c r="E24" s="14" t="s">
        <v>21</v>
      </c>
    </row>
    <row r="25" spans="2:12" x14ac:dyDescent="0.25">
      <c r="C25" s="9" t="s">
        <v>4</v>
      </c>
      <c r="D25" s="10">
        <f>D21</f>
        <v>488</v>
      </c>
      <c r="E25" s="11">
        <f>D25/$D$29</f>
        <v>1.6797466611593006E-2</v>
      </c>
    </row>
    <row r="26" spans="2:12" x14ac:dyDescent="0.25">
      <c r="C26" s="9" t="s">
        <v>7</v>
      </c>
      <c r="D26" s="10">
        <f>E21+H21+I21+K21</f>
        <v>25594</v>
      </c>
      <c r="E26" s="11">
        <f>D26/$D$29</f>
        <v>0.8809720501170315</v>
      </c>
    </row>
    <row r="27" spans="2:12" x14ac:dyDescent="0.25">
      <c r="C27" s="9" t="s">
        <v>5</v>
      </c>
      <c r="D27" s="10">
        <f>F21+J21</f>
        <v>2654</v>
      </c>
      <c r="E27" s="11">
        <f>D27/$D$29</f>
        <v>9.1353435219606219E-2</v>
      </c>
    </row>
    <row r="28" spans="2:12" x14ac:dyDescent="0.25">
      <c r="C28" s="9" t="s">
        <v>6</v>
      </c>
      <c r="D28" s="10">
        <f>G21</f>
        <v>316</v>
      </c>
      <c r="E28" s="11">
        <f>D28/$D$29</f>
        <v>1.0877048051769242E-2</v>
      </c>
    </row>
    <row r="29" spans="2:12" ht="16.5" thickBot="1" x14ac:dyDescent="0.3">
      <c r="C29" s="15" t="s">
        <v>3</v>
      </c>
      <c r="D29" s="16">
        <f>SUM(D25:D28)</f>
        <v>29052</v>
      </c>
      <c r="E29" s="17">
        <f>D29/$D$29</f>
        <v>1</v>
      </c>
    </row>
    <row r="30" spans="2:12" ht="16.5" thickTop="1" x14ac:dyDescent="0.25"/>
    <row r="32" spans="2:12" ht="18" x14ac:dyDescent="0.35">
      <c r="B32" s="85" t="s">
        <v>28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</row>
    <row r="33" spans="2:12" ht="18" x14ac:dyDescent="0.35">
      <c r="B33" s="85" t="s">
        <v>30</v>
      </c>
      <c r="C33" s="85"/>
      <c r="D33" s="85"/>
      <c r="E33" s="85"/>
      <c r="F33" s="85"/>
      <c r="G33" s="85"/>
      <c r="H33" s="85"/>
      <c r="I33" s="85"/>
      <c r="J33" s="85"/>
      <c r="K33" s="85"/>
      <c r="L33" s="85"/>
    </row>
    <row r="54" spans="2:4" ht="19.5" thickBot="1" x14ac:dyDescent="0.35">
      <c r="B54" s="94" t="s">
        <v>29</v>
      </c>
      <c r="C54" s="94"/>
      <c r="D54" s="18">
        <f>L21</f>
        <v>29052</v>
      </c>
    </row>
    <row r="55" spans="2:4" ht="16.5" thickTop="1" x14ac:dyDescent="0.25"/>
  </sheetData>
  <mergeCells count="14">
    <mergeCell ref="B32:L32"/>
    <mergeCell ref="B54:C54"/>
    <mergeCell ref="B6:B20"/>
    <mergeCell ref="B21:C21"/>
    <mergeCell ref="B33:L33"/>
    <mergeCell ref="B22:C22"/>
    <mergeCell ref="G22:H22"/>
    <mergeCell ref="J22:K22"/>
    <mergeCell ref="B2:L2"/>
    <mergeCell ref="B4:C4"/>
    <mergeCell ref="G4:H4"/>
    <mergeCell ref="J4:K4"/>
    <mergeCell ref="L4:L5"/>
    <mergeCell ref="B5:C5"/>
  </mergeCells>
  <pageMargins left="0.7" right="0.7" top="0.75" bottom="0.75" header="0.3" footer="0.3"/>
  <pageSetup orientation="landscape" r:id="rId1"/>
  <ignoredErrors>
    <ignoredError sqref="L6:L9 L10:L20" formulaRange="1"/>
    <ignoredError sqref="L21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AA65"/>
  <sheetViews>
    <sheetView view="pageBreakPreview" zoomScale="90" zoomScaleNormal="100" zoomScaleSheetLayoutView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L53" sqref="L53"/>
    </sheetView>
  </sheetViews>
  <sheetFormatPr defaultRowHeight="15.75" x14ac:dyDescent="0.25"/>
  <cols>
    <col min="1" max="1" width="2.25" customWidth="1"/>
    <col min="2" max="2" width="6.5" customWidth="1"/>
    <col min="3" max="3" width="12.25" customWidth="1"/>
    <col min="4" max="4" width="8.125" customWidth="1"/>
    <col min="5" max="5" width="11.375" customWidth="1"/>
    <col min="6" max="6" width="8" customWidth="1"/>
    <col min="7" max="8" width="6.125" customWidth="1"/>
    <col min="9" max="9" width="7.75" customWidth="1"/>
    <col min="10" max="10" width="8.625" customWidth="1"/>
    <col min="11" max="11" width="6.75" customWidth="1"/>
    <col min="12" max="14" width="8.125" customWidth="1"/>
    <col min="15" max="15" width="10.375" style="8" bestFit="1" customWidth="1"/>
    <col min="16" max="16" width="10.25" customWidth="1"/>
    <col min="19" max="20" width="9.5" bestFit="1" customWidth="1"/>
  </cols>
  <sheetData>
    <row r="2" spans="2:27" ht="18" customHeight="1" x14ac:dyDescent="0.35">
      <c r="B2" s="85" t="s">
        <v>74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Q2" s="115" t="s">
        <v>32</v>
      </c>
      <c r="R2" s="115"/>
      <c r="S2" s="115"/>
      <c r="T2" s="115"/>
      <c r="U2" s="115"/>
      <c r="V2" s="115"/>
      <c r="W2" s="115"/>
      <c r="X2" s="115"/>
      <c r="Y2" s="115"/>
      <c r="Z2" s="115"/>
    </row>
    <row r="3" spans="2:27" ht="10.5" customHeight="1" thickBot="1" x14ac:dyDescent="0.3"/>
    <row r="4" spans="2:27" x14ac:dyDescent="0.25">
      <c r="B4" s="86" t="s">
        <v>18</v>
      </c>
      <c r="C4" s="116"/>
      <c r="D4" s="42" t="s">
        <v>0</v>
      </c>
      <c r="E4" s="47" t="s">
        <v>11</v>
      </c>
      <c r="F4" s="42" t="s">
        <v>8</v>
      </c>
      <c r="G4" s="88" t="s">
        <v>9</v>
      </c>
      <c r="H4" s="117"/>
      <c r="I4" s="89"/>
      <c r="J4" s="47" t="s">
        <v>1</v>
      </c>
      <c r="K4" s="88" t="s">
        <v>2</v>
      </c>
      <c r="L4" s="89"/>
      <c r="M4" s="113" t="s">
        <v>62</v>
      </c>
      <c r="N4" s="114"/>
      <c r="O4" s="48" t="s">
        <v>22</v>
      </c>
      <c r="AA4" s="8"/>
    </row>
    <row r="5" spans="2:27" ht="16.5" thickBot="1" x14ac:dyDescent="0.3">
      <c r="B5" s="92" t="s">
        <v>13</v>
      </c>
      <c r="C5" s="112"/>
      <c r="D5" s="39" t="s">
        <v>4</v>
      </c>
      <c r="E5" s="44" t="s">
        <v>7</v>
      </c>
      <c r="F5" s="39" t="s">
        <v>5</v>
      </c>
      <c r="G5" s="40" t="s">
        <v>6</v>
      </c>
      <c r="H5" s="44" t="s">
        <v>5</v>
      </c>
      <c r="I5" s="41" t="s">
        <v>7</v>
      </c>
      <c r="J5" s="44" t="s">
        <v>7</v>
      </c>
      <c r="K5" s="40" t="s">
        <v>5</v>
      </c>
      <c r="L5" s="41" t="s">
        <v>7</v>
      </c>
      <c r="M5" s="40" t="s">
        <v>7</v>
      </c>
      <c r="N5" s="72" t="s">
        <v>5</v>
      </c>
      <c r="O5" s="67" t="s">
        <v>23</v>
      </c>
      <c r="AA5" s="8"/>
    </row>
    <row r="6" spans="2:27" ht="15.75" customHeight="1" x14ac:dyDescent="0.25">
      <c r="B6" s="110" t="s">
        <v>20</v>
      </c>
      <c r="C6" s="60">
        <v>1</v>
      </c>
      <c r="D6" s="25">
        <v>0</v>
      </c>
      <c r="E6" s="43">
        <v>0</v>
      </c>
      <c r="F6" s="25">
        <v>0</v>
      </c>
      <c r="G6" s="66">
        <v>0</v>
      </c>
      <c r="H6" s="65">
        <v>0</v>
      </c>
      <c r="I6" s="61">
        <v>131</v>
      </c>
      <c r="J6" s="43">
        <v>0</v>
      </c>
      <c r="K6" s="21">
        <v>0</v>
      </c>
      <c r="L6" s="49">
        <v>0</v>
      </c>
      <c r="M6" s="21">
        <v>0</v>
      </c>
      <c r="N6" s="73">
        <v>0</v>
      </c>
      <c r="O6" s="68">
        <f>SUM(D6:N6)</f>
        <v>131</v>
      </c>
      <c r="AA6" s="8"/>
    </row>
    <row r="7" spans="2:27" x14ac:dyDescent="0.25">
      <c r="B7" s="95"/>
      <c r="C7" s="56">
        <v>2</v>
      </c>
      <c r="D7" s="25">
        <v>0</v>
      </c>
      <c r="E7" s="43">
        <v>0</v>
      </c>
      <c r="F7" s="25">
        <v>0</v>
      </c>
      <c r="G7" s="21">
        <v>0</v>
      </c>
      <c r="H7" s="65">
        <v>0</v>
      </c>
      <c r="I7" s="62">
        <v>473</v>
      </c>
      <c r="J7" s="43">
        <v>0</v>
      </c>
      <c r="K7" s="21">
        <v>0</v>
      </c>
      <c r="L7" s="49">
        <v>0</v>
      </c>
      <c r="M7" s="21">
        <v>0</v>
      </c>
      <c r="N7" s="49">
        <v>0</v>
      </c>
      <c r="O7" s="69">
        <f t="shared" ref="O7:O30" si="0">SUM(D7:N7)</f>
        <v>473</v>
      </c>
      <c r="AA7" s="8"/>
    </row>
    <row r="8" spans="2:27" x14ac:dyDescent="0.25">
      <c r="B8" s="95"/>
      <c r="C8" s="56">
        <v>3</v>
      </c>
      <c r="D8" s="25">
        <v>0</v>
      </c>
      <c r="E8" s="43">
        <v>0</v>
      </c>
      <c r="F8" s="25">
        <v>0</v>
      </c>
      <c r="G8" s="21">
        <v>0</v>
      </c>
      <c r="H8" s="65">
        <v>0</v>
      </c>
      <c r="I8" s="63">
        <v>1278</v>
      </c>
      <c r="J8" s="43">
        <v>0</v>
      </c>
      <c r="K8" s="21">
        <v>0</v>
      </c>
      <c r="L8" s="49">
        <v>0</v>
      </c>
      <c r="M8" s="21">
        <v>0</v>
      </c>
      <c r="N8" s="49">
        <v>0</v>
      </c>
      <c r="O8" s="69">
        <f t="shared" si="0"/>
        <v>1278</v>
      </c>
      <c r="AA8" s="8"/>
    </row>
    <row r="9" spans="2:27" x14ac:dyDescent="0.25">
      <c r="B9" s="95"/>
      <c r="C9" s="56">
        <v>5</v>
      </c>
      <c r="D9" s="25">
        <v>0</v>
      </c>
      <c r="E9" s="43">
        <v>0</v>
      </c>
      <c r="F9" s="25">
        <v>0</v>
      </c>
      <c r="G9" s="21">
        <v>0</v>
      </c>
      <c r="H9" s="65">
        <v>0</v>
      </c>
      <c r="I9" s="63">
        <v>1542</v>
      </c>
      <c r="J9" s="43">
        <v>0</v>
      </c>
      <c r="K9" s="21">
        <v>0</v>
      </c>
      <c r="L9" s="49">
        <v>0</v>
      </c>
      <c r="M9" s="21">
        <v>0</v>
      </c>
      <c r="N9" s="49">
        <v>0</v>
      </c>
      <c r="O9" s="69">
        <f t="shared" si="0"/>
        <v>1542</v>
      </c>
      <c r="AA9" s="8"/>
    </row>
    <row r="10" spans="2:27" ht="15.75" customHeight="1" x14ac:dyDescent="0.25">
      <c r="B10" s="95"/>
      <c r="C10" s="56">
        <v>6</v>
      </c>
      <c r="D10" s="25">
        <v>0</v>
      </c>
      <c r="E10" s="43">
        <v>0</v>
      </c>
      <c r="F10" s="25">
        <v>0</v>
      </c>
      <c r="G10" s="21">
        <v>0</v>
      </c>
      <c r="H10" s="65">
        <v>0</v>
      </c>
      <c r="I10" s="63">
        <v>0</v>
      </c>
      <c r="J10" s="43">
        <v>0</v>
      </c>
      <c r="K10" s="21">
        <v>0</v>
      </c>
      <c r="L10" s="22">
        <v>435</v>
      </c>
      <c r="M10" s="21">
        <v>0</v>
      </c>
      <c r="N10" s="49">
        <v>0</v>
      </c>
      <c r="O10" s="70">
        <f t="shared" si="0"/>
        <v>435</v>
      </c>
      <c r="AA10" s="8"/>
    </row>
    <row r="11" spans="2:27" x14ac:dyDescent="0.25">
      <c r="B11" s="95"/>
      <c r="C11" s="57">
        <v>7</v>
      </c>
      <c r="D11" s="25">
        <v>0</v>
      </c>
      <c r="E11" s="43">
        <v>0</v>
      </c>
      <c r="F11" s="25">
        <v>0</v>
      </c>
      <c r="G11" s="21">
        <v>0</v>
      </c>
      <c r="H11" s="65">
        <v>0</v>
      </c>
      <c r="I11" s="63">
        <v>3124</v>
      </c>
      <c r="J11" s="43">
        <v>0</v>
      </c>
      <c r="K11" s="21">
        <v>0</v>
      </c>
      <c r="L11" s="22">
        <v>521</v>
      </c>
      <c r="M11" s="21">
        <v>0</v>
      </c>
      <c r="N11" s="49">
        <v>0</v>
      </c>
      <c r="O11" s="69">
        <f t="shared" si="0"/>
        <v>3645</v>
      </c>
      <c r="AA11" s="8"/>
    </row>
    <row r="12" spans="2:27" x14ac:dyDescent="0.25">
      <c r="B12" s="95"/>
      <c r="C12" s="56">
        <v>8</v>
      </c>
      <c r="D12" s="25">
        <v>0</v>
      </c>
      <c r="E12" s="43">
        <v>0</v>
      </c>
      <c r="F12" s="25">
        <v>0</v>
      </c>
      <c r="G12" s="21">
        <v>0</v>
      </c>
      <c r="H12" s="65">
        <v>0</v>
      </c>
      <c r="I12" s="63">
        <v>1821</v>
      </c>
      <c r="J12" s="43">
        <v>0</v>
      </c>
      <c r="K12" s="21">
        <v>0</v>
      </c>
      <c r="L12" s="22">
        <v>427</v>
      </c>
      <c r="M12" s="21">
        <v>0</v>
      </c>
      <c r="N12" s="49">
        <v>0</v>
      </c>
      <c r="O12" s="70">
        <f t="shared" si="0"/>
        <v>2248</v>
      </c>
      <c r="AA12" s="8"/>
    </row>
    <row r="13" spans="2:27" x14ac:dyDescent="0.25">
      <c r="B13" s="95"/>
      <c r="C13" s="56">
        <v>10</v>
      </c>
      <c r="D13" s="25">
        <v>0</v>
      </c>
      <c r="E13" s="43">
        <v>0</v>
      </c>
      <c r="F13" s="25">
        <v>0</v>
      </c>
      <c r="G13" s="21">
        <v>5</v>
      </c>
      <c r="H13" s="65">
        <v>0</v>
      </c>
      <c r="I13" s="22">
        <v>3501</v>
      </c>
      <c r="J13" s="43">
        <v>0</v>
      </c>
      <c r="K13" s="21">
        <v>0</v>
      </c>
      <c r="L13" s="22">
        <v>0</v>
      </c>
      <c r="M13" s="21">
        <v>0</v>
      </c>
      <c r="N13" s="49">
        <v>0</v>
      </c>
      <c r="O13" s="69">
        <f t="shared" si="0"/>
        <v>3506</v>
      </c>
      <c r="AA13" s="8"/>
    </row>
    <row r="14" spans="2:27" x14ac:dyDescent="0.25">
      <c r="B14" s="95"/>
      <c r="C14" s="57">
        <v>11</v>
      </c>
      <c r="D14" s="25">
        <v>0</v>
      </c>
      <c r="E14" s="43">
        <v>0</v>
      </c>
      <c r="F14" s="25">
        <v>0</v>
      </c>
      <c r="G14" s="21">
        <v>0</v>
      </c>
      <c r="H14" s="65">
        <v>0</v>
      </c>
      <c r="I14" s="22">
        <v>0</v>
      </c>
      <c r="J14" s="43">
        <v>0</v>
      </c>
      <c r="K14" s="21">
        <v>0</v>
      </c>
      <c r="L14" s="22">
        <v>0</v>
      </c>
      <c r="M14" s="21">
        <v>0</v>
      </c>
      <c r="N14" s="49">
        <v>142</v>
      </c>
      <c r="O14" s="69">
        <f t="shared" si="0"/>
        <v>142</v>
      </c>
      <c r="AA14" s="8"/>
    </row>
    <row r="15" spans="2:27" x14ac:dyDescent="0.25">
      <c r="B15" s="95"/>
      <c r="C15" s="56">
        <v>12</v>
      </c>
      <c r="D15" s="25">
        <v>0</v>
      </c>
      <c r="E15" s="43">
        <v>0</v>
      </c>
      <c r="F15" s="25">
        <v>0</v>
      </c>
      <c r="G15" s="21">
        <v>0</v>
      </c>
      <c r="H15" s="43">
        <f>-I24970</f>
        <v>0</v>
      </c>
      <c r="I15" s="22">
        <v>932</v>
      </c>
      <c r="J15" s="43">
        <v>0</v>
      </c>
      <c r="K15" s="21">
        <v>0</v>
      </c>
      <c r="L15" s="22">
        <v>0</v>
      </c>
      <c r="M15" s="21">
        <v>63</v>
      </c>
      <c r="N15" s="49">
        <v>5</v>
      </c>
      <c r="O15" s="69">
        <f t="shared" si="0"/>
        <v>1000</v>
      </c>
      <c r="AA15" s="8"/>
    </row>
    <row r="16" spans="2:27" x14ac:dyDescent="0.25">
      <c r="B16" s="95"/>
      <c r="C16" s="56">
        <v>13</v>
      </c>
      <c r="D16" s="25">
        <v>0</v>
      </c>
      <c r="E16" s="43">
        <v>0</v>
      </c>
      <c r="F16" s="25">
        <v>0</v>
      </c>
      <c r="G16" s="21">
        <v>0</v>
      </c>
      <c r="H16" s="43">
        <f t="shared" ref="H16:H30" si="1">-I24971</f>
        <v>0</v>
      </c>
      <c r="I16" s="22">
        <v>0</v>
      </c>
      <c r="J16" s="43">
        <v>0</v>
      </c>
      <c r="K16" s="21">
        <v>0</v>
      </c>
      <c r="L16" s="22">
        <v>0</v>
      </c>
      <c r="M16" s="21">
        <v>18</v>
      </c>
      <c r="N16" s="49">
        <v>0</v>
      </c>
      <c r="O16" s="69">
        <f t="shared" si="0"/>
        <v>18</v>
      </c>
      <c r="AA16" s="8"/>
    </row>
    <row r="17" spans="2:27" x14ac:dyDescent="0.25">
      <c r="B17" s="95"/>
      <c r="C17" s="57">
        <v>14</v>
      </c>
      <c r="D17" s="25">
        <v>0</v>
      </c>
      <c r="E17" s="43">
        <v>1173</v>
      </c>
      <c r="F17" s="25">
        <v>0</v>
      </c>
      <c r="G17" s="21">
        <v>0</v>
      </c>
      <c r="H17" s="43">
        <f t="shared" si="1"/>
        <v>0</v>
      </c>
      <c r="I17" s="22">
        <v>0</v>
      </c>
      <c r="J17" s="43">
        <v>0</v>
      </c>
      <c r="K17" s="21">
        <v>0</v>
      </c>
      <c r="L17" s="22">
        <v>0</v>
      </c>
      <c r="M17" s="21">
        <v>8</v>
      </c>
      <c r="N17" s="49">
        <v>70</v>
      </c>
      <c r="O17" s="69">
        <f t="shared" si="0"/>
        <v>1251</v>
      </c>
      <c r="AA17" s="8"/>
    </row>
    <row r="18" spans="2:27" x14ac:dyDescent="0.25">
      <c r="B18" s="95"/>
      <c r="C18" s="56">
        <v>15</v>
      </c>
      <c r="D18" s="25">
        <v>0</v>
      </c>
      <c r="E18" s="43">
        <v>0</v>
      </c>
      <c r="F18" s="25">
        <v>0</v>
      </c>
      <c r="G18" s="21">
        <v>0</v>
      </c>
      <c r="H18" s="43">
        <f t="shared" si="1"/>
        <v>0</v>
      </c>
      <c r="I18" s="22">
        <v>1150</v>
      </c>
      <c r="J18" s="43">
        <v>0</v>
      </c>
      <c r="K18" s="21">
        <v>0</v>
      </c>
      <c r="L18" s="22">
        <v>0</v>
      </c>
      <c r="M18" s="21">
        <v>0</v>
      </c>
      <c r="N18" s="49">
        <v>0</v>
      </c>
      <c r="O18" s="69">
        <f t="shared" si="0"/>
        <v>1150</v>
      </c>
      <c r="AA18" s="8"/>
    </row>
    <row r="19" spans="2:27" x14ac:dyDescent="0.25">
      <c r="B19" s="95"/>
      <c r="C19" s="56">
        <v>17</v>
      </c>
      <c r="D19" s="25">
        <v>0</v>
      </c>
      <c r="E19" s="43">
        <v>0</v>
      </c>
      <c r="F19" s="25">
        <v>0</v>
      </c>
      <c r="G19" s="21">
        <v>0</v>
      </c>
      <c r="H19" s="43">
        <f t="shared" si="1"/>
        <v>0</v>
      </c>
      <c r="I19" s="22">
        <v>1947</v>
      </c>
      <c r="J19" s="43">
        <v>0</v>
      </c>
      <c r="K19" s="21">
        <v>0</v>
      </c>
      <c r="L19" s="22">
        <v>0</v>
      </c>
      <c r="M19" s="21">
        <v>0</v>
      </c>
      <c r="N19" s="49">
        <v>0</v>
      </c>
      <c r="O19" s="69">
        <f t="shared" si="0"/>
        <v>1947</v>
      </c>
      <c r="AA19" s="8"/>
    </row>
    <row r="20" spans="2:27" x14ac:dyDescent="0.25">
      <c r="B20" s="95"/>
      <c r="C20" s="57">
        <v>18</v>
      </c>
      <c r="D20" s="25">
        <v>0</v>
      </c>
      <c r="E20" s="43">
        <v>0</v>
      </c>
      <c r="F20" s="25">
        <v>0</v>
      </c>
      <c r="G20" s="21">
        <v>0</v>
      </c>
      <c r="H20" s="43">
        <f t="shared" si="1"/>
        <v>0</v>
      </c>
      <c r="I20" s="22">
        <v>1242</v>
      </c>
      <c r="J20" s="43">
        <v>0</v>
      </c>
      <c r="K20" s="21">
        <v>0</v>
      </c>
      <c r="L20" s="22">
        <v>0</v>
      </c>
      <c r="M20" s="21">
        <v>29</v>
      </c>
      <c r="N20" s="49">
        <v>4</v>
      </c>
      <c r="O20" s="69">
        <f t="shared" si="0"/>
        <v>1275</v>
      </c>
      <c r="AA20" s="8"/>
    </row>
    <row r="21" spans="2:27" x14ac:dyDescent="0.25">
      <c r="B21" s="95"/>
      <c r="C21" s="56">
        <v>19</v>
      </c>
      <c r="D21" s="25">
        <v>0</v>
      </c>
      <c r="E21" s="43">
        <v>0</v>
      </c>
      <c r="F21" s="25">
        <v>0</v>
      </c>
      <c r="G21" s="21">
        <v>0</v>
      </c>
      <c r="H21" s="43">
        <f t="shared" si="1"/>
        <v>0</v>
      </c>
      <c r="I21" s="22">
        <v>0</v>
      </c>
      <c r="J21" s="43">
        <v>0</v>
      </c>
      <c r="K21" s="21">
        <v>0</v>
      </c>
      <c r="L21" s="22">
        <v>0</v>
      </c>
      <c r="M21" s="21">
        <v>0</v>
      </c>
      <c r="N21" s="49">
        <v>0</v>
      </c>
      <c r="O21" s="69">
        <f t="shared" si="0"/>
        <v>0</v>
      </c>
      <c r="AA21" s="8"/>
    </row>
    <row r="22" spans="2:27" x14ac:dyDescent="0.25">
      <c r="B22" s="95"/>
      <c r="C22" s="57">
        <v>20</v>
      </c>
      <c r="D22" s="25">
        <v>42</v>
      </c>
      <c r="E22" s="43">
        <v>0</v>
      </c>
      <c r="F22" s="25">
        <v>0</v>
      </c>
      <c r="G22" s="21">
        <v>0</v>
      </c>
      <c r="H22" s="43">
        <f t="shared" si="1"/>
        <v>0</v>
      </c>
      <c r="I22" s="22">
        <v>1579</v>
      </c>
      <c r="J22" s="43">
        <v>0</v>
      </c>
      <c r="K22" s="21">
        <v>0</v>
      </c>
      <c r="L22" s="22">
        <v>0</v>
      </c>
      <c r="M22" s="21">
        <v>28</v>
      </c>
      <c r="N22" s="49">
        <v>0</v>
      </c>
      <c r="O22" s="69">
        <f t="shared" si="0"/>
        <v>1649</v>
      </c>
      <c r="AA22" s="8"/>
    </row>
    <row r="23" spans="2:27" x14ac:dyDescent="0.25">
      <c r="B23" s="95"/>
      <c r="C23" s="56">
        <v>21</v>
      </c>
      <c r="D23" s="25">
        <v>0</v>
      </c>
      <c r="E23" s="43">
        <v>0</v>
      </c>
      <c r="F23" s="25">
        <v>0</v>
      </c>
      <c r="G23" s="21">
        <v>0</v>
      </c>
      <c r="H23" s="43">
        <v>42</v>
      </c>
      <c r="I23" s="22"/>
      <c r="J23" s="43">
        <v>0</v>
      </c>
      <c r="K23" s="21">
        <v>0</v>
      </c>
      <c r="L23" s="22">
        <v>0</v>
      </c>
      <c r="M23" s="21">
        <v>0</v>
      </c>
      <c r="N23" s="49">
        <v>0</v>
      </c>
      <c r="O23" s="70">
        <f t="shared" si="0"/>
        <v>42</v>
      </c>
      <c r="AA23" s="8"/>
    </row>
    <row r="24" spans="2:27" x14ac:dyDescent="0.25">
      <c r="B24" s="95"/>
      <c r="C24" s="57">
        <v>22</v>
      </c>
      <c r="D24" s="25">
        <v>0</v>
      </c>
      <c r="E24" s="43">
        <v>0</v>
      </c>
      <c r="F24" s="25">
        <v>0</v>
      </c>
      <c r="G24" s="21">
        <v>0</v>
      </c>
      <c r="H24" s="43">
        <f t="shared" si="1"/>
        <v>0</v>
      </c>
      <c r="I24" s="22">
        <v>971</v>
      </c>
      <c r="J24" s="43">
        <v>0</v>
      </c>
      <c r="K24" s="21">
        <v>0</v>
      </c>
      <c r="L24" s="22">
        <v>0</v>
      </c>
      <c r="M24" s="21">
        <v>0</v>
      </c>
      <c r="N24" s="49">
        <v>0</v>
      </c>
      <c r="O24" s="69">
        <f t="shared" si="0"/>
        <v>971</v>
      </c>
      <c r="AA24" s="8"/>
    </row>
    <row r="25" spans="2:27" x14ac:dyDescent="0.25">
      <c r="B25" s="95"/>
      <c r="C25" s="56">
        <v>23</v>
      </c>
      <c r="D25" s="25">
        <v>0</v>
      </c>
      <c r="E25" s="43">
        <v>0</v>
      </c>
      <c r="F25" s="25">
        <v>0</v>
      </c>
      <c r="G25" s="21">
        <v>0</v>
      </c>
      <c r="H25" s="43">
        <f t="shared" si="1"/>
        <v>0</v>
      </c>
      <c r="I25" s="22" t="s">
        <v>66</v>
      </c>
      <c r="J25" s="43">
        <v>0</v>
      </c>
      <c r="K25" s="21">
        <v>0</v>
      </c>
      <c r="L25" s="22">
        <v>0</v>
      </c>
      <c r="M25" s="21">
        <v>0</v>
      </c>
      <c r="N25" s="49">
        <v>0</v>
      </c>
      <c r="O25" s="69">
        <f t="shared" si="0"/>
        <v>0</v>
      </c>
      <c r="AA25" s="8"/>
    </row>
    <row r="26" spans="2:27" ht="19.5" thickBot="1" x14ac:dyDescent="0.35">
      <c r="B26" s="95"/>
      <c r="C26" s="57">
        <v>24</v>
      </c>
      <c r="D26" s="25">
        <v>0</v>
      </c>
      <c r="E26" s="43">
        <v>0</v>
      </c>
      <c r="F26" s="25">
        <v>0</v>
      </c>
      <c r="G26" s="21">
        <v>0</v>
      </c>
      <c r="H26" s="43">
        <f t="shared" si="1"/>
        <v>0</v>
      </c>
      <c r="I26" s="22">
        <v>1540</v>
      </c>
      <c r="J26" s="43">
        <v>0</v>
      </c>
      <c r="K26" s="21">
        <v>0</v>
      </c>
      <c r="L26" s="22">
        <v>85</v>
      </c>
      <c r="M26" s="21">
        <v>0</v>
      </c>
      <c r="N26" s="49">
        <v>0</v>
      </c>
      <c r="O26" s="70">
        <f t="shared" si="0"/>
        <v>1625</v>
      </c>
      <c r="Q26" s="94" t="s">
        <v>29</v>
      </c>
      <c r="R26" s="94"/>
      <c r="S26" s="20">
        <f>O31</f>
        <v>25749</v>
      </c>
      <c r="AA26" s="8"/>
    </row>
    <row r="27" spans="2:27" ht="16.5" thickTop="1" x14ac:dyDescent="0.25">
      <c r="B27" s="95"/>
      <c r="C27" s="56">
        <v>25</v>
      </c>
      <c r="D27" s="25">
        <v>0</v>
      </c>
      <c r="E27" s="43">
        <v>0</v>
      </c>
      <c r="F27" s="25">
        <v>0</v>
      </c>
      <c r="G27" s="21">
        <v>0</v>
      </c>
      <c r="H27" s="43">
        <v>27</v>
      </c>
      <c r="I27" s="22">
        <v>1394</v>
      </c>
      <c r="J27" s="43">
        <v>0</v>
      </c>
      <c r="K27" s="21">
        <v>0</v>
      </c>
      <c r="L27" s="22">
        <v>0</v>
      </c>
      <c r="M27" s="21">
        <v>0</v>
      </c>
      <c r="N27" s="49">
        <v>0</v>
      </c>
      <c r="O27" s="69">
        <f t="shared" si="0"/>
        <v>1421</v>
      </c>
    </row>
    <row r="28" spans="2:27" x14ac:dyDescent="0.25">
      <c r="B28" s="95"/>
      <c r="C28" s="57">
        <v>26</v>
      </c>
      <c r="D28" s="25">
        <v>0</v>
      </c>
      <c r="E28" s="43">
        <v>0</v>
      </c>
      <c r="F28" s="25">
        <v>0</v>
      </c>
      <c r="G28" s="21">
        <v>0</v>
      </c>
      <c r="H28" s="43">
        <f t="shared" si="1"/>
        <v>0</v>
      </c>
      <c r="I28" s="22">
        <v>0</v>
      </c>
      <c r="J28" s="43">
        <v>0</v>
      </c>
      <c r="K28" s="21">
        <v>0</v>
      </c>
      <c r="L28" s="22">
        <v>0</v>
      </c>
      <c r="M28" s="21">
        <v>0</v>
      </c>
      <c r="N28" s="49">
        <v>0</v>
      </c>
      <c r="O28" s="70">
        <f t="shared" si="0"/>
        <v>0</v>
      </c>
    </row>
    <row r="29" spans="2:27" x14ac:dyDescent="0.25">
      <c r="B29" s="95"/>
      <c r="C29" s="56">
        <v>27</v>
      </c>
      <c r="D29" s="25">
        <v>0</v>
      </c>
      <c r="E29" s="43">
        <v>0</v>
      </c>
      <c r="F29" s="25">
        <v>0</v>
      </c>
      <c r="G29" s="21">
        <v>0</v>
      </c>
      <c r="H29" s="43">
        <f t="shared" si="1"/>
        <v>0</v>
      </c>
      <c r="I29" s="22">
        <v>0</v>
      </c>
      <c r="J29" s="43">
        <v>0</v>
      </c>
      <c r="K29" s="21">
        <v>0</v>
      </c>
      <c r="L29" s="22">
        <v>0</v>
      </c>
      <c r="M29" s="21">
        <v>0</v>
      </c>
      <c r="N29" s="49">
        <v>0</v>
      </c>
      <c r="O29" s="70">
        <f t="shared" si="0"/>
        <v>0</v>
      </c>
    </row>
    <row r="30" spans="2:27" ht="16.5" thickBot="1" x14ac:dyDescent="0.3">
      <c r="B30" s="111"/>
      <c r="C30" s="58">
        <v>28</v>
      </c>
      <c r="D30" s="25">
        <v>0</v>
      </c>
      <c r="E30" s="43">
        <v>0</v>
      </c>
      <c r="F30" s="25">
        <v>0</v>
      </c>
      <c r="G30" s="21">
        <v>0</v>
      </c>
      <c r="H30" s="43">
        <f t="shared" si="1"/>
        <v>0</v>
      </c>
      <c r="I30" s="22">
        <v>0</v>
      </c>
      <c r="J30" s="43">
        <v>0</v>
      </c>
      <c r="K30" s="21">
        <v>0</v>
      </c>
      <c r="L30" s="22">
        <v>0</v>
      </c>
      <c r="M30" s="21">
        <v>0</v>
      </c>
      <c r="N30" s="74">
        <v>0</v>
      </c>
      <c r="O30" s="71">
        <f t="shared" si="0"/>
        <v>0</v>
      </c>
    </row>
    <row r="31" spans="2:27" ht="16.5" thickBot="1" x14ac:dyDescent="0.3">
      <c r="B31" s="106" t="s">
        <v>26</v>
      </c>
      <c r="C31" s="107"/>
      <c r="D31" s="45">
        <f t="shared" ref="D31:O31" si="2">SUM(D6:D30)</f>
        <v>42</v>
      </c>
      <c r="E31" s="45">
        <f t="shared" si="2"/>
        <v>1173</v>
      </c>
      <c r="F31" s="45">
        <f t="shared" si="2"/>
        <v>0</v>
      </c>
      <c r="G31" s="46">
        <f t="shared" si="2"/>
        <v>5</v>
      </c>
      <c r="H31" s="80">
        <f t="shared" si="2"/>
        <v>69</v>
      </c>
      <c r="I31" s="50">
        <f t="shared" si="2"/>
        <v>22625</v>
      </c>
      <c r="J31" s="45">
        <f t="shared" si="2"/>
        <v>0</v>
      </c>
      <c r="K31" s="46">
        <f t="shared" si="2"/>
        <v>0</v>
      </c>
      <c r="L31" s="50">
        <f t="shared" si="2"/>
        <v>1468</v>
      </c>
      <c r="M31" s="46">
        <f t="shared" si="2"/>
        <v>146</v>
      </c>
      <c r="N31" s="50">
        <f t="shared" si="2"/>
        <v>221</v>
      </c>
      <c r="O31" s="45">
        <f t="shared" si="2"/>
        <v>25749</v>
      </c>
    </row>
    <row r="32" spans="2:27" ht="32.25" customHeight="1" thickBot="1" x14ac:dyDescent="0.3">
      <c r="B32" s="108" t="s">
        <v>24</v>
      </c>
      <c r="C32" s="109"/>
      <c r="D32" s="76">
        <f>'January Arrival Numbers'!D21+'February Arrival Numbers'!D31</f>
        <v>530</v>
      </c>
      <c r="E32" s="76">
        <f>'January Arrival Numbers'!E21+'February Arrival Numbers'!E31</f>
        <v>4961</v>
      </c>
      <c r="F32" s="76">
        <f>'January Arrival Numbers'!F21+'February Arrival Numbers'!F31</f>
        <v>327</v>
      </c>
      <c r="G32" s="77">
        <f>'January Arrival Numbers'!G21+'February Arrival Numbers'!G31</f>
        <v>321</v>
      </c>
      <c r="H32" s="78">
        <f>H31</f>
        <v>69</v>
      </c>
      <c r="I32" s="79">
        <f>'January Arrival Numbers'!H21+'February Arrival Numbers'!I31</f>
        <v>23012</v>
      </c>
      <c r="J32" s="76">
        <f>'January Arrival Numbers'!I21+'February Arrival Numbers'!J31</f>
        <v>499</v>
      </c>
      <c r="K32" s="77">
        <f>'January Arrival Numbers'!J21+'February Arrival Numbers'!K31</f>
        <v>2327</v>
      </c>
      <c r="L32" s="79">
        <f>'January Arrival Numbers'!K21+'February Arrival Numbers'!L31</f>
        <v>22388</v>
      </c>
      <c r="M32" s="77">
        <f>M31</f>
        <v>146</v>
      </c>
      <c r="N32" s="79">
        <f>N31</f>
        <v>221</v>
      </c>
      <c r="O32" s="76">
        <f>'January Arrival Numbers'!L21+'February Arrival Numbers'!O31</f>
        <v>54801</v>
      </c>
    </row>
    <row r="34" spans="2:6" x14ac:dyDescent="0.25">
      <c r="B34" s="59" t="s">
        <v>64</v>
      </c>
    </row>
    <row r="39" spans="2:6" x14ac:dyDescent="0.25">
      <c r="C39" s="104" t="s">
        <v>59</v>
      </c>
      <c r="D39" s="104"/>
    </row>
    <row r="40" spans="2:6" ht="6.75" customHeight="1" x14ac:dyDescent="0.25"/>
    <row r="41" spans="2:6" x14ac:dyDescent="0.25">
      <c r="C41" s="12" t="s">
        <v>13</v>
      </c>
      <c r="D41" s="13" t="s">
        <v>10</v>
      </c>
      <c r="E41" s="14" t="s">
        <v>21</v>
      </c>
    </row>
    <row r="42" spans="2:6" x14ac:dyDescent="0.25">
      <c r="C42" s="9" t="s">
        <v>4</v>
      </c>
      <c r="D42" s="10">
        <f>'January Arrival Numbers'!D25+'February Arrival Numbers'!D31</f>
        <v>530</v>
      </c>
      <c r="E42" s="11">
        <f>D42/$D$46</f>
        <v>9.6713563621101811E-3</v>
      </c>
    </row>
    <row r="43" spans="2:6" x14ac:dyDescent="0.25">
      <c r="C43" s="9" t="s">
        <v>7</v>
      </c>
      <c r="D43" s="10">
        <f>'January Arrival Numbers'!D26+'February Arrival Numbers'!E31+'February Arrival Numbers'!I31+'February Arrival Numbers'!J31+'February Arrival Numbers'!L31+'February Arrival Numbers'!M31</f>
        <v>51006</v>
      </c>
      <c r="E43" s="11">
        <f>D43/$D$46</f>
        <v>0.93074943887885253</v>
      </c>
    </row>
    <row r="44" spans="2:6" x14ac:dyDescent="0.25">
      <c r="C44" s="9" t="s">
        <v>5</v>
      </c>
      <c r="D44" s="10">
        <f>'January Arrival Numbers'!D27+'February Arrival Numbers'!F31+'February Arrival Numbers'!H31+'February Arrival Numbers'!K31+'February Arrival Numbers'!N31</f>
        <v>2944</v>
      </c>
      <c r="E44" s="11">
        <f>D44/$D$46</f>
        <v>5.3721647415193155E-2</v>
      </c>
    </row>
    <row r="45" spans="2:6" x14ac:dyDescent="0.25">
      <c r="C45" s="9" t="s">
        <v>6</v>
      </c>
      <c r="D45" s="10">
        <f>'January Arrival Numbers'!D28+'February Arrival Numbers'!G31</f>
        <v>321</v>
      </c>
      <c r="E45" s="11">
        <f>D45/$D$46</f>
        <v>5.8575573438440906E-3</v>
      </c>
    </row>
    <row r="46" spans="2:6" ht="19.5" thickBot="1" x14ac:dyDescent="0.35">
      <c r="C46" s="15" t="s">
        <v>3</v>
      </c>
      <c r="D46" s="16">
        <f>SUM(D42:D45)</f>
        <v>54801</v>
      </c>
      <c r="E46" s="17">
        <f>D46/$D$46</f>
        <v>1</v>
      </c>
      <c r="F46" s="19"/>
    </row>
    <row r="47" spans="2:6" ht="16.5" thickTop="1" x14ac:dyDescent="0.25"/>
    <row r="49" spans="3:9" ht="15.75" customHeight="1" x14ac:dyDescent="0.25">
      <c r="I49" s="64" t="s">
        <v>58</v>
      </c>
    </row>
    <row r="50" spans="3:9" x14ac:dyDescent="0.25">
      <c r="C50" s="105" t="s">
        <v>60</v>
      </c>
      <c r="D50" s="105"/>
      <c r="E50" s="105"/>
    </row>
    <row r="51" spans="3:9" ht="6.75" customHeight="1" x14ac:dyDescent="0.25"/>
    <row r="52" spans="3:9" x14ac:dyDescent="0.25">
      <c r="C52" s="12" t="s">
        <v>61</v>
      </c>
      <c r="D52" s="13" t="s">
        <v>10</v>
      </c>
      <c r="E52" s="14" t="s">
        <v>21</v>
      </c>
    </row>
    <row r="53" spans="3:9" x14ac:dyDescent="0.25">
      <c r="C53" s="9" t="s">
        <v>0</v>
      </c>
      <c r="D53" s="10">
        <f>D32</f>
        <v>530</v>
      </c>
      <c r="E53" s="11">
        <f>D53/$D$46</f>
        <v>9.6713563621101811E-3</v>
      </c>
    </row>
    <row r="54" spans="3:9" x14ac:dyDescent="0.25">
      <c r="C54" s="9" t="s">
        <v>11</v>
      </c>
      <c r="D54" s="10">
        <f>E32</f>
        <v>4961</v>
      </c>
      <c r="E54" s="11">
        <f t="shared" ref="E54:E59" si="3">D54/$D$46</f>
        <v>9.052754511778982E-2</v>
      </c>
    </row>
    <row r="55" spans="3:9" x14ac:dyDescent="0.25">
      <c r="C55" s="9" t="s">
        <v>8</v>
      </c>
      <c r="D55" s="10">
        <f>F32</f>
        <v>327</v>
      </c>
      <c r="E55" s="11">
        <f t="shared" si="3"/>
        <v>5.9670443970000547E-3</v>
      </c>
    </row>
    <row r="56" spans="3:9" x14ac:dyDescent="0.25">
      <c r="C56" s="9" t="s">
        <v>9</v>
      </c>
      <c r="D56" s="10">
        <f>G32+H32+I32</f>
        <v>23402</v>
      </c>
      <c r="E56" s="11">
        <f t="shared" si="3"/>
        <v>0.4270360029926461</v>
      </c>
    </row>
    <row r="57" spans="3:9" x14ac:dyDescent="0.25">
      <c r="C57" s="9" t="s">
        <v>1</v>
      </c>
      <c r="D57" s="10">
        <f>J32</f>
        <v>499</v>
      </c>
      <c r="E57" s="11">
        <f t="shared" si="3"/>
        <v>9.1056732541376986E-3</v>
      </c>
    </row>
    <row r="58" spans="3:9" x14ac:dyDescent="0.25">
      <c r="C58" s="9" t="s">
        <v>2</v>
      </c>
      <c r="D58" s="10">
        <f>K32+L32</f>
        <v>24715</v>
      </c>
      <c r="E58" s="11">
        <f t="shared" si="3"/>
        <v>0.45099541979160962</v>
      </c>
    </row>
    <row r="59" spans="3:9" x14ac:dyDescent="0.25">
      <c r="C59" s="9" t="s">
        <v>62</v>
      </c>
      <c r="D59" s="10">
        <f>M32+N32</f>
        <v>367</v>
      </c>
      <c r="E59" s="11">
        <f t="shared" si="3"/>
        <v>6.6969580847064834E-3</v>
      </c>
      <c r="G59" t="s">
        <v>65</v>
      </c>
    </row>
    <row r="60" spans="3:9" ht="16.5" thickBot="1" x14ac:dyDescent="0.3">
      <c r="C60" s="15" t="s">
        <v>3</v>
      </c>
      <c r="D60" s="16">
        <f>SUM(D53:D59)</f>
        <v>54801</v>
      </c>
      <c r="E60" s="17">
        <f>D60/$D$46</f>
        <v>1</v>
      </c>
    </row>
    <row r="61" spans="3:9" ht="16.5" thickTop="1" x14ac:dyDescent="0.25"/>
    <row r="62" spans="3:9" ht="18.75" x14ac:dyDescent="0.3">
      <c r="C62" s="103" t="s">
        <v>31</v>
      </c>
      <c r="D62" s="103"/>
      <c r="E62" s="103"/>
    </row>
    <row r="63" spans="3:9" ht="20.25" x14ac:dyDescent="0.25">
      <c r="C63" s="102">
        <f>O32</f>
        <v>54801</v>
      </c>
      <c r="D63" s="102"/>
      <c r="E63" s="102"/>
    </row>
    <row r="65" spans="1:1" x14ac:dyDescent="0.25">
      <c r="A65" s="84" t="s">
        <v>63</v>
      </c>
    </row>
  </sheetData>
  <mergeCells count="15">
    <mergeCell ref="B5:C5"/>
    <mergeCell ref="M4:N4"/>
    <mergeCell ref="Q2:Z2"/>
    <mergeCell ref="B2:O2"/>
    <mergeCell ref="B4:C4"/>
    <mergeCell ref="G4:I4"/>
    <mergeCell ref="K4:L4"/>
    <mergeCell ref="C63:E63"/>
    <mergeCell ref="C62:E62"/>
    <mergeCell ref="Q26:R26"/>
    <mergeCell ref="C39:D39"/>
    <mergeCell ref="C50:E50"/>
    <mergeCell ref="B31:C31"/>
    <mergeCell ref="B32:C32"/>
    <mergeCell ref="B6:B30"/>
  </mergeCells>
  <pageMargins left="0.17" right="0.17" top="0.75" bottom="0.38" header="0.3" footer="0.17"/>
  <pageSetup orientation="landscape" r:id="rId1"/>
  <ignoredErrors>
    <ignoredError sqref="O6:O30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AA71"/>
  <sheetViews>
    <sheetView workbookViewId="0">
      <pane xSplit="3" ySplit="5" topLeftCell="D27" activePane="bottomRight" state="frozen"/>
      <selection pane="topRight" activeCell="D1" sqref="D1"/>
      <selection pane="bottomLeft" activeCell="A6" sqref="A6"/>
      <selection pane="bottomRight" activeCell="E31" sqref="E31"/>
    </sheetView>
  </sheetViews>
  <sheetFormatPr defaultRowHeight="15.75" x14ac:dyDescent="0.25"/>
  <cols>
    <col min="1" max="1" width="2.25" customWidth="1"/>
    <col min="2" max="2" width="6.5" customWidth="1"/>
    <col min="3" max="3" width="12.25" customWidth="1"/>
    <col min="4" max="4" width="8.125" customWidth="1"/>
    <col min="5" max="5" width="11.375" customWidth="1"/>
    <col min="6" max="6" width="8" customWidth="1"/>
    <col min="7" max="8" width="6.125" customWidth="1"/>
    <col min="9" max="9" width="7.75" customWidth="1"/>
    <col min="10" max="10" width="8.625" customWidth="1"/>
    <col min="11" max="11" width="6.75" customWidth="1"/>
    <col min="12" max="14" width="8.125" customWidth="1"/>
    <col min="15" max="15" width="10.375" style="8" bestFit="1" customWidth="1"/>
    <col min="16" max="16" width="10.25" customWidth="1"/>
    <col min="19" max="20" width="9.5" bestFit="1" customWidth="1"/>
  </cols>
  <sheetData>
    <row r="2" spans="2:27" ht="18" customHeight="1" x14ac:dyDescent="0.35">
      <c r="B2" s="85" t="s">
        <v>67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Q2" s="115" t="s">
        <v>34</v>
      </c>
      <c r="R2" s="115"/>
      <c r="S2" s="115"/>
      <c r="T2" s="115"/>
      <c r="U2" s="115"/>
      <c r="V2" s="115"/>
      <c r="W2" s="115"/>
      <c r="X2" s="115"/>
      <c r="Y2" s="115"/>
      <c r="Z2" s="115"/>
    </row>
    <row r="3" spans="2:27" ht="10.5" customHeight="1" thickBot="1" x14ac:dyDescent="0.3"/>
    <row r="4" spans="2:27" x14ac:dyDescent="0.25">
      <c r="B4" s="86" t="s">
        <v>18</v>
      </c>
      <c r="C4" s="116"/>
      <c r="D4" s="42" t="s">
        <v>0</v>
      </c>
      <c r="E4" s="75" t="s">
        <v>11</v>
      </c>
      <c r="F4" s="42" t="s">
        <v>8</v>
      </c>
      <c r="G4" s="88" t="s">
        <v>9</v>
      </c>
      <c r="H4" s="117"/>
      <c r="I4" s="89"/>
      <c r="J4" s="75" t="s">
        <v>1</v>
      </c>
      <c r="K4" s="88" t="s">
        <v>2</v>
      </c>
      <c r="L4" s="89"/>
      <c r="M4" s="113" t="s">
        <v>62</v>
      </c>
      <c r="N4" s="114"/>
      <c r="O4" s="48" t="s">
        <v>22</v>
      </c>
      <c r="AA4" s="8"/>
    </row>
    <row r="5" spans="2:27" ht="16.5" thickBot="1" x14ac:dyDescent="0.3">
      <c r="B5" s="92" t="s">
        <v>13</v>
      </c>
      <c r="C5" s="112"/>
      <c r="D5" s="39" t="s">
        <v>4</v>
      </c>
      <c r="E5" s="44" t="s">
        <v>7</v>
      </c>
      <c r="F5" s="39" t="s">
        <v>5</v>
      </c>
      <c r="G5" s="40" t="s">
        <v>6</v>
      </c>
      <c r="H5" s="44" t="s">
        <v>5</v>
      </c>
      <c r="I5" s="41" t="s">
        <v>7</v>
      </c>
      <c r="J5" s="44" t="s">
        <v>7</v>
      </c>
      <c r="K5" s="40" t="s">
        <v>5</v>
      </c>
      <c r="L5" s="41" t="s">
        <v>7</v>
      </c>
      <c r="M5" s="40" t="s">
        <v>7</v>
      </c>
      <c r="N5" s="72" t="s">
        <v>5</v>
      </c>
      <c r="O5" s="67" t="s">
        <v>23</v>
      </c>
      <c r="AA5" s="8"/>
    </row>
    <row r="6" spans="2:27" ht="15.75" customHeight="1" x14ac:dyDescent="0.25">
      <c r="B6" s="110" t="s">
        <v>35</v>
      </c>
      <c r="C6" s="60">
        <v>1</v>
      </c>
      <c r="D6" s="25">
        <v>0</v>
      </c>
      <c r="E6" s="43">
        <v>0</v>
      </c>
      <c r="F6" s="25">
        <v>0</v>
      </c>
      <c r="G6" s="66">
        <v>0</v>
      </c>
      <c r="H6" s="65">
        <v>0</v>
      </c>
      <c r="I6" s="63">
        <v>0</v>
      </c>
      <c r="J6" s="43">
        <v>0</v>
      </c>
      <c r="K6" s="21">
        <v>0</v>
      </c>
      <c r="L6" s="49">
        <v>0</v>
      </c>
      <c r="M6" s="21">
        <v>0</v>
      </c>
      <c r="N6" s="73">
        <v>0</v>
      </c>
      <c r="O6" s="68">
        <f>SUM(D6:N6)</f>
        <v>0</v>
      </c>
      <c r="AA6" s="8"/>
    </row>
    <row r="7" spans="2:27" x14ac:dyDescent="0.25">
      <c r="B7" s="95"/>
      <c r="C7" s="56">
        <v>2</v>
      </c>
      <c r="D7" s="25">
        <v>0</v>
      </c>
      <c r="E7" s="43">
        <v>0</v>
      </c>
      <c r="F7" s="25">
        <v>0</v>
      </c>
      <c r="G7" s="21">
        <v>0</v>
      </c>
      <c r="H7" s="65">
        <v>0</v>
      </c>
      <c r="I7" s="63">
        <v>0</v>
      </c>
      <c r="J7" s="43">
        <v>0</v>
      </c>
      <c r="K7" s="21">
        <v>0</v>
      </c>
      <c r="L7" s="49">
        <v>0</v>
      </c>
      <c r="M7" s="21">
        <v>0</v>
      </c>
      <c r="N7" s="49">
        <v>0</v>
      </c>
      <c r="O7" s="69">
        <f t="shared" ref="O7:O29" si="0">SUM(D7:N7)</f>
        <v>0</v>
      </c>
      <c r="AA7" s="8"/>
    </row>
    <row r="8" spans="2:27" x14ac:dyDescent="0.25">
      <c r="B8" s="95"/>
      <c r="C8" s="60">
        <v>3</v>
      </c>
      <c r="D8" s="25">
        <v>0</v>
      </c>
      <c r="E8" s="43">
        <v>0</v>
      </c>
      <c r="F8" s="25">
        <v>0</v>
      </c>
      <c r="G8" s="21">
        <v>0</v>
      </c>
      <c r="H8" s="65">
        <v>0</v>
      </c>
      <c r="I8" s="63">
        <v>0</v>
      </c>
      <c r="J8" s="43">
        <v>0</v>
      </c>
      <c r="K8" s="21">
        <v>0</v>
      </c>
      <c r="L8" s="49">
        <v>0</v>
      </c>
      <c r="M8" s="21">
        <v>0</v>
      </c>
      <c r="N8" s="49">
        <v>0</v>
      </c>
      <c r="O8" s="69">
        <f t="shared" si="0"/>
        <v>0</v>
      </c>
      <c r="AA8" s="8"/>
    </row>
    <row r="9" spans="2:27" x14ac:dyDescent="0.25">
      <c r="B9" s="95"/>
      <c r="C9" s="56">
        <v>4</v>
      </c>
      <c r="D9" s="25">
        <v>0</v>
      </c>
      <c r="E9" s="43">
        <v>0</v>
      </c>
      <c r="F9" s="25">
        <v>0</v>
      </c>
      <c r="G9" s="21">
        <v>0</v>
      </c>
      <c r="H9" s="65">
        <v>0</v>
      </c>
      <c r="I9" s="63">
        <v>0</v>
      </c>
      <c r="J9" s="43">
        <v>0</v>
      </c>
      <c r="K9" s="21">
        <v>0</v>
      </c>
      <c r="L9" s="49">
        <v>0</v>
      </c>
      <c r="M9" s="21">
        <v>0</v>
      </c>
      <c r="N9" s="49">
        <v>0</v>
      </c>
      <c r="O9" s="69">
        <f t="shared" si="0"/>
        <v>0</v>
      </c>
      <c r="AA9" s="8"/>
    </row>
    <row r="10" spans="2:27" ht="15.75" customHeight="1" x14ac:dyDescent="0.25">
      <c r="B10" s="95"/>
      <c r="C10" s="60">
        <v>5</v>
      </c>
      <c r="D10" s="25">
        <v>0</v>
      </c>
      <c r="E10" s="43">
        <v>0</v>
      </c>
      <c r="F10" s="25">
        <v>0</v>
      </c>
      <c r="G10" s="21">
        <v>0</v>
      </c>
      <c r="H10" s="65">
        <v>0</v>
      </c>
      <c r="I10" s="63">
        <v>0</v>
      </c>
      <c r="J10" s="43">
        <v>0</v>
      </c>
      <c r="K10" s="21">
        <v>0</v>
      </c>
      <c r="L10" s="49">
        <v>0</v>
      </c>
      <c r="M10" s="21">
        <v>0</v>
      </c>
      <c r="N10" s="49">
        <v>0</v>
      </c>
      <c r="O10" s="70">
        <f t="shared" si="0"/>
        <v>0</v>
      </c>
      <c r="AA10" s="8"/>
    </row>
    <row r="11" spans="2:27" x14ac:dyDescent="0.25">
      <c r="B11" s="95"/>
      <c r="C11" s="56">
        <v>6</v>
      </c>
      <c r="D11" s="25">
        <v>0</v>
      </c>
      <c r="E11" s="43">
        <v>0</v>
      </c>
      <c r="F11" s="25">
        <v>0</v>
      </c>
      <c r="G11" s="21">
        <v>0</v>
      </c>
      <c r="H11" s="65">
        <v>0</v>
      </c>
      <c r="I11" s="63">
        <v>0</v>
      </c>
      <c r="J11" s="43">
        <v>0</v>
      </c>
      <c r="K11" s="21">
        <v>0</v>
      </c>
      <c r="L11" s="49">
        <v>0</v>
      </c>
      <c r="M11" s="21">
        <v>0</v>
      </c>
      <c r="N11" s="49">
        <v>0</v>
      </c>
      <c r="O11" s="69">
        <f t="shared" si="0"/>
        <v>0</v>
      </c>
      <c r="AA11" s="8"/>
    </row>
    <row r="12" spans="2:27" x14ac:dyDescent="0.25">
      <c r="B12" s="95"/>
      <c r="C12" s="60">
        <v>7</v>
      </c>
      <c r="D12" s="25">
        <v>0</v>
      </c>
      <c r="E12" s="43">
        <v>0</v>
      </c>
      <c r="F12" s="25">
        <v>0</v>
      </c>
      <c r="G12" s="21">
        <v>0</v>
      </c>
      <c r="H12" s="65">
        <v>0</v>
      </c>
      <c r="I12" s="63">
        <v>0</v>
      </c>
      <c r="J12" s="43">
        <v>0</v>
      </c>
      <c r="K12" s="21">
        <v>0</v>
      </c>
      <c r="L12" s="49">
        <v>0</v>
      </c>
      <c r="M12" s="21">
        <v>0</v>
      </c>
      <c r="N12" s="49">
        <v>0</v>
      </c>
      <c r="O12" s="70">
        <f t="shared" si="0"/>
        <v>0</v>
      </c>
      <c r="AA12" s="8"/>
    </row>
    <row r="13" spans="2:27" x14ac:dyDescent="0.25">
      <c r="B13" s="95"/>
      <c r="C13" s="56">
        <v>8</v>
      </c>
      <c r="D13" s="25">
        <v>0</v>
      </c>
      <c r="E13" s="43">
        <v>0</v>
      </c>
      <c r="F13" s="25">
        <v>0</v>
      </c>
      <c r="G13" s="21">
        <v>0</v>
      </c>
      <c r="H13" s="65">
        <v>0</v>
      </c>
      <c r="I13" s="63">
        <v>0</v>
      </c>
      <c r="J13" s="43">
        <v>0</v>
      </c>
      <c r="K13" s="21">
        <v>0</v>
      </c>
      <c r="L13" s="49">
        <v>0</v>
      </c>
      <c r="M13" s="21">
        <v>0</v>
      </c>
      <c r="N13" s="49">
        <v>0</v>
      </c>
      <c r="O13" s="69">
        <f t="shared" si="0"/>
        <v>0</v>
      </c>
      <c r="AA13" s="8"/>
    </row>
    <row r="14" spans="2:27" x14ac:dyDescent="0.25">
      <c r="B14" s="95"/>
      <c r="C14" s="60">
        <v>9</v>
      </c>
      <c r="D14" s="25">
        <v>0</v>
      </c>
      <c r="E14" s="43">
        <v>0</v>
      </c>
      <c r="F14" s="25">
        <v>0</v>
      </c>
      <c r="G14" s="21">
        <v>0</v>
      </c>
      <c r="H14" s="65">
        <v>0</v>
      </c>
      <c r="I14" s="63">
        <v>0</v>
      </c>
      <c r="J14" s="43">
        <v>0</v>
      </c>
      <c r="K14" s="21">
        <v>0</v>
      </c>
      <c r="L14" s="49">
        <v>0</v>
      </c>
      <c r="M14" s="21">
        <v>0</v>
      </c>
      <c r="N14" s="49">
        <v>0</v>
      </c>
      <c r="O14" s="69">
        <f t="shared" si="0"/>
        <v>0</v>
      </c>
      <c r="AA14" s="8"/>
    </row>
    <row r="15" spans="2:27" x14ac:dyDescent="0.25">
      <c r="B15" s="95"/>
      <c r="C15" s="56">
        <v>10</v>
      </c>
      <c r="D15" s="25">
        <v>0</v>
      </c>
      <c r="E15" s="43">
        <v>0</v>
      </c>
      <c r="F15" s="25">
        <v>0</v>
      </c>
      <c r="G15" s="21">
        <v>0</v>
      </c>
      <c r="H15" s="43">
        <f t="shared" ref="H15:H29" si="1">-I24976</f>
        <v>0</v>
      </c>
      <c r="I15" s="63">
        <v>0</v>
      </c>
      <c r="J15" s="43">
        <v>0</v>
      </c>
      <c r="K15" s="21">
        <v>0</v>
      </c>
      <c r="L15" s="49">
        <v>0</v>
      </c>
      <c r="M15" s="21">
        <v>0</v>
      </c>
      <c r="N15" s="49">
        <v>0</v>
      </c>
      <c r="O15" s="69">
        <f t="shared" si="0"/>
        <v>0</v>
      </c>
      <c r="AA15" s="8"/>
    </row>
    <row r="16" spans="2:27" x14ac:dyDescent="0.25">
      <c r="B16" s="95"/>
      <c r="C16" s="60">
        <v>11</v>
      </c>
      <c r="D16" s="25">
        <v>0</v>
      </c>
      <c r="E16" s="43">
        <v>0</v>
      </c>
      <c r="F16" s="25">
        <v>0</v>
      </c>
      <c r="G16" s="21">
        <v>0</v>
      </c>
      <c r="H16" s="43">
        <f t="shared" si="1"/>
        <v>0</v>
      </c>
      <c r="I16" s="63">
        <v>0</v>
      </c>
      <c r="J16" s="43">
        <v>0</v>
      </c>
      <c r="K16" s="21">
        <v>0</v>
      </c>
      <c r="L16" s="22">
        <v>0</v>
      </c>
      <c r="M16" s="21">
        <v>0</v>
      </c>
      <c r="N16" s="49">
        <v>0</v>
      </c>
      <c r="O16" s="69">
        <f t="shared" si="0"/>
        <v>0</v>
      </c>
      <c r="AA16" s="8"/>
    </row>
    <row r="17" spans="2:27" x14ac:dyDescent="0.25">
      <c r="B17" s="95"/>
      <c r="C17" s="56">
        <v>12</v>
      </c>
      <c r="D17" s="25">
        <v>0</v>
      </c>
      <c r="E17" s="43">
        <v>0</v>
      </c>
      <c r="F17" s="25">
        <v>0</v>
      </c>
      <c r="G17" s="21">
        <v>0</v>
      </c>
      <c r="H17" s="43">
        <f t="shared" si="1"/>
        <v>0</v>
      </c>
      <c r="I17" s="63">
        <v>0</v>
      </c>
      <c r="J17" s="43">
        <v>0</v>
      </c>
      <c r="K17" s="21">
        <v>0</v>
      </c>
      <c r="L17" s="22">
        <v>0</v>
      </c>
      <c r="M17" s="21">
        <v>0</v>
      </c>
      <c r="N17" s="49">
        <v>0</v>
      </c>
      <c r="O17" s="69">
        <f t="shared" si="0"/>
        <v>0</v>
      </c>
      <c r="AA17" s="8"/>
    </row>
    <row r="18" spans="2:27" x14ac:dyDescent="0.25">
      <c r="B18" s="95"/>
      <c r="C18" s="60">
        <v>13</v>
      </c>
      <c r="D18" s="25">
        <v>0</v>
      </c>
      <c r="E18" s="43">
        <v>0</v>
      </c>
      <c r="F18" s="25">
        <v>0</v>
      </c>
      <c r="G18" s="21">
        <v>0</v>
      </c>
      <c r="H18" s="43">
        <f t="shared" si="1"/>
        <v>0</v>
      </c>
      <c r="I18" s="63">
        <v>0</v>
      </c>
      <c r="J18" s="43">
        <v>0</v>
      </c>
      <c r="K18" s="21">
        <v>0</v>
      </c>
      <c r="L18" s="22">
        <v>0</v>
      </c>
      <c r="M18" s="21">
        <v>0</v>
      </c>
      <c r="N18" s="49">
        <v>0</v>
      </c>
      <c r="O18" s="69">
        <f t="shared" si="0"/>
        <v>0</v>
      </c>
      <c r="AA18" s="8"/>
    </row>
    <row r="19" spans="2:27" x14ac:dyDescent="0.25">
      <c r="B19" s="95"/>
      <c r="C19" s="56">
        <v>14</v>
      </c>
      <c r="D19" s="25">
        <v>0</v>
      </c>
      <c r="E19" s="43">
        <v>0</v>
      </c>
      <c r="F19" s="25">
        <v>0</v>
      </c>
      <c r="G19" s="21">
        <v>0</v>
      </c>
      <c r="H19" s="43">
        <f t="shared" si="1"/>
        <v>0</v>
      </c>
      <c r="I19" s="63">
        <v>0</v>
      </c>
      <c r="J19" s="43">
        <v>0</v>
      </c>
      <c r="K19" s="21">
        <v>0</v>
      </c>
      <c r="L19" s="22">
        <v>0</v>
      </c>
      <c r="M19" s="21">
        <v>0</v>
      </c>
      <c r="N19" s="49">
        <v>0</v>
      </c>
      <c r="O19" s="69">
        <f t="shared" si="0"/>
        <v>0</v>
      </c>
      <c r="AA19" s="8"/>
    </row>
    <row r="20" spans="2:27" x14ac:dyDescent="0.25">
      <c r="B20" s="95"/>
      <c r="C20" s="60">
        <v>15</v>
      </c>
      <c r="D20" s="25">
        <v>0</v>
      </c>
      <c r="E20" s="43">
        <v>0</v>
      </c>
      <c r="F20" s="25">
        <v>0</v>
      </c>
      <c r="G20" s="21">
        <v>0</v>
      </c>
      <c r="H20" s="43">
        <f t="shared" si="1"/>
        <v>0</v>
      </c>
      <c r="I20" s="63">
        <v>0</v>
      </c>
      <c r="J20" s="43">
        <v>0</v>
      </c>
      <c r="K20" s="21">
        <v>0</v>
      </c>
      <c r="L20" s="22">
        <v>0</v>
      </c>
      <c r="M20" s="21">
        <v>0</v>
      </c>
      <c r="N20" s="49">
        <v>0</v>
      </c>
      <c r="O20" s="69">
        <f t="shared" si="0"/>
        <v>0</v>
      </c>
      <c r="AA20" s="8"/>
    </row>
    <row r="21" spans="2:27" x14ac:dyDescent="0.25">
      <c r="B21" s="95"/>
      <c r="C21" s="56">
        <v>16</v>
      </c>
      <c r="D21" s="25">
        <v>0</v>
      </c>
      <c r="E21" s="43">
        <v>0</v>
      </c>
      <c r="F21" s="25">
        <v>0</v>
      </c>
      <c r="G21" s="21">
        <v>0</v>
      </c>
      <c r="H21" s="43">
        <f t="shared" si="1"/>
        <v>0</v>
      </c>
      <c r="I21" s="63">
        <v>0</v>
      </c>
      <c r="J21" s="43">
        <v>0</v>
      </c>
      <c r="K21" s="21">
        <v>0</v>
      </c>
      <c r="L21" s="22">
        <v>0</v>
      </c>
      <c r="M21" s="21">
        <v>0</v>
      </c>
      <c r="N21" s="49">
        <v>0</v>
      </c>
      <c r="O21" s="69">
        <f t="shared" si="0"/>
        <v>0</v>
      </c>
      <c r="AA21" s="8"/>
    </row>
    <row r="22" spans="2:27" x14ac:dyDescent="0.25">
      <c r="B22" s="95"/>
      <c r="C22" s="60">
        <v>17</v>
      </c>
      <c r="D22" s="25">
        <v>0</v>
      </c>
      <c r="E22" s="43">
        <v>0</v>
      </c>
      <c r="F22" s="25">
        <v>0</v>
      </c>
      <c r="G22" s="21">
        <v>0</v>
      </c>
      <c r="H22" s="43">
        <f t="shared" si="1"/>
        <v>0</v>
      </c>
      <c r="I22" s="63">
        <v>0</v>
      </c>
      <c r="J22" s="43">
        <v>0</v>
      </c>
      <c r="K22" s="21">
        <v>0</v>
      </c>
      <c r="L22" s="22">
        <v>0</v>
      </c>
      <c r="M22" s="21">
        <v>0</v>
      </c>
      <c r="N22" s="49">
        <v>0</v>
      </c>
      <c r="O22" s="69">
        <f t="shared" si="0"/>
        <v>0</v>
      </c>
      <c r="AA22" s="8"/>
    </row>
    <row r="23" spans="2:27" x14ac:dyDescent="0.25">
      <c r="B23" s="95"/>
      <c r="C23" s="56">
        <v>18</v>
      </c>
      <c r="D23" s="25">
        <v>0</v>
      </c>
      <c r="E23" s="43">
        <v>0</v>
      </c>
      <c r="F23" s="25">
        <v>0</v>
      </c>
      <c r="G23" s="21">
        <v>0</v>
      </c>
      <c r="H23" s="43">
        <f t="shared" si="1"/>
        <v>0</v>
      </c>
      <c r="I23" s="63">
        <v>0</v>
      </c>
      <c r="J23" s="43">
        <v>0</v>
      </c>
      <c r="K23" s="21">
        <v>0</v>
      </c>
      <c r="L23" s="22">
        <v>0</v>
      </c>
      <c r="M23" s="21">
        <v>0</v>
      </c>
      <c r="N23" s="49">
        <v>0</v>
      </c>
      <c r="O23" s="70">
        <f t="shared" si="0"/>
        <v>0</v>
      </c>
      <c r="AA23" s="8"/>
    </row>
    <row r="24" spans="2:27" x14ac:dyDescent="0.25">
      <c r="B24" s="95"/>
      <c r="C24" s="60">
        <v>19</v>
      </c>
      <c r="D24" s="25">
        <v>0</v>
      </c>
      <c r="E24" s="43">
        <v>0</v>
      </c>
      <c r="F24" s="25">
        <v>0</v>
      </c>
      <c r="G24" s="21">
        <v>0</v>
      </c>
      <c r="H24" s="43">
        <f t="shared" si="1"/>
        <v>0</v>
      </c>
      <c r="I24" s="63">
        <v>0</v>
      </c>
      <c r="J24" s="43">
        <v>0</v>
      </c>
      <c r="K24" s="21">
        <v>0</v>
      </c>
      <c r="L24" s="22">
        <v>0</v>
      </c>
      <c r="M24" s="21">
        <v>0</v>
      </c>
      <c r="N24" s="49">
        <v>0</v>
      </c>
      <c r="O24" s="69">
        <f t="shared" si="0"/>
        <v>0</v>
      </c>
      <c r="AA24" s="8"/>
    </row>
    <row r="25" spans="2:27" x14ac:dyDescent="0.25">
      <c r="B25" s="95"/>
      <c r="C25" s="56">
        <v>20</v>
      </c>
      <c r="D25" s="25">
        <v>0</v>
      </c>
      <c r="E25" s="43">
        <v>0</v>
      </c>
      <c r="F25" s="25">
        <v>0</v>
      </c>
      <c r="G25" s="21">
        <v>0</v>
      </c>
      <c r="H25" s="43">
        <f t="shared" si="1"/>
        <v>0</v>
      </c>
      <c r="I25" s="22">
        <v>0</v>
      </c>
      <c r="J25" s="43">
        <v>0</v>
      </c>
      <c r="K25" s="21">
        <v>0</v>
      </c>
      <c r="L25" s="22">
        <v>0</v>
      </c>
      <c r="M25" s="21">
        <v>0</v>
      </c>
      <c r="N25" s="49">
        <v>0</v>
      </c>
      <c r="O25" s="69">
        <f t="shared" si="0"/>
        <v>0</v>
      </c>
      <c r="AA25" s="8"/>
    </row>
    <row r="26" spans="2:27" ht="19.5" thickBot="1" x14ac:dyDescent="0.35">
      <c r="B26" s="95"/>
      <c r="C26" s="60">
        <v>21</v>
      </c>
      <c r="D26" s="25">
        <v>0</v>
      </c>
      <c r="E26" s="43">
        <v>0</v>
      </c>
      <c r="F26" s="25">
        <v>0</v>
      </c>
      <c r="G26" s="21">
        <v>0</v>
      </c>
      <c r="H26" s="43">
        <f t="shared" si="1"/>
        <v>0</v>
      </c>
      <c r="I26" s="22" t="s">
        <v>66</v>
      </c>
      <c r="J26" s="43">
        <v>0</v>
      </c>
      <c r="K26" s="21">
        <v>0</v>
      </c>
      <c r="L26" s="22">
        <v>0</v>
      </c>
      <c r="M26" s="21">
        <v>0</v>
      </c>
      <c r="N26" s="49">
        <v>0</v>
      </c>
      <c r="O26" s="70">
        <f t="shared" si="0"/>
        <v>0</v>
      </c>
      <c r="Q26" s="94" t="s">
        <v>29</v>
      </c>
      <c r="R26" s="94"/>
      <c r="S26" s="20">
        <f>O37</f>
        <v>0</v>
      </c>
      <c r="AA26" s="8"/>
    </row>
    <row r="27" spans="2:27" ht="16.5" thickTop="1" x14ac:dyDescent="0.25">
      <c r="B27" s="95"/>
      <c r="C27" s="56">
        <v>22</v>
      </c>
      <c r="D27" s="25">
        <v>0</v>
      </c>
      <c r="E27" s="43">
        <v>0</v>
      </c>
      <c r="F27" s="25">
        <v>0</v>
      </c>
      <c r="G27" s="21">
        <v>0</v>
      </c>
      <c r="H27" s="43">
        <f t="shared" si="1"/>
        <v>0</v>
      </c>
      <c r="I27" s="22">
        <v>0</v>
      </c>
      <c r="J27" s="43">
        <v>0</v>
      </c>
      <c r="K27" s="21">
        <v>0</v>
      </c>
      <c r="L27" s="22">
        <v>0</v>
      </c>
      <c r="M27" s="21">
        <v>0</v>
      </c>
      <c r="N27" s="49">
        <v>0</v>
      </c>
      <c r="O27" s="69">
        <f t="shared" si="0"/>
        <v>0</v>
      </c>
    </row>
    <row r="28" spans="2:27" x14ac:dyDescent="0.25">
      <c r="B28" s="95"/>
      <c r="C28" s="60">
        <v>23</v>
      </c>
      <c r="D28" s="25">
        <v>0</v>
      </c>
      <c r="E28" s="43">
        <v>0</v>
      </c>
      <c r="F28" s="25">
        <v>0</v>
      </c>
      <c r="G28" s="21">
        <v>0</v>
      </c>
      <c r="H28" s="43">
        <f t="shared" si="1"/>
        <v>0</v>
      </c>
      <c r="I28" s="22">
        <v>0</v>
      </c>
      <c r="J28" s="43">
        <v>0</v>
      </c>
      <c r="K28" s="21">
        <v>0</v>
      </c>
      <c r="L28" s="22">
        <v>0</v>
      </c>
      <c r="M28" s="21">
        <v>0</v>
      </c>
      <c r="N28" s="49">
        <v>0</v>
      </c>
      <c r="O28" s="70">
        <f t="shared" si="0"/>
        <v>0</v>
      </c>
    </row>
    <row r="29" spans="2:27" x14ac:dyDescent="0.25">
      <c r="B29" s="95"/>
      <c r="C29" s="56">
        <v>24</v>
      </c>
      <c r="D29" s="25">
        <v>0</v>
      </c>
      <c r="E29" s="43">
        <v>0</v>
      </c>
      <c r="F29" s="25">
        <v>0</v>
      </c>
      <c r="G29" s="21">
        <v>0</v>
      </c>
      <c r="H29" s="43">
        <f t="shared" si="1"/>
        <v>0</v>
      </c>
      <c r="I29" s="22">
        <v>0</v>
      </c>
      <c r="J29" s="43">
        <v>0</v>
      </c>
      <c r="K29" s="21">
        <v>0</v>
      </c>
      <c r="L29" s="22">
        <v>0</v>
      </c>
      <c r="M29" s="21">
        <v>0</v>
      </c>
      <c r="N29" s="49">
        <v>0</v>
      </c>
      <c r="O29" s="70">
        <f t="shared" si="0"/>
        <v>0</v>
      </c>
    </row>
    <row r="30" spans="2:27" x14ac:dyDescent="0.25">
      <c r="B30" s="95"/>
      <c r="C30" s="60">
        <v>25</v>
      </c>
      <c r="D30" s="25">
        <v>0</v>
      </c>
      <c r="E30" s="43">
        <v>0</v>
      </c>
      <c r="F30" s="25">
        <v>0</v>
      </c>
      <c r="G30" s="21">
        <v>0</v>
      </c>
      <c r="H30" s="43">
        <f t="shared" ref="H30:H36" si="2">-I24991</f>
        <v>0</v>
      </c>
      <c r="I30" s="22">
        <v>0</v>
      </c>
      <c r="J30" s="43">
        <v>0</v>
      </c>
      <c r="K30" s="21">
        <v>0</v>
      </c>
      <c r="L30" s="22">
        <v>0</v>
      </c>
      <c r="M30" s="21">
        <v>0</v>
      </c>
      <c r="N30" s="49">
        <v>0</v>
      </c>
      <c r="O30" s="70">
        <f t="shared" ref="O30:O36" si="3">SUM(D30:N30)</f>
        <v>0</v>
      </c>
    </row>
    <row r="31" spans="2:27" x14ac:dyDescent="0.25">
      <c r="B31" s="95"/>
      <c r="C31" s="56">
        <v>26</v>
      </c>
      <c r="D31" s="25">
        <v>0</v>
      </c>
      <c r="E31" s="43">
        <v>0</v>
      </c>
      <c r="F31" s="25">
        <v>0</v>
      </c>
      <c r="G31" s="21">
        <v>0</v>
      </c>
      <c r="H31" s="43">
        <f t="shared" si="2"/>
        <v>0</v>
      </c>
      <c r="I31" s="22">
        <v>0</v>
      </c>
      <c r="J31" s="43">
        <v>0</v>
      </c>
      <c r="K31" s="21">
        <v>0</v>
      </c>
      <c r="L31" s="22">
        <v>0</v>
      </c>
      <c r="M31" s="21">
        <v>0</v>
      </c>
      <c r="N31" s="49">
        <v>0</v>
      </c>
      <c r="O31" s="70">
        <f t="shared" si="3"/>
        <v>0</v>
      </c>
    </row>
    <row r="32" spans="2:27" x14ac:dyDescent="0.25">
      <c r="B32" s="95"/>
      <c r="C32" s="60">
        <v>27</v>
      </c>
      <c r="D32" s="25">
        <v>0</v>
      </c>
      <c r="E32" s="43">
        <v>0</v>
      </c>
      <c r="F32" s="25">
        <v>0</v>
      </c>
      <c r="G32" s="21">
        <v>0</v>
      </c>
      <c r="H32" s="43">
        <f t="shared" si="2"/>
        <v>0</v>
      </c>
      <c r="I32" s="22">
        <v>0</v>
      </c>
      <c r="J32" s="43">
        <v>0</v>
      </c>
      <c r="K32" s="21">
        <v>0</v>
      </c>
      <c r="L32" s="22">
        <v>0</v>
      </c>
      <c r="M32" s="21">
        <v>0</v>
      </c>
      <c r="N32" s="49">
        <v>0</v>
      </c>
      <c r="O32" s="70">
        <f t="shared" si="3"/>
        <v>0</v>
      </c>
    </row>
    <row r="33" spans="2:15" x14ac:dyDescent="0.25">
      <c r="B33" s="95"/>
      <c r="C33" s="56">
        <v>28</v>
      </c>
      <c r="D33" s="25">
        <v>0</v>
      </c>
      <c r="E33" s="43">
        <v>0</v>
      </c>
      <c r="F33" s="25">
        <v>0</v>
      </c>
      <c r="G33" s="21">
        <v>0</v>
      </c>
      <c r="H33" s="43">
        <f t="shared" si="2"/>
        <v>0</v>
      </c>
      <c r="I33" s="22">
        <v>0</v>
      </c>
      <c r="J33" s="43">
        <v>0</v>
      </c>
      <c r="K33" s="21">
        <v>0</v>
      </c>
      <c r="L33" s="22">
        <v>0</v>
      </c>
      <c r="M33" s="21">
        <v>0</v>
      </c>
      <c r="N33" s="49">
        <v>0</v>
      </c>
      <c r="O33" s="70">
        <f t="shared" si="3"/>
        <v>0</v>
      </c>
    </row>
    <row r="34" spans="2:15" x14ac:dyDescent="0.25">
      <c r="B34" s="95"/>
      <c r="C34" s="60">
        <v>29</v>
      </c>
      <c r="D34" s="25">
        <v>0</v>
      </c>
      <c r="E34" s="43">
        <v>0</v>
      </c>
      <c r="F34" s="25">
        <v>0</v>
      </c>
      <c r="G34" s="21">
        <v>0</v>
      </c>
      <c r="H34" s="43">
        <f t="shared" si="2"/>
        <v>0</v>
      </c>
      <c r="I34" s="22">
        <v>0</v>
      </c>
      <c r="J34" s="43">
        <v>0</v>
      </c>
      <c r="K34" s="21">
        <v>0</v>
      </c>
      <c r="L34" s="22">
        <v>0</v>
      </c>
      <c r="M34" s="21">
        <v>0</v>
      </c>
      <c r="N34" s="49">
        <v>0</v>
      </c>
      <c r="O34" s="70">
        <f t="shared" si="3"/>
        <v>0</v>
      </c>
    </row>
    <row r="35" spans="2:15" x14ac:dyDescent="0.25">
      <c r="B35" s="95"/>
      <c r="C35" s="56">
        <v>30</v>
      </c>
      <c r="D35" s="25">
        <v>0</v>
      </c>
      <c r="E35" s="43">
        <v>0</v>
      </c>
      <c r="F35" s="25">
        <v>0</v>
      </c>
      <c r="G35" s="21">
        <v>0</v>
      </c>
      <c r="H35" s="43">
        <f t="shared" si="2"/>
        <v>0</v>
      </c>
      <c r="I35" s="22">
        <v>0</v>
      </c>
      <c r="J35" s="43">
        <v>0</v>
      </c>
      <c r="K35" s="21">
        <v>0</v>
      </c>
      <c r="L35" s="22">
        <v>0</v>
      </c>
      <c r="M35" s="21">
        <v>0</v>
      </c>
      <c r="N35" s="49">
        <v>0</v>
      </c>
      <c r="O35" s="70">
        <f t="shared" si="3"/>
        <v>0</v>
      </c>
    </row>
    <row r="36" spans="2:15" ht="16.5" thickBot="1" x14ac:dyDescent="0.3">
      <c r="B36" s="111"/>
      <c r="C36" s="60">
        <v>31</v>
      </c>
      <c r="D36" s="25">
        <v>0</v>
      </c>
      <c r="E36" s="43">
        <v>0</v>
      </c>
      <c r="F36" s="25">
        <v>0</v>
      </c>
      <c r="G36" s="21">
        <v>0</v>
      </c>
      <c r="H36" s="43">
        <f t="shared" si="2"/>
        <v>0</v>
      </c>
      <c r="I36" s="22">
        <v>0</v>
      </c>
      <c r="J36" s="43">
        <v>0</v>
      </c>
      <c r="K36" s="21">
        <v>0</v>
      </c>
      <c r="L36" s="22">
        <v>0</v>
      </c>
      <c r="M36" s="21">
        <v>0</v>
      </c>
      <c r="N36" s="49">
        <v>0</v>
      </c>
      <c r="O36" s="70">
        <f t="shared" si="3"/>
        <v>0</v>
      </c>
    </row>
    <row r="37" spans="2:15" ht="16.5" thickBot="1" x14ac:dyDescent="0.3">
      <c r="B37" s="106" t="s">
        <v>33</v>
      </c>
      <c r="C37" s="107"/>
      <c r="D37" s="45">
        <f t="shared" ref="D37:O37" si="4">SUM(D6:D36)</f>
        <v>0</v>
      </c>
      <c r="E37" s="45">
        <f t="shared" si="4"/>
        <v>0</v>
      </c>
      <c r="F37" s="45">
        <f t="shared" si="4"/>
        <v>0</v>
      </c>
      <c r="G37" s="46">
        <f t="shared" si="4"/>
        <v>0</v>
      </c>
      <c r="H37" s="80">
        <f t="shared" si="4"/>
        <v>0</v>
      </c>
      <c r="I37" s="50">
        <f t="shared" si="4"/>
        <v>0</v>
      </c>
      <c r="J37" s="45">
        <f t="shared" si="4"/>
        <v>0</v>
      </c>
      <c r="K37" s="46">
        <f t="shared" si="4"/>
        <v>0</v>
      </c>
      <c r="L37" s="50">
        <f t="shared" si="4"/>
        <v>0</v>
      </c>
      <c r="M37" s="46">
        <f t="shared" si="4"/>
        <v>0</v>
      </c>
      <c r="N37" s="50">
        <f t="shared" si="4"/>
        <v>0</v>
      </c>
      <c r="O37" s="45">
        <f t="shared" si="4"/>
        <v>0</v>
      </c>
    </row>
    <row r="38" spans="2:15" ht="32.25" customHeight="1" thickBot="1" x14ac:dyDescent="0.3">
      <c r="B38" s="108" t="s">
        <v>24</v>
      </c>
      <c r="C38" s="109"/>
      <c r="D38" s="76">
        <f>'February Arrival Numbers'!D32+'March Arrival Numbers'!D37</f>
        <v>530</v>
      </c>
      <c r="E38" s="76">
        <f>'February Arrival Numbers'!E32+'March Arrival Numbers'!E37</f>
        <v>4961</v>
      </c>
      <c r="F38" s="76">
        <f>'February Arrival Numbers'!F32+'March Arrival Numbers'!F37</f>
        <v>327</v>
      </c>
      <c r="G38" s="77">
        <f>'February Arrival Numbers'!G32+'March Arrival Numbers'!G37</f>
        <v>321</v>
      </c>
      <c r="H38" s="82">
        <f>'February Arrival Numbers'!H32+'March Arrival Numbers'!H37</f>
        <v>69</v>
      </c>
      <c r="I38" s="81">
        <f>'February Arrival Numbers'!I32+'March Arrival Numbers'!I37</f>
        <v>23012</v>
      </c>
      <c r="J38" s="76">
        <f>'February Arrival Numbers'!J32+'March Arrival Numbers'!J37</f>
        <v>499</v>
      </c>
      <c r="K38" s="77">
        <f>'February Arrival Numbers'!K32+'March Arrival Numbers'!K37</f>
        <v>2327</v>
      </c>
      <c r="L38" s="81">
        <f>'February Arrival Numbers'!L32+'March Arrival Numbers'!L37</f>
        <v>22388</v>
      </c>
      <c r="M38" s="77">
        <f>'February Arrival Numbers'!M32+'March Arrival Numbers'!M37</f>
        <v>146</v>
      </c>
      <c r="N38" s="81">
        <f>'February Arrival Numbers'!N32+'March Arrival Numbers'!N37</f>
        <v>221</v>
      </c>
      <c r="O38" s="76">
        <f>'February Arrival Numbers'!O32+'March Arrival Numbers'!O37</f>
        <v>54801</v>
      </c>
    </row>
    <row r="40" spans="2:15" x14ac:dyDescent="0.25">
      <c r="B40" s="59" t="s">
        <v>64</v>
      </c>
    </row>
    <row r="45" spans="2:15" x14ac:dyDescent="0.25">
      <c r="C45" s="104" t="s">
        <v>59</v>
      </c>
      <c r="D45" s="104"/>
    </row>
    <row r="46" spans="2:15" ht="6.75" customHeight="1" x14ac:dyDescent="0.25"/>
    <row r="47" spans="2:15" x14ac:dyDescent="0.25">
      <c r="C47" s="12" t="s">
        <v>13</v>
      </c>
      <c r="D47" s="13" t="s">
        <v>10</v>
      </c>
      <c r="E47" s="14" t="s">
        <v>21</v>
      </c>
    </row>
    <row r="48" spans="2:15" x14ac:dyDescent="0.25">
      <c r="C48" s="9" t="s">
        <v>4</v>
      </c>
      <c r="D48" s="10">
        <f>'February Arrival Numbers'!D42+'March Arrival Numbers'!D37</f>
        <v>530</v>
      </c>
      <c r="E48" s="11">
        <f>D48/$D$52</f>
        <v>9.6713563621101811E-3</v>
      </c>
    </row>
    <row r="49" spans="3:9" x14ac:dyDescent="0.25">
      <c r="C49" s="9" t="s">
        <v>7</v>
      </c>
      <c r="D49" s="10">
        <f>'February Arrival Numbers'!D43+'March Arrival Numbers'!E37+'March Arrival Numbers'!I37+'March Arrival Numbers'!J37+'March Arrival Numbers'!L37+'March Arrival Numbers'!M37</f>
        <v>51006</v>
      </c>
      <c r="E49" s="11">
        <f>D49/$D$52</f>
        <v>0.93074943887885253</v>
      </c>
    </row>
    <row r="50" spans="3:9" x14ac:dyDescent="0.25">
      <c r="C50" s="9" t="s">
        <v>5</v>
      </c>
      <c r="D50" s="10">
        <f>'February Arrival Numbers'!D44+'March Arrival Numbers'!F37+'March Arrival Numbers'!H37+'March Arrival Numbers'!K37+'March Arrival Numbers'!N37</f>
        <v>2944</v>
      </c>
      <c r="E50" s="11">
        <f>D50/$D$52</f>
        <v>5.3721647415193155E-2</v>
      </c>
    </row>
    <row r="51" spans="3:9" x14ac:dyDescent="0.25">
      <c r="C51" s="9" t="s">
        <v>6</v>
      </c>
      <c r="D51" s="10">
        <f>'February Arrival Numbers'!D45+'March Arrival Numbers'!G37</f>
        <v>321</v>
      </c>
      <c r="E51" s="11">
        <f>D51/$D$52</f>
        <v>5.8575573438440906E-3</v>
      </c>
    </row>
    <row r="52" spans="3:9" ht="19.5" thickBot="1" x14ac:dyDescent="0.35">
      <c r="C52" s="15" t="s">
        <v>3</v>
      </c>
      <c r="D52" s="16">
        <f>SUM(D48:D51)</f>
        <v>54801</v>
      </c>
      <c r="E52" s="17">
        <f>D52/$D$52</f>
        <v>1</v>
      </c>
      <c r="F52" s="19"/>
    </row>
    <row r="53" spans="3:9" ht="16.5" thickTop="1" x14ac:dyDescent="0.25"/>
    <row r="55" spans="3:9" ht="15.75" customHeight="1" x14ac:dyDescent="0.25">
      <c r="I55" s="64" t="s">
        <v>58</v>
      </c>
    </row>
    <row r="56" spans="3:9" x14ac:dyDescent="0.25">
      <c r="C56" s="105" t="s">
        <v>60</v>
      </c>
      <c r="D56" s="105"/>
      <c r="E56" s="105"/>
    </row>
    <row r="57" spans="3:9" ht="6.75" customHeight="1" x14ac:dyDescent="0.25"/>
    <row r="58" spans="3:9" x14ac:dyDescent="0.25">
      <c r="C58" s="12" t="s">
        <v>61</v>
      </c>
      <c r="D58" s="13" t="s">
        <v>10</v>
      </c>
      <c r="E58" s="14" t="s">
        <v>21</v>
      </c>
    </row>
    <row r="59" spans="3:9" x14ac:dyDescent="0.25">
      <c r="C59" s="9" t="s">
        <v>0</v>
      </c>
      <c r="D59" s="10">
        <f>D38</f>
        <v>530</v>
      </c>
      <c r="E59" s="11">
        <f>D59/$D$52</f>
        <v>9.6713563621101811E-3</v>
      </c>
    </row>
    <row r="60" spans="3:9" x14ac:dyDescent="0.25">
      <c r="C60" s="9" t="s">
        <v>11</v>
      </c>
      <c r="D60" s="10">
        <f>E38</f>
        <v>4961</v>
      </c>
      <c r="E60" s="11">
        <f t="shared" ref="E60:E65" si="5">D60/$D$52</f>
        <v>9.052754511778982E-2</v>
      </c>
    </row>
    <row r="61" spans="3:9" x14ac:dyDescent="0.25">
      <c r="C61" s="9" t="s">
        <v>8</v>
      </c>
      <c r="D61" s="10">
        <f>F38</f>
        <v>327</v>
      </c>
      <c r="E61" s="11">
        <f t="shared" si="5"/>
        <v>5.9670443970000547E-3</v>
      </c>
    </row>
    <row r="62" spans="3:9" x14ac:dyDescent="0.25">
      <c r="C62" s="9" t="s">
        <v>9</v>
      </c>
      <c r="D62" s="10">
        <f>G38+H38+I38</f>
        <v>23402</v>
      </c>
      <c r="E62" s="11">
        <f t="shared" si="5"/>
        <v>0.4270360029926461</v>
      </c>
    </row>
    <row r="63" spans="3:9" x14ac:dyDescent="0.25">
      <c r="C63" s="9" t="s">
        <v>1</v>
      </c>
      <c r="D63" s="10">
        <f>J38</f>
        <v>499</v>
      </c>
      <c r="E63" s="11">
        <f t="shared" si="5"/>
        <v>9.1056732541376986E-3</v>
      </c>
    </row>
    <row r="64" spans="3:9" x14ac:dyDescent="0.25">
      <c r="C64" s="9" t="s">
        <v>2</v>
      </c>
      <c r="D64" s="10">
        <f>K38+L38</f>
        <v>24715</v>
      </c>
      <c r="E64" s="11">
        <f t="shared" si="5"/>
        <v>0.45099541979160962</v>
      </c>
    </row>
    <row r="65" spans="1:7" x14ac:dyDescent="0.25">
      <c r="C65" s="9" t="s">
        <v>62</v>
      </c>
      <c r="D65" s="10">
        <f>M38+N38</f>
        <v>367</v>
      </c>
      <c r="E65" s="11">
        <f t="shared" si="5"/>
        <v>6.6969580847064834E-3</v>
      </c>
      <c r="G65" t="s">
        <v>65</v>
      </c>
    </row>
    <row r="66" spans="1:7" ht="16.5" thickBot="1" x14ac:dyDescent="0.3">
      <c r="C66" s="15" t="s">
        <v>3</v>
      </c>
      <c r="D66" s="16">
        <f>SUM(D59:D65)</f>
        <v>54801</v>
      </c>
      <c r="E66" s="17">
        <f>D66/$D$52</f>
        <v>1</v>
      </c>
    </row>
    <row r="67" spans="1:7" ht="16.5" thickTop="1" x14ac:dyDescent="0.25"/>
    <row r="68" spans="1:7" ht="18.75" x14ac:dyDescent="0.3">
      <c r="C68" s="103" t="s">
        <v>31</v>
      </c>
      <c r="D68" s="103"/>
      <c r="E68" s="103"/>
    </row>
    <row r="69" spans="1:7" ht="20.25" x14ac:dyDescent="0.25">
      <c r="C69" s="102">
        <f>O38</f>
        <v>54801</v>
      </c>
      <c r="D69" s="102"/>
      <c r="E69" s="102"/>
    </row>
    <row r="71" spans="1:7" x14ac:dyDescent="0.25">
      <c r="A71" t="s">
        <v>63</v>
      </c>
    </row>
  </sheetData>
  <mergeCells count="15">
    <mergeCell ref="C56:E56"/>
    <mergeCell ref="C68:E68"/>
    <mergeCell ref="C69:E69"/>
    <mergeCell ref="B5:C5"/>
    <mergeCell ref="B6:B36"/>
    <mergeCell ref="Q26:R26"/>
    <mergeCell ref="B37:C37"/>
    <mergeCell ref="B38:C38"/>
    <mergeCell ref="C45:D45"/>
    <mergeCell ref="B2:O2"/>
    <mergeCell ref="Q2:Z2"/>
    <mergeCell ref="B4:C4"/>
    <mergeCell ref="G4:I4"/>
    <mergeCell ref="K4:L4"/>
    <mergeCell ref="M4:N4"/>
  </mergeCells>
  <pageMargins left="0.7" right="0.7" top="0.75" bottom="0.75" header="0.3" footer="0.3"/>
  <pageSetup orientation="landscape" r:id="rId1"/>
  <ignoredErrors>
    <ignoredError sqref="O6:O14" formulaRang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AA70"/>
  <sheetViews>
    <sheetView workbookViewId="0">
      <pane xSplit="3" ySplit="5" topLeftCell="D33" activePane="bottomRight" state="frozen"/>
      <selection pane="topRight" activeCell="D1" sqref="D1"/>
      <selection pane="bottomLeft" activeCell="A6" sqref="A6"/>
      <selection pane="bottomRight" activeCell="Q39" sqref="Q39"/>
    </sheetView>
  </sheetViews>
  <sheetFormatPr defaultRowHeight="15.75" x14ac:dyDescent="0.25"/>
  <cols>
    <col min="1" max="1" width="2.25" customWidth="1"/>
    <col min="2" max="2" width="6.5" customWidth="1"/>
    <col min="3" max="3" width="12.25" customWidth="1"/>
    <col min="4" max="4" width="8.125" customWidth="1"/>
    <col min="5" max="5" width="11.375" customWidth="1"/>
    <col min="6" max="6" width="8" customWidth="1"/>
    <col min="7" max="8" width="6.125" customWidth="1"/>
    <col min="9" max="9" width="7.75" customWidth="1"/>
    <col min="10" max="10" width="8.625" customWidth="1"/>
    <col min="11" max="11" width="6.75" customWidth="1"/>
    <col min="12" max="14" width="8.125" customWidth="1"/>
    <col min="15" max="15" width="10.375" style="8" bestFit="1" customWidth="1"/>
    <col min="16" max="16" width="10.25" customWidth="1"/>
    <col min="19" max="20" width="9.5" bestFit="1" customWidth="1"/>
  </cols>
  <sheetData>
    <row r="2" spans="2:27" ht="18" customHeight="1" x14ac:dyDescent="0.35">
      <c r="B2" s="85" t="s">
        <v>68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Q2" s="115" t="s">
        <v>69</v>
      </c>
      <c r="R2" s="115"/>
      <c r="S2" s="115"/>
      <c r="T2" s="115"/>
      <c r="U2" s="115"/>
      <c r="V2" s="115"/>
      <c r="W2" s="115"/>
      <c r="X2" s="115"/>
      <c r="Y2" s="115"/>
      <c r="Z2" s="115"/>
    </row>
    <row r="3" spans="2:27" ht="10.5" customHeight="1" thickBot="1" x14ac:dyDescent="0.3"/>
    <row r="4" spans="2:27" x14ac:dyDescent="0.25">
      <c r="B4" s="86" t="s">
        <v>18</v>
      </c>
      <c r="C4" s="116"/>
      <c r="D4" s="42" t="s">
        <v>0</v>
      </c>
      <c r="E4" s="75" t="s">
        <v>11</v>
      </c>
      <c r="F4" s="42" t="s">
        <v>8</v>
      </c>
      <c r="G4" s="88" t="s">
        <v>9</v>
      </c>
      <c r="H4" s="117"/>
      <c r="I4" s="89"/>
      <c r="J4" s="75" t="s">
        <v>1</v>
      </c>
      <c r="K4" s="88" t="s">
        <v>2</v>
      </c>
      <c r="L4" s="89"/>
      <c r="M4" s="113" t="s">
        <v>62</v>
      </c>
      <c r="N4" s="114"/>
      <c r="O4" s="48" t="s">
        <v>22</v>
      </c>
      <c r="AA4" s="8"/>
    </row>
    <row r="5" spans="2:27" ht="16.5" thickBot="1" x14ac:dyDescent="0.3">
      <c r="B5" s="92" t="s">
        <v>13</v>
      </c>
      <c r="C5" s="112"/>
      <c r="D5" s="39" t="s">
        <v>4</v>
      </c>
      <c r="E5" s="44" t="s">
        <v>7</v>
      </c>
      <c r="F5" s="39" t="s">
        <v>5</v>
      </c>
      <c r="G5" s="40" t="s">
        <v>6</v>
      </c>
      <c r="H5" s="44" t="s">
        <v>5</v>
      </c>
      <c r="I5" s="41" t="s">
        <v>7</v>
      </c>
      <c r="J5" s="44" t="s">
        <v>7</v>
      </c>
      <c r="K5" s="40" t="s">
        <v>5</v>
      </c>
      <c r="L5" s="41" t="s">
        <v>7</v>
      </c>
      <c r="M5" s="40" t="s">
        <v>7</v>
      </c>
      <c r="N5" s="72" t="s">
        <v>5</v>
      </c>
      <c r="O5" s="67" t="s">
        <v>23</v>
      </c>
      <c r="AA5" s="8"/>
    </row>
    <row r="6" spans="2:27" ht="15.75" customHeight="1" x14ac:dyDescent="0.25">
      <c r="B6" s="110" t="s">
        <v>37</v>
      </c>
      <c r="C6" s="60">
        <v>1</v>
      </c>
      <c r="D6" s="25">
        <v>0</v>
      </c>
      <c r="E6" s="43">
        <v>0</v>
      </c>
      <c r="F6" s="25">
        <v>0</v>
      </c>
      <c r="G6" s="66">
        <v>0</v>
      </c>
      <c r="H6" s="65">
        <v>0</v>
      </c>
      <c r="I6" s="63">
        <v>0</v>
      </c>
      <c r="J6" s="43">
        <v>0</v>
      </c>
      <c r="K6" s="21">
        <v>0</v>
      </c>
      <c r="L6" s="49">
        <v>0</v>
      </c>
      <c r="M6" s="21">
        <v>0</v>
      </c>
      <c r="N6" s="73">
        <v>0</v>
      </c>
      <c r="O6" s="68">
        <f>SUM(D6:N6)</f>
        <v>0</v>
      </c>
      <c r="AA6" s="8"/>
    </row>
    <row r="7" spans="2:27" x14ac:dyDescent="0.25">
      <c r="B7" s="95"/>
      <c r="C7" s="56">
        <v>2</v>
      </c>
      <c r="D7" s="25">
        <v>0</v>
      </c>
      <c r="E7" s="43">
        <v>0</v>
      </c>
      <c r="F7" s="25">
        <v>0</v>
      </c>
      <c r="G7" s="21">
        <v>0</v>
      </c>
      <c r="H7" s="65">
        <v>0</v>
      </c>
      <c r="I7" s="63">
        <v>0</v>
      </c>
      <c r="J7" s="43">
        <v>0</v>
      </c>
      <c r="K7" s="21">
        <v>0</v>
      </c>
      <c r="L7" s="49">
        <v>0</v>
      </c>
      <c r="M7" s="21">
        <v>0</v>
      </c>
      <c r="N7" s="49">
        <v>0</v>
      </c>
      <c r="O7" s="69">
        <f t="shared" ref="O7:O35" si="0">SUM(D7:N7)</f>
        <v>0</v>
      </c>
      <c r="AA7" s="8"/>
    </row>
    <row r="8" spans="2:27" x14ac:dyDescent="0.25">
      <c r="B8" s="95"/>
      <c r="C8" s="60">
        <v>3</v>
      </c>
      <c r="D8" s="25">
        <v>0</v>
      </c>
      <c r="E8" s="43">
        <v>0</v>
      </c>
      <c r="F8" s="25">
        <v>0</v>
      </c>
      <c r="G8" s="21">
        <v>0</v>
      </c>
      <c r="H8" s="65">
        <v>0</v>
      </c>
      <c r="I8" s="63">
        <v>0</v>
      </c>
      <c r="J8" s="43">
        <v>0</v>
      </c>
      <c r="K8" s="21">
        <v>0</v>
      </c>
      <c r="L8" s="49">
        <v>0</v>
      </c>
      <c r="M8" s="21">
        <v>0</v>
      </c>
      <c r="N8" s="49">
        <v>0</v>
      </c>
      <c r="O8" s="69">
        <f t="shared" si="0"/>
        <v>0</v>
      </c>
      <c r="AA8" s="8"/>
    </row>
    <row r="9" spans="2:27" x14ac:dyDescent="0.25">
      <c r="B9" s="95"/>
      <c r="C9" s="56">
        <v>4</v>
      </c>
      <c r="D9" s="25">
        <v>0</v>
      </c>
      <c r="E9" s="43">
        <v>0</v>
      </c>
      <c r="F9" s="25">
        <v>0</v>
      </c>
      <c r="G9" s="21">
        <v>0</v>
      </c>
      <c r="H9" s="65">
        <v>0</v>
      </c>
      <c r="I9" s="63">
        <v>0</v>
      </c>
      <c r="J9" s="43">
        <v>0</v>
      </c>
      <c r="K9" s="21">
        <v>0</v>
      </c>
      <c r="L9" s="49">
        <v>0</v>
      </c>
      <c r="M9" s="21">
        <v>0</v>
      </c>
      <c r="N9" s="49">
        <v>0</v>
      </c>
      <c r="O9" s="69">
        <f t="shared" si="0"/>
        <v>0</v>
      </c>
      <c r="AA9" s="8"/>
    </row>
    <row r="10" spans="2:27" ht="15.75" customHeight="1" x14ac:dyDescent="0.25">
      <c r="B10" s="95"/>
      <c r="C10" s="60">
        <v>5</v>
      </c>
      <c r="D10" s="25">
        <v>0</v>
      </c>
      <c r="E10" s="43">
        <v>0</v>
      </c>
      <c r="F10" s="25">
        <v>0</v>
      </c>
      <c r="G10" s="21">
        <v>0</v>
      </c>
      <c r="H10" s="65">
        <v>0</v>
      </c>
      <c r="I10" s="63">
        <v>0</v>
      </c>
      <c r="J10" s="43">
        <v>0</v>
      </c>
      <c r="K10" s="21">
        <v>0</v>
      </c>
      <c r="L10" s="49">
        <v>0</v>
      </c>
      <c r="M10" s="21">
        <v>0</v>
      </c>
      <c r="N10" s="49">
        <v>0</v>
      </c>
      <c r="O10" s="70">
        <f t="shared" si="0"/>
        <v>0</v>
      </c>
      <c r="AA10" s="8"/>
    </row>
    <row r="11" spans="2:27" x14ac:dyDescent="0.25">
      <c r="B11" s="95"/>
      <c r="C11" s="56">
        <v>6</v>
      </c>
      <c r="D11" s="25">
        <v>0</v>
      </c>
      <c r="E11" s="43">
        <v>0</v>
      </c>
      <c r="F11" s="25">
        <v>0</v>
      </c>
      <c r="G11" s="21">
        <v>0</v>
      </c>
      <c r="H11" s="65">
        <v>0</v>
      </c>
      <c r="I11" s="63">
        <v>0</v>
      </c>
      <c r="J11" s="43">
        <v>0</v>
      </c>
      <c r="K11" s="21">
        <v>0</v>
      </c>
      <c r="L11" s="49">
        <v>0</v>
      </c>
      <c r="M11" s="21">
        <v>0</v>
      </c>
      <c r="N11" s="49">
        <v>0</v>
      </c>
      <c r="O11" s="69">
        <f t="shared" si="0"/>
        <v>0</v>
      </c>
      <c r="AA11" s="8"/>
    </row>
    <row r="12" spans="2:27" x14ac:dyDescent="0.25">
      <c r="B12" s="95"/>
      <c r="C12" s="60">
        <v>7</v>
      </c>
      <c r="D12" s="25">
        <v>0</v>
      </c>
      <c r="E12" s="43">
        <v>0</v>
      </c>
      <c r="F12" s="25">
        <v>0</v>
      </c>
      <c r="G12" s="21">
        <v>0</v>
      </c>
      <c r="H12" s="65">
        <v>0</v>
      </c>
      <c r="I12" s="63">
        <v>0</v>
      </c>
      <c r="J12" s="43">
        <v>0</v>
      </c>
      <c r="K12" s="21">
        <v>0</v>
      </c>
      <c r="L12" s="49">
        <v>0</v>
      </c>
      <c r="M12" s="21">
        <v>0</v>
      </c>
      <c r="N12" s="49">
        <v>0</v>
      </c>
      <c r="O12" s="70">
        <f t="shared" si="0"/>
        <v>0</v>
      </c>
      <c r="AA12" s="8"/>
    </row>
    <row r="13" spans="2:27" x14ac:dyDescent="0.25">
      <c r="B13" s="95"/>
      <c r="C13" s="56">
        <v>8</v>
      </c>
      <c r="D13" s="25">
        <v>0</v>
      </c>
      <c r="E13" s="43">
        <v>0</v>
      </c>
      <c r="F13" s="25">
        <v>0</v>
      </c>
      <c r="G13" s="21">
        <v>0</v>
      </c>
      <c r="H13" s="65">
        <v>0</v>
      </c>
      <c r="I13" s="63">
        <v>0</v>
      </c>
      <c r="J13" s="43">
        <v>0</v>
      </c>
      <c r="K13" s="21">
        <v>0</v>
      </c>
      <c r="L13" s="49">
        <v>0</v>
      </c>
      <c r="M13" s="21">
        <v>0</v>
      </c>
      <c r="N13" s="49">
        <v>0</v>
      </c>
      <c r="O13" s="69">
        <f t="shared" si="0"/>
        <v>0</v>
      </c>
      <c r="AA13" s="8"/>
    </row>
    <row r="14" spans="2:27" x14ac:dyDescent="0.25">
      <c r="B14" s="95"/>
      <c r="C14" s="60">
        <v>9</v>
      </c>
      <c r="D14" s="25">
        <v>0</v>
      </c>
      <c r="E14" s="43">
        <v>0</v>
      </c>
      <c r="F14" s="25">
        <v>0</v>
      </c>
      <c r="G14" s="21">
        <v>0</v>
      </c>
      <c r="H14" s="65">
        <v>0</v>
      </c>
      <c r="I14" s="63">
        <v>0</v>
      </c>
      <c r="J14" s="43">
        <v>0</v>
      </c>
      <c r="K14" s="21">
        <v>0</v>
      </c>
      <c r="L14" s="49">
        <v>0</v>
      </c>
      <c r="M14" s="21">
        <v>0</v>
      </c>
      <c r="N14" s="49">
        <v>0</v>
      </c>
      <c r="O14" s="69">
        <f t="shared" si="0"/>
        <v>0</v>
      </c>
      <c r="AA14" s="8"/>
    </row>
    <row r="15" spans="2:27" x14ac:dyDescent="0.25">
      <c r="B15" s="95"/>
      <c r="C15" s="56">
        <v>10</v>
      </c>
      <c r="D15" s="25">
        <v>0</v>
      </c>
      <c r="E15" s="43">
        <v>0</v>
      </c>
      <c r="F15" s="25">
        <v>0</v>
      </c>
      <c r="G15" s="21">
        <v>0</v>
      </c>
      <c r="H15" s="43">
        <f t="shared" ref="H15:H35" si="1">-I24975</f>
        <v>0</v>
      </c>
      <c r="I15" s="63">
        <v>0</v>
      </c>
      <c r="J15" s="43">
        <v>0</v>
      </c>
      <c r="K15" s="21">
        <v>0</v>
      </c>
      <c r="L15" s="49">
        <v>0</v>
      </c>
      <c r="M15" s="21">
        <v>0</v>
      </c>
      <c r="N15" s="49">
        <v>0</v>
      </c>
      <c r="O15" s="69">
        <f t="shared" si="0"/>
        <v>0</v>
      </c>
      <c r="AA15" s="8"/>
    </row>
    <row r="16" spans="2:27" x14ac:dyDescent="0.25">
      <c r="B16" s="95"/>
      <c r="C16" s="60">
        <v>11</v>
      </c>
      <c r="D16" s="25">
        <v>0</v>
      </c>
      <c r="E16" s="43">
        <v>0</v>
      </c>
      <c r="F16" s="25">
        <v>0</v>
      </c>
      <c r="G16" s="21">
        <v>0</v>
      </c>
      <c r="H16" s="43">
        <f t="shared" si="1"/>
        <v>0</v>
      </c>
      <c r="I16" s="63">
        <v>0</v>
      </c>
      <c r="J16" s="43">
        <v>0</v>
      </c>
      <c r="K16" s="21">
        <v>0</v>
      </c>
      <c r="L16" s="22">
        <v>0</v>
      </c>
      <c r="M16" s="21">
        <v>0</v>
      </c>
      <c r="N16" s="49">
        <v>0</v>
      </c>
      <c r="O16" s="69">
        <f t="shared" si="0"/>
        <v>0</v>
      </c>
      <c r="AA16" s="8"/>
    </row>
    <row r="17" spans="2:27" x14ac:dyDescent="0.25">
      <c r="B17" s="95"/>
      <c r="C17" s="56">
        <v>12</v>
      </c>
      <c r="D17" s="25">
        <v>0</v>
      </c>
      <c r="E17" s="43">
        <v>0</v>
      </c>
      <c r="F17" s="25">
        <v>0</v>
      </c>
      <c r="G17" s="21">
        <v>0</v>
      </c>
      <c r="H17" s="43">
        <f t="shared" si="1"/>
        <v>0</v>
      </c>
      <c r="I17" s="63">
        <v>0</v>
      </c>
      <c r="J17" s="43">
        <v>0</v>
      </c>
      <c r="K17" s="21">
        <v>0</v>
      </c>
      <c r="L17" s="22">
        <v>0</v>
      </c>
      <c r="M17" s="21">
        <v>0</v>
      </c>
      <c r="N17" s="49">
        <v>0</v>
      </c>
      <c r="O17" s="69">
        <f t="shared" si="0"/>
        <v>0</v>
      </c>
      <c r="AA17" s="8"/>
    </row>
    <row r="18" spans="2:27" x14ac:dyDescent="0.25">
      <c r="B18" s="95"/>
      <c r="C18" s="60">
        <v>13</v>
      </c>
      <c r="D18" s="25">
        <v>0</v>
      </c>
      <c r="E18" s="43">
        <v>0</v>
      </c>
      <c r="F18" s="25">
        <v>0</v>
      </c>
      <c r="G18" s="21">
        <v>0</v>
      </c>
      <c r="H18" s="43">
        <f t="shared" si="1"/>
        <v>0</v>
      </c>
      <c r="I18" s="63">
        <v>0</v>
      </c>
      <c r="J18" s="43">
        <v>0</v>
      </c>
      <c r="K18" s="21">
        <v>0</v>
      </c>
      <c r="L18" s="22">
        <v>0</v>
      </c>
      <c r="M18" s="21">
        <v>0</v>
      </c>
      <c r="N18" s="49">
        <v>0</v>
      </c>
      <c r="O18" s="69">
        <f t="shared" si="0"/>
        <v>0</v>
      </c>
      <c r="AA18" s="8"/>
    </row>
    <row r="19" spans="2:27" x14ac:dyDescent="0.25">
      <c r="B19" s="95"/>
      <c r="C19" s="56">
        <v>14</v>
      </c>
      <c r="D19" s="25">
        <v>0</v>
      </c>
      <c r="E19" s="43">
        <v>0</v>
      </c>
      <c r="F19" s="25">
        <v>0</v>
      </c>
      <c r="G19" s="21">
        <v>0</v>
      </c>
      <c r="H19" s="43">
        <f t="shared" si="1"/>
        <v>0</v>
      </c>
      <c r="I19" s="63">
        <v>0</v>
      </c>
      <c r="J19" s="43">
        <v>0</v>
      </c>
      <c r="K19" s="21">
        <v>0</v>
      </c>
      <c r="L19" s="22">
        <v>0</v>
      </c>
      <c r="M19" s="21">
        <v>0</v>
      </c>
      <c r="N19" s="49">
        <v>0</v>
      </c>
      <c r="O19" s="69">
        <f t="shared" si="0"/>
        <v>0</v>
      </c>
      <c r="AA19" s="8"/>
    </row>
    <row r="20" spans="2:27" x14ac:dyDescent="0.25">
      <c r="B20" s="95"/>
      <c r="C20" s="60">
        <v>15</v>
      </c>
      <c r="D20" s="25">
        <v>0</v>
      </c>
      <c r="E20" s="43">
        <v>0</v>
      </c>
      <c r="F20" s="25">
        <v>0</v>
      </c>
      <c r="G20" s="21">
        <v>0</v>
      </c>
      <c r="H20" s="43">
        <f t="shared" si="1"/>
        <v>0</v>
      </c>
      <c r="I20" s="63">
        <v>0</v>
      </c>
      <c r="J20" s="43">
        <v>0</v>
      </c>
      <c r="K20" s="21">
        <v>0</v>
      </c>
      <c r="L20" s="22">
        <v>0</v>
      </c>
      <c r="M20" s="21">
        <v>0</v>
      </c>
      <c r="N20" s="49">
        <v>0</v>
      </c>
      <c r="O20" s="69">
        <f t="shared" si="0"/>
        <v>0</v>
      </c>
      <c r="AA20" s="8"/>
    </row>
    <row r="21" spans="2:27" x14ac:dyDescent="0.25">
      <c r="B21" s="95"/>
      <c r="C21" s="56">
        <v>16</v>
      </c>
      <c r="D21" s="25">
        <v>0</v>
      </c>
      <c r="E21" s="43">
        <v>0</v>
      </c>
      <c r="F21" s="25">
        <v>0</v>
      </c>
      <c r="G21" s="21">
        <v>0</v>
      </c>
      <c r="H21" s="43">
        <f t="shared" si="1"/>
        <v>0</v>
      </c>
      <c r="I21" s="63">
        <v>0</v>
      </c>
      <c r="J21" s="43">
        <v>0</v>
      </c>
      <c r="K21" s="21">
        <v>0</v>
      </c>
      <c r="L21" s="22">
        <v>0</v>
      </c>
      <c r="M21" s="21">
        <v>0</v>
      </c>
      <c r="N21" s="49">
        <v>0</v>
      </c>
      <c r="O21" s="69">
        <f t="shared" si="0"/>
        <v>0</v>
      </c>
      <c r="AA21" s="8"/>
    </row>
    <row r="22" spans="2:27" x14ac:dyDescent="0.25">
      <c r="B22" s="95"/>
      <c r="C22" s="60">
        <v>17</v>
      </c>
      <c r="D22" s="25">
        <v>0</v>
      </c>
      <c r="E22" s="43">
        <v>0</v>
      </c>
      <c r="F22" s="25">
        <v>0</v>
      </c>
      <c r="G22" s="21">
        <v>0</v>
      </c>
      <c r="H22" s="43">
        <f t="shared" si="1"/>
        <v>0</v>
      </c>
      <c r="I22" s="63">
        <v>0</v>
      </c>
      <c r="J22" s="43">
        <v>0</v>
      </c>
      <c r="K22" s="21">
        <v>0</v>
      </c>
      <c r="L22" s="22">
        <v>0</v>
      </c>
      <c r="M22" s="21">
        <v>0</v>
      </c>
      <c r="N22" s="49">
        <v>0</v>
      </c>
      <c r="O22" s="69">
        <f t="shared" si="0"/>
        <v>0</v>
      </c>
      <c r="AA22" s="8"/>
    </row>
    <row r="23" spans="2:27" x14ac:dyDescent="0.25">
      <c r="B23" s="95"/>
      <c r="C23" s="56">
        <v>18</v>
      </c>
      <c r="D23" s="25">
        <v>0</v>
      </c>
      <c r="E23" s="43">
        <v>0</v>
      </c>
      <c r="F23" s="25">
        <v>0</v>
      </c>
      <c r="G23" s="21">
        <v>0</v>
      </c>
      <c r="H23" s="43">
        <f t="shared" si="1"/>
        <v>0</v>
      </c>
      <c r="I23" s="63">
        <v>0</v>
      </c>
      <c r="J23" s="43">
        <v>0</v>
      </c>
      <c r="K23" s="21">
        <v>0</v>
      </c>
      <c r="L23" s="22">
        <v>0</v>
      </c>
      <c r="M23" s="21">
        <v>0</v>
      </c>
      <c r="N23" s="49">
        <v>0</v>
      </c>
      <c r="O23" s="70">
        <f t="shared" si="0"/>
        <v>0</v>
      </c>
      <c r="AA23" s="8"/>
    </row>
    <row r="24" spans="2:27" x14ac:dyDescent="0.25">
      <c r="B24" s="95"/>
      <c r="C24" s="60">
        <v>19</v>
      </c>
      <c r="D24" s="25">
        <v>0</v>
      </c>
      <c r="E24" s="43">
        <v>0</v>
      </c>
      <c r="F24" s="25">
        <v>0</v>
      </c>
      <c r="G24" s="21">
        <v>0</v>
      </c>
      <c r="H24" s="43">
        <f t="shared" si="1"/>
        <v>0</v>
      </c>
      <c r="I24" s="63">
        <v>0</v>
      </c>
      <c r="J24" s="43">
        <v>0</v>
      </c>
      <c r="K24" s="21">
        <v>0</v>
      </c>
      <c r="L24" s="22">
        <v>0</v>
      </c>
      <c r="M24" s="21">
        <v>0</v>
      </c>
      <c r="N24" s="49">
        <v>0</v>
      </c>
      <c r="O24" s="69">
        <f t="shared" si="0"/>
        <v>0</v>
      </c>
      <c r="AA24" s="8"/>
    </row>
    <row r="25" spans="2:27" x14ac:dyDescent="0.25">
      <c r="B25" s="95"/>
      <c r="C25" s="56">
        <v>20</v>
      </c>
      <c r="D25" s="25">
        <v>0</v>
      </c>
      <c r="E25" s="43">
        <v>0</v>
      </c>
      <c r="F25" s="25">
        <v>0</v>
      </c>
      <c r="G25" s="21">
        <v>0</v>
      </c>
      <c r="H25" s="43">
        <f t="shared" si="1"/>
        <v>0</v>
      </c>
      <c r="I25" s="22">
        <v>0</v>
      </c>
      <c r="J25" s="43">
        <v>0</v>
      </c>
      <c r="K25" s="21">
        <v>0</v>
      </c>
      <c r="L25" s="22">
        <v>0</v>
      </c>
      <c r="M25" s="21">
        <v>0</v>
      </c>
      <c r="N25" s="49">
        <v>0</v>
      </c>
      <c r="O25" s="69">
        <f t="shared" si="0"/>
        <v>0</v>
      </c>
      <c r="AA25" s="8"/>
    </row>
    <row r="26" spans="2:27" ht="19.5" thickBot="1" x14ac:dyDescent="0.35">
      <c r="B26" s="95"/>
      <c r="C26" s="60">
        <v>21</v>
      </c>
      <c r="D26" s="25">
        <v>0</v>
      </c>
      <c r="E26" s="43">
        <v>0</v>
      </c>
      <c r="F26" s="25">
        <v>0</v>
      </c>
      <c r="G26" s="21">
        <v>0</v>
      </c>
      <c r="H26" s="43">
        <f t="shared" si="1"/>
        <v>0</v>
      </c>
      <c r="I26" s="22" t="s">
        <v>66</v>
      </c>
      <c r="J26" s="43">
        <v>0</v>
      </c>
      <c r="K26" s="21">
        <v>0</v>
      </c>
      <c r="L26" s="22">
        <v>0</v>
      </c>
      <c r="M26" s="21">
        <v>0</v>
      </c>
      <c r="N26" s="49">
        <v>0</v>
      </c>
      <c r="O26" s="70">
        <f t="shared" si="0"/>
        <v>0</v>
      </c>
      <c r="Q26" s="94" t="s">
        <v>29</v>
      </c>
      <c r="R26" s="94"/>
      <c r="S26" s="20">
        <f>O36</f>
        <v>0</v>
      </c>
      <c r="AA26" s="8"/>
    </row>
    <row r="27" spans="2:27" ht="16.5" thickTop="1" x14ac:dyDescent="0.25">
      <c r="B27" s="95"/>
      <c r="C27" s="56">
        <v>22</v>
      </c>
      <c r="D27" s="25">
        <v>0</v>
      </c>
      <c r="E27" s="43">
        <v>0</v>
      </c>
      <c r="F27" s="25">
        <v>0</v>
      </c>
      <c r="G27" s="21">
        <v>0</v>
      </c>
      <c r="H27" s="43">
        <f t="shared" si="1"/>
        <v>0</v>
      </c>
      <c r="I27" s="22">
        <v>0</v>
      </c>
      <c r="J27" s="43">
        <v>0</v>
      </c>
      <c r="K27" s="21">
        <v>0</v>
      </c>
      <c r="L27" s="22">
        <v>0</v>
      </c>
      <c r="M27" s="21">
        <v>0</v>
      </c>
      <c r="N27" s="49">
        <v>0</v>
      </c>
      <c r="O27" s="69">
        <f t="shared" si="0"/>
        <v>0</v>
      </c>
    </row>
    <row r="28" spans="2:27" x14ac:dyDescent="0.25">
      <c r="B28" s="95"/>
      <c r="C28" s="60">
        <v>23</v>
      </c>
      <c r="D28" s="25">
        <v>0</v>
      </c>
      <c r="E28" s="43">
        <v>0</v>
      </c>
      <c r="F28" s="25">
        <v>0</v>
      </c>
      <c r="G28" s="21">
        <v>0</v>
      </c>
      <c r="H28" s="43">
        <f t="shared" si="1"/>
        <v>0</v>
      </c>
      <c r="I28" s="22">
        <v>0</v>
      </c>
      <c r="J28" s="43">
        <v>0</v>
      </c>
      <c r="K28" s="21">
        <v>0</v>
      </c>
      <c r="L28" s="22">
        <v>0</v>
      </c>
      <c r="M28" s="21">
        <v>0</v>
      </c>
      <c r="N28" s="49">
        <v>0</v>
      </c>
      <c r="O28" s="70">
        <f t="shared" si="0"/>
        <v>0</v>
      </c>
    </row>
    <row r="29" spans="2:27" x14ac:dyDescent="0.25">
      <c r="B29" s="95"/>
      <c r="C29" s="56">
        <v>24</v>
      </c>
      <c r="D29" s="25">
        <v>0</v>
      </c>
      <c r="E29" s="43">
        <v>0</v>
      </c>
      <c r="F29" s="25">
        <v>0</v>
      </c>
      <c r="G29" s="21">
        <v>0</v>
      </c>
      <c r="H29" s="43">
        <f t="shared" si="1"/>
        <v>0</v>
      </c>
      <c r="I29" s="22">
        <v>0</v>
      </c>
      <c r="J29" s="43">
        <v>0</v>
      </c>
      <c r="K29" s="21">
        <v>0</v>
      </c>
      <c r="L29" s="22">
        <v>0</v>
      </c>
      <c r="M29" s="21">
        <v>0</v>
      </c>
      <c r="N29" s="49">
        <v>0</v>
      </c>
      <c r="O29" s="70">
        <f t="shared" si="0"/>
        <v>0</v>
      </c>
    </row>
    <row r="30" spans="2:27" x14ac:dyDescent="0.25">
      <c r="B30" s="95"/>
      <c r="C30" s="60">
        <v>25</v>
      </c>
      <c r="D30" s="25">
        <v>0</v>
      </c>
      <c r="E30" s="43">
        <v>0</v>
      </c>
      <c r="F30" s="25">
        <v>0</v>
      </c>
      <c r="G30" s="21">
        <v>0</v>
      </c>
      <c r="H30" s="43">
        <f t="shared" si="1"/>
        <v>0</v>
      </c>
      <c r="I30" s="22">
        <v>0</v>
      </c>
      <c r="J30" s="43">
        <v>0</v>
      </c>
      <c r="K30" s="21">
        <v>0</v>
      </c>
      <c r="L30" s="22">
        <v>0</v>
      </c>
      <c r="M30" s="21">
        <v>0</v>
      </c>
      <c r="N30" s="49">
        <v>0</v>
      </c>
      <c r="O30" s="70">
        <f t="shared" si="0"/>
        <v>0</v>
      </c>
    </row>
    <row r="31" spans="2:27" x14ac:dyDescent="0.25">
      <c r="B31" s="95"/>
      <c r="C31" s="56">
        <v>26</v>
      </c>
      <c r="D31" s="25">
        <v>0</v>
      </c>
      <c r="E31" s="43">
        <v>0</v>
      </c>
      <c r="F31" s="25">
        <v>0</v>
      </c>
      <c r="G31" s="21">
        <v>0</v>
      </c>
      <c r="H31" s="43">
        <f t="shared" si="1"/>
        <v>0</v>
      </c>
      <c r="I31" s="22">
        <v>0</v>
      </c>
      <c r="J31" s="43">
        <v>0</v>
      </c>
      <c r="K31" s="21">
        <v>0</v>
      </c>
      <c r="L31" s="22">
        <v>0</v>
      </c>
      <c r="M31" s="21">
        <v>0</v>
      </c>
      <c r="N31" s="49">
        <v>0</v>
      </c>
      <c r="O31" s="70">
        <f t="shared" si="0"/>
        <v>0</v>
      </c>
    </row>
    <row r="32" spans="2:27" x14ac:dyDescent="0.25">
      <c r="B32" s="95"/>
      <c r="C32" s="60">
        <v>27</v>
      </c>
      <c r="D32" s="25">
        <v>0</v>
      </c>
      <c r="E32" s="43">
        <v>0</v>
      </c>
      <c r="F32" s="25">
        <v>0</v>
      </c>
      <c r="G32" s="21">
        <v>0</v>
      </c>
      <c r="H32" s="43">
        <f t="shared" si="1"/>
        <v>0</v>
      </c>
      <c r="I32" s="22">
        <v>0</v>
      </c>
      <c r="J32" s="43">
        <v>0</v>
      </c>
      <c r="K32" s="21">
        <v>0</v>
      </c>
      <c r="L32" s="22">
        <v>0</v>
      </c>
      <c r="M32" s="21">
        <v>0</v>
      </c>
      <c r="N32" s="49">
        <v>0</v>
      </c>
      <c r="O32" s="70">
        <f t="shared" si="0"/>
        <v>0</v>
      </c>
    </row>
    <row r="33" spans="2:15" x14ac:dyDescent="0.25">
      <c r="B33" s="95"/>
      <c r="C33" s="56">
        <v>28</v>
      </c>
      <c r="D33" s="25">
        <v>0</v>
      </c>
      <c r="E33" s="43">
        <v>0</v>
      </c>
      <c r="F33" s="25">
        <v>0</v>
      </c>
      <c r="G33" s="21">
        <v>0</v>
      </c>
      <c r="H33" s="43">
        <f t="shared" si="1"/>
        <v>0</v>
      </c>
      <c r="I33" s="22">
        <v>0</v>
      </c>
      <c r="J33" s="43">
        <v>0</v>
      </c>
      <c r="K33" s="21">
        <v>0</v>
      </c>
      <c r="L33" s="22">
        <v>0</v>
      </c>
      <c r="M33" s="21">
        <v>0</v>
      </c>
      <c r="N33" s="49">
        <v>0</v>
      </c>
      <c r="O33" s="70">
        <f t="shared" si="0"/>
        <v>0</v>
      </c>
    </row>
    <row r="34" spans="2:15" x14ac:dyDescent="0.25">
      <c r="B34" s="95"/>
      <c r="C34" s="60">
        <v>29</v>
      </c>
      <c r="D34" s="25">
        <v>0</v>
      </c>
      <c r="E34" s="43">
        <v>0</v>
      </c>
      <c r="F34" s="25">
        <v>0</v>
      </c>
      <c r="G34" s="21">
        <v>0</v>
      </c>
      <c r="H34" s="43">
        <f t="shared" si="1"/>
        <v>0</v>
      </c>
      <c r="I34" s="22">
        <v>0</v>
      </c>
      <c r="J34" s="43">
        <v>0</v>
      </c>
      <c r="K34" s="21">
        <v>0</v>
      </c>
      <c r="L34" s="22">
        <v>0</v>
      </c>
      <c r="M34" s="21">
        <v>0</v>
      </c>
      <c r="N34" s="49">
        <v>0</v>
      </c>
      <c r="O34" s="70">
        <f t="shared" si="0"/>
        <v>0</v>
      </c>
    </row>
    <row r="35" spans="2:15" ht="16.5" thickBot="1" x14ac:dyDescent="0.3">
      <c r="B35" s="95"/>
      <c r="C35" s="56">
        <v>30</v>
      </c>
      <c r="D35" s="25">
        <v>0</v>
      </c>
      <c r="E35" s="43">
        <v>0</v>
      </c>
      <c r="F35" s="25">
        <v>0</v>
      </c>
      <c r="G35" s="21">
        <v>0</v>
      </c>
      <c r="H35" s="43">
        <f t="shared" si="1"/>
        <v>0</v>
      </c>
      <c r="I35" s="22">
        <v>0</v>
      </c>
      <c r="J35" s="43">
        <v>0</v>
      </c>
      <c r="K35" s="21">
        <v>0</v>
      </c>
      <c r="L35" s="22">
        <v>0</v>
      </c>
      <c r="M35" s="21">
        <v>0</v>
      </c>
      <c r="N35" s="49">
        <v>0</v>
      </c>
      <c r="O35" s="70">
        <f t="shared" si="0"/>
        <v>0</v>
      </c>
    </row>
    <row r="36" spans="2:15" ht="16.5" thickBot="1" x14ac:dyDescent="0.3">
      <c r="B36" s="106" t="s">
        <v>36</v>
      </c>
      <c r="C36" s="107"/>
      <c r="D36" s="45">
        <f t="shared" ref="D36:O36" si="2">SUM(D6:D35)</f>
        <v>0</v>
      </c>
      <c r="E36" s="45">
        <f t="shared" si="2"/>
        <v>0</v>
      </c>
      <c r="F36" s="45">
        <f t="shared" si="2"/>
        <v>0</v>
      </c>
      <c r="G36" s="46">
        <f t="shared" si="2"/>
        <v>0</v>
      </c>
      <c r="H36" s="80">
        <f t="shared" si="2"/>
        <v>0</v>
      </c>
      <c r="I36" s="50">
        <f t="shared" si="2"/>
        <v>0</v>
      </c>
      <c r="J36" s="45">
        <f t="shared" si="2"/>
        <v>0</v>
      </c>
      <c r="K36" s="46">
        <f t="shared" si="2"/>
        <v>0</v>
      </c>
      <c r="L36" s="50">
        <f t="shared" si="2"/>
        <v>0</v>
      </c>
      <c r="M36" s="46">
        <f t="shared" si="2"/>
        <v>0</v>
      </c>
      <c r="N36" s="50">
        <f t="shared" si="2"/>
        <v>0</v>
      </c>
      <c r="O36" s="45">
        <f t="shared" si="2"/>
        <v>0</v>
      </c>
    </row>
    <row r="37" spans="2:15" ht="32.25" customHeight="1" thickBot="1" x14ac:dyDescent="0.3">
      <c r="B37" s="108" t="s">
        <v>24</v>
      </c>
      <c r="C37" s="109"/>
      <c r="D37" s="76">
        <f>'March Arrival Numbers'!D38+'April Arrival Numbers'!D36</f>
        <v>530</v>
      </c>
      <c r="E37" s="76">
        <f>'March Arrival Numbers'!E38+'April Arrival Numbers'!E36</f>
        <v>4961</v>
      </c>
      <c r="F37" s="76">
        <f>'March Arrival Numbers'!F38+'April Arrival Numbers'!F36</f>
        <v>327</v>
      </c>
      <c r="G37" s="77">
        <f>'March Arrival Numbers'!G38+'April Arrival Numbers'!G36</f>
        <v>321</v>
      </c>
      <c r="H37" s="83">
        <f>'March Arrival Numbers'!H38+'April Arrival Numbers'!H36</f>
        <v>69</v>
      </c>
      <c r="I37" s="81">
        <f>'March Arrival Numbers'!I38+'April Arrival Numbers'!I36</f>
        <v>23012</v>
      </c>
      <c r="J37" s="76">
        <f>'March Arrival Numbers'!J38+'April Arrival Numbers'!J36</f>
        <v>499</v>
      </c>
      <c r="K37" s="77">
        <f>'March Arrival Numbers'!K38+'April Arrival Numbers'!K36</f>
        <v>2327</v>
      </c>
      <c r="L37" s="81">
        <f>'March Arrival Numbers'!L38+'April Arrival Numbers'!L36</f>
        <v>22388</v>
      </c>
      <c r="M37" s="77">
        <f>'March Arrival Numbers'!M38+'April Arrival Numbers'!M36</f>
        <v>146</v>
      </c>
      <c r="N37" s="81">
        <f>'March Arrival Numbers'!N38+'April Arrival Numbers'!N36</f>
        <v>221</v>
      </c>
      <c r="O37" s="76">
        <f>'March Arrival Numbers'!O38+'April Arrival Numbers'!O36</f>
        <v>54801</v>
      </c>
    </row>
    <row r="39" spans="2:15" x14ac:dyDescent="0.25">
      <c r="B39" s="59" t="s">
        <v>64</v>
      </c>
    </row>
    <row r="44" spans="2:15" x14ac:dyDescent="0.25">
      <c r="C44" s="104" t="s">
        <v>59</v>
      </c>
      <c r="D44" s="104"/>
    </row>
    <row r="45" spans="2:15" ht="6.75" customHeight="1" x14ac:dyDescent="0.25"/>
    <row r="46" spans="2:15" x14ac:dyDescent="0.25">
      <c r="C46" s="12" t="s">
        <v>13</v>
      </c>
      <c r="D46" s="13" t="s">
        <v>10</v>
      </c>
      <c r="E46" s="14" t="s">
        <v>21</v>
      </c>
    </row>
    <row r="47" spans="2:15" x14ac:dyDescent="0.25">
      <c r="C47" s="9" t="s">
        <v>4</v>
      </c>
      <c r="D47" s="10">
        <f>'March Arrival Numbers'!D48+'April Arrival Numbers'!D36</f>
        <v>530</v>
      </c>
      <c r="E47" s="11">
        <f>D47/$D$51</f>
        <v>9.6713563621101811E-3</v>
      </c>
    </row>
    <row r="48" spans="2:15" x14ac:dyDescent="0.25">
      <c r="C48" s="9" t="s">
        <v>7</v>
      </c>
      <c r="D48" s="10">
        <f>'March Arrival Numbers'!D49+'April Arrival Numbers'!E36+'April Arrival Numbers'!I36+'April Arrival Numbers'!J36+'April Arrival Numbers'!L36+'April Arrival Numbers'!M36</f>
        <v>51006</v>
      </c>
      <c r="E48" s="11">
        <f>D48/$D$51</f>
        <v>0.93074943887885253</v>
      </c>
    </row>
    <row r="49" spans="3:9" x14ac:dyDescent="0.25">
      <c r="C49" s="9" t="s">
        <v>5</v>
      </c>
      <c r="D49" s="10">
        <f>'March Arrival Numbers'!D50+'April Arrival Numbers'!F36+'April Arrival Numbers'!H36+'April Arrival Numbers'!K36+'April Arrival Numbers'!N36</f>
        <v>2944</v>
      </c>
      <c r="E49" s="11">
        <f>D49/$D$51</f>
        <v>5.3721647415193155E-2</v>
      </c>
    </row>
    <row r="50" spans="3:9" x14ac:dyDescent="0.25">
      <c r="C50" s="9" t="s">
        <v>6</v>
      </c>
      <c r="D50" s="10">
        <f>'March Arrival Numbers'!D51+'April Arrival Numbers'!G36</f>
        <v>321</v>
      </c>
      <c r="E50" s="11">
        <f>D50/$D$51</f>
        <v>5.8575573438440906E-3</v>
      </c>
    </row>
    <row r="51" spans="3:9" ht="19.5" thickBot="1" x14ac:dyDescent="0.35">
      <c r="C51" s="15" t="s">
        <v>3</v>
      </c>
      <c r="D51" s="16">
        <f>SUM(D47:D50)</f>
        <v>54801</v>
      </c>
      <c r="E51" s="17">
        <f>D51/$D$51</f>
        <v>1</v>
      </c>
      <c r="F51" s="19"/>
    </row>
    <row r="52" spans="3:9" ht="16.5" thickTop="1" x14ac:dyDescent="0.25"/>
    <row r="54" spans="3:9" ht="15.75" customHeight="1" x14ac:dyDescent="0.25">
      <c r="I54" s="64" t="s">
        <v>58</v>
      </c>
    </row>
    <row r="55" spans="3:9" x14ac:dyDescent="0.25">
      <c r="C55" s="105" t="s">
        <v>60</v>
      </c>
      <c r="D55" s="105"/>
      <c r="E55" s="105"/>
    </row>
    <row r="56" spans="3:9" ht="6.75" customHeight="1" x14ac:dyDescent="0.25"/>
    <row r="57" spans="3:9" x14ac:dyDescent="0.25">
      <c r="C57" s="12" t="s">
        <v>61</v>
      </c>
      <c r="D57" s="13" t="s">
        <v>10</v>
      </c>
      <c r="E57" s="14" t="s">
        <v>21</v>
      </c>
    </row>
    <row r="58" spans="3:9" x14ac:dyDescent="0.25">
      <c r="C58" s="9" t="s">
        <v>0</v>
      </c>
      <c r="D58" s="10">
        <f>D37</f>
        <v>530</v>
      </c>
      <c r="E58" s="11">
        <f>D58/$D$51</f>
        <v>9.6713563621101811E-3</v>
      </c>
    </row>
    <row r="59" spans="3:9" x14ac:dyDescent="0.25">
      <c r="C59" s="9" t="s">
        <v>11</v>
      </c>
      <c r="D59" s="10">
        <f>E37</f>
        <v>4961</v>
      </c>
      <c r="E59" s="11">
        <f t="shared" ref="E59:E64" si="3">D59/$D$51</f>
        <v>9.052754511778982E-2</v>
      </c>
    </row>
    <row r="60" spans="3:9" x14ac:dyDescent="0.25">
      <c r="C60" s="9" t="s">
        <v>8</v>
      </c>
      <c r="D60" s="10">
        <f>F37</f>
        <v>327</v>
      </c>
      <c r="E60" s="11">
        <f t="shared" si="3"/>
        <v>5.9670443970000547E-3</v>
      </c>
    </row>
    <row r="61" spans="3:9" x14ac:dyDescent="0.25">
      <c r="C61" s="9" t="s">
        <v>9</v>
      </c>
      <c r="D61" s="10">
        <f>G37+H37+I37</f>
        <v>23402</v>
      </c>
      <c r="E61" s="11">
        <f t="shared" si="3"/>
        <v>0.4270360029926461</v>
      </c>
    </row>
    <row r="62" spans="3:9" x14ac:dyDescent="0.25">
      <c r="C62" s="9" t="s">
        <v>1</v>
      </c>
      <c r="D62" s="10">
        <f>J37</f>
        <v>499</v>
      </c>
      <c r="E62" s="11">
        <f t="shared" si="3"/>
        <v>9.1056732541376986E-3</v>
      </c>
    </row>
    <row r="63" spans="3:9" x14ac:dyDescent="0.25">
      <c r="C63" s="9" t="s">
        <v>2</v>
      </c>
      <c r="D63" s="10">
        <f>K37+L37</f>
        <v>24715</v>
      </c>
      <c r="E63" s="11">
        <f t="shared" si="3"/>
        <v>0.45099541979160962</v>
      </c>
    </row>
    <row r="64" spans="3:9" x14ac:dyDescent="0.25">
      <c r="C64" s="9" t="s">
        <v>62</v>
      </c>
      <c r="D64" s="10">
        <f>M37+N37</f>
        <v>367</v>
      </c>
      <c r="E64" s="11">
        <f t="shared" si="3"/>
        <v>6.6969580847064834E-3</v>
      </c>
      <c r="G64" t="s">
        <v>65</v>
      </c>
    </row>
    <row r="65" spans="1:5" ht="16.5" thickBot="1" x14ac:dyDescent="0.3">
      <c r="C65" s="15" t="s">
        <v>3</v>
      </c>
      <c r="D65" s="16">
        <f>SUM(D58:D64)</f>
        <v>54801</v>
      </c>
      <c r="E65" s="17">
        <f>D65/$D$51</f>
        <v>1</v>
      </c>
    </row>
    <row r="66" spans="1:5" ht="16.5" thickTop="1" x14ac:dyDescent="0.25"/>
    <row r="67" spans="1:5" ht="18.75" x14ac:dyDescent="0.3">
      <c r="C67" s="103" t="s">
        <v>31</v>
      </c>
      <c r="D67" s="103"/>
      <c r="E67" s="103"/>
    </row>
    <row r="68" spans="1:5" ht="20.25" x14ac:dyDescent="0.25">
      <c r="C68" s="102">
        <f>O37</f>
        <v>54801</v>
      </c>
      <c r="D68" s="102"/>
      <c r="E68" s="102"/>
    </row>
    <row r="70" spans="1:5" x14ac:dyDescent="0.25">
      <c r="A70" t="s">
        <v>63</v>
      </c>
    </row>
  </sheetData>
  <mergeCells count="15">
    <mergeCell ref="C55:E55"/>
    <mergeCell ref="C67:E67"/>
    <mergeCell ref="C68:E68"/>
    <mergeCell ref="B5:C5"/>
    <mergeCell ref="B6:B35"/>
    <mergeCell ref="Q26:R26"/>
    <mergeCell ref="B36:C36"/>
    <mergeCell ref="B37:C37"/>
    <mergeCell ref="C44:D44"/>
    <mergeCell ref="B2:O2"/>
    <mergeCell ref="Q2:Z2"/>
    <mergeCell ref="B4:C4"/>
    <mergeCell ref="G4:I4"/>
    <mergeCell ref="K4:L4"/>
    <mergeCell ref="M4:N4"/>
  </mergeCells>
  <pageMargins left="0.7" right="0.7" top="0.75" bottom="0.75" header="0.3" footer="0.3"/>
  <pageSetup orientation="landscape" r:id="rId1"/>
  <ignoredErrors>
    <ignoredError sqref="O6:O14" formulaRang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AA71"/>
  <sheetViews>
    <sheetView workbookViewId="0">
      <pane xSplit="3" ySplit="5" topLeftCell="D33" activePane="bottomRight" state="frozen"/>
      <selection pane="topRight" activeCell="D1" sqref="D1"/>
      <selection pane="bottomLeft" activeCell="A6" sqref="A6"/>
      <selection pane="bottomRight" activeCell="Q44" sqref="Q44"/>
    </sheetView>
  </sheetViews>
  <sheetFormatPr defaultRowHeight="15.75" x14ac:dyDescent="0.25"/>
  <cols>
    <col min="1" max="1" width="2.25" customWidth="1"/>
    <col min="2" max="2" width="6.5" customWidth="1"/>
    <col min="3" max="3" width="12.25" customWidth="1"/>
    <col min="4" max="4" width="8.125" customWidth="1"/>
    <col min="5" max="5" width="11.375" customWidth="1"/>
    <col min="6" max="6" width="8" customWidth="1"/>
    <col min="7" max="8" width="6.125" customWidth="1"/>
    <col min="9" max="9" width="7.75" customWidth="1"/>
    <col min="10" max="10" width="8.625" customWidth="1"/>
    <col min="11" max="11" width="6.75" customWidth="1"/>
    <col min="12" max="14" width="8.125" customWidth="1"/>
    <col min="15" max="15" width="10.375" style="8" bestFit="1" customWidth="1"/>
    <col min="16" max="16" width="10.25" customWidth="1"/>
    <col min="19" max="20" width="9.5" bestFit="1" customWidth="1"/>
  </cols>
  <sheetData>
    <row r="2" spans="2:27" ht="18" customHeight="1" x14ac:dyDescent="0.35">
      <c r="B2" s="85" t="s">
        <v>70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Q2" s="115" t="s">
        <v>71</v>
      </c>
      <c r="R2" s="115"/>
      <c r="S2" s="115"/>
      <c r="T2" s="115"/>
      <c r="U2" s="115"/>
      <c r="V2" s="115"/>
      <c r="W2" s="115"/>
      <c r="X2" s="115"/>
      <c r="Y2" s="115"/>
      <c r="Z2" s="115"/>
    </row>
    <row r="3" spans="2:27" ht="10.5" customHeight="1" thickBot="1" x14ac:dyDescent="0.3"/>
    <row r="4" spans="2:27" x14ac:dyDescent="0.25">
      <c r="B4" s="86" t="s">
        <v>18</v>
      </c>
      <c r="C4" s="116"/>
      <c r="D4" s="42" t="s">
        <v>0</v>
      </c>
      <c r="E4" s="75" t="s">
        <v>11</v>
      </c>
      <c r="F4" s="42" t="s">
        <v>8</v>
      </c>
      <c r="G4" s="88" t="s">
        <v>9</v>
      </c>
      <c r="H4" s="117"/>
      <c r="I4" s="89"/>
      <c r="J4" s="75" t="s">
        <v>1</v>
      </c>
      <c r="K4" s="88" t="s">
        <v>2</v>
      </c>
      <c r="L4" s="89"/>
      <c r="M4" s="113" t="s">
        <v>62</v>
      </c>
      <c r="N4" s="114"/>
      <c r="O4" s="48" t="s">
        <v>22</v>
      </c>
      <c r="AA4" s="8"/>
    </row>
    <row r="5" spans="2:27" ht="16.5" thickBot="1" x14ac:dyDescent="0.3">
      <c r="B5" s="92" t="s">
        <v>13</v>
      </c>
      <c r="C5" s="112"/>
      <c r="D5" s="39" t="s">
        <v>4</v>
      </c>
      <c r="E5" s="44" t="s">
        <v>7</v>
      </c>
      <c r="F5" s="39" t="s">
        <v>5</v>
      </c>
      <c r="G5" s="40" t="s">
        <v>6</v>
      </c>
      <c r="H5" s="44" t="s">
        <v>5</v>
      </c>
      <c r="I5" s="41" t="s">
        <v>7</v>
      </c>
      <c r="J5" s="44" t="s">
        <v>7</v>
      </c>
      <c r="K5" s="40" t="s">
        <v>5</v>
      </c>
      <c r="L5" s="41" t="s">
        <v>7</v>
      </c>
      <c r="M5" s="40" t="s">
        <v>7</v>
      </c>
      <c r="N5" s="72" t="s">
        <v>5</v>
      </c>
      <c r="O5" s="67" t="s">
        <v>23</v>
      </c>
      <c r="AA5" s="8"/>
    </row>
    <row r="6" spans="2:27" ht="15.75" customHeight="1" x14ac:dyDescent="0.25">
      <c r="B6" s="110" t="s">
        <v>38</v>
      </c>
      <c r="C6" s="60">
        <v>1</v>
      </c>
      <c r="D6" s="25">
        <v>0</v>
      </c>
      <c r="E6" s="43">
        <v>0</v>
      </c>
      <c r="F6" s="25">
        <v>0</v>
      </c>
      <c r="G6" s="66">
        <v>0</v>
      </c>
      <c r="H6" s="65">
        <v>0</v>
      </c>
      <c r="I6" s="63">
        <v>0</v>
      </c>
      <c r="J6" s="43">
        <v>0</v>
      </c>
      <c r="K6" s="21">
        <v>0</v>
      </c>
      <c r="L6" s="49">
        <v>0</v>
      </c>
      <c r="M6" s="21">
        <v>0</v>
      </c>
      <c r="N6" s="73">
        <v>0</v>
      </c>
      <c r="O6" s="68">
        <f>SUM(D6:N6)</f>
        <v>0</v>
      </c>
      <c r="AA6" s="8"/>
    </row>
    <row r="7" spans="2:27" x14ac:dyDescent="0.25">
      <c r="B7" s="95"/>
      <c r="C7" s="56">
        <v>2</v>
      </c>
      <c r="D7" s="25">
        <v>0</v>
      </c>
      <c r="E7" s="43">
        <v>0</v>
      </c>
      <c r="F7" s="25">
        <v>0</v>
      </c>
      <c r="G7" s="21">
        <v>0</v>
      </c>
      <c r="H7" s="65">
        <v>0</v>
      </c>
      <c r="I7" s="63">
        <v>0</v>
      </c>
      <c r="J7" s="43">
        <v>0</v>
      </c>
      <c r="K7" s="21">
        <v>0</v>
      </c>
      <c r="L7" s="49">
        <v>0</v>
      </c>
      <c r="M7" s="21">
        <v>0</v>
      </c>
      <c r="N7" s="49">
        <v>0</v>
      </c>
      <c r="O7" s="69">
        <f t="shared" ref="O7:O36" si="0">SUM(D7:N7)</f>
        <v>0</v>
      </c>
      <c r="AA7" s="8"/>
    </row>
    <row r="8" spans="2:27" x14ac:dyDescent="0.25">
      <c r="B8" s="95"/>
      <c r="C8" s="60">
        <v>3</v>
      </c>
      <c r="D8" s="25">
        <v>0</v>
      </c>
      <c r="E8" s="43">
        <v>0</v>
      </c>
      <c r="F8" s="25">
        <v>0</v>
      </c>
      <c r="G8" s="21">
        <v>0</v>
      </c>
      <c r="H8" s="65">
        <v>0</v>
      </c>
      <c r="I8" s="63">
        <v>0</v>
      </c>
      <c r="J8" s="43">
        <v>0</v>
      </c>
      <c r="K8" s="21">
        <v>0</v>
      </c>
      <c r="L8" s="49">
        <v>0</v>
      </c>
      <c r="M8" s="21">
        <v>0</v>
      </c>
      <c r="N8" s="49">
        <v>0</v>
      </c>
      <c r="O8" s="69">
        <f t="shared" si="0"/>
        <v>0</v>
      </c>
      <c r="AA8" s="8"/>
    </row>
    <row r="9" spans="2:27" x14ac:dyDescent="0.25">
      <c r="B9" s="95"/>
      <c r="C9" s="56">
        <v>4</v>
      </c>
      <c r="D9" s="25">
        <v>0</v>
      </c>
      <c r="E9" s="43">
        <v>0</v>
      </c>
      <c r="F9" s="25">
        <v>0</v>
      </c>
      <c r="G9" s="21">
        <v>0</v>
      </c>
      <c r="H9" s="65">
        <v>0</v>
      </c>
      <c r="I9" s="63">
        <v>0</v>
      </c>
      <c r="J9" s="43">
        <v>0</v>
      </c>
      <c r="K9" s="21">
        <v>0</v>
      </c>
      <c r="L9" s="49">
        <v>0</v>
      </c>
      <c r="M9" s="21">
        <v>0</v>
      </c>
      <c r="N9" s="49">
        <v>0</v>
      </c>
      <c r="O9" s="69">
        <f t="shared" si="0"/>
        <v>0</v>
      </c>
      <c r="AA9" s="8"/>
    </row>
    <row r="10" spans="2:27" ht="15.75" customHeight="1" x14ac:dyDescent="0.25">
      <c r="B10" s="95"/>
      <c r="C10" s="60">
        <v>5</v>
      </c>
      <c r="D10" s="25">
        <v>0</v>
      </c>
      <c r="E10" s="43">
        <v>0</v>
      </c>
      <c r="F10" s="25">
        <v>0</v>
      </c>
      <c r="G10" s="21">
        <v>0</v>
      </c>
      <c r="H10" s="65">
        <v>0</v>
      </c>
      <c r="I10" s="63">
        <v>0</v>
      </c>
      <c r="J10" s="43">
        <v>0</v>
      </c>
      <c r="K10" s="21">
        <v>0</v>
      </c>
      <c r="L10" s="49">
        <v>0</v>
      </c>
      <c r="M10" s="21">
        <v>0</v>
      </c>
      <c r="N10" s="49">
        <v>0</v>
      </c>
      <c r="O10" s="70">
        <f t="shared" si="0"/>
        <v>0</v>
      </c>
      <c r="AA10" s="8"/>
    </row>
    <row r="11" spans="2:27" x14ac:dyDescent="0.25">
      <c r="B11" s="95"/>
      <c r="C11" s="56">
        <v>6</v>
      </c>
      <c r="D11" s="25">
        <v>0</v>
      </c>
      <c r="E11" s="43">
        <v>0</v>
      </c>
      <c r="F11" s="25">
        <v>0</v>
      </c>
      <c r="G11" s="21">
        <v>0</v>
      </c>
      <c r="H11" s="65">
        <v>0</v>
      </c>
      <c r="I11" s="63">
        <v>0</v>
      </c>
      <c r="J11" s="43">
        <v>0</v>
      </c>
      <c r="K11" s="21">
        <v>0</v>
      </c>
      <c r="L11" s="49">
        <v>0</v>
      </c>
      <c r="M11" s="21">
        <v>0</v>
      </c>
      <c r="N11" s="49">
        <v>0</v>
      </c>
      <c r="O11" s="69">
        <f t="shared" si="0"/>
        <v>0</v>
      </c>
      <c r="AA11" s="8"/>
    </row>
    <row r="12" spans="2:27" x14ac:dyDescent="0.25">
      <c r="B12" s="95"/>
      <c r="C12" s="60">
        <v>7</v>
      </c>
      <c r="D12" s="25">
        <v>0</v>
      </c>
      <c r="E12" s="43">
        <v>0</v>
      </c>
      <c r="F12" s="25">
        <v>0</v>
      </c>
      <c r="G12" s="21">
        <v>0</v>
      </c>
      <c r="H12" s="65">
        <v>0</v>
      </c>
      <c r="I12" s="63">
        <v>0</v>
      </c>
      <c r="J12" s="43">
        <v>0</v>
      </c>
      <c r="K12" s="21">
        <v>0</v>
      </c>
      <c r="L12" s="49">
        <v>0</v>
      </c>
      <c r="M12" s="21">
        <v>0</v>
      </c>
      <c r="N12" s="49">
        <v>0</v>
      </c>
      <c r="O12" s="70">
        <f t="shared" si="0"/>
        <v>0</v>
      </c>
      <c r="AA12" s="8"/>
    </row>
    <row r="13" spans="2:27" x14ac:dyDescent="0.25">
      <c r="B13" s="95"/>
      <c r="C13" s="56">
        <v>8</v>
      </c>
      <c r="D13" s="25">
        <v>0</v>
      </c>
      <c r="E13" s="43">
        <v>0</v>
      </c>
      <c r="F13" s="25">
        <v>0</v>
      </c>
      <c r="G13" s="21">
        <v>0</v>
      </c>
      <c r="H13" s="65">
        <v>0</v>
      </c>
      <c r="I13" s="63">
        <v>0</v>
      </c>
      <c r="J13" s="43">
        <v>0</v>
      </c>
      <c r="K13" s="21">
        <v>0</v>
      </c>
      <c r="L13" s="49">
        <v>0</v>
      </c>
      <c r="M13" s="21">
        <v>0</v>
      </c>
      <c r="N13" s="49">
        <v>0</v>
      </c>
      <c r="O13" s="69">
        <f t="shared" si="0"/>
        <v>0</v>
      </c>
      <c r="AA13" s="8"/>
    </row>
    <row r="14" spans="2:27" x14ac:dyDescent="0.25">
      <c r="B14" s="95"/>
      <c r="C14" s="60">
        <v>9</v>
      </c>
      <c r="D14" s="25">
        <v>0</v>
      </c>
      <c r="E14" s="43">
        <v>0</v>
      </c>
      <c r="F14" s="25">
        <v>0</v>
      </c>
      <c r="G14" s="21">
        <v>0</v>
      </c>
      <c r="H14" s="65">
        <v>0</v>
      </c>
      <c r="I14" s="63">
        <v>0</v>
      </c>
      <c r="J14" s="43">
        <v>0</v>
      </c>
      <c r="K14" s="21">
        <v>0</v>
      </c>
      <c r="L14" s="49">
        <v>0</v>
      </c>
      <c r="M14" s="21">
        <v>0</v>
      </c>
      <c r="N14" s="49">
        <v>0</v>
      </c>
      <c r="O14" s="69">
        <f t="shared" si="0"/>
        <v>0</v>
      </c>
      <c r="AA14" s="8"/>
    </row>
    <row r="15" spans="2:27" x14ac:dyDescent="0.25">
      <c r="B15" s="95"/>
      <c r="C15" s="56">
        <v>10</v>
      </c>
      <c r="D15" s="25">
        <v>0</v>
      </c>
      <c r="E15" s="43">
        <v>0</v>
      </c>
      <c r="F15" s="25">
        <v>0</v>
      </c>
      <c r="G15" s="21">
        <v>0</v>
      </c>
      <c r="H15" s="43">
        <f t="shared" ref="H15:H35" si="1">-I24976</f>
        <v>0</v>
      </c>
      <c r="I15" s="63">
        <v>0</v>
      </c>
      <c r="J15" s="43">
        <v>0</v>
      </c>
      <c r="K15" s="21">
        <v>0</v>
      </c>
      <c r="L15" s="49">
        <v>0</v>
      </c>
      <c r="M15" s="21">
        <v>0</v>
      </c>
      <c r="N15" s="49">
        <v>0</v>
      </c>
      <c r="O15" s="69">
        <f t="shared" si="0"/>
        <v>0</v>
      </c>
      <c r="AA15" s="8"/>
    </row>
    <row r="16" spans="2:27" x14ac:dyDescent="0.25">
      <c r="B16" s="95"/>
      <c r="C16" s="60">
        <v>11</v>
      </c>
      <c r="D16" s="25">
        <v>0</v>
      </c>
      <c r="E16" s="43">
        <v>0</v>
      </c>
      <c r="F16" s="25">
        <v>0</v>
      </c>
      <c r="G16" s="21">
        <v>0</v>
      </c>
      <c r="H16" s="43">
        <f t="shared" si="1"/>
        <v>0</v>
      </c>
      <c r="I16" s="63">
        <v>0</v>
      </c>
      <c r="J16" s="43">
        <v>0</v>
      </c>
      <c r="K16" s="21">
        <v>0</v>
      </c>
      <c r="L16" s="22">
        <v>0</v>
      </c>
      <c r="M16" s="21">
        <v>0</v>
      </c>
      <c r="N16" s="49">
        <v>0</v>
      </c>
      <c r="O16" s="69">
        <f t="shared" si="0"/>
        <v>0</v>
      </c>
      <c r="AA16" s="8"/>
    </row>
    <row r="17" spans="2:27" x14ac:dyDescent="0.25">
      <c r="B17" s="95"/>
      <c r="C17" s="56">
        <v>12</v>
      </c>
      <c r="D17" s="25">
        <v>0</v>
      </c>
      <c r="E17" s="43">
        <v>0</v>
      </c>
      <c r="F17" s="25">
        <v>0</v>
      </c>
      <c r="G17" s="21">
        <v>0</v>
      </c>
      <c r="H17" s="43">
        <f t="shared" si="1"/>
        <v>0</v>
      </c>
      <c r="I17" s="63">
        <v>0</v>
      </c>
      <c r="J17" s="43">
        <v>0</v>
      </c>
      <c r="K17" s="21">
        <v>0</v>
      </c>
      <c r="L17" s="22">
        <v>0</v>
      </c>
      <c r="M17" s="21">
        <v>0</v>
      </c>
      <c r="N17" s="49">
        <v>0</v>
      </c>
      <c r="O17" s="69">
        <f t="shared" si="0"/>
        <v>0</v>
      </c>
      <c r="AA17" s="8"/>
    </row>
    <row r="18" spans="2:27" x14ac:dyDescent="0.25">
      <c r="B18" s="95"/>
      <c r="C18" s="60">
        <v>13</v>
      </c>
      <c r="D18" s="25">
        <v>0</v>
      </c>
      <c r="E18" s="43">
        <v>0</v>
      </c>
      <c r="F18" s="25">
        <v>0</v>
      </c>
      <c r="G18" s="21">
        <v>0</v>
      </c>
      <c r="H18" s="43">
        <f t="shared" si="1"/>
        <v>0</v>
      </c>
      <c r="I18" s="63">
        <v>0</v>
      </c>
      <c r="J18" s="43">
        <v>0</v>
      </c>
      <c r="K18" s="21">
        <v>0</v>
      </c>
      <c r="L18" s="22">
        <v>0</v>
      </c>
      <c r="M18" s="21">
        <v>0</v>
      </c>
      <c r="N18" s="49">
        <v>0</v>
      </c>
      <c r="O18" s="69">
        <f t="shared" si="0"/>
        <v>0</v>
      </c>
      <c r="AA18" s="8"/>
    </row>
    <row r="19" spans="2:27" x14ac:dyDescent="0.25">
      <c r="B19" s="95"/>
      <c r="C19" s="56">
        <v>14</v>
      </c>
      <c r="D19" s="25">
        <v>0</v>
      </c>
      <c r="E19" s="43">
        <v>0</v>
      </c>
      <c r="F19" s="25">
        <v>0</v>
      </c>
      <c r="G19" s="21">
        <v>0</v>
      </c>
      <c r="H19" s="43">
        <f t="shared" si="1"/>
        <v>0</v>
      </c>
      <c r="I19" s="63">
        <v>0</v>
      </c>
      <c r="J19" s="43">
        <v>0</v>
      </c>
      <c r="K19" s="21">
        <v>0</v>
      </c>
      <c r="L19" s="22">
        <v>0</v>
      </c>
      <c r="M19" s="21">
        <v>0</v>
      </c>
      <c r="N19" s="49">
        <v>0</v>
      </c>
      <c r="O19" s="69">
        <f t="shared" si="0"/>
        <v>0</v>
      </c>
      <c r="AA19" s="8"/>
    </row>
    <row r="20" spans="2:27" x14ac:dyDescent="0.25">
      <c r="B20" s="95"/>
      <c r="C20" s="60">
        <v>15</v>
      </c>
      <c r="D20" s="25">
        <v>0</v>
      </c>
      <c r="E20" s="43">
        <v>0</v>
      </c>
      <c r="F20" s="25">
        <v>0</v>
      </c>
      <c r="G20" s="21">
        <v>0</v>
      </c>
      <c r="H20" s="43">
        <f t="shared" si="1"/>
        <v>0</v>
      </c>
      <c r="I20" s="63">
        <v>0</v>
      </c>
      <c r="J20" s="43">
        <v>0</v>
      </c>
      <c r="K20" s="21">
        <v>0</v>
      </c>
      <c r="L20" s="22">
        <v>0</v>
      </c>
      <c r="M20" s="21">
        <v>0</v>
      </c>
      <c r="N20" s="49">
        <v>0</v>
      </c>
      <c r="O20" s="69">
        <f t="shared" si="0"/>
        <v>0</v>
      </c>
      <c r="AA20" s="8"/>
    </row>
    <row r="21" spans="2:27" x14ac:dyDescent="0.25">
      <c r="B21" s="95"/>
      <c r="C21" s="56">
        <v>16</v>
      </c>
      <c r="D21" s="25">
        <v>0</v>
      </c>
      <c r="E21" s="43">
        <v>0</v>
      </c>
      <c r="F21" s="25">
        <v>0</v>
      </c>
      <c r="G21" s="21">
        <v>0</v>
      </c>
      <c r="H21" s="43">
        <f t="shared" si="1"/>
        <v>0</v>
      </c>
      <c r="I21" s="63">
        <v>0</v>
      </c>
      <c r="J21" s="43">
        <v>0</v>
      </c>
      <c r="K21" s="21">
        <v>0</v>
      </c>
      <c r="L21" s="22">
        <v>0</v>
      </c>
      <c r="M21" s="21">
        <v>0</v>
      </c>
      <c r="N21" s="49">
        <v>0</v>
      </c>
      <c r="O21" s="69">
        <f t="shared" si="0"/>
        <v>0</v>
      </c>
      <c r="AA21" s="8"/>
    </row>
    <row r="22" spans="2:27" x14ac:dyDescent="0.25">
      <c r="B22" s="95"/>
      <c r="C22" s="60">
        <v>17</v>
      </c>
      <c r="D22" s="25">
        <v>0</v>
      </c>
      <c r="E22" s="43">
        <v>0</v>
      </c>
      <c r="F22" s="25">
        <v>0</v>
      </c>
      <c r="G22" s="21">
        <v>0</v>
      </c>
      <c r="H22" s="43">
        <f t="shared" si="1"/>
        <v>0</v>
      </c>
      <c r="I22" s="63">
        <v>0</v>
      </c>
      <c r="J22" s="43">
        <v>0</v>
      </c>
      <c r="K22" s="21">
        <v>0</v>
      </c>
      <c r="L22" s="22">
        <v>0</v>
      </c>
      <c r="M22" s="21">
        <v>0</v>
      </c>
      <c r="N22" s="49">
        <v>0</v>
      </c>
      <c r="O22" s="69">
        <f t="shared" si="0"/>
        <v>0</v>
      </c>
      <c r="AA22" s="8"/>
    </row>
    <row r="23" spans="2:27" x14ac:dyDescent="0.25">
      <c r="B23" s="95"/>
      <c r="C23" s="56">
        <v>18</v>
      </c>
      <c r="D23" s="25">
        <v>0</v>
      </c>
      <c r="E23" s="43">
        <v>0</v>
      </c>
      <c r="F23" s="25">
        <v>0</v>
      </c>
      <c r="G23" s="21">
        <v>0</v>
      </c>
      <c r="H23" s="43">
        <f t="shared" si="1"/>
        <v>0</v>
      </c>
      <c r="I23" s="63">
        <v>0</v>
      </c>
      <c r="J23" s="43">
        <v>0</v>
      </c>
      <c r="K23" s="21">
        <v>0</v>
      </c>
      <c r="L23" s="22">
        <v>0</v>
      </c>
      <c r="M23" s="21">
        <v>0</v>
      </c>
      <c r="N23" s="49">
        <v>0</v>
      </c>
      <c r="O23" s="70">
        <f t="shared" si="0"/>
        <v>0</v>
      </c>
      <c r="AA23" s="8"/>
    </row>
    <row r="24" spans="2:27" x14ac:dyDescent="0.25">
      <c r="B24" s="95"/>
      <c r="C24" s="60">
        <v>19</v>
      </c>
      <c r="D24" s="25">
        <v>0</v>
      </c>
      <c r="E24" s="43">
        <v>0</v>
      </c>
      <c r="F24" s="25">
        <v>0</v>
      </c>
      <c r="G24" s="21">
        <v>0</v>
      </c>
      <c r="H24" s="43">
        <f t="shared" si="1"/>
        <v>0</v>
      </c>
      <c r="I24" s="63">
        <v>0</v>
      </c>
      <c r="J24" s="43">
        <v>0</v>
      </c>
      <c r="K24" s="21">
        <v>0</v>
      </c>
      <c r="L24" s="22">
        <v>0</v>
      </c>
      <c r="M24" s="21">
        <v>0</v>
      </c>
      <c r="N24" s="49">
        <v>0</v>
      </c>
      <c r="O24" s="69">
        <f t="shared" si="0"/>
        <v>0</v>
      </c>
      <c r="AA24" s="8"/>
    </row>
    <row r="25" spans="2:27" x14ac:dyDescent="0.25">
      <c r="B25" s="95"/>
      <c r="C25" s="56">
        <v>20</v>
      </c>
      <c r="D25" s="25">
        <v>0</v>
      </c>
      <c r="E25" s="43">
        <v>0</v>
      </c>
      <c r="F25" s="25">
        <v>0</v>
      </c>
      <c r="G25" s="21">
        <v>0</v>
      </c>
      <c r="H25" s="43">
        <f t="shared" si="1"/>
        <v>0</v>
      </c>
      <c r="I25" s="22">
        <v>0</v>
      </c>
      <c r="J25" s="43">
        <v>0</v>
      </c>
      <c r="K25" s="21">
        <v>0</v>
      </c>
      <c r="L25" s="22">
        <v>0</v>
      </c>
      <c r="M25" s="21">
        <v>0</v>
      </c>
      <c r="N25" s="49">
        <v>0</v>
      </c>
      <c r="O25" s="69">
        <f t="shared" si="0"/>
        <v>0</v>
      </c>
      <c r="AA25" s="8"/>
    </row>
    <row r="26" spans="2:27" ht="19.5" thickBot="1" x14ac:dyDescent="0.35">
      <c r="B26" s="95"/>
      <c r="C26" s="60">
        <v>21</v>
      </c>
      <c r="D26" s="25">
        <v>0</v>
      </c>
      <c r="E26" s="43">
        <v>0</v>
      </c>
      <c r="F26" s="25">
        <v>0</v>
      </c>
      <c r="G26" s="21">
        <v>0</v>
      </c>
      <c r="H26" s="43">
        <f t="shared" si="1"/>
        <v>0</v>
      </c>
      <c r="I26" s="22" t="s">
        <v>66</v>
      </c>
      <c r="J26" s="43">
        <v>0</v>
      </c>
      <c r="K26" s="21">
        <v>0</v>
      </c>
      <c r="L26" s="22">
        <v>0</v>
      </c>
      <c r="M26" s="21">
        <v>0</v>
      </c>
      <c r="N26" s="49">
        <v>0</v>
      </c>
      <c r="O26" s="70">
        <f t="shared" si="0"/>
        <v>0</v>
      </c>
      <c r="Q26" s="94" t="s">
        <v>29</v>
      </c>
      <c r="R26" s="94"/>
      <c r="S26" s="20">
        <f>O37</f>
        <v>0</v>
      </c>
      <c r="AA26" s="8"/>
    </row>
    <row r="27" spans="2:27" ht="16.5" thickTop="1" x14ac:dyDescent="0.25">
      <c r="B27" s="95"/>
      <c r="C27" s="56">
        <v>22</v>
      </c>
      <c r="D27" s="25">
        <v>0</v>
      </c>
      <c r="E27" s="43">
        <v>0</v>
      </c>
      <c r="F27" s="25">
        <v>0</v>
      </c>
      <c r="G27" s="21">
        <v>0</v>
      </c>
      <c r="H27" s="43">
        <f t="shared" si="1"/>
        <v>0</v>
      </c>
      <c r="I27" s="22">
        <v>0</v>
      </c>
      <c r="J27" s="43">
        <v>0</v>
      </c>
      <c r="K27" s="21">
        <v>0</v>
      </c>
      <c r="L27" s="22">
        <v>0</v>
      </c>
      <c r="M27" s="21">
        <v>0</v>
      </c>
      <c r="N27" s="49">
        <v>0</v>
      </c>
      <c r="O27" s="69">
        <f t="shared" si="0"/>
        <v>0</v>
      </c>
    </row>
    <row r="28" spans="2:27" x14ac:dyDescent="0.25">
      <c r="B28" s="95"/>
      <c r="C28" s="60">
        <v>23</v>
      </c>
      <c r="D28" s="25">
        <v>0</v>
      </c>
      <c r="E28" s="43">
        <v>0</v>
      </c>
      <c r="F28" s="25">
        <v>0</v>
      </c>
      <c r="G28" s="21">
        <v>0</v>
      </c>
      <c r="H28" s="43">
        <f t="shared" si="1"/>
        <v>0</v>
      </c>
      <c r="I28" s="22">
        <v>0</v>
      </c>
      <c r="J28" s="43">
        <v>0</v>
      </c>
      <c r="K28" s="21">
        <v>0</v>
      </c>
      <c r="L28" s="22">
        <v>0</v>
      </c>
      <c r="M28" s="21">
        <v>0</v>
      </c>
      <c r="N28" s="49">
        <v>0</v>
      </c>
      <c r="O28" s="70">
        <f t="shared" si="0"/>
        <v>0</v>
      </c>
    </row>
    <row r="29" spans="2:27" x14ac:dyDescent="0.25">
      <c r="B29" s="95"/>
      <c r="C29" s="56">
        <v>24</v>
      </c>
      <c r="D29" s="25">
        <v>0</v>
      </c>
      <c r="E29" s="43">
        <v>0</v>
      </c>
      <c r="F29" s="25">
        <v>0</v>
      </c>
      <c r="G29" s="21">
        <v>0</v>
      </c>
      <c r="H29" s="43">
        <f t="shared" si="1"/>
        <v>0</v>
      </c>
      <c r="I29" s="22">
        <v>0</v>
      </c>
      <c r="J29" s="43">
        <v>0</v>
      </c>
      <c r="K29" s="21">
        <v>0</v>
      </c>
      <c r="L29" s="22">
        <v>0</v>
      </c>
      <c r="M29" s="21">
        <v>0</v>
      </c>
      <c r="N29" s="49">
        <v>0</v>
      </c>
      <c r="O29" s="70">
        <f t="shared" si="0"/>
        <v>0</v>
      </c>
    </row>
    <row r="30" spans="2:27" x14ac:dyDescent="0.25">
      <c r="B30" s="95"/>
      <c r="C30" s="60">
        <v>25</v>
      </c>
      <c r="D30" s="25">
        <v>0</v>
      </c>
      <c r="E30" s="43">
        <v>0</v>
      </c>
      <c r="F30" s="25">
        <v>0</v>
      </c>
      <c r="G30" s="21">
        <v>0</v>
      </c>
      <c r="H30" s="43">
        <f t="shared" si="1"/>
        <v>0</v>
      </c>
      <c r="I30" s="22">
        <v>0</v>
      </c>
      <c r="J30" s="43">
        <v>0</v>
      </c>
      <c r="K30" s="21">
        <v>0</v>
      </c>
      <c r="L30" s="22">
        <v>0</v>
      </c>
      <c r="M30" s="21">
        <v>0</v>
      </c>
      <c r="N30" s="49">
        <v>0</v>
      </c>
      <c r="O30" s="70">
        <f t="shared" si="0"/>
        <v>0</v>
      </c>
    </row>
    <row r="31" spans="2:27" x14ac:dyDescent="0.25">
      <c r="B31" s="95"/>
      <c r="C31" s="56">
        <v>26</v>
      </c>
      <c r="D31" s="25">
        <v>0</v>
      </c>
      <c r="E31" s="43">
        <v>0</v>
      </c>
      <c r="F31" s="25">
        <v>0</v>
      </c>
      <c r="G31" s="21">
        <v>0</v>
      </c>
      <c r="H31" s="43">
        <f t="shared" si="1"/>
        <v>0</v>
      </c>
      <c r="I31" s="22">
        <v>0</v>
      </c>
      <c r="J31" s="43">
        <v>0</v>
      </c>
      <c r="K31" s="21">
        <v>0</v>
      </c>
      <c r="L31" s="22">
        <v>0</v>
      </c>
      <c r="M31" s="21">
        <v>0</v>
      </c>
      <c r="N31" s="49">
        <v>0</v>
      </c>
      <c r="O31" s="70">
        <f t="shared" si="0"/>
        <v>0</v>
      </c>
    </row>
    <row r="32" spans="2:27" x14ac:dyDescent="0.25">
      <c r="B32" s="95"/>
      <c r="C32" s="60">
        <v>27</v>
      </c>
      <c r="D32" s="25">
        <v>0</v>
      </c>
      <c r="E32" s="43">
        <v>0</v>
      </c>
      <c r="F32" s="25">
        <v>0</v>
      </c>
      <c r="G32" s="21">
        <v>0</v>
      </c>
      <c r="H32" s="43">
        <f t="shared" si="1"/>
        <v>0</v>
      </c>
      <c r="I32" s="22">
        <v>0</v>
      </c>
      <c r="J32" s="43">
        <v>0</v>
      </c>
      <c r="K32" s="21">
        <v>0</v>
      </c>
      <c r="L32" s="22">
        <v>0</v>
      </c>
      <c r="M32" s="21">
        <v>0</v>
      </c>
      <c r="N32" s="49">
        <v>0</v>
      </c>
      <c r="O32" s="70">
        <f t="shared" si="0"/>
        <v>0</v>
      </c>
    </row>
    <row r="33" spans="2:15" x14ac:dyDescent="0.25">
      <c r="B33" s="95"/>
      <c r="C33" s="56">
        <v>28</v>
      </c>
      <c r="D33" s="25">
        <v>0</v>
      </c>
      <c r="E33" s="43">
        <v>0</v>
      </c>
      <c r="F33" s="25">
        <v>0</v>
      </c>
      <c r="G33" s="21">
        <v>0</v>
      </c>
      <c r="H33" s="43">
        <f t="shared" si="1"/>
        <v>0</v>
      </c>
      <c r="I33" s="22">
        <v>0</v>
      </c>
      <c r="J33" s="43">
        <v>0</v>
      </c>
      <c r="K33" s="21">
        <v>0</v>
      </c>
      <c r="L33" s="22">
        <v>0</v>
      </c>
      <c r="M33" s="21">
        <v>0</v>
      </c>
      <c r="N33" s="49">
        <v>0</v>
      </c>
      <c r="O33" s="70">
        <f t="shared" si="0"/>
        <v>0</v>
      </c>
    </row>
    <row r="34" spans="2:15" x14ac:dyDescent="0.25">
      <c r="B34" s="95"/>
      <c r="C34" s="60">
        <v>29</v>
      </c>
      <c r="D34" s="25">
        <v>0</v>
      </c>
      <c r="E34" s="43">
        <v>0</v>
      </c>
      <c r="F34" s="25">
        <v>0</v>
      </c>
      <c r="G34" s="21">
        <v>0</v>
      </c>
      <c r="H34" s="43">
        <f t="shared" si="1"/>
        <v>0</v>
      </c>
      <c r="I34" s="22">
        <v>0</v>
      </c>
      <c r="J34" s="43">
        <v>0</v>
      </c>
      <c r="K34" s="21">
        <v>0</v>
      </c>
      <c r="L34" s="22">
        <v>0</v>
      </c>
      <c r="M34" s="21">
        <v>0</v>
      </c>
      <c r="N34" s="49">
        <v>0</v>
      </c>
      <c r="O34" s="70">
        <f t="shared" si="0"/>
        <v>0</v>
      </c>
    </row>
    <row r="35" spans="2:15" x14ac:dyDescent="0.25">
      <c r="B35" s="95"/>
      <c r="C35" s="60">
        <v>30</v>
      </c>
      <c r="D35" s="25">
        <v>0</v>
      </c>
      <c r="E35" s="43">
        <v>0</v>
      </c>
      <c r="F35" s="25">
        <v>0</v>
      </c>
      <c r="G35" s="21">
        <v>0</v>
      </c>
      <c r="H35" s="43">
        <f t="shared" si="1"/>
        <v>0</v>
      </c>
      <c r="I35" s="22">
        <v>0</v>
      </c>
      <c r="J35" s="43">
        <v>0</v>
      </c>
      <c r="K35" s="21">
        <v>0</v>
      </c>
      <c r="L35" s="22">
        <v>0</v>
      </c>
      <c r="M35" s="21">
        <v>0</v>
      </c>
      <c r="N35" s="49">
        <v>0</v>
      </c>
      <c r="O35" s="70">
        <f>SUM(D35:N35)</f>
        <v>0</v>
      </c>
    </row>
    <row r="36" spans="2:15" ht="16.5" thickBot="1" x14ac:dyDescent="0.3">
      <c r="B36" s="95"/>
      <c r="C36" s="56">
        <v>31</v>
      </c>
      <c r="D36" s="25">
        <v>0</v>
      </c>
      <c r="E36" s="43">
        <v>0</v>
      </c>
      <c r="F36" s="25">
        <v>0</v>
      </c>
      <c r="G36" s="21">
        <v>0</v>
      </c>
      <c r="H36" s="43">
        <f>-I24996</f>
        <v>0</v>
      </c>
      <c r="I36" s="22">
        <v>0</v>
      </c>
      <c r="J36" s="43">
        <v>0</v>
      </c>
      <c r="K36" s="21">
        <v>0</v>
      </c>
      <c r="L36" s="22">
        <v>0</v>
      </c>
      <c r="M36" s="21">
        <v>0</v>
      </c>
      <c r="N36" s="49">
        <v>0</v>
      </c>
      <c r="O36" s="70">
        <f t="shared" si="0"/>
        <v>0</v>
      </c>
    </row>
    <row r="37" spans="2:15" ht="16.5" thickBot="1" x14ac:dyDescent="0.3">
      <c r="B37" s="106" t="s">
        <v>39</v>
      </c>
      <c r="C37" s="107"/>
      <c r="D37" s="45">
        <f t="shared" ref="D37:O37" si="2">SUM(D6:D36)</f>
        <v>0</v>
      </c>
      <c r="E37" s="45">
        <f t="shared" si="2"/>
        <v>0</v>
      </c>
      <c r="F37" s="45">
        <f t="shared" si="2"/>
        <v>0</v>
      </c>
      <c r="G37" s="46">
        <f t="shared" si="2"/>
        <v>0</v>
      </c>
      <c r="H37" s="80">
        <f t="shared" si="2"/>
        <v>0</v>
      </c>
      <c r="I37" s="50">
        <f t="shared" si="2"/>
        <v>0</v>
      </c>
      <c r="J37" s="45">
        <f t="shared" si="2"/>
        <v>0</v>
      </c>
      <c r="K37" s="46">
        <f t="shared" si="2"/>
        <v>0</v>
      </c>
      <c r="L37" s="50">
        <f t="shared" si="2"/>
        <v>0</v>
      </c>
      <c r="M37" s="46">
        <f t="shared" si="2"/>
        <v>0</v>
      </c>
      <c r="N37" s="50">
        <f t="shared" si="2"/>
        <v>0</v>
      </c>
      <c r="O37" s="45">
        <f t="shared" si="2"/>
        <v>0</v>
      </c>
    </row>
    <row r="38" spans="2:15" ht="32.25" customHeight="1" thickBot="1" x14ac:dyDescent="0.3">
      <c r="B38" s="108" t="s">
        <v>24</v>
      </c>
      <c r="C38" s="109"/>
      <c r="D38" s="76">
        <f>'April Arrival Numbers'!D37+'May Arrival Numbers'!D37</f>
        <v>530</v>
      </c>
      <c r="E38" s="76">
        <f>'April Arrival Numbers'!E37+'May Arrival Numbers'!E37</f>
        <v>4961</v>
      </c>
      <c r="F38" s="76">
        <f>'April Arrival Numbers'!F37+'May Arrival Numbers'!F37</f>
        <v>327</v>
      </c>
      <c r="G38" s="77">
        <f>'April Arrival Numbers'!G37+'May Arrival Numbers'!G37</f>
        <v>321</v>
      </c>
      <c r="H38" s="83">
        <f>'April Arrival Numbers'!H37+'May Arrival Numbers'!H37</f>
        <v>69</v>
      </c>
      <c r="I38" s="81">
        <f>'April Arrival Numbers'!I37+'May Arrival Numbers'!I37</f>
        <v>23012</v>
      </c>
      <c r="J38" s="76">
        <f>'April Arrival Numbers'!J37+'May Arrival Numbers'!J37</f>
        <v>499</v>
      </c>
      <c r="K38" s="77">
        <f>'April Arrival Numbers'!K37+'May Arrival Numbers'!K37</f>
        <v>2327</v>
      </c>
      <c r="L38" s="81">
        <f>'April Arrival Numbers'!L37+'May Arrival Numbers'!L37</f>
        <v>22388</v>
      </c>
      <c r="M38" s="77">
        <f>'April Arrival Numbers'!M37+'May Arrival Numbers'!M37</f>
        <v>146</v>
      </c>
      <c r="N38" s="81">
        <f>'April Arrival Numbers'!N37+'May Arrival Numbers'!N37</f>
        <v>221</v>
      </c>
      <c r="O38" s="76">
        <f>'April Arrival Numbers'!O37+'May Arrival Numbers'!O37</f>
        <v>54801</v>
      </c>
    </row>
    <row r="40" spans="2:15" x14ac:dyDescent="0.25">
      <c r="B40" s="59" t="s">
        <v>64</v>
      </c>
    </row>
    <row r="45" spans="2:15" x14ac:dyDescent="0.25">
      <c r="C45" s="104" t="s">
        <v>59</v>
      </c>
      <c r="D45" s="104"/>
    </row>
    <row r="46" spans="2:15" ht="6.75" customHeight="1" x14ac:dyDescent="0.25"/>
    <row r="47" spans="2:15" x14ac:dyDescent="0.25">
      <c r="C47" s="12" t="s">
        <v>13</v>
      </c>
      <c r="D47" s="13" t="s">
        <v>10</v>
      </c>
      <c r="E47" s="14" t="s">
        <v>21</v>
      </c>
    </row>
    <row r="48" spans="2:15" x14ac:dyDescent="0.25">
      <c r="C48" s="9" t="s">
        <v>4</v>
      </c>
      <c r="D48" s="10">
        <f>'April Arrival Numbers'!D47+'May Arrival Numbers'!D37</f>
        <v>530</v>
      </c>
      <c r="E48" s="11">
        <f>D48/$D$52</f>
        <v>9.6713563621101811E-3</v>
      </c>
    </row>
    <row r="49" spans="3:9" x14ac:dyDescent="0.25">
      <c r="C49" s="9" t="s">
        <v>7</v>
      </c>
      <c r="D49" s="10">
        <f>'April Arrival Numbers'!D48+'May Arrival Numbers'!E37+'May Arrival Numbers'!I37+'May Arrival Numbers'!J37+'May Arrival Numbers'!L37+'May Arrival Numbers'!M37</f>
        <v>51006</v>
      </c>
      <c r="E49" s="11">
        <f>D49/$D$52</f>
        <v>0.93074943887885253</v>
      </c>
    </row>
    <row r="50" spans="3:9" x14ac:dyDescent="0.25">
      <c r="C50" s="9" t="s">
        <v>5</v>
      </c>
      <c r="D50" s="10">
        <f>'April Arrival Numbers'!D49+'May Arrival Numbers'!F37+'May Arrival Numbers'!H37+'May Arrival Numbers'!K37+'May Arrival Numbers'!N37</f>
        <v>2944</v>
      </c>
      <c r="E50" s="11">
        <f>D50/$D$52</f>
        <v>5.3721647415193155E-2</v>
      </c>
    </row>
    <row r="51" spans="3:9" x14ac:dyDescent="0.25">
      <c r="C51" s="9" t="s">
        <v>6</v>
      </c>
      <c r="D51" s="10">
        <f>'April Arrival Numbers'!D50+'May Arrival Numbers'!G37</f>
        <v>321</v>
      </c>
      <c r="E51" s="11">
        <f>D51/$D$52</f>
        <v>5.8575573438440906E-3</v>
      </c>
    </row>
    <row r="52" spans="3:9" ht="19.5" thickBot="1" x14ac:dyDescent="0.35">
      <c r="C52" s="15" t="s">
        <v>3</v>
      </c>
      <c r="D52" s="16">
        <f>SUM(D48:D51)</f>
        <v>54801</v>
      </c>
      <c r="E52" s="17">
        <f>D52/$D$52</f>
        <v>1</v>
      </c>
      <c r="F52" s="19"/>
    </row>
    <row r="53" spans="3:9" ht="16.5" thickTop="1" x14ac:dyDescent="0.25"/>
    <row r="55" spans="3:9" ht="15.75" customHeight="1" x14ac:dyDescent="0.25">
      <c r="I55" s="64" t="s">
        <v>58</v>
      </c>
    </row>
    <row r="56" spans="3:9" x14ac:dyDescent="0.25">
      <c r="C56" s="105" t="s">
        <v>60</v>
      </c>
      <c r="D56" s="105"/>
      <c r="E56" s="105"/>
    </row>
    <row r="57" spans="3:9" ht="6.75" customHeight="1" x14ac:dyDescent="0.25"/>
    <row r="58" spans="3:9" x14ac:dyDescent="0.25">
      <c r="C58" s="12" t="s">
        <v>61</v>
      </c>
      <c r="D58" s="13" t="s">
        <v>10</v>
      </c>
      <c r="E58" s="14" t="s">
        <v>21</v>
      </c>
    </row>
    <row r="59" spans="3:9" x14ac:dyDescent="0.25">
      <c r="C59" s="9" t="s">
        <v>0</v>
      </c>
      <c r="D59" s="10">
        <f>D38</f>
        <v>530</v>
      </c>
      <c r="E59" s="11">
        <f>D59/$D$52</f>
        <v>9.6713563621101811E-3</v>
      </c>
    </row>
    <row r="60" spans="3:9" x14ac:dyDescent="0.25">
      <c r="C60" s="9" t="s">
        <v>11</v>
      </c>
      <c r="D60" s="10">
        <f>E38</f>
        <v>4961</v>
      </c>
      <c r="E60" s="11">
        <f t="shared" ref="E60:E65" si="3">D60/$D$52</f>
        <v>9.052754511778982E-2</v>
      </c>
    </row>
    <row r="61" spans="3:9" x14ac:dyDescent="0.25">
      <c r="C61" s="9" t="s">
        <v>8</v>
      </c>
      <c r="D61" s="10">
        <f>F38</f>
        <v>327</v>
      </c>
      <c r="E61" s="11">
        <f t="shared" si="3"/>
        <v>5.9670443970000547E-3</v>
      </c>
    </row>
    <row r="62" spans="3:9" x14ac:dyDescent="0.25">
      <c r="C62" s="9" t="s">
        <v>9</v>
      </c>
      <c r="D62" s="10">
        <f>G38+H38+I38</f>
        <v>23402</v>
      </c>
      <c r="E62" s="11">
        <f t="shared" si="3"/>
        <v>0.4270360029926461</v>
      </c>
    </row>
    <row r="63" spans="3:9" x14ac:dyDescent="0.25">
      <c r="C63" s="9" t="s">
        <v>1</v>
      </c>
      <c r="D63" s="10">
        <f>J38</f>
        <v>499</v>
      </c>
      <c r="E63" s="11">
        <f t="shared" si="3"/>
        <v>9.1056732541376986E-3</v>
      </c>
    </row>
    <row r="64" spans="3:9" x14ac:dyDescent="0.25">
      <c r="C64" s="9" t="s">
        <v>2</v>
      </c>
      <c r="D64" s="10">
        <f>K38+L38</f>
        <v>24715</v>
      </c>
      <c r="E64" s="11">
        <f t="shared" si="3"/>
        <v>0.45099541979160962</v>
      </c>
    </row>
    <row r="65" spans="1:7" x14ac:dyDescent="0.25">
      <c r="C65" s="9" t="s">
        <v>62</v>
      </c>
      <c r="D65" s="10">
        <f>M38+N38</f>
        <v>367</v>
      </c>
      <c r="E65" s="11">
        <f t="shared" si="3"/>
        <v>6.6969580847064834E-3</v>
      </c>
      <c r="G65" t="s">
        <v>65</v>
      </c>
    </row>
    <row r="66" spans="1:7" ht="16.5" thickBot="1" x14ac:dyDescent="0.3">
      <c r="C66" s="15" t="s">
        <v>3</v>
      </c>
      <c r="D66" s="16">
        <f>SUM(D59:D65)</f>
        <v>54801</v>
      </c>
      <c r="E66" s="17">
        <f>D66/$D$52</f>
        <v>1</v>
      </c>
    </row>
    <row r="67" spans="1:7" ht="16.5" thickTop="1" x14ac:dyDescent="0.25"/>
    <row r="68" spans="1:7" ht="18.75" x14ac:dyDescent="0.3">
      <c r="C68" s="103" t="s">
        <v>31</v>
      </c>
      <c r="D68" s="103"/>
      <c r="E68" s="103"/>
    </row>
    <row r="69" spans="1:7" ht="20.25" x14ac:dyDescent="0.25">
      <c r="C69" s="102">
        <f>O38</f>
        <v>54801</v>
      </c>
      <c r="D69" s="102"/>
      <c r="E69" s="102"/>
    </row>
    <row r="71" spans="1:7" x14ac:dyDescent="0.25">
      <c r="A71" t="s">
        <v>63</v>
      </c>
    </row>
  </sheetData>
  <mergeCells count="15">
    <mergeCell ref="C56:E56"/>
    <mergeCell ref="C68:E68"/>
    <mergeCell ref="C69:E69"/>
    <mergeCell ref="B5:C5"/>
    <mergeCell ref="B6:B36"/>
    <mergeCell ref="Q26:R26"/>
    <mergeCell ref="B37:C37"/>
    <mergeCell ref="B38:C38"/>
    <mergeCell ref="C45:D45"/>
    <mergeCell ref="B2:O2"/>
    <mergeCell ref="Q2:Z2"/>
    <mergeCell ref="B4:C4"/>
    <mergeCell ref="G4:I4"/>
    <mergeCell ref="K4:L4"/>
    <mergeCell ref="M4:N4"/>
  </mergeCells>
  <pageMargins left="0.7" right="0.7" top="0.75" bottom="0.75" header="0.3" footer="0.3"/>
  <pageSetup orientation="landscape" r:id="rId1"/>
  <ignoredErrors>
    <ignoredError sqref="O6:O14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2:AA70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L17" sqref="L17"/>
    </sheetView>
  </sheetViews>
  <sheetFormatPr defaultRowHeight="15.75" x14ac:dyDescent="0.25"/>
  <cols>
    <col min="1" max="1" width="2.25" customWidth="1"/>
    <col min="2" max="2" width="6.5" customWidth="1"/>
    <col min="3" max="3" width="12.25" customWidth="1"/>
    <col min="4" max="4" width="8.125" customWidth="1"/>
    <col min="5" max="5" width="11.375" customWidth="1"/>
    <col min="6" max="6" width="8" customWidth="1"/>
    <col min="7" max="8" width="6.125" customWidth="1"/>
    <col min="9" max="9" width="7.75" customWidth="1"/>
    <col min="10" max="10" width="8.625" customWidth="1"/>
    <col min="11" max="11" width="6.75" customWidth="1"/>
    <col min="12" max="14" width="8.125" customWidth="1"/>
    <col min="15" max="15" width="10.375" style="8" bestFit="1" customWidth="1"/>
    <col min="16" max="16" width="10.25" customWidth="1"/>
    <col min="19" max="20" width="9.5" bestFit="1" customWidth="1"/>
  </cols>
  <sheetData>
    <row r="2" spans="2:27" ht="18" customHeight="1" x14ac:dyDescent="0.35">
      <c r="B2" s="85" t="s">
        <v>72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Q2" s="115" t="s">
        <v>73</v>
      </c>
      <c r="R2" s="115"/>
      <c r="S2" s="115"/>
      <c r="T2" s="115"/>
      <c r="U2" s="115"/>
      <c r="V2" s="115"/>
      <c r="W2" s="115"/>
      <c r="X2" s="115"/>
      <c r="Y2" s="115"/>
      <c r="Z2" s="115"/>
    </row>
    <row r="3" spans="2:27" ht="10.5" customHeight="1" thickBot="1" x14ac:dyDescent="0.3"/>
    <row r="4" spans="2:27" x14ac:dyDescent="0.25">
      <c r="B4" s="86" t="s">
        <v>18</v>
      </c>
      <c r="C4" s="116"/>
      <c r="D4" s="42" t="s">
        <v>0</v>
      </c>
      <c r="E4" s="75" t="s">
        <v>11</v>
      </c>
      <c r="F4" s="42" t="s">
        <v>8</v>
      </c>
      <c r="G4" s="88" t="s">
        <v>9</v>
      </c>
      <c r="H4" s="117"/>
      <c r="I4" s="89"/>
      <c r="J4" s="75" t="s">
        <v>1</v>
      </c>
      <c r="K4" s="88" t="s">
        <v>2</v>
      </c>
      <c r="L4" s="89"/>
      <c r="M4" s="113" t="s">
        <v>62</v>
      </c>
      <c r="N4" s="114"/>
      <c r="O4" s="48" t="s">
        <v>22</v>
      </c>
      <c r="AA4" s="8"/>
    </row>
    <row r="5" spans="2:27" ht="16.5" thickBot="1" x14ac:dyDescent="0.3">
      <c r="B5" s="92" t="s">
        <v>13</v>
      </c>
      <c r="C5" s="112"/>
      <c r="D5" s="39" t="s">
        <v>4</v>
      </c>
      <c r="E5" s="44" t="s">
        <v>7</v>
      </c>
      <c r="F5" s="39" t="s">
        <v>5</v>
      </c>
      <c r="G5" s="40" t="s">
        <v>6</v>
      </c>
      <c r="H5" s="44" t="s">
        <v>5</v>
      </c>
      <c r="I5" s="41" t="s">
        <v>7</v>
      </c>
      <c r="J5" s="44" t="s">
        <v>7</v>
      </c>
      <c r="K5" s="40" t="s">
        <v>5</v>
      </c>
      <c r="L5" s="41" t="s">
        <v>7</v>
      </c>
      <c r="M5" s="40" t="s">
        <v>7</v>
      </c>
      <c r="N5" s="72" t="s">
        <v>5</v>
      </c>
      <c r="O5" s="67" t="s">
        <v>23</v>
      </c>
      <c r="AA5" s="8"/>
    </row>
    <row r="6" spans="2:27" ht="15.75" customHeight="1" x14ac:dyDescent="0.25">
      <c r="B6" s="110" t="s">
        <v>40</v>
      </c>
      <c r="C6" s="60">
        <v>1</v>
      </c>
      <c r="D6" s="25">
        <v>0</v>
      </c>
      <c r="E6" s="43">
        <v>0</v>
      </c>
      <c r="F6" s="25">
        <v>0</v>
      </c>
      <c r="G6" s="66">
        <v>0</v>
      </c>
      <c r="H6" s="65">
        <v>0</v>
      </c>
      <c r="I6" s="63">
        <v>0</v>
      </c>
      <c r="J6" s="43">
        <v>0</v>
      </c>
      <c r="K6" s="21">
        <v>0</v>
      </c>
      <c r="L6" s="49">
        <v>0</v>
      </c>
      <c r="M6" s="21">
        <v>0</v>
      </c>
      <c r="N6" s="73">
        <v>0</v>
      </c>
      <c r="O6" s="68">
        <f>SUM(D6:N6)</f>
        <v>0</v>
      </c>
      <c r="AA6" s="8"/>
    </row>
    <row r="7" spans="2:27" x14ac:dyDescent="0.25">
      <c r="B7" s="95"/>
      <c r="C7" s="56">
        <v>2</v>
      </c>
      <c r="D7" s="25">
        <v>0</v>
      </c>
      <c r="E7" s="43">
        <v>0</v>
      </c>
      <c r="F7" s="25">
        <v>0</v>
      </c>
      <c r="G7" s="21">
        <v>0</v>
      </c>
      <c r="H7" s="65">
        <v>0</v>
      </c>
      <c r="I7" s="63">
        <v>0</v>
      </c>
      <c r="J7" s="43">
        <v>0</v>
      </c>
      <c r="K7" s="21">
        <v>0</v>
      </c>
      <c r="L7" s="49">
        <v>0</v>
      </c>
      <c r="M7" s="21">
        <v>0</v>
      </c>
      <c r="N7" s="49">
        <v>0</v>
      </c>
      <c r="O7" s="69">
        <f t="shared" ref="O7:O35" si="0">SUM(D7:N7)</f>
        <v>0</v>
      </c>
      <c r="AA7" s="8"/>
    </row>
    <row r="8" spans="2:27" x14ac:dyDescent="0.25">
      <c r="B8" s="95"/>
      <c r="C8" s="60">
        <v>3</v>
      </c>
      <c r="D8" s="25">
        <v>0</v>
      </c>
      <c r="E8" s="43">
        <v>0</v>
      </c>
      <c r="F8" s="25">
        <v>0</v>
      </c>
      <c r="G8" s="21">
        <v>0</v>
      </c>
      <c r="H8" s="65">
        <v>0</v>
      </c>
      <c r="I8" s="63">
        <v>0</v>
      </c>
      <c r="J8" s="43">
        <v>0</v>
      </c>
      <c r="K8" s="21">
        <v>0</v>
      </c>
      <c r="L8" s="49">
        <v>0</v>
      </c>
      <c r="M8" s="21">
        <v>0</v>
      </c>
      <c r="N8" s="49">
        <v>0</v>
      </c>
      <c r="O8" s="69">
        <f t="shared" si="0"/>
        <v>0</v>
      </c>
      <c r="AA8" s="8"/>
    </row>
    <row r="9" spans="2:27" x14ac:dyDescent="0.25">
      <c r="B9" s="95"/>
      <c r="C9" s="56">
        <v>4</v>
      </c>
      <c r="D9" s="25">
        <v>0</v>
      </c>
      <c r="E9" s="43">
        <v>0</v>
      </c>
      <c r="F9" s="25">
        <v>0</v>
      </c>
      <c r="G9" s="21">
        <v>0</v>
      </c>
      <c r="H9" s="65">
        <v>0</v>
      </c>
      <c r="I9" s="63">
        <v>0</v>
      </c>
      <c r="J9" s="43">
        <v>0</v>
      </c>
      <c r="K9" s="21">
        <v>0</v>
      </c>
      <c r="L9" s="49">
        <v>0</v>
      </c>
      <c r="M9" s="21">
        <v>0</v>
      </c>
      <c r="N9" s="49">
        <v>0</v>
      </c>
      <c r="O9" s="69">
        <f t="shared" si="0"/>
        <v>0</v>
      </c>
      <c r="AA9" s="8"/>
    </row>
    <row r="10" spans="2:27" ht="15.75" customHeight="1" x14ac:dyDescent="0.25">
      <c r="B10" s="95"/>
      <c r="C10" s="60">
        <v>5</v>
      </c>
      <c r="D10" s="25">
        <v>0</v>
      </c>
      <c r="E10" s="43">
        <v>0</v>
      </c>
      <c r="F10" s="25">
        <v>0</v>
      </c>
      <c r="G10" s="21">
        <v>0</v>
      </c>
      <c r="H10" s="65">
        <v>0</v>
      </c>
      <c r="I10" s="63">
        <v>0</v>
      </c>
      <c r="J10" s="43">
        <v>0</v>
      </c>
      <c r="K10" s="21">
        <v>0</v>
      </c>
      <c r="L10" s="49">
        <v>0</v>
      </c>
      <c r="M10" s="21">
        <v>0</v>
      </c>
      <c r="N10" s="49">
        <v>0</v>
      </c>
      <c r="O10" s="70">
        <f t="shared" si="0"/>
        <v>0</v>
      </c>
      <c r="AA10" s="8"/>
    </row>
    <row r="11" spans="2:27" x14ac:dyDescent="0.25">
      <c r="B11" s="95"/>
      <c r="C11" s="56">
        <v>6</v>
      </c>
      <c r="D11" s="25">
        <v>0</v>
      </c>
      <c r="E11" s="43">
        <v>0</v>
      </c>
      <c r="F11" s="25">
        <v>0</v>
      </c>
      <c r="G11" s="21">
        <v>0</v>
      </c>
      <c r="H11" s="65">
        <v>0</v>
      </c>
      <c r="I11" s="63">
        <v>0</v>
      </c>
      <c r="J11" s="43">
        <v>0</v>
      </c>
      <c r="K11" s="21">
        <v>0</v>
      </c>
      <c r="L11" s="49">
        <v>0</v>
      </c>
      <c r="M11" s="21">
        <v>0</v>
      </c>
      <c r="N11" s="49">
        <v>0</v>
      </c>
      <c r="O11" s="69">
        <f t="shared" si="0"/>
        <v>0</v>
      </c>
      <c r="AA11" s="8"/>
    </row>
    <row r="12" spans="2:27" x14ac:dyDescent="0.25">
      <c r="B12" s="95"/>
      <c r="C12" s="60">
        <v>7</v>
      </c>
      <c r="D12" s="25">
        <v>0</v>
      </c>
      <c r="E12" s="43">
        <v>0</v>
      </c>
      <c r="F12" s="25">
        <v>0</v>
      </c>
      <c r="G12" s="21">
        <v>0</v>
      </c>
      <c r="H12" s="65">
        <v>0</v>
      </c>
      <c r="I12" s="63">
        <v>0</v>
      </c>
      <c r="J12" s="43">
        <v>0</v>
      </c>
      <c r="K12" s="21">
        <v>0</v>
      </c>
      <c r="L12" s="49">
        <v>0</v>
      </c>
      <c r="M12" s="21">
        <v>0</v>
      </c>
      <c r="N12" s="49">
        <v>0</v>
      </c>
      <c r="O12" s="70">
        <f t="shared" si="0"/>
        <v>0</v>
      </c>
      <c r="AA12" s="8"/>
    </row>
    <row r="13" spans="2:27" x14ac:dyDescent="0.25">
      <c r="B13" s="95"/>
      <c r="C13" s="56">
        <v>8</v>
      </c>
      <c r="D13" s="25">
        <v>0</v>
      </c>
      <c r="E13" s="43">
        <v>0</v>
      </c>
      <c r="F13" s="25">
        <v>0</v>
      </c>
      <c r="G13" s="21">
        <v>0</v>
      </c>
      <c r="H13" s="65">
        <v>0</v>
      </c>
      <c r="I13" s="63">
        <v>0</v>
      </c>
      <c r="J13" s="43">
        <v>0</v>
      </c>
      <c r="K13" s="21">
        <v>0</v>
      </c>
      <c r="L13" s="49">
        <v>0</v>
      </c>
      <c r="M13" s="21">
        <v>0</v>
      </c>
      <c r="N13" s="49">
        <v>0</v>
      </c>
      <c r="O13" s="69">
        <f t="shared" si="0"/>
        <v>0</v>
      </c>
      <c r="AA13" s="8"/>
    </row>
    <row r="14" spans="2:27" x14ac:dyDescent="0.25">
      <c r="B14" s="95"/>
      <c r="C14" s="60">
        <v>9</v>
      </c>
      <c r="D14" s="25">
        <v>0</v>
      </c>
      <c r="E14" s="43">
        <v>0</v>
      </c>
      <c r="F14" s="25">
        <v>0</v>
      </c>
      <c r="G14" s="21">
        <v>0</v>
      </c>
      <c r="H14" s="65">
        <v>0</v>
      </c>
      <c r="I14" s="63">
        <v>0</v>
      </c>
      <c r="J14" s="43">
        <v>0</v>
      </c>
      <c r="K14" s="21">
        <v>0</v>
      </c>
      <c r="L14" s="49">
        <v>0</v>
      </c>
      <c r="M14" s="21">
        <v>0</v>
      </c>
      <c r="N14" s="49">
        <v>0</v>
      </c>
      <c r="O14" s="69">
        <f t="shared" si="0"/>
        <v>0</v>
      </c>
      <c r="AA14" s="8"/>
    </row>
    <row r="15" spans="2:27" x14ac:dyDescent="0.25">
      <c r="B15" s="95"/>
      <c r="C15" s="56">
        <v>10</v>
      </c>
      <c r="D15" s="25">
        <v>0</v>
      </c>
      <c r="E15" s="43">
        <v>0</v>
      </c>
      <c r="F15" s="25">
        <v>0</v>
      </c>
      <c r="G15" s="21">
        <v>0</v>
      </c>
      <c r="H15" s="43">
        <f t="shared" ref="H15:H35" si="1">-I24975</f>
        <v>0</v>
      </c>
      <c r="I15" s="63">
        <v>0</v>
      </c>
      <c r="J15" s="43">
        <v>0</v>
      </c>
      <c r="K15" s="21">
        <v>0</v>
      </c>
      <c r="L15" s="49">
        <v>0</v>
      </c>
      <c r="M15" s="21">
        <v>0</v>
      </c>
      <c r="N15" s="49">
        <v>0</v>
      </c>
      <c r="O15" s="69">
        <f t="shared" si="0"/>
        <v>0</v>
      </c>
      <c r="AA15" s="8"/>
    </row>
    <row r="16" spans="2:27" x14ac:dyDescent="0.25">
      <c r="B16" s="95"/>
      <c r="C16" s="60">
        <v>11</v>
      </c>
      <c r="D16" s="25">
        <v>0</v>
      </c>
      <c r="E16" s="43">
        <v>0</v>
      </c>
      <c r="F16" s="25">
        <v>0</v>
      </c>
      <c r="G16" s="21">
        <v>0</v>
      </c>
      <c r="H16" s="43">
        <f t="shared" si="1"/>
        <v>0</v>
      </c>
      <c r="I16" s="63">
        <v>0</v>
      </c>
      <c r="J16" s="43">
        <v>0</v>
      </c>
      <c r="K16" s="21">
        <v>0</v>
      </c>
      <c r="L16" s="22">
        <v>0</v>
      </c>
      <c r="M16" s="21">
        <v>0</v>
      </c>
      <c r="N16" s="49">
        <v>0</v>
      </c>
      <c r="O16" s="69">
        <f t="shared" si="0"/>
        <v>0</v>
      </c>
      <c r="AA16" s="8"/>
    </row>
    <row r="17" spans="2:27" x14ac:dyDescent="0.25">
      <c r="B17" s="95"/>
      <c r="C17" s="56">
        <v>12</v>
      </c>
      <c r="D17" s="25">
        <v>0</v>
      </c>
      <c r="E17" s="43">
        <v>0</v>
      </c>
      <c r="F17" s="25">
        <v>0</v>
      </c>
      <c r="G17" s="21">
        <v>0</v>
      </c>
      <c r="H17" s="43">
        <f t="shared" si="1"/>
        <v>0</v>
      </c>
      <c r="I17" s="63">
        <v>0</v>
      </c>
      <c r="J17" s="43">
        <v>0</v>
      </c>
      <c r="K17" s="21">
        <v>0</v>
      </c>
      <c r="L17" s="22">
        <v>0</v>
      </c>
      <c r="M17" s="21">
        <v>0</v>
      </c>
      <c r="N17" s="49">
        <v>0</v>
      </c>
      <c r="O17" s="69">
        <f t="shared" si="0"/>
        <v>0</v>
      </c>
      <c r="AA17" s="8"/>
    </row>
    <row r="18" spans="2:27" x14ac:dyDescent="0.25">
      <c r="B18" s="95"/>
      <c r="C18" s="60">
        <v>13</v>
      </c>
      <c r="D18" s="25">
        <v>0</v>
      </c>
      <c r="E18" s="43">
        <v>0</v>
      </c>
      <c r="F18" s="25">
        <v>0</v>
      </c>
      <c r="G18" s="21">
        <v>0</v>
      </c>
      <c r="H18" s="43">
        <f t="shared" si="1"/>
        <v>0</v>
      </c>
      <c r="I18" s="63">
        <v>0</v>
      </c>
      <c r="J18" s="43">
        <v>0</v>
      </c>
      <c r="K18" s="21">
        <v>0</v>
      </c>
      <c r="L18" s="22">
        <v>0</v>
      </c>
      <c r="M18" s="21">
        <v>0</v>
      </c>
      <c r="N18" s="49">
        <v>0</v>
      </c>
      <c r="O18" s="69">
        <f t="shared" si="0"/>
        <v>0</v>
      </c>
      <c r="AA18" s="8"/>
    </row>
    <row r="19" spans="2:27" x14ac:dyDescent="0.25">
      <c r="B19" s="95"/>
      <c r="C19" s="56">
        <v>14</v>
      </c>
      <c r="D19" s="25">
        <v>0</v>
      </c>
      <c r="E19" s="43">
        <v>0</v>
      </c>
      <c r="F19" s="25">
        <v>0</v>
      </c>
      <c r="G19" s="21">
        <v>0</v>
      </c>
      <c r="H19" s="43">
        <f t="shared" si="1"/>
        <v>0</v>
      </c>
      <c r="I19" s="63">
        <v>0</v>
      </c>
      <c r="J19" s="43">
        <v>0</v>
      </c>
      <c r="K19" s="21">
        <v>0</v>
      </c>
      <c r="L19" s="22">
        <v>0</v>
      </c>
      <c r="M19" s="21">
        <v>0</v>
      </c>
      <c r="N19" s="49">
        <v>0</v>
      </c>
      <c r="O19" s="69">
        <f t="shared" si="0"/>
        <v>0</v>
      </c>
      <c r="AA19" s="8"/>
    </row>
    <row r="20" spans="2:27" x14ac:dyDescent="0.25">
      <c r="B20" s="95"/>
      <c r="C20" s="60">
        <v>15</v>
      </c>
      <c r="D20" s="25">
        <v>0</v>
      </c>
      <c r="E20" s="43">
        <v>0</v>
      </c>
      <c r="F20" s="25">
        <v>0</v>
      </c>
      <c r="G20" s="21">
        <v>0</v>
      </c>
      <c r="H20" s="43">
        <f t="shared" si="1"/>
        <v>0</v>
      </c>
      <c r="I20" s="63">
        <v>0</v>
      </c>
      <c r="J20" s="43">
        <v>0</v>
      </c>
      <c r="K20" s="21">
        <v>0</v>
      </c>
      <c r="L20" s="22">
        <v>0</v>
      </c>
      <c r="M20" s="21">
        <v>0</v>
      </c>
      <c r="N20" s="49">
        <v>0</v>
      </c>
      <c r="O20" s="69">
        <f t="shared" si="0"/>
        <v>0</v>
      </c>
      <c r="AA20" s="8"/>
    </row>
    <row r="21" spans="2:27" x14ac:dyDescent="0.25">
      <c r="B21" s="95"/>
      <c r="C21" s="56">
        <v>16</v>
      </c>
      <c r="D21" s="25">
        <v>0</v>
      </c>
      <c r="E21" s="43">
        <v>0</v>
      </c>
      <c r="F21" s="25">
        <v>0</v>
      </c>
      <c r="G21" s="21">
        <v>0</v>
      </c>
      <c r="H21" s="43">
        <f t="shared" si="1"/>
        <v>0</v>
      </c>
      <c r="I21" s="63">
        <v>0</v>
      </c>
      <c r="J21" s="43">
        <v>0</v>
      </c>
      <c r="K21" s="21">
        <v>0</v>
      </c>
      <c r="L21" s="22">
        <v>0</v>
      </c>
      <c r="M21" s="21">
        <v>0</v>
      </c>
      <c r="N21" s="49">
        <v>0</v>
      </c>
      <c r="O21" s="69">
        <f t="shared" si="0"/>
        <v>0</v>
      </c>
      <c r="AA21" s="8"/>
    </row>
    <row r="22" spans="2:27" x14ac:dyDescent="0.25">
      <c r="B22" s="95"/>
      <c r="C22" s="60">
        <v>17</v>
      </c>
      <c r="D22" s="25">
        <v>0</v>
      </c>
      <c r="E22" s="43">
        <v>0</v>
      </c>
      <c r="F22" s="25">
        <v>0</v>
      </c>
      <c r="G22" s="21">
        <v>0</v>
      </c>
      <c r="H22" s="43">
        <f t="shared" si="1"/>
        <v>0</v>
      </c>
      <c r="I22" s="63">
        <v>0</v>
      </c>
      <c r="J22" s="43">
        <v>0</v>
      </c>
      <c r="K22" s="21">
        <v>0</v>
      </c>
      <c r="L22" s="22">
        <v>0</v>
      </c>
      <c r="M22" s="21">
        <v>0</v>
      </c>
      <c r="N22" s="49">
        <v>0</v>
      </c>
      <c r="O22" s="69">
        <f t="shared" si="0"/>
        <v>0</v>
      </c>
      <c r="AA22" s="8"/>
    </row>
    <row r="23" spans="2:27" x14ac:dyDescent="0.25">
      <c r="B23" s="95"/>
      <c r="C23" s="56">
        <v>18</v>
      </c>
      <c r="D23" s="25">
        <v>0</v>
      </c>
      <c r="E23" s="43">
        <v>0</v>
      </c>
      <c r="F23" s="25">
        <v>0</v>
      </c>
      <c r="G23" s="21">
        <v>0</v>
      </c>
      <c r="H23" s="43">
        <f t="shared" si="1"/>
        <v>0</v>
      </c>
      <c r="I23" s="63">
        <v>0</v>
      </c>
      <c r="J23" s="43">
        <v>0</v>
      </c>
      <c r="K23" s="21">
        <v>0</v>
      </c>
      <c r="L23" s="22">
        <v>0</v>
      </c>
      <c r="M23" s="21">
        <v>0</v>
      </c>
      <c r="N23" s="49">
        <v>0</v>
      </c>
      <c r="O23" s="70">
        <f t="shared" si="0"/>
        <v>0</v>
      </c>
      <c r="AA23" s="8"/>
    </row>
    <row r="24" spans="2:27" x14ac:dyDescent="0.25">
      <c r="B24" s="95"/>
      <c r="C24" s="60">
        <v>19</v>
      </c>
      <c r="D24" s="25">
        <v>0</v>
      </c>
      <c r="E24" s="43">
        <v>0</v>
      </c>
      <c r="F24" s="25">
        <v>0</v>
      </c>
      <c r="G24" s="21">
        <v>0</v>
      </c>
      <c r="H24" s="43">
        <f t="shared" si="1"/>
        <v>0</v>
      </c>
      <c r="I24" s="63">
        <v>0</v>
      </c>
      <c r="J24" s="43">
        <v>0</v>
      </c>
      <c r="K24" s="21">
        <v>0</v>
      </c>
      <c r="L24" s="22">
        <v>0</v>
      </c>
      <c r="M24" s="21">
        <v>0</v>
      </c>
      <c r="N24" s="49">
        <v>0</v>
      </c>
      <c r="O24" s="69">
        <f t="shared" si="0"/>
        <v>0</v>
      </c>
      <c r="AA24" s="8"/>
    </row>
    <row r="25" spans="2:27" x14ac:dyDescent="0.25">
      <c r="B25" s="95"/>
      <c r="C25" s="56">
        <v>20</v>
      </c>
      <c r="D25" s="25">
        <v>0</v>
      </c>
      <c r="E25" s="43">
        <v>0</v>
      </c>
      <c r="F25" s="25">
        <v>0</v>
      </c>
      <c r="G25" s="21">
        <v>0</v>
      </c>
      <c r="H25" s="43">
        <f t="shared" si="1"/>
        <v>0</v>
      </c>
      <c r="I25" s="22">
        <v>0</v>
      </c>
      <c r="J25" s="43">
        <v>0</v>
      </c>
      <c r="K25" s="21">
        <v>0</v>
      </c>
      <c r="L25" s="22">
        <v>0</v>
      </c>
      <c r="M25" s="21">
        <v>0</v>
      </c>
      <c r="N25" s="49">
        <v>0</v>
      </c>
      <c r="O25" s="69">
        <f t="shared" si="0"/>
        <v>0</v>
      </c>
      <c r="AA25" s="8"/>
    </row>
    <row r="26" spans="2:27" ht="19.5" thickBot="1" x14ac:dyDescent="0.35">
      <c r="B26" s="95"/>
      <c r="C26" s="60">
        <v>21</v>
      </c>
      <c r="D26" s="25">
        <v>0</v>
      </c>
      <c r="E26" s="43">
        <v>0</v>
      </c>
      <c r="F26" s="25">
        <v>0</v>
      </c>
      <c r="G26" s="21">
        <v>0</v>
      </c>
      <c r="H26" s="43">
        <f t="shared" si="1"/>
        <v>0</v>
      </c>
      <c r="I26" s="22" t="s">
        <v>66</v>
      </c>
      <c r="J26" s="43">
        <v>0</v>
      </c>
      <c r="K26" s="21">
        <v>0</v>
      </c>
      <c r="L26" s="22">
        <v>0</v>
      </c>
      <c r="M26" s="21">
        <v>0</v>
      </c>
      <c r="N26" s="49">
        <v>0</v>
      </c>
      <c r="O26" s="70">
        <f t="shared" si="0"/>
        <v>0</v>
      </c>
      <c r="Q26" s="94" t="s">
        <v>29</v>
      </c>
      <c r="R26" s="94"/>
      <c r="S26" s="20">
        <f>O36</f>
        <v>0</v>
      </c>
      <c r="AA26" s="8"/>
    </row>
    <row r="27" spans="2:27" ht="16.5" thickTop="1" x14ac:dyDescent="0.25">
      <c r="B27" s="95"/>
      <c r="C27" s="56">
        <v>22</v>
      </c>
      <c r="D27" s="25">
        <v>0</v>
      </c>
      <c r="E27" s="43">
        <v>0</v>
      </c>
      <c r="F27" s="25">
        <v>0</v>
      </c>
      <c r="G27" s="21">
        <v>0</v>
      </c>
      <c r="H27" s="43">
        <f t="shared" si="1"/>
        <v>0</v>
      </c>
      <c r="I27" s="22">
        <v>0</v>
      </c>
      <c r="J27" s="43">
        <v>0</v>
      </c>
      <c r="K27" s="21">
        <v>0</v>
      </c>
      <c r="L27" s="22">
        <v>0</v>
      </c>
      <c r="M27" s="21">
        <v>0</v>
      </c>
      <c r="N27" s="49">
        <v>0</v>
      </c>
      <c r="O27" s="69">
        <f t="shared" si="0"/>
        <v>0</v>
      </c>
    </row>
    <row r="28" spans="2:27" x14ac:dyDescent="0.25">
      <c r="B28" s="95"/>
      <c r="C28" s="60">
        <v>23</v>
      </c>
      <c r="D28" s="25">
        <v>0</v>
      </c>
      <c r="E28" s="43">
        <v>0</v>
      </c>
      <c r="F28" s="25">
        <v>0</v>
      </c>
      <c r="G28" s="21">
        <v>0</v>
      </c>
      <c r="H28" s="43">
        <f t="shared" si="1"/>
        <v>0</v>
      </c>
      <c r="I28" s="22">
        <v>0</v>
      </c>
      <c r="J28" s="43">
        <v>0</v>
      </c>
      <c r="K28" s="21">
        <v>0</v>
      </c>
      <c r="L28" s="22">
        <v>0</v>
      </c>
      <c r="M28" s="21">
        <v>0</v>
      </c>
      <c r="N28" s="49">
        <v>0</v>
      </c>
      <c r="O28" s="70">
        <f t="shared" si="0"/>
        <v>0</v>
      </c>
    </row>
    <row r="29" spans="2:27" x14ac:dyDescent="0.25">
      <c r="B29" s="95"/>
      <c r="C29" s="56">
        <v>24</v>
      </c>
      <c r="D29" s="25">
        <v>0</v>
      </c>
      <c r="E29" s="43">
        <v>0</v>
      </c>
      <c r="F29" s="25">
        <v>0</v>
      </c>
      <c r="G29" s="21">
        <v>0</v>
      </c>
      <c r="H29" s="43">
        <f t="shared" si="1"/>
        <v>0</v>
      </c>
      <c r="I29" s="22">
        <v>0</v>
      </c>
      <c r="J29" s="43">
        <v>0</v>
      </c>
      <c r="K29" s="21">
        <v>0</v>
      </c>
      <c r="L29" s="22">
        <v>0</v>
      </c>
      <c r="M29" s="21">
        <v>0</v>
      </c>
      <c r="N29" s="49">
        <v>0</v>
      </c>
      <c r="O29" s="70">
        <f t="shared" si="0"/>
        <v>0</v>
      </c>
    </row>
    <row r="30" spans="2:27" x14ac:dyDescent="0.25">
      <c r="B30" s="95"/>
      <c r="C30" s="60">
        <v>25</v>
      </c>
      <c r="D30" s="25">
        <v>0</v>
      </c>
      <c r="E30" s="43">
        <v>0</v>
      </c>
      <c r="F30" s="25">
        <v>0</v>
      </c>
      <c r="G30" s="21">
        <v>0</v>
      </c>
      <c r="H30" s="43">
        <f t="shared" si="1"/>
        <v>0</v>
      </c>
      <c r="I30" s="22">
        <v>0</v>
      </c>
      <c r="J30" s="43">
        <v>0</v>
      </c>
      <c r="K30" s="21">
        <v>0</v>
      </c>
      <c r="L30" s="22">
        <v>0</v>
      </c>
      <c r="M30" s="21">
        <v>0</v>
      </c>
      <c r="N30" s="49">
        <v>0</v>
      </c>
      <c r="O30" s="70">
        <f t="shared" si="0"/>
        <v>0</v>
      </c>
    </row>
    <row r="31" spans="2:27" x14ac:dyDescent="0.25">
      <c r="B31" s="95"/>
      <c r="C31" s="56">
        <v>26</v>
      </c>
      <c r="D31" s="25">
        <v>0</v>
      </c>
      <c r="E31" s="43">
        <v>0</v>
      </c>
      <c r="F31" s="25">
        <v>0</v>
      </c>
      <c r="G31" s="21">
        <v>0</v>
      </c>
      <c r="H31" s="43">
        <f t="shared" si="1"/>
        <v>0</v>
      </c>
      <c r="I31" s="22">
        <v>0</v>
      </c>
      <c r="J31" s="43">
        <v>0</v>
      </c>
      <c r="K31" s="21">
        <v>0</v>
      </c>
      <c r="L31" s="22">
        <v>0</v>
      </c>
      <c r="M31" s="21">
        <v>0</v>
      </c>
      <c r="N31" s="49">
        <v>0</v>
      </c>
      <c r="O31" s="70">
        <f t="shared" si="0"/>
        <v>0</v>
      </c>
    </row>
    <row r="32" spans="2:27" x14ac:dyDescent="0.25">
      <c r="B32" s="95"/>
      <c r="C32" s="60">
        <v>27</v>
      </c>
      <c r="D32" s="25">
        <v>0</v>
      </c>
      <c r="E32" s="43">
        <v>0</v>
      </c>
      <c r="F32" s="25">
        <v>0</v>
      </c>
      <c r="G32" s="21">
        <v>0</v>
      </c>
      <c r="H32" s="43">
        <f t="shared" si="1"/>
        <v>0</v>
      </c>
      <c r="I32" s="22">
        <v>0</v>
      </c>
      <c r="J32" s="43">
        <v>0</v>
      </c>
      <c r="K32" s="21">
        <v>0</v>
      </c>
      <c r="L32" s="22">
        <v>0</v>
      </c>
      <c r="M32" s="21">
        <v>0</v>
      </c>
      <c r="N32" s="49">
        <v>0</v>
      </c>
      <c r="O32" s="70">
        <f t="shared" si="0"/>
        <v>0</v>
      </c>
    </row>
    <row r="33" spans="2:15" x14ac:dyDescent="0.25">
      <c r="B33" s="95"/>
      <c r="C33" s="56">
        <v>28</v>
      </c>
      <c r="D33" s="25">
        <v>0</v>
      </c>
      <c r="E33" s="43">
        <v>0</v>
      </c>
      <c r="F33" s="25">
        <v>0</v>
      </c>
      <c r="G33" s="21">
        <v>0</v>
      </c>
      <c r="H33" s="43">
        <f t="shared" si="1"/>
        <v>0</v>
      </c>
      <c r="I33" s="22">
        <v>0</v>
      </c>
      <c r="J33" s="43">
        <v>0</v>
      </c>
      <c r="K33" s="21">
        <v>0</v>
      </c>
      <c r="L33" s="22">
        <v>0</v>
      </c>
      <c r="M33" s="21">
        <v>0</v>
      </c>
      <c r="N33" s="49">
        <v>0</v>
      </c>
      <c r="O33" s="70">
        <f t="shared" si="0"/>
        <v>0</v>
      </c>
    </row>
    <row r="34" spans="2:15" x14ac:dyDescent="0.25">
      <c r="B34" s="95"/>
      <c r="C34" s="60">
        <v>29</v>
      </c>
      <c r="D34" s="25">
        <v>0</v>
      </c>
      <c r="E34" s="43">
        <v>0</v>
      </c>
      <c r="F34" s="25">
        <v>0</v>
      </c>
      <c r="G34" s="21">
        <v>0</v>
      </c>
      <c r="H34" s="43">
        <f t="shared" si="1"/>
        <v>0</v>
      </c>
      <c r="I34" s="22">
        <v>0</v>
      </c>
      <c r="J34" s="43">
        <v>0</v>
      </c>
      <c r="K34" s="21">
        <v>0</v>
      </c>
      <c r="L34" s="22">
        <v>0</v>
      </c>
      <c r="M34" s="21">
        <v>0</v>
      </c>
      <c r="N34" s="49">
        <v>0</v>
      </c>
      <c r="O34" s="70">
        <f t="shared" si="0"/>
        <v>0</v>
      </c>
    </row>
    <row r="35" spans="2:15" ht="16.5" thickBot="1" x14ac:dyDescent="0.3">
      <c r="B35" s="95"/>
      <c r="C35" s="60">
        <v>30</v>
      </c>
      <c r="D35" s="25">
        <v>0</v>
      </c>
      <c r="E35" s="43">
        <v>0</v>
      </c>
      <c r="F35" s="25">
        <v>0</v>
      </c>
      <c r="G35" s="21">
        <v>0</v>
      </c>
      <c r="H35" s="43">
        <f t="shared" si="1"/>
        <v>0</v>
      </c>
      <c r="I35" s="22">
        <v>0</v>
      </c>
      <c r="J35" s="43">
        <v>0</v>
      </c>
      <c r="K35" s="21">
        <v>0</v>
      </c>
      <c r="L35" s="22">
        <v>0</v>
      </c>
      <c r="M35" s="21">
        <v>0</v>
      </c>
      <c r="N35" s="49">
        <v>0</v>
      </c>
      <c r="O35" s="70">
        <f t="shared" si="0"/>
        <v>0</v>
      </c>
    </row>
    <row r="36" spans="2:15" ht="16.5" thickBot="1" x14ac:dyDescent="0.3">
      <c r="B36" s="106" t="s">
        <v>41</v>
      </c>
      <c r="C36" s="107"/>
      <c r="D36" s="45">
        <f t="shared" ref="D36:O36" si="2">SUM(D6:D35)</f>
        <v>0</v>
      </c>
      <c r="E36" s="45">
        <f t="shared" si="2"/>
        <v>0</v>
      </c>
      <c r="F36" s="45">
        <f t="shared" si="2"/>
        <v>0</v>
      </c>
      <c r="G36" s="46">
        <f t="shared" si="2"/>
        <v>0</v>
      </c>
      <c r="H36" s="80">
        <f t="shared" si="2"/>
        <v>0</v>
      </c>
      <c r="I36" s="50">
        <f t="shared" si="2"/>
        <v>0</v>
      </c>
      <c r="J36" s="45">
        <f t="shared" si="2"/>
        <v>0</v>
      </c>
      <c r="K36" s="46">
        <f t="shared" si="2"/>
        <v>0</v>
      </c>
      <c r="L36" s="50">
        <f t="shared" si="2"/>
        <v>0</v>
      </c>
      <c r="M36" s="46">
        <f t="shared" si="2"/>
        <v>0</v>
      </c>
      <c r="N36" s="50">
        <f t="shared" si="2"/>
        <v>0</v>
      </c>
      <c r="O36" s="45">
        <f t="shared" si="2"/>
        <v>0</v>
      </c>
    </row>
    <row r="37" spans="2:15" ht="32.25" customHeight="1" thickBot="1" x14ac:dyDescent="0.3">
      <c r="B37" s="108" t="s">
        <v>24</v>
      </c>
      <c r="C37" s="109"/>
      <c r="D37" s="76">
        <f>'May Arrival Numbers'!D38+'June Arrival Numbers'!D36</f>
        <v>530</v>
      </c>
      <c r="E37" s="76">
        <f>'May Arrival Numbers'!E38+'June Arrival Numbers'!E36</f>
        <v>4961</v>
      </c>
      <c r="F37" s="76">
        <f>'May Arrival Numbers'!F38+'June Arrival Numbers'!F36</f>
        <v>327</v>
      </c>
      <c r="G37" s="77">
        <f>'May Arrival Numbers'!G38+'June Arrival Numbers'!G36</f>
        <v>321</v>
      </c>
      <c r="H37" s="83">
        <f>'May Arrival Numbers'!H38+'June Arrival Numbers'!H36</f>
        <v>69</v>
      </c>
      <c r="I37" s="81">
        <f>'May Arrival Numbers'!I38+'June Arrival Numbers'!I36</f>
        <v>23012</v>
      </c>
      <c r="J37" s="76">
        <f>'May Arrival Numbers'!J38+'June Arrival Numbers'!J36</f>
        <v>499</v>
      </c>
      <c r="K37" s="77">
        <f>'May Arrival Numbers'!K38+'June Arrival Numbers'!K36</f>
        <v>2327</v>
      </c>
      <c r="L37" s="81">
        <f>'May Arrival Numbers'!L38+'June Arrival Numbers'!L36</f>
        <v>22388</v>
      </c>
      <c r="M37" s="77">
        <f>'May Arrival Numbers'!M38+'June Arrival Numbers'!M36</f>
        <v>146</v>
      </c>
      <c r="N37" s="81">
        <f>'May Arrival Numbers'!N38+'June Arrival Numbers'!N36</f>
        <v>221</v>
      </c>
      <c r="O37" s="76">
        <f>'May Arrival Numbers'!O38+'June Arrival Numbers'!O36</f>
        <v>54801</v>
      </c>
    </row>
    <row r="39" spans="2:15" x14ac:dyDescent="0.25">
      <c r="B39" s="59" t="s">
        <v>64</v>
      </c>
    </row>
    <row r="44" spans="2:15" x14ac:dyDescent="0.25">
      <c r="C44" s="104" t="s">
        <v>59</v>
      </c>
      <c r="D44" s="104"/>
    </row>
    <row r="45" spans="2:15" ht="6.75" customHeight="1" x14ac:dyDescent="0.25"/>
    <row r="46" spans="2:15" x14ac:dyDescent="0.25">
      <c r="C46" s="12" t="s">
        <v>13</v>
      </c>
      <c r="D46" s="13" t="s">
        <v>10</v>
      </c>
      <c r="E46" s="14" t="s">
        <v>21</v>
      </c>
    </row>
    <row r="47" spans="2:15" x14ac:dyDescent="0.25">
      <c r="C47" s="9" t="s">
        <v>4</v>
      </c>
      <c r="D47" s="10">
        <f>'May Arrival Numbers'!D48+'June Arrival Numbers'!D36</f>
        <v>530</v>
      </c>
      <c r="E47" s="11">
        <f>D47/$D$51</f>
        <v>9.6713563621101811E-3</v>
      </c>
    </row>
    <row r="48" spans="2:15" x14ac:dyDescent="0.25">
      <c r="C48" s="9" t="s">
        <v>7</v>
      </c>
      <c r="D48" s="10">
        <f>'May Arrival Numbers'!D49+'June Arrival Numbers'!E36+'June Arrival Numbers'!I36+'June Arrival Numbers'!J36+'June Arrival Numbers'!L36+'June Arrival Numbers'!M36</f>
        <v>51006</v>
      </c>
      <c r="E48" s="11">
        <f>D48/$D$51</f>
        <v>0.93074943887885253</v>
      </c>
    </row>
    <row r="49" spans="3:9" x14ac:dyDescent="0.25">
      <c r="C49" s="9" t="s">
        <v>5</v>
      </c>
      <c r="D49" s="10">
        <f>'May Arrival Numbers'!D50+'June Arrival Numbers'!F36+'June Arrival Numbers'!H36+'June Arrival Numbers'!K36+'June Arrival Numbers'!N36</f>
        <v>2944</v>
      </c>
      <c r="E49" s="11">
        <f>D49/$D$51</f>
        <v>5.3721647415193155E-2</v>
      </c>
    </row>
    <row r="50" spans="3:9" x14ac:dyDescent="0.25">
      <c r="C50" s="9" t="s">
        <v>6</v>
      </c>
      <c r="D50" s="10">
        <f>'May Arrival Numbers'!D51+'June Arrival Numbers'!G36</f>
        <v>321</v>
      </c>
      <c r="E50" s="11">
        <f>D50/$D$51</f>
        <v>5.8575573438440906E-3</v>
      </c>
    </row>
    <row r="51" spans="3:9" ht="19.5" thickBot="1" x14ac:dyDescent="0.35">
      <c r="C51" s="15" t="s">
        <v>3</v>
      </c>
      <c r="D51" s="16">
        <f>SUM(D47:D50)</f>
        <v>54801</v>
      </c>
      <c r="E51" s="17">
        <f>D51/$D$51</f>
        <v>1</v>
      </c>
      <c r="F51" s="19"/>
    </row>
    <row r="52" spans="3:9" ht="16.5" thickTop="1" x14ac:dyDescent="0.25"/>
    <row r="54" spans="3:9" ht="15.75" customHeight="1" x14ac:dyDescent="0.25">
      <c r="I54" s="64" t="s">
        <v>58</v>
      </c>
    </row>
    <row r="55" spans="3:9" x14ac:dyDescent="0.25">
      <c r="C55" s="105" t="s">
        <v>60</v>
      </c>
      <c r="D55" s="105"/>
      <c r="E55" s="105"/>
    </row>
    <row r="56" spans="3:9" ht="6.75" customHeight="1" x14ac:dyDescent="0.25"/>
    <row r="57" spans="3:9" x14ac:dyDescent="0.25">
      <c r="C57" s="12" t="s">
        <v>61</v>
      </c>
      <c r="D57" s="13" t="s">
        <v>10</v>
      </c>
      <c r="E57" s="14" t="s">
        <v>21</v>
      </c>
    </row>
    <row r="58" spans="3:9" x14ac:dyDescent="0.25">
      <c r="C58" s="9" t="s">
        <v>0</v>
      </c>
      <c r="D58" s="10">
        <f>D37</f>
        <v>530</v>
      </c>
      <c r="E58" s="11">
        <f>D58/$D$51</f>
        <v>9.6713563621101811E-3</v>
      </c>
    </row>
    <row r="59" spans="3:9" x14ac:dyDescent="0.25">
      <c r="C59" s="9" t="s">
        <v>11</v>
      </c>
      <c r="D59" s="10">
        <f>E37</f>
        <v>4961</v>
      </c>
      <c r="E59" s="11">
        <f t="shared" ref="E59:E64" si="3">D59/$D$51</f>
        <v>9.052754511778982E-2</v>
      </c>
    </row>
    <row r="60" spans="3:9" x14ac:dyDescent="0.25">
      <c r="C60" s="9" t="s">
        <v>8</v>
      </c>
      <c r="D60" s="10">
        <f>F37</f>
        <v>327</v>
      </c>
      <c r="E60" s="11">
        <f t="shared" si="3"/>
        <v>5.9670443970000547E-3</v>
      </c>
    </row>
    <row r="61" spans="3:9" x14ac:dyDescent="0.25">
      <c r="C61" s="9" t="s">
        <v>9</v>
      </c>
      <c r="D61" s="10">
        <f>G37+H37+I37</f>
        <v>23402</v>
      </c>
      <c r="E61" s="11">
        <f t="shared" si="3"/>
        <v>0.4270360029926461</v>
      </c>
    </row>
    <row r="62" spans="3:9" x14ac:dyDescent="0.25">
      <c r="C62" s="9" t="s">
        <v>1</v>
      </c>
      <c r="D62" s="10">
        <f>J37</f>
        <v>499</v>
      </c>
      <c r="E62" s="11">
        <f t="shared" si="3"/>
        <v>9.1056732541376986E-3</v>
      </c>
    </row>
    <row r="63" spans="3:9" x14ac:dyDescent="0.25">
      <c r="C63" s="9" t="s">
        <v>2</v>
      </c>
      <c r="D63" s="10">
        <f>K37+L37</f>
        <v>24715</v>
      </c>
      <c r="E63" s="11">
        <f t="shared" si="3"/>
        <v>0.45099541979160962</v>
      </c>
    </row>
    <row r="64" spans="3:9" x14ac:dyDescent="0.25">
      <c r="C64" s="9" t="s">
        <v>62</v>
      </c>
      <c r="D64" s="10">
        <f>M37+N37</f>
        <v>367</v>
      </c>
      <c r="E64" s="11">
        <f t="shared" si="3"/>
        <v>6.6969580847064834E-3</v>
      </c>
      <c r="G64" t="s">
        <v>65</v>
      </c>
    </row>
    <row r="65" spans="1:5" ht="16.5" thickBot="1" x14ac:dyDescent="0.3">
      <c r="C65" s="15" t="s">
        <v>3</v>
      </c>
      <c r="D65" s="16">
        <f>SUM(D58:D64)</f>
        <v>54801</v>
      </c>
      <c r="E65" s="17">
        <f>D65/$D$51</f>
        <v>1</v>
      </c>
    </row>
    <row r="66" spans="1:5" ht="16.5" thickTop="1" x14ac:dyDescent="0.25"/>
    <row r="67" spans="1:5" ht="18.75" x14ac:dyDescent="0.3">
      <c r="C67" s="103" t="s">
        <v>31</v>
      </c>
      <c r="D67" s="103"/>
      <c r="E67" s="103"/>
    </row>
    <row r="68" spans="1:5" ht="20.25" x14ac:dyDescent="0.25">
      <c r="C68" s="102">
        <f>O37</f>
        <v>54801</v>
      </c>
      <c r="D68" s="102"/>
      <c r="E68" s="102"/>
    </row>
    <row r="70" spans="1:5" x14ac:dyDescent="0.25">
      <c r="A70" t="s">
        <v>63</v>
      </c>
    </row>
  </sheetData>
  <mergeCells count="15">
    <mergeCell ref="C55:E55"/>
    <mergeCell ref="C67:E67"/>
    <mergeCell ref="C68:E68"/>
    <mergeCell ref="B5:C5"/>
    <mergeCell ref="B6:B35"/>
    <mergeCell ref="Q26:R26"/>
    <mergeCell ref="B36:C36"/>
    <mergeCell ref="B37:C37"/>
    <mergeCell ref="C44:D44"/>
    <mergeCell ref="B2:O2"/>
    <mergeCell ref="Q2:Z2"/>
    <mergeCell ref="B4:C4"/>
    <mergeCell ref="G4:I4"/>
    <mergeCell ref="K4:L4"/>
    <mergeCell ref="M4:N4"/>
  </mergeCells>
  <pageMargins left="0.7" right="0.7" top="0.75" bottom="0.75" header="0.3" footer="0.3"/>
  <pageSetup orientation="landscape" r:id="rId1"/>
  <ignoredErrors>
    <ignoredError sqref="O6:O14" formulaRange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2:L23"/>
  <sheetViews>
    <sheetView workbookViewId="0">
      <selection activeCell="O15" sqref="O15"/>
    </sheetView>
  </sheetViews>
  <sheetFormatPr defaultRowHeight="15.75" x14ac:dyDescent="0.25"/>
  <cols>
    <col min="3" max="3" width="10.125" bestFit="1" customWidth="1"/>
  </cols>
  <sheetData>
    <row r="2" spans="2:12" ht="18" x14ac:dyDescent="0.35">
      <c r="B2" s="85" t="s">
        <v>57</v>
      </c>
      <c r="C2" s="85"/>
      <c r="D2" s="85"/>
      <c r="E2" s="85"/>
      <c r="F2" s="85"/>
      <c r="G2" s="85"/>
      <c r="H2" s="85"/>
      <c r="I2" s="85"/>
      <c r="J2" s="85"/>
      <c r="K2" s="85"/>
      <c r="L2" s="85"/>
    </row>
    <row r="9" spans="2:12" x14ac:dyDescent="0.25">
      <c r="B9" s="52" t="s">
        <v>55</v>
      </c>
      <c r="C9" s="53" t="s">
        <v>56</v>
      </c>
    </row>
    <row r="10" spans="2:12" x14ac:dyDescent="0.25">
      <c r="B10" s="1" t="s">
        <v>44</v>
      </c>
      <c r="C10" s="51">
        <f>'January Arrival Numbers'!L21</f>
        <v>29052</v>
      </c>
    </row>
    <row r="11" spans="2:12" x14ac:dyDescent="0.25">
      <c r="B11" s="1" t="s">
        <v>45</v>
      </c>
      <c r="C11" s="51">
        <f>'February Arrival Numbers'!O31</f>
        <v>25749</v>
      </c>
    </row>
    <row r="12" spans="2:12" x14ac:dyDescent="0.25">
      <c r="B12" s="1" t="s">
        <v>46</v>
      </c>
      <c r="C12" s="51">
        <f>'March Arrival Numbers'!O37</f>
        <v>0</v>
      </c>
    </row>
    <row r="13" spans="2:12" x14ac:dyDescent="0.25">
      <c r="B13" s="1" t="s">
        <v>47</v>
      </c>
      <c r="C13" s="51">
        <f>'April Arrival Numbers'!O36</f>
        <v>0</v>
      </c>
    </row>
    <row r="14" spans="2:12" x14ac:dyDescent="0.25">
      <c r="B14" s="1" t="s">
        <v>43</v>
      </c>
      <c r="C14" s="51">
        <f>'May Arrival Numbers'!O37</f>
        <v>0</v>
      </c>
    </row>
    <row r="15" spans="2:12" x14ac:dyDescent="0.25">
      <c r="B15" s="1" t="s">
        <v>48</v>
      </c>
      <c r="C15" s="51">
        <f>'June Arrival Numbers'!O36</f>
        <v>0</v>
      </c>
    </row>
    <row r="16" spans="2:12" x14ac:dyDescent="0.25">
      <c r="B16" s="1" t="s">
        <v>49</v>
      </c>
      <c r="C16" s="51">
        <v>0</v>
      </c>
    </row>
    <row r="17" spans="2:3" x14ac:dyDescent="0.25">
      <c r="B17" s="1" t="s">
        <v>50</v>
      </c>
      <c r="C17" s="51">
        <v>0</v>
      </c>
    </row>
    <row r="18" spans="2:3" x14ac:dyDescent="0.25">
      <c r="B18" s="1" t="s">
        <v>51</v>
      </c>
      <c r="C18" s="51">
        <v>0</v>
      </c>
    </row>
    <row r="19" spans="2:3" x14ac:dyDescent="0.25">
      <c r="B19" s="1" t="s">
        <v>52</v>
      </c>
      <c r="C19" s="51">
        <v>0</v>
      </c>
    </row>
    <row r="20" spans="2:3" x14ac:dyDescent="0.25">
      <c r="B20" s="1" t="s">
        <v>53</v>
      </c>
      <c r="C20" s="51">
        <v>0</v>
      </c>
    </row>
    <row r="21" spans="2:3" x14ac:dyDescent="0.25">
      <c r="B21" s="1" t="s">
        <v>54</v>
      </c>
      <c r="C21" s="51">
        <v>0</v>
      </c>
    </row>
    <row r="22" spans="2:3" ht="16.5" thickBot="1" x14ac:dyDescent="0.3">
      <c r="B22" s="54" t="s">
        <v>3</v>
      </c>
      <c r="C22" s="55">
        <f>SUM(C10:C21)</f>
        <v>54801</v>
      </c>
    </row>
    <row r="23" spans="2:3" ht="16.5" thickTop="1" x14ac:dyDescent="0.25"/>
  </sheetData>
  <mergeCells count="1">
    <mergeCell ref="B2:L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Sheet6</vt:lpstr>
      <vt:lpstr>January Arrival Numbers</vt:lpstr>
      <vt:lpstr>February Arrival Numbers</vt:lpstr>
      <vt:lpstr>March Arrival Numbers</vt:lpstr>
      <vt:lpstr>April Arrival Numbers</vt:lpstr>
      <vt:lpstr>May Arrival Numbers</vt:lpstr>
      <vt:lpstr>June Arrival Numbers</vt:lpstr>
      <vt:lpstr>Monthly Arrival # Summary</vt:lpstr>
      <vt:lpstr>'February Arrival Numbers'!Print_Area</vt:lpstr>
    </vt:vector>
  </TitlesOfParts>
  <Company>UNICEF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UNICEF</dc:creator>
  <cp:lastModifiedBy>UNHCRuser</cp:lastModifiedBy>
  <cp:lastPrinted>2014-02-26T10:47:46Z</cp:lastPrinted>
  <dcterms:created xsi:type="dcterms:W3CDTF">2014-01-08T15:43:30Z</dcterms:created>
  <dcterms:modified xsi:type="dcterms:W3CDTF">2014-02-26T12:10:16Z</dcterms:modified>
</cp:coreProperties>
</file>