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Sectors\BA\"/>
    </mc:Choice>
  </mc:AlternateContent>
  <xr:revisionPtr revIDLastSave="0" documentId="13_ncr:1_{B70641A5-45BE-4B66-9563-2D73754A57ED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Summary" sheetId="7" r:id="rId1"/>
    <sheet name="Sector needs and targets" sheetId="3" r:id="rId2"/>
    <sheet name="BA LOGFRAME 2021" sheetId="6" r:id="rId3"/>
    <sheet name="Budget Calculation" sheetId="8" r:id="rId4"/>
  </sheets>
  <externalReferences>
    <externalReference r:id="rId5"/>
    <externalReference r:id="rId6"/>
    <externalReference r:id="rId7"/>
  </externalReferences>
  <definedNames>
    <definedName name="Consequence1">[1]!Consequence[Risk Consequence]</definedName>
    <definedName name="Primary">[1]!Table1[Primary List]</definedName>
    <definedName name="_xlnm.Print_Area" localSheetId="2">'BA LOGFRAME 2021'!$A$1:$S$73</definedName>
    <definedName name="Probability">[1]!Table11[Risk Probability]</definedName>
    <definedName name="Z_445B5084_4AA9_4766_BDF3_F081BD99834E_.wvu.PrintArea" localSheetId="2" hidden="1">'BA LOGFRAME 2021'!$A$1:$S$73</definedName>
    <definedName name="Z_A3FC2C64_8F18_4E91_812D_1C0A223CFD0E_.wvu.PrintArea" localSheetId="2" hidden="1">'BA LOGFRAME 2021'!$A$1:$S$73</definedName>
    <definedName name="Z_AA74D617_46A2_4FDC_94DA_407647126A6B_.wvu.PrintArea" localSheetId="2" hidden="1">'BA LOGFRAME 2021'!$A$1:$S$73</definedName>
  </definedNames>
  <calcPr calcId="191028"/>
  <customWorkbookViews>
    <customWorkbookView name="Jean-Charles Rouge - Personal View" guid="{AA74D617-46A2-4FDC-94DA-407647126A6B}" mergeInterval="0" personalView="1" xWindow="13" yWindow="18" windowWidth="1853" windowHeight="755" activeSheetId="1"/>
    <customWorkbookView name="Kareem Khalil - Personal View" guid="{445B5084-4AA9-4766-BDF3-F081BD99834E}" mergeInterval="0" personalView="1" maximized="1" xWindow="-8" yWindow="-8" windowWidth="1936" windowHeight="1096" activeSheetId="1" showComments="commIndAndComment"/>
    <customWorkbookView name="Fanette Blanc - Personal View" guid="{A3FC2C64-8F18-4E91-812D-1C0A223CFD0E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3" l="1"/>
  <c r="V24" i="6" l="1"/>
  <c r="V88" i="6" l="1"/>
  <c r="X92" i="6" l="1"/>
  <c r="X89" i="6"/>
  <c r="X90" i="6"/>
  <c r="X91" i="6"/>
  <c r="X88" i="6"/>
  <c r="Y24" i="6"/>
  <c r="V29" i="6"/>
  <c r="R4" i="8" l="1"/>
  <c r="R5" i="8"/>
  <c r="R6" i="8"/>
  <c r="Q6" i="8"/>
  <c r="Q5" i="8"/>
  <c r="Q4" i="8"/>
  <c r="O6" i="8"/>
  <c r="M6" i="8"/>
  <c r="M5" i="8"/>
  <c r="N5" i="8"/>
  <c r="K5" i="8"/>
  <c r="K4" i="8" s="1"/>
  <c r="J4" i="8"/>
  <c r="L4" i="8"/>
  <c r="N4" i="8"/>
  <c r="O4" i="8"/>
  <c r="P4" i="8"/>
  <c r="K6" i="8"/>
  <c r="L5" i="8"/>
  <c r="I5" i="8"/>
  <c r="I6" i="8"/>
  <c r="I4" i="8" s="1"/>
  <c r="J6" i="8"/>
  <c r="J5" i="8"/>
  <c r="F9" i="8"/>
  <c r="M4" i="8" l="1"/>
  <c r="N6" i="8"/>
  <c r="I23" i="8"/>
  <c r="L6" i="8" l="1"/>
  <c r="F13" i="8"/>
  <c r="F14" i="8"/>
  <c r="F15" i="8"/>
  <c r="F16" i="8"/>
  <c r="F24" i="8"/>
  <c r="F22" i="8"/>
  <c r="F5" i="8"/>
  <c r="F7" i="8"/>
  <c r="F17" i="8"/>
  <c r="F3" i="8"/>
  <c r="C22" i="8"/>
  <c r="E16" i="8"/>
  <c r="E15" i="8"/>
  <c r="E14" i="8"/>
  <c r="E13" i="8"/>
  <c r="E17" i="8" s="1"/>
  <c r="D7" i="8"/>
  <c r="E7" i="8" s="1"/>
  <c r="D5" i="8"/>
  <c r="E5" i="8" s="1"/>
  <c r="D3" i="8"/>
  <c r="D9" i="8" s="1"/>
  <c r="E9" i="8" s="1"/>
  <c r="E27" i="8" l="1"/>
  <c r="E29" i="8" s="1"/>
  <c r="E3" i="8"/>
  <c r="B13" i="7" l="1"/>
  <c r="E13" i="7"/>
  <c r="H30" i="7" l="1"/>
  <c r="G30" i="7"/>
  <c r="C30" i="7"/>
  <c r="F30" i="7" s="1"/>
  <c r="E29" i="7"/>
  <c r="H29" i="7" s="1"/>
  <c r="D29" i="7"/>
  <c r="G29" i="7" s="1"/>
  <c r="C29" i="7"/>
  <c r="F29" i="7" s="1"/>
  <c r="F27" i="7"/>
  <c r="E27" i="7"/>
  <c r="H27" i="7" s="1"/>
  <c r="D27" i="7"/>
  <c r="H26" i="7"/>
  <c r="G26" i="7"/>
  <c r="F26" i="7"/>
  <c r="E26" i="7"/>
  <c r="D26" i="7"/>
  <c r="C26" i="7"/>
  <c r="H24" i="7"/>
  <c r="G24" i="7"/>
  <c r="F24" i="7"/>
  <c r="E24" i="7"/>
  <c r="D24" i="7"/>
  <c r="C24" i="7"/>
  <c r="W123" i="6"/>
  <c r="R123" i="6"/>
  <c r="Q123" i="6"/>
  <c r="P123" i="6"/>
  <c r="O123" i="6"/>
  <c r="N123" i="6"/>
  <c r="M123" i="6"/>
  <c r="L123" i="6"/>
  <c r="K123" i="6"/>
  <c r="W118" i="6"/>
  <c r="V118" i="6"/>
  <c r="U118" i="6"/>
  <c r="T118" i="6"/>
  <c r="R118" i="6"/>
  <c r="Q118" i="6"/>
  <c r="P118" i="6"/>
  <c r="O118" i="6"/>
  <c r="N118" i="6"/>
  <c r="M118" i="6"/>
  <c r="L118" i="6"/>
  <c r="K118" i="6"/>
  <c r="W113" i="6"/>
  <c r="V113" i="6"/>
  <c r="S113" i="6"/>
  <c r="R113" i="6"/>
  <c r="Q113" i="6"/>
  <c r="P113" i="6"/>
  <c r="O113" i="6"/>
  <c r="N113" i="6"/>
  <c r="M113" i="6"/>
  <c r="L113" i="6"/>
  <c r="K113" i="6"/>
  <c r="V98" i="6"/>
  <c r="R98" i="6"/>
  <c r="Q98" i="6"/>
  <c r="P98" i="6"/>
  <c r="O98" i="6"/>
  <c r="N98" i="6"/>
  <c r="M98" i="6"/>
  <c r="L98" i="6"/>
  <c r="K98" i="6"/>
  <c r="V93" i="6"/>
  <c r="Q93" i="6"/>
  <c r="P93" i="6"/>
  <c r="O93" i="6"/>
  <c r="N93" i="6"/>
  <c r="M93" i="6"/>
  <c r="L93" i="6"/>
  <c r="K93" i="6"/>
  <c r="R88" i="6"/>
  <c r="P88" i="6"/>
  <c r="O88" i="6"/>
  <c r="N88" i="6"/>
  <c r="M88" i="6"/>
  <c r="L88" i="6"/>
  <c r="K88" i="6"/>
  <c r="U33" i="6"/>
  <c r="T33" i="6"/>
  <c r="S33" i="6"/>
  <c r="O33" i="6"/>
  <c r="M33" i="6"/>
  <c r="V32" i="6"/>
  <c r="U32" i="6"/>
  <c r="T32" i="6"/>
  <c r="S32" i="6"/>
  <c r="Q32" i="6"/>
  <c r="O32" i="6"/>
  <c r="M32" i="6"/>
  <c r="V30" i="6"/>
  <c r="U30" i="6"/>
  <c r="T30" i="6"/>
  <c r="S30" i="6"/>
  <c r="Q30" i="6"/>
  <c r="O30" i="6"/>
  <c r="M30" i="6"/>
  <c r="U29" i="6"/>
  <c r="T29" i="6"/>
  <c r="S29" i="6"/>
  <c r="Q29" i="6"/>
  <c r="O25" i="6"/>
  <c r="O29" i="6" s="1"/>
  <c r="M25" i="6"/>
  <c r="M29" i="6" s="1"/>
  <c r="U24" i="6"/>
  <c r="T24" i="6"/>
  <c r="S24" i="6"/>
  <c r="R24" i="6"/>
  <c r="Q24" i="6"/>
  <c r="P24" i="6"/>
  <c r="O24" i="6"/>
  <c r="N24" i="6"/>
  <c r="M24" i="6"/>
  <c r="L24" i="6"/>
  <c r="V13" i="6"/>
  <c r="G27" i="7" l="1"/>
  <c r="E12" i="3" l="1"/>
  <c r="C12" i="3" l="1"/>
  <c r="O12" i="3" l="1"/>
  <c r="D12" i="3" l="1"/>
  <c r="F12" i="3"/>
  <c r="H12" i="3"/>
  <c r="M12" i="3"/>
  <c r="K12" i="3"/>
  <c r="G12" i="3"/>
  <c r="B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tc={C83B7737-E6AD-4831-88BE-8EFB9EF523EE}</author>
  </authors>
  <commentList>
    <comment ref="O7" authorId="0" shapeId="0" xr:uid="{C83B7737-E6AD-4831-88BE-8EFB9EF523EE}">
      <text>
        <t>[Threaded comment]
Your version of Excel allows you to read this threaded comment; however, any edits to it will get removed if the file is opened in a newer version of Excel. Learn more: https://go.microsoft.com/fwlink/?linkid=870924
Comment:
    20-24 as per VASyR 2019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tc={AFBF3B89-C0C9-459B-A99C-97325FF4C9CE}</author>
    <author>tc={C510087C-1ACB-41A0-AD86-B293B5D14264}</author>
    <author>tc={73ED1A0B-8C1B-49F4-8563-1A51D0B11BCE}</author>
    <author>tc={76563F23-019A-46C0-90ED-B29A2EC0B976}</author>
    <author>tc={DFBB5AB5-5818-4A82-98A0-5ECBF7B082E9}</author>
    <author>tc={4E062E08-D490-4CE7-850B-F8012EC0EED4}</author>
    <author>tc={14D03AAA-866A-4E05-B46A-31633F42ED8F}</author>
    <author>tc={FD68CB79-4163-4831-90BA-6DC7640419B7}</author>
    <author>tc={CFE7C8E5-2C1F-43E7-9BE0-447E369925CF}</author>
    <author>tc={569A204B-FD59-4652-A27E-3B5173B39E98}</author>
    <author>tc={779BA134-626E-4AB0-8B3A-F43AC4FF9AA5}</author>
    <author>tc={23EADB20-E75E-41C2-B08D-1B881481DA26}</author>
    <author>tc={1212A776-7394-4AAE-8C1F-4D3919381E06}</author>
    <author>tc={C519A3C3-8E85-470F-A189-6E829EA7475F}</author>
  </authors>
  <commentList>
    <comment ref="T9" authorId="0" shapeId="0" xr:uid="{AFBF3B89-C0C9-459B-A99C-97325FF4C9CE}">
      <text>
        <t>[Threaded comment]
Your version of Excel allows you to read this threaded comment; however, any edits to it will get removed if the file is opened in a newer version of Excel. Learn more: https://go.microsoft.com/fwlink/?linkid=870924
Comment:
    taken from WFP OM July 2020</t>
      </text>
    </comment>
    <comment ref="V9" authorId="1" shapeId="0" xr:uid="{C510087C-1ACB-41A0-AD86-B293B5D14264}">
      <text>
        <t>[Threaded comment]
Your version of Excel allows you to read this threaded comment; however, any edits to it will get removed if the file is opened in a newer version of Excel. Learn more: https://go.microsoft.com/fwlink/?linkid=870924
Comment:
    Taken from UNHCR MCAP Outcome Monitoring, September</t>
      </text>
    </comment>
    <comment ref="T10" authorId="2" shapeId="0" xr:uid="{73ED1A0B-8C1B-49F4-8563-1A51D0B11BCE}">
      <text>
        <t>[Threaded comment]
Your version of Excel allows you to read this threaded comment; however, any edits to it will get removed if the file is opened in a newer version of Excel. Learn more: https://go.microsoft.com/fwlink/?linkid=870924
Comment:
    taken from UNRWA report Q2</t>
      </text>
    </comment>
    <comment ref="U10" authorId="3" shapeId="0" xr:uid="{76563F23-019A-46C0-90ED-B29A2EC0B976}">
      <text>
        <t>[Threaded comment]
Your version of Excel allows you to read this threaded comment; however, any edits to it will get removed if the file is opened in a newer version of Excel. Learn more: https://go.microsoft.com/fwlink/?linkid=870924
Comment:
    taken from UNRWA report Q3</t>
      </text>
    </comment>
    <comment ref="I17" authorId="4" shapeId="0" xr:uid="{DFBB5AB5-5818-4A82-98A0-5ECBF7B082E9}">
      <text>
        <t>[Threaded comment]
Your version of Excel allows you to read this threaded comment; however, any edits to it will get removed if the file is opened in a newer version of Excel. Learn more: https://go.microsoft.com/fwlink/?linkid=870924
Comment:
    2020: changed to yearly</t>
      </text>
    </comment>
    <comment ref="V17" authorId="5" shapeId="0" xr:uid="{4E062E08-D490-4CE7-850B-F8012EC0EED4}">
      <text>
        <t>[Threaded comment]
Your version of Excel allows you to read this threaded comment; however, any edits to it will get removed if the file is opened in a newer version of Excel. Learn more: https://go.microsoft.com/fwlink/?linkid=870924
Comment:
    Taken from UNHCR OM % of ersons reporting not knowing where to go to withdraw assistance</t>
      </text>
    </comment>
    <comment ref="M24" authorId="6" shapeId="0" xr:uid="{14D03AAA-866A-4E05-B46A-31633F42ED8F}">
      <text>
        <t>[Threaded comment]
Your version of Excel allows you to read this threaded comment; however, any edits to it will get removed if the file is opened in a newer version of Excel. Learn more: https://go.microsoft.com/fwlink/?linkid=870924
Comment:
    I took these figures from the 2019 Year end Report for BA but it does not match the figures in the 2019 LCRP annual report</t>
      </text>
    </comment>
    <comment ref="V80" authorId="7" shapeId="0" xr:uid="{FD68CB79-4163-4831-90BA-6DC7640419B7}">
      <text>
        <t>[Threaded comment]
Your version of Excel allows you to read this threaded comment; however, any edits to it will get removed if the file is opened in a newer version of Excel. Learn more: https://go.microsoft.com/fwlink/?linkid=870924
Comment:
    Taken from UNHCR Winter Cash Assistance PDM (% that were able to meet all or more than half their needs)</t>
      </text>
    </comment>
    <comment ref="V83" authorId="8" shapeId="0" xr:uid="{CFE7C8E5-2C1F-43E7-9BE0-447E369925CF}">
      <text>
        <t>[Threaded comment]
Your version of Excel allows you to read this threaded comment; however, any edits to it will get removed if the file is opened in a newer version of Excel. Learn more: https://go.microsoft.com/fwlink/?linkid=870924
Comment:
    PDMs for Lebanese are still on-going</t>
      </text>
    </comment>
    <comment ref="A88" authorId="9" shapeId="0" xr:uid="{569A204B-FD59-4652-A27E-3B5173B39E98}">
      <text>
        <t>[Threaded comment]
Your version of Excel allows you to read this threaded comment; however, any edits to it will get removed if the file is opened in a newer version of Excel. Learn more: https://go.microsoft.com/fwlink/?linkid=870924
Comment:
    was:  Cash grants in support of populations affected by seasonal hazards and emergencies provided</t>
      </text>
    </comment>
    <comment ref="Q88" authorId="10" shapeId="0" xr:uid="{779BA134-626E-4AB0-8B3A-F43AC4FF9AA5}">
      <text>
        <t>[Threaded comment]
Your version of Excel allows you to read this threaded comment; however, any edits to it will get removed if the file is opened in a newer version of Excel. Learn more: https://go.microsoft.com/fwlink/?linkid=870924
Comment:
    I could not find the population breakdown in the 2019 end of year report. Only the aggregate figure is included.</t>
      </text>
    </comment>
    <comment ref="Q98" authorId="11" shapeId="0" xr:uid="{23EADB20-E75E-41C2-B08D-1B881481DA26}">
      <text>
        <t>[Threaded comment]
Your version of Excel allows you to read this threaded comment; however, any edits to it will get removed if the file is opened in a newer version of Excel. Learn more: https://go.microsoft.com/fwlink/?linkid=870924
Comment:
    I couldnt find this indicator reported in previous years</t>
      </text>
    </comment>
    <comment ref="A113" authorId="12" shapeId="0" xr:uid="{1212A776-7394-4AAE-8C1F-4D3919381E06}">
      <text>
        <t>[Threaded comment]
Your version of Excel allows you to read this threaded comment; however, any edits to it will get removed if the file is opened in a newer version of Excel. Learn more: https://go.microsoft.com/fwlink/?linkid=870924
Comment:
    was: 
In-kind assistance in support of populations affected by seasonal hazards and emergencies provided</t>
      </text>
    </comment>
    <comment ref="A152" authorId="13" shapeId="0" xr:uid="{C519A3C3-8E85-470F-A189-6E829EA7475F}">
      <text>
        <t>[Threaded comment]
Your version of Excel allows you to read this threaded comment; however, any edits to it will get removed if the file is opened in a newer version of Excel. Learn more: https://go.microsoft.com/fwlink/?linkid=870924
Comment:
    Was: Capacity of NPTP to provide social assistance enhanced</t>
      </text>
    </comment>
  </commentList>
</comments>
</file>

<file path=xl/sharedStrings.xml><?xml version="1.0" encoding="utf-8"?>
<sst xmlns="http://schemas.openxmlformats.org/spreadsheetml/2006/main" count="866" uniqueCount="269">
  <si>
    <t>Basic Assistance</t>
  </si>
  <si>
    <t>Lead Ministry</t>
  </si>
  <si>
    <t>MOSA</t>
  </si>
  <si>
    <t>Coordinating Agency</t>
  </si>
  <si>
    <t>Contact Information</t>
  </si>
  <si>
    <t>Budget</t>
  </si>
  <si>
    <t>Basic Assistance: Total budget (USD)</t>
  </si>
  <si>
    <t>In Need (persons)</t>
  </si>
  <si>
    <t>All Population</t>
  </si>
  <si>
    <t>Persons Displaced from Syria</t>
  </si>
  <si>
    <t>Vulnerable Lebanese</t>
  </si>
  <si>
    <t>PRS</t>
  </si>
  <si>
    <t>PRL</t>
  </si>
  <si>
    <t>Institutions (List them)</t>
  </si>
  <si>
    <t>NPTP</t>
  </si>
  <si>
    <t>Result</t>
  </si>
  <si>
    <t>ID</t>
  </si>
  <si>
    <t>Indicators</t>
  </si>
  <si>
    <t>Unit</t>
  </si>
  <si>
    <t xml:space="preserve">Reporting Status / frequency </t>
  </si>
  <si>
    <t xml:space="preserve">Comment </t>
  </si>
  <si>
    <t>Description/ definition</t>
  </si>
  <si>
    <t>MoV / Responsible</t>
  </si>
  <si>
    <t>Frequency</t>
  </si>
  <si>
    <t>Beneficiary</t>
  </si>
  <si>
    <t>Baseline</t>
  </si>
  <si>
    <t>Target</t>
  </si>
  <si>
    <t>Results</t>
  </si>
  <si>
    <t>Q1 - results</t>
  </si>
  <si>
    <t>Q2 - results</t>
  </si>
  <si>
    <t>Q3 - results</t>
  </si>
  <si>
    <t>Q4 - results</t>
  </si>
  <si>
    <r>
      <rPr>
        <b/>
        <sz val="12"/>
        <color rgb="FFFFFFFF"/>
        <rFont val="Calibri"/>
        <family val="2"/>
      </rPr>
      <t>Outcome 1</t>
    </r>
    <r>
      <rPr>
        <sz val="12"/>
        <color rgb="FFFFFFFF"/>
        <rFont val="Calibri"/>
        <family val="2"/>
      </rPr>
      <t xml:space="preserve">: </t>
    </r>
    <r>
      <rPr>
        <sz val="10"/>
        <color rgb="FFFFFFFF"/>
        <rFont val="Calibri"/>
        <family val="2"/>
      </rPr>
      <t xml:space="preserve">
Strengthen the ability of vulnerable HHs, including female-headed, to meet their basic survival needs </t>
    </r>
  </si>
  <si>
    <t>A</t>
  </si>
  <si>
    <t>% (HH)</t>
  </si>
  <si>
    <t>Yearly</t>
  </si>
  <si>
    <t>SYR</t>
  </si>
  <si>
    <t>N/A</t>
  </si>
  <si>
    <t>LEB</t>
  </si>
  <si>
    <t>B</t>
  </si>
  <si>
    <t>Quarterly</t>
  </si>
  <si>
    <t>n/a</t>
  </si>
  <si>
    <t>C</t>
  </si>
  <si>
    <t>D</t>
  </si>
  <si>
    <r>
      <rPr>
        <b/>
        <sz val="10"/>
        <rFont val="Calibri"/>
        <family val="2"/>
      </rPr>
      <t xml:space="preserve">Output 1.1 </t>
    </r>
    <r>
      <rPr>
        <sz val="10"/>
        <rFont val="Calibri"/>
        <family val="2"/>
      </rPr>
      <t xml:space="preserve">
The most economically vulnerable households benefit from unconditional, unrestricted cash assistance grants </t>
    </r>
  </si>
  <si>
    <t># of socio-economically vulnerable households assisted</t>
  </si>
  <si>
    <t>HH</t>
  </si>
  <si>
    <t>RAIS, ActivityInfo</t>
  </si>
  <si>
    <t>TOTAL</t>
  </si>
  <si>
    <t xml:space="preserve">% of severely economically vulnerable households receiving  cash assistance </t>
  </si>
  <si>
    <t># of socio-economically vulnerable children receiving child-focused social assistance (unconditional cash)</t>
  </si>
  <si>
    <t>child</t>
  </si>
  <si>
    <t>ActivityInfo, RAIS,</t>
  </si>
  <si>
    <t>INSTIT</t>
  </si>
  <si>
    <t>E</t>
  </si>
  <si>
    <t>List Activities under this output 1.1</t>
  </si>
  <si>
    <t>Activity 2. Conduct household level socio-economic vulnerability profiling and monitoring</t>
  </si>
  <si>
    <t xml:space="preserve">Activity 3. Provide multi-purpose/ sector cash transfers to the most vulnerable to support their survivial needs (monthly / regular) </t>
  </si>
  <si>
    <t>Activity 4. Present research and increase learning opportunities on multi purpose/sector cash programming (debt, impact of cash, assistance packages, etc...)</t>
  </si>
  <si>
    <t>Activity 5. Thematic trainings for partner staff (communications with communities, safe identification of protection risks and referrals, social safety nets and social protection</t>
  </si>
  <si>
    <r>
      <rPr>
        <b/>
        <sz val="12"/>
        <color rgb="FFFFFFFF"/>
        <rFont val="Calibri"/>
        <family val="2"/>
      </rPr>
      <t>Outcome 2</t>
    </r>
    <r>
      <rPr>
        <sz val="12"/>
        <color rgb="FFFFFFFF"/>
        <rFont val="Calibri"/>
        <family val="2"/>
      </rPr>
      <t xml:space="preserve">: </t>
    </r>
    <r>
      <rPr>
        <sz val="10"/>
        <color rgb="FFFFFFFF"/>
        <rFont val="Calibri"/>
        <family val="2"/>
      </rPr>
      <t xml:space="preserve">
Strengthen the ability of populations affected by seasonal hazards and emergencies to secure additional basic survival needs</t>
    </r>
  </si>
  <si>
    <t xml:space="preserve">Prepardness / Emergency Indicator </t>
  </si>
  <si>
    <t>numerator: # newly displaced households assisted
denominator: # households newly displaced</t>
  </si>
  <si>
    <t xml:space="preserve">RNA, field offices to estimate newly displaced. 
ActivityInfo, RAIS, Emergency response for assistance. </t>
  </si>
  <si>
    <t>ad-hoc</t>
  </si>
  <si>
    <t>% of assisted  households affected by seasonal shocks who are able to meet their additional basic survival needs</t>
  </si>
  <si>
    <t>numberator: # of households receiving seasonal and emergency assistance who were able to meet their additional needs
denominator: # population found to be seasonally vulnerable and assisted</t>
  </si>
  <si>
    <t xml:space="preserve">PDM, outcome monitoring </t>
  </si>
  <si>
    <r>
      <t>Output 2.1:
P</t>
    </r>
    <r>
      <rPr>
        <sz val="10"/>
        <rFont val="Calibri"/>
        <family val="2"/>
      </rPr>
      <t>opulation affected by seasonal hazards and emergencies benefits from cash grants.</t>
    </r>
  </si>
  <si>
    <t xml:space="preserve"> # of vulnerable households receiving seasonal cash assistance</t>
  </si>
  <si>
    <t xml:space="preserve">Monthly (during winter - Nov - March) </t>
  </si>
  <si>
    <t># of vulnerable children receiving seasonal cash assistance</t>
  </si>
  <si>
    <t>children</t>
  </si>
  <si>
    <t># of households assisted with one off cash in case of emergency</t>
  </si>
  <si>
    <t>RAIS and Activity Info</t>
  </si>
  <si>
    <t>List Activities under this output 2.1</t>
  </si>
  <si>
    <t>Activity 3: Monitoring and evaluation of cash assisstance to household highly vulnerable to seasonal/winter shocks</t>
  </si>
  <si>
    <t>Indicator</t>
  </si>
  <si>
    <r>
      <t>Output 2.2: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 xml:space="preserve">
</t>
    </r>
    <r>
      <rPr>
        <sz val="10"/>
        <color rgb="FF000000"/>
        <rFont val="Calibri"/>
        <family val="2"/>
      </rPr>
      <t>Population affected by seasonal hazards and emergnecies benefits from in-kind assistanc</t>
    </r>
    <r>
      <rPr>
        <b/>
        <sz val="10"/>
        <color rgb="FF000000"/>
        <rFont val="Calibri"/>
        <family val="2"/>
      </rPr>
      <t xml:space="preserve">e </t>
    </r>
  </si>
  <si>
    <t># of affected households receiving in-kind winter assistance</t>
  </si>
  <si>
    <t># of households receiving emergency in-kind assistance</t>
  </si>
  <si>
    <t># of vulnerable children receiving one-off cash seasonal assistance</t>
  </si>
  <si>
    <t xml:space="preserve">Monthly (during winter) </t>
  </si>
  <si>
    <t>List Activities under this output 2.2</t>
  </si>
  <si>
    <t>Activity 4: Provide in-kind assistance for populations affected by emergencies</t>
  </si>
  <si>
    <t>Activity 5: Maintain core relief item contingency in-kind  stock</t>
  </si>
  <si>
    <t xml:space="preserve">Activity 6. Contingency plan developed and updated </t>
  </si>
  <si>
    <t xml:space="preserve">Increased knowledge on vulnerability assessments and targeting among NPTP social workers </t>
  </si>
  <si>
    <t>Trained social workers demonstrate increased knowledge</t>
  </si>
  <si>
    <t>NPTP / pre-post assessments</t>
  </si>
  <si>
    <t>strategy</t>
  </si>
  <si>
    <t xml:space="preserve">Strategy outlining the long-term vision of the social safety net system </t>
  </si>
  <si>
    <r>
      <t xml:space="preserve">Output 3.1: 
</t>
    </r>
    <r>
      <rPr>
        <sz val="10"/>
        <rFont val="Calibri"/>
        <family val="2"/>
      </rPr>
      <t>NPTP has enhanced capacity  to provide social assistance</t>
    </r>
  </si>
  <si>
    <t># of staff trained on conducting vulnerability assessments / targeting / and cash based interventions</t>
  </si>
  <si>
    <t>Persons (Staff)</t>
  </si>
  <si>
    <t xml:space="preserve">capacity building trainings based on areas of interest identified </t>
  </si>
  <si>
    <t xml:space="preserve">Activity Info, NPTP Reports </t>
  </si>
  <si>
    <t>quarterly</t>
  </si>
  <si>
    <t>System</t>
  </si>
  <si>
    <t>Yes</t>
  </si>
  <si>
    <t>List Activities under this output 3.1</t>
  </si>
  <si>
    <t>Activity 1: conduct trainings for NPTP / MoSA staff</t>
  </si>
  <si>
    <t>Activity 2: conduct a capacity assessment of NPTP social workers and develop a capacity development plan</t>
  </si>
  <si>
    <t>List Activities under this output 3.2</t>
  </si>
  <si>
    <t>Population Cohorts</t>
  </si>
  <si>
    <t>Total Population</t>
  </si>
  <si>
    <t>Total Population in Need
Persons</t>
  </si>
  <si>
    <t xml:space="preserve">Total Population Targeted
Persons
</t>
  </si>
  <si>
    <t>Total Population In Need
Households</t>
  </si>
  <si>
    <t>Total Population Targeted
Households</t>
  </si>
  <si>
    <t>Total Population Targeted</t>
  </si>
  <si>
    <t># Female</t>
  </si>
  <si>
    <t>% Female*</t>
  </si>
  <si>
    <t># Male</t>
  </si>
  <si>
    <t>% Male*</t>
  </si>
  <si>
    <t>% Children*</t>
  </si>
  <si>
    <t># Adolescent
 (10-17)</t>
  </si>
  <si>
    <t>% Adolescent*
 (10-17)</t>
  </si>
  <si>
    <t xml:space="preserve">Lebanese </t>
  </si>
  <si>
    <t>Displaced Syrian</t>
  </si>
  <si>
    <t>Palestine Refugee from Syria (PRS)</t>
  </si>
  <si>
    <t>Palestine Refugee in Lebanon  (PRL)</t>
  </si>
  <si>
    <t>GRAND TOTAL</t>
  </si>
  <si>
    <t xml:space="preserve">Type of institution </t>
  </si>
  <si>
    <t>Total</t>
  </si>
  <si>
    <t># Targeted</t>
  </si>
  <si>
    <t>MoSA</t>
  </si>
  <si>
    <t>% of assisted households that redeemed their monthly assistance within one month.</t>
  </si>
  <si>
    <t>Activity 1. Revise and update formula for targeting</t>
  </si>
  <si>
    <t>Activity 6. On-going review of the Protection Risk Analysis Matrix</t>
  </si>
  <si>
    <t>Activity 8: Regular monitoring activities (post-distribution and outcome monitoring)</t>
  </si>
  <si>
    <t># Children
 (0-18)</t>
  </si>
  <si>
    <t># Youth
 (18-24)</t>
  </si>
  <si>
    <t>% Youth
 (18-24)</t>
  </si>
  <si>
    <t>Targeted 2021</t>
  </si>
  <si>
    <t>MoSA/ NPTP</t>
  </si>
  <si>
    <t>Actiivty 9: Review of expenditure baskets and transfer value recommendations</t>
  </si>
  <si>
    <t xml:space="preserve">Numberator: # of assisted households that redeemed a portion of their assistance
Denominator:# total assisted households </t>
  </si>
  <si>
    <t>Agency withdrawal/transaction data</t>
  </si>
  <si>
    <t>Activity 7. On-going review of minimum standards for protection mainstreaming and accountability</t>
  </si>
  <si>
    <t># of persons supported with basic assistance through the NPTP</t>
  </si>
  <si>
    <t># of people supported through the NPTP</t>
  </si>
  <si>
    <t xml:space="preserve">No baselines or targets </t>
  </si>
  <si>
    <t>Finalisation of National Social Protection Strategy</t>
  </si>
  <si>
    <t># persons</t>
  </si>
  <si>
    <t>Completion of costed implementation plan for the National Social Protection Strategy</t>
  </si>
  <si>
    <t>Plan</t>
  </si>
  <si>
    <t>Number of sector partners with CFMs established at the community level, that provide access to safe, accessible reporting for SEA and are linked to the inter-agency CBCM-PSEA</t>
  </si>
  <si>
    <t>F</t>
  </si>
  <si>
    <t>% of Partners</t>
  </si>
  <si>
    <t>output indicater tacking the degree to which sector partners have CFM with SEA component</t>
  </si>
  <si>
    <t>Partners</t>
  </si>
  <si>
    <t>BASIC ASSISTANCE SECTOR LOGFRAME - 2017-2021</t>
  </si>
  <si>
    <t xml:space="preserve">2020 Update </t>
  </si>
  <si>
    <t>% population that is severly vulnerable</t>
  </si>
  <si>
    <t xml:space="preserve">Partial </t>
  </si>
  <si>
    <t xml:space="preserve">Economic vulnerability
population can meet their basic survival needs/spend above the minimum survival expenditure basket. </t>
  </si>
  <si>
    <t>Economic vulnerability measured based on declared expenditure through a representative sample. i.e. if total expenditure is below the survival minimum expenditure basket then household is severly economically vulnerable. 
Assessments
Syrians: VASYR
Lebanese : Existing offical poverty figures
Palestinians: UNRWA vulnerability assessment
Indicative figues taken from VASYR; actual impact is measured through Outcome Monitoring</t>
  </si>
  <si>
    <t>% of assisted  severely economically vulnerable households report being able to meet their basic survival needs.</t>
  </si>
  <si>
    <t>Numberator: # of assisted reporting ability to meet their basic survival needs 
Denominator:# total assisted who have been sampled</t>
  </si>
  <si>
    <t>Impact studies and PDMs for all population cohorts 
Rational behind Targets: Basic Assistance Sector contributes to 40% of the SMEB value through the $175 cash grant. Food contributes to 31% of SMEB. Currently 98% of cash recepients also receive food.</t>
  </si>
  <si>
    <t>% of households identified as severely vulnerable and have specific needs receiving assistance.</t>
  </si>
  <si>
    <r>
      <t xml:space="preserve">
</t>
    </r>
    <r>
      <rPr>
        <b/>
        <sz val="10"/>
        <color rgb="FFFF0000"/>
        <rFont val="Calibri"/>
        <family val="2"/>
      </rPr>
      <t>Indicator Removed in 2021</t>
    </r>
  </si>
  <si>
    <t xml:space="preserve">Numberator: # of assisted SV households with specific need
Denominator:# total assisted SV households </t>
  </si>
  <si>
    <t xml:space="preserve">This outcome indicator aims at tracking the overlapp of economic and protection vulnerabilities. 
In the 2018 DF, households with certain protection profiles were identified as SV, a major breakthrough compared to previous years. 
It is critical to track the percentage of these household who were prioritized for regular assistance. 
  vs  the total list of eligible households </t>
  </si>
  <si>
    <t>% of assisted households reporting that they know how to access humanitarian assistance.</t>
  </si>
  <si>
    <t xml:space="preserve">Numberator: # of assisted SV households with postive answer
Denominator:# total assisted SV households </t>
  </si>
  <si>
    <t xml:space="preserve">this outcome indicator aims at understanding if households have enough information on how to access humanitarian assistance provided. 
MOV: specific question to be added to the MPC PDM </t>
  </si>
  <si>
    <t xml:space="preserve">Good </t>
  </si>
  <si>
    <t># of socio-economically vulnerbale HHs assisted
Baseline: 2017</t>
  </si>
  <si>
    <t>Numerator: SV HHs receiving Assistance
Denominator: SV HHs identified by the DF</t>
  </si>
  <si>
    <t>-</t>
  </si>
  <si>
    <t xml:space="preserve">Bad </t>
  </si>
  <si>
    <t xml:space="preserve">indicator tracking the social assistance  - child focused grants provided by unicef </t>
  </si>
  <si>
    <t xml:space="preserve">% of planned actions from the protection mainstreaming commitments implemented </t>
  </si>
  <si>
    <t>comitment</t>
  </si>
  <si>
    <t xml:space="preserve">The sector has conducted a protection risk analysis for the strategy and interventions in which a number of commitments to accountability to affected people were identified to be implemented in 2019 - these are listed in a separate annex  </t>
  </si>
  <si>
    <t xml:space="preserve">the sector will track the implementation of these activities through a dedicated work plan. 
X number of comittments were made for 2019; the end of the year, the number of comitments achieved should be diveded by the total to generate the percentage </t>
  </si>
  <si>
    <t xml:space="preserve">% of beneficiaries reporting they understand how humanitarian services were prioritized and selected (targeting criteria).  </t>
  </si>
  <si>
    <t>%</t>
  </si>
  <si>
    <t>output indicater tacking the degree to which communications on eligibility criteria is effective.</t>
  </si>
  <si>
    <t xml:space="preserve">MOV: PDMs / OMS / PA 
Numberator: # of assisted SV households with postive answer
Denominator:# total assisted SV households </t>
  </si>
  <si>
    <t>?</t>
  </si>
  <si>
    <t>New Indictor in 2021</t>
  </si>
  <si>
    <t>Activity 1. Revise and update the desk formula for targeting</t>
  </si>
  <si>
    <t xml:space="preserve">Activity 6. On-going review of the Protection Risk Analysis Matrix through </t>
  </si>
  <si>
    <t>Activity 7. The development of minimum standards for protection mainstreaming and accountability</t>
  </si>
  <si>
    <t>Activity 8. Thematic consultations with affected communities on programmatic areas: communications, design, targeting, etc</t>
  </si>
  <si>
    <t>%  newly displaced households who are provided basic assistance</t>
  </si>
  <si>
    <t>seasonaly</t>
  </si>
  <si>
    <t xml:space="preserve"> # of vulnerable households receiving seasonal cash assistance
Syr: desk formula
Vulnerable Lebanese: NPTP criteria
PRS: blanket approach ; PRL: Selected # of HHs living at high elevations
Leb Ret IOM vulnerbaility criteria</t>
  </si>
  <si>
    <t>ActivityInfo, RAIS (incl. UNICEF 40$), UNRWA, NPTP,
(Economic vulnerability and exposure to cold) 
Vulnerable Lebanese: NPTP criteria
PRS: UNRWA vulnerability criteria (Blanket Approach)
PRL: safety nets cases above 500m
Leb Ret IOM vulnerbaility criteria</t>
  </si>
  <si>
    <t>ad-hoc/ needs based</t>
  </si>
  <si>
    <t>Ad Hoc</t>
  </si>
  <si>
    <t>Activity 1: Identification and verification of eligible households (those hihgly vulnerable to seasonal/winter shocks)</t>
  </si>
  <si>
    <t>Activity 2:  Distribute of cash assisstance to households highly vulnerable to seasonal/winter shocks</t>
  </si>
  <si>
    <t xml:space="preserve">Activity 4: Prepositioning of cash cards to be distributed in case of emergency </t>
  </si>
  <si>
    <t>Activity 5: Update the contingency plan</t>
  </si>
  <si>
    <t>Populations affected by seasonal hazards supported with in-kind assistance</t>
  </si>
  <si>
    <t>Populations affected by emergencies supported with in-kind assistance</t>
  </si>
  <si>
    <t xml:space="preserve"># of vulnerable children receiving one-off seasonal in kind assistance </t>
  </si>
  <si>
    <t>P</t>
  </si>
  <si>
    <t>Activity 2:  Distribution of in-kind assisstance to households highly vulnerable to seasonal/winter shocks</t>
  </si>
  <si>
    <t>Activity 3: Monitoring and evaluation of  and in-kind assisstance to household highly vulnerable to seasonal/winter shocks</t>
  </si>
  <si>
    <t>Activity 7: Winter clothing kits for children</t>
  </si>
  <si>
    <r>
      <rPr>
        <b/>
        <sz val="12"/>
        <color rgb="FFFFFFFF"/>
        <rFont val="Calibri"/>
        <family val="2"/>
      </rPr>
      <t xml:space="preserve">Outcome 3: </t>
    </r>
    <r>
      <rPr>
        <b/>
        <sz val="10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 xml:space="preserve">Support the National Poverty Targeting Programme (NPTP) </t>
    </r>
  </si>
  <si>
    <t xml:space="preserve">Pending </t>
  </si>
  <si>
    <t>National Social Safety Net Strategy endorsed</t>
  </si>
  <si>
    <t>Indicator removed in 2021</t>
  </si>
  <si>
    <t>MoSA / NPTP</t>
  </si>
  <si>
    <t>One Off</t>
  </si>
  <si>
    <t xml:space="preserve">Social assistance system enhanced  </t>
  </si>
  <si>
    <t>enhancement of the business model of NPTP</t>
  </si>
  <si>
    <t>New indicator in 2021</t>
  </si>
  <si>
    <t>leb</t>
  </si>
  <si>
    <t>Activity 3: conduct an assessment of the social safety net system from a child and gender perspective</t>
  </si>
  <si>
    <t xml:space="preserve">Activity 4: support the development of a National Social Safety Net Strategy </t>
  </si>
  <si>
    <t>Activity 5: Development of  training curriculum for SWs/staff (Y/N)</t>
  </si>
  <si>
    <r>
      <rPr>
        <b/>
        <sz val="10"/>
        <color rgb="FF000000"/>
        <rFont val="Calibri"/>
        <family val="2"/>
      </rPr>
      <t xml:space="preserve">Output 3.2: </t>
    </r>
    <r>
      <rPr>
        <sz val="10"/>
        <color rgb="FF000000"/>
        <rFont val="Calibri"/>
        <family val="2"/>
      </rPr>
      <t>National Social Protection Framework Developed</t>
    </r>
  </si>
  <si>
    <t>Indictor re-worded in 2021</t>
  </si>
  <si>
    <t>development of the social protection framework including support to  Social Safety Net programme - NPTP</t>
  </si>
  <si>
    <t>TBD</t>
  </si>
  <si>
    <t>No</t>
  </si>
  <si>
    <t>new Indictator in 2021</t>
  </si>
  <si>
    <t>Activity 1: conduct an assessment of the social safety net system from a child and gender perspective</t>
  </si>
  <si>
    <t xml:space="preserve">Activity 2: support the development of a National Social Safety Net Strategy </t>
  </si>
  <si>
    <t>MoSA, UNHCR, ACF</t>
  </si>
  <si>
    <t>% Humanitarian</t>
  </si>
  <si>
    <t>% Stabilization</t>
  </si>
  <si>
    <t>Targeted 2020</t>
  </si>
  <si>
    <t>Targeted 2019</t>
  </si>
  <si>
    <t>Outcome</t>
  </si>
  <si>
    <t>Output</t>
  </si>
  <si>
    <t xml:space="preserve">Budget </t>
  </si>
  <si>
    <t xml:space="preserve">Outcome 1: Strengthen the ability of vulnerable HHs, including female-headed, to meet their basic survival needs </t>
  </si>
  <si>
    <t xml:space="preserve">OUTPUT 1.1: The most economically vulnerable households benefit from unconditional, unrestricted cash assistance grants </t>
  </si>
  <si>
    <t>Outcome 2: Strengthen the ability of populations affected by seasonal hazards and emergencies to secure additional basic survival needs</t>
  </si>
  <si>
    <t>OUTPUT 2.1: Population affected by seasonal hazards and emergencies benefits from cash grants</t>
  </si>
  <si>
    <t xml:space="preserve">OUTPUT 2.2: Population affected by seasonal hazards and emergencies benefits from in-kind assistance </t>
  </si>
  <si>
    <t xml:space="preserve">Outcome 3: Support the National Poverty Targeting Programme (NPTP) </t>
  </si>
  <si>
    <t>OUTPUT 3.1: NPTP has enhanced capacity  to provide social assistance</t>
  </si>
  <si>
    <t>OUTPUT 3.2: National Social Safety Net Strategy Developed</t>
  </si>
  <si>
    <t xml:space="preserve">Ruba Cheaib - cheaib@unhcr.org
Wael Khaled - Wael.khaled@ri.org
 </t>
  </si>
  <si>
    <t>$ per month</t>
  </si>
  <si>
    <t>$ per year</t>
  </si>
  <si>
    <t>Output 1.1</t>
  </si>
  <si>
    <t>Syrian Households</t>
  </si>
  <si>
    <t>MPC Cash Transfer per Month (@400,000 LBP 3,900LBP/USD)</t>
  </si>
  <si>
    <t>PRS Households</t>
  </si>
  <si>
    <t>Lebanese households</t>
  </si>
  <si>
    <t>Output 2.1</t>
  </si>
  <si>
    <t>Receiving MCAP get 61$ for 3 months (based on 238,000 TV @3,900 ER)</t>
  </si>
  <si>
    <t>Palestinians (PRL + PRS)</t>
  </si>
  <si>
    <t>Lebanese</t>
  </si>
  <si>
    <t>UNICEF one off top up for children</t>
  </si>
  <si>
    <t>Output 2.2</t>
  </si>
  <si>
    <t>2020 Target</t>
  </si>
  <si>
    <t>Unit cost of CRI kit</t>
  </si>
  <si>
    <t>Total cost</t>
  </si>
  <si>
    <t>Output 3.2</t>
  </si>
  <si>
    <t>Total 1</t>
  </si>
  <si>
    <t>Adding 10% ops cost</t>
  </si>
  <si>
    <t>Hum</t>
  </si>
  <si>
    <t>Syr</t>
  </si>
  <si>
    <t>total budget</t>
  </si>
  <si>
    <t>Stb</t>
  </si>
  <si>
    <t>Amount</t>
  </si>
  <si>
    <t>Output 1.2</t>
  </si>
  <si>
    <t>Output 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</si>
</sst>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%"/>
    <numFmt numFmtId="169" formatCode="_(&quot;$&quot;* #,##0_);_(&quot;$&quot;* \(#,##0\);_(&quot;$&quot;* &quot;-&quot;??_);_(@_)"/>
    <numFmt numFmtId="170" formatCode="&quot;$&quot;#,##0"/>
    <numFmt numFmtId="171" formatCode="&quot;$&quot;#,##0.0"/>
  </numFmts>
  <fonts count="4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5B9BD5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sz val="10"/>
      <color rgb="FFFFFFFF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sz val="10"/>
      <color theme="1"/>
      <name val="Calibri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</font>
    <font>
      <b/>
      <sz val="12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sz val="14"/>
      <color theme="0"/>
      <name val="Calibri Light"/>
      <family val="2"/>
      <scheme val="major"/>
    </font>
    <font>
      <sz val="16"/>
      <name val="Calibri Light"/>
      <family val="2"/>
      <scheme val="major"/>
    </font>
    <font>
      <b/>
      <sz val="11"/>
      <name val="Calibri Light"/>
      <family val="2"/>
      <scheme val="major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strike/>
      <sz val="10"/>
      <color theme="1"/>
      <name val="Calibri"/>
      <family val="2"/>
    </font>
    <font>
      <strike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4"/>
      <name val="Calibri Light"/>
      <family val="2"/>
      <scheme val="major"/>
    </font>
    <font>
      <sz val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25252"/>
        <bgColor rgb="FF525252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rgb="FFFBE4D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FBE4D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rgb="FFFBE4D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FBE4D5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/>
        <bgColor rgb="FFFBE4D5"/>
      </patternFill>
    </fill>
    <fill>
      <patternFill patternType="solid">
        <fgColor theme="4"/>
        <bgColor indexed="64"/>
      </patternFill>
    </fill>
    <fill>
      <patternFill patternType="solid">
        <fgColor rgb="FFF6D2D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</patternFill>
    </fill>
    <fill>
      <patternFill patternType="solid">
        <fgColor rgb="FFFFFF00"/>
        <bgColor rgb="FFFBE4D5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8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ck">
        <color theme="0"/>
      </left>
      <right/>
      <top/>
      <bottom style="thin">
        <color auto="1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" fillId="0" borderId="1"/>
    <xf numFmtId="9" fontId="3" fillId="0" borderId="1" applyFont="0" applyFill="0" applyBorder="0" applyAlignment="0" applyProtection="0"/>
    <xf numFmtId="165" fontId="3" fillId="0" borderId="1" applyFont="0" applyFill="0" applyBorder="0" applyAlignment="0" applyProtection="0"/>
    <xf numFmtId="165" fontId="21" fillId="0" borderId="1" applyFont="0" applyFill="0" applyBorder="0" applyAlignment="0" applyProtection="0"/>
    <xf numFmtId="0" fontId="21" fillId="0" borderId="1"/>
    <xf numFmtId="0" fontId="12" fillId="0" borderId="1"/>
    <xf numFmtId="0" fontId="36" fillId="16" borderId="1" applyNumberFormat="0" applyBorder="0" applyAlignment="0" applyProtection="0"/>
    <xf numFmtId="0" fontId="34" fillId="14" borderId="1" applyNumberFormat="0" applyBorder="0" applyAlignment="0" applyProtection="0"/>
    <xf numFmtId="165" fontId="12" fillId="0" borderId="1" applyFont="0" applyFill="0" applyBorder="0" applyAlignment="0" applyProtection="0"/>
    <xf numFmtId="9" fontId="12" fillId="0" borderId="1" applyFont="0" applyFill="0" applyBorder="0" applyAlignment="0" applyProtection="0"/>
    <xf numFmtId="0" fontId="35" fillId="15" borderId="1" applyNumberFormat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165" fontId="1" fillId="0" borderId="1" applyFont="0" applyFill="0" applyBorder="0" applyAlignment="0" applyProtection="0"/>
    <xf numFmtId="164" fontId="12" fillId="0" borderId="1" applyFont="0" applyFill="0" applyBorder="0" applyAlignment="0" applyProtection="0"/>
  </cellStyleXfs>
  <cellXfs count="645">
    <xf numFmtId="0" fontId="0" fillId="0" borderId="0" xfId="0"/>
    <xf numFmtId="0" fontId="3" fillId="0" borderId="1" xfId="3"/>
    <xf numFmtId="43" fontId="3" fillId="0" borderId="1" xfId="3" applyNumberFormat="1"/>
    <xf numFmtId="0" fontId="3" fillId="0" borderId="1" xfId="3" applyProtection="1">
      <protection locked="0"/>
    </xf>
    <xf numFmtId="0" fontId="3" fillId="0" borderId="1" xfId="3" applyAlignment="1" applyProtection="1">
      <alignment vertical="center" wrapText="1"/>
      <protection locked="0"/>
    </xf>
    <xf numFmtId="166" fontId="6" fillId="0" borderId="9" xfId="5" applyNumberFormat="1" applyFont="1" applyBorder="1" applyAlignment="1" applyProtection="1">
      <alignment vertical="center" wrapText="1"/>
      <protection locked="0"/>
    </xf>
    <xf numFmtId="166" fontId="6" fillId="0" borderId="9" xfId="6" applyNumberFormat="1" applyFont="1" applyBorder="1" applyAlignment="1" applyProtection="1">
      <alignment vertical="center" wrapText="1"/>
      <protection locked="0"/>
    </xf>
    <xf numFmtId="166" fontId="6" fillId="0" borderId="18" xfId="5" applyNumberFormat="1" applyFont="1" applyBorder="1" applyAlignment="1" applyProtection="1">
      <alignment vertical="center" wrapText="1"/>
      <protection locked="0"/>
    </xf>
    <xf numFmtId="0" fontId="6" fillId="0" borderId="20" xfId="7" applyFont="1" applyBorder="1" applyAlignment="1">
      <alignment vertical="center" wrapText="1"/>
    </xf>
    <xf numFmtId="0" fontId="25" fillId="0" borderId="1" xfId="7" applyFont="1" applyAlignment="1">
      <alignment vertical="center"/>
    </xf>
    <xf numFmtId="0" fontId="24" fillId="0" borderId="1" xfId="7" applyFont="1" applyAlignment="1">
      <alignment vertical="center"/>
    </xf>
    <xf numFmtId="166" fontId="25" fillId="11" borderId="1" xfId="6" applyNumberFormat="1" applyFont="1" applyFill="1" applyAlignment="1">
      <alignment horizontal="right" vertical="center"/>
    </xf>
    <xf numFmtId="0" fontId="25" fillId="11" borderId="1" xfId="7" applyFont="1" applyFill="1" applyAlignment="1">
      <alignment horizontal="right" vertical="center"/>
    </xf>
    <xf numFmtId="166" fontId="25" fillId="11" borderId="1" xfId="6" applyNumberFormat="1" applyFont="1" applyFill="1" applyAlignment="1">
      <alignment vertical="center"/>
    </xf>
    <xf numFmtId="166" fontId="26" fillId="11" borderId="1" xfId="6" applyNumberFormat="1" applyFont="1" applyFill="1" applyAlignment="1">
      <alignment vertical="center"/>
    </xf>
    <xf numFmtId="166" fontId="27" fillId="11" borderId="31" xfId="6" applyNumberFormat="1" applyFont="1" applyFill="1" applyBorder="1" applyAlignment="1">
      <alignment vertical="center"/>
    </xf>
    <xf numFmtId="0" fontId="24" fillId="11" borderId="31" xfId="7" applyFont="1" applyFill="1" applyBorder="1" applyAlignment="1">
      <alignment vertical="center"/>
    </xf>
    <xf numFmtId="166" fontId="29" fillId="0" borderId="1" xfId="6" applyNumberFormat="1" applyFont="1" applyAlignment="1">
      <alignment vertical="center"/>
    </xf>
    <xf numFmtId="0" fontId="25" fillId="0" borderId="1" xfId="7" applyFont="1" applyAlignment="1">
      <alignment horizontal="right" vertical="center"/>
    </xf>
    <xf numFmtId="0" fontId="25" fillId="11" borderId="1" xfId="7" applyFont="1" applyFill="1" applyAlignment="1">
      <alignment horizontal="right" vertical="center" wrapText="1"/>
    </xf>
    <xf numFmtId="0" fontId="25" fillId="0" borderId="1" xfId="7" applyFont="1" applyAlignment="1">
      <alignment horizontal="left" vertical="center"/>
    </xf>
    <xf numFmtId="0" fontId="30" fillId="0" borderId="1" xfId="7" applyFont="1" applyAlignment="1">
      <alignment vertical="center"/>
    </xf>
    <xf numFmtId="0" fontId="25" fillId="11" borderId="26" xfId="7" applyFont="1" applyFill="1" applyBorder="1" applyAlignment="1">
      <alignment horizontal="right" vertical="center" wrapText="1"/>
    </xf>
    <xf numFmtId="0" fontId="31" fillId="12" borderId="26" xfId="7" applyFont="1" applyFill="1" applyBorder="1" applyAlignment="1">
      <alignment vertical="center"/>
    </xf>
    <xf numFmtId="0" fontId="25" fillId="11" borderId="26" xfId="7" applyFont="1" applyFill="1" applyBorder="1" applyAlignment="1">
      <alignment horizontal="right" vertical="center"/>
    </xf>
    <xf numFmtId="0" fontId="25" fillId="11" borderId="17" xfId="7" applyFont="1" applyFill="1" applyBorder="1" applyAlignment="1">
      <alignment horizontal="right" vertical="center"/>
    </xf>
    <xf numFmtId="0" fontId="31" fillId="12" borderId="17" xfId="7" applyFont="1" applyFill="1" applyBorder="1" applyAlignment="1">
      <alignment vertical="center"/>
    </xf>
    <xf numFmtId="0" fontId="28" fillId="12" borderId="1" xfId="7" applyFont="1" applyFill="1" applyAlignment="1">
      <alignment vertical="center"/>
    </xf>
    <xf numFmtId="0" fontId="25" fillId="0" borderId="27" xfId="7" applyFont="1" applyBorder="1" applyAlignment="1">
      <alignment horizontal="left" vertical="center"/>
    </xf>
    <xf numFmtId="0" fontId="27" fillId="11" borderId="1" xfId="7" applyFont="1" applyFill="1" applyAlignment="1">
      <alignment horizontal="right" vertical="center"/>
    </xf>
    <xf numFmtId="166" fontId="23" fillId="18" borderId="9" xfId="5" applyNumberFormat="1" applyFont="1" applyFill="1" applyBorder="1" applyAlignment="1">
      <alignment horizontal="center" vertical="top" wrapText="1"/>
    </xf>
    <xf numFmtId="17" fontId="23" fillId="18" borderId="9" xfId="7" applyNumberFormat="1" applyFont="1" applyFill="1" applyBorder="1" applyAlignment="1">
      <alignment horizontal="center" vertical="top" wrapText="1"/>
    </xf>
    <xf numFmtId="168" fontId="23" fillId="18" borderId="9" xfId="4" applyNumberFormat="1" applyFont="1" applyFill="1" applyBorder="1" applyAlignment="1">
      <alignment horizontal="center" vertical="top" wrapText="1"/>
    </xf>
    <xf numFmtId="3" fontId="23" fillId="8" borderId="9" xfId="0" applyNumberFormat="1" applyFont="1" applyFill="1" applyBorder="1" applyAlignment="1" applyProtection="1">
      <alignment horizontal="right" vertical="center"/>
    </xf>
    <xf numFmtId="0" fontId="38" fillId="25" borderId="9" xfId="0" applyFont="1" applyFill="1" applyBorder="1" applyAlignment="1" applyProtection="1">
      <alignment horizontal="center" vertical="center" wrapText="1"/>
    </xf>
    <xf numFmtId="166" fontId="27" fillId="18" borderId="30" xfId="6" applyNumberFormat="1" applyFont="1" applyFill="1" applyBorder="1" applyAlignment="1">
      <alignment vertical="center"/>
    </xf>
    <xf numFmtId="166" fontId="6" fillId="0" borderId="18" xfId="5" applyNumberFormat="1" applyFont="1" applyFill="1" applyBorder="1" applyAlignment="1" applyProtection="1">
      <alignment vertical="center" wrapText="1"/>
      <protection locked="0"/>
    </xf>
    <xf numFmtId="166" fontId="20" fillId="0" borderId="1" xfId="3" applyNumberFormat="1" applyFont="1"/>
    <xf numFmtId="0" fontId="23" fillId="18" borderId="9" xfId="7" applyFont="1" applyFill="1" applyBorder="1" applyAlignment="1">
      <alignment horizontal="center" vertical="top" wrapText="1"/>
    </xf>
    <xf numFmtId="0" fontId="18" fillId="0" borderId="9" xfId="0" applyFont="1" applyBorder="1" applyAlignment="1">
      <alignment horizontal="left"/>
    </xf>
    <xf numFmtId="0" fontId="17" fillId="26" borderId="20" xfId="3" applyFont="1" applyFill="1" applyBorder="1" applyAlignment="1">
      <alignment vertical="center"/>
    </xf>
    <xf numFmtId="3" fontId="22" fillId="26" borderId="9" xfId="3" applyNumberFormat="1" applyFont="1" applyFill="1" applyBorder="1" applyAlignment="1">
      <alignment horizontal="center" vertical="center"/>
    </xf>
    <xf numFmtId="166" fontId="3" fillId="26" borderId="9" xfId="3" applyNumberFormat="1" applyFill="1" applyBorder="1" applyAlignment="1" applyProtection="1">
      <alignment vertical="center"/>
    </xf>
    <xf numFmtId="166" fontId="3" fillId="26" borderId="9" xfId="3" applyNumberFormat="1" applyFill="1" applyBorder="1" applyAlignment="1" applyProtection="1">
      <alignment vertical="center"/>
      <protection locked="0"/>
    </xf>
    <xf numFmtId="0" fontId="3" fillId="26" borderId="9" xfId="3" applyFill="1" applyBorder="1" applyAlignment="1">
      <alignment vertical="center"/>
    </xf>
    <xf numFmtId="168" fontId="6" fillId="26" borderId="9" xfId="5" applyNumberFormat="1" applyFont="1" applyFill="1" applyBorder="1" applyAlignment="1">
      <alignment vertical="center" wrapText="1"/>
    </xf>
    <xf numFmtId="166" fontId="3" fillId="26" borderId="9" xfId="3" applyNumberFormat="1" applyFill="1" applyBorder="1"/>
    <xf numFmtId="0" fontId="3" fillId="26" borderId="9" xfId="3" applyFill="1" applyBorder="1"/>
    <xf numFmtId="166" fontId="3" fillId="0" borderId="1" xfId="3" applyNumberFormat="1"/>
    <xf numFmtId="10" fontId="3" fillId="0" borderId="1" xfId="1" applyNumberFormat="1" applyFont="1" applyBorder="1"/>
    <xf numFmtId="10" fontId="6" fillId="24" borderId="9" xfId="1" applyNumberFormat="1" applyFont="1" applyFill="1" applyBorder="1" applyAlignment="1" applyProtection="1">
      <alignment vertical="center" wrapText="1"/>
    </xf>
    <xf numFmtId="10" fontId="6" fillId="24" borderId="9" xfId="2" applyNumberFormat="1" applyFont="1" applyFill="1" applyBorder="1" applyAlignment="1" applyProtection="1">
      <alignment vertical="center" wrapText="1"/>
    </xf>
    <xf numFmtId="0" fontId="4" fillId="8" borderId="1" xfId="8" applyFont="1" applyFill="1"/>
    <xf numFmtId="0" fontId="4" fillId="0" borderId="1" xfId="8" applyFont="1"/>
    <xf numFmtId="0" fontId="12" fillId="0" borderId="1" xfId="8"/>
    <xf numFmtId="0" fontId="33" fillId="2" borderId="1" xfId="8" applyFont="1" applyFill="1"/>
    <xf numFmtId="0" fontId="5" fillId="2" borderId="1" xfId="8" applyFont="1" applyFill="1" applyAlignment="1">
      <alignment horizontal="left" vertical="center" wrapText="1"/>
    </xf>
    <xf numFmtId="0" fontId="19" fillId="2" borderId="1" xfId="8" applyFont="1" applyFill="1" applyAlignment="1">
      <alignment horizontal="left" vertical="center" wrapText="1"/>
    </xf>
    <xf numFmtId="0" fontId="7" fillId="13" borderId="53" xfId="8" applyFont="1" applyFill="1" applyBorder="1" applyAlignment="1">
      <alignment horizontal="left" vertical="center" wrapText="1"/>
    </xf>
    <xf numFmtId="0" fontId="8" fillId="9" borderId="6" xfId="8" applyFont="1" applyFill="1" applyBorder="1" applyAlignment="1">
      <alignment horizontal="left" vertical="center"/>
    </xf>
    <xf numFmtId="0" fontId="7" fillId="9" borderId="6" xfId="8" applyFont="1" applyFill="1" applyBorder="1" applyAlignment="1">
      <alignment horizontal="left" vertical="center" wrapText="1"/>
    </xf>
    <xf numFmtId="0" fontId="19" fillId="9" borderId="6" xfId="8" applyFont="1" applyFill="1" applyBorder="1" applyAlignment="1">
      <alignment horizontal="left" vertical="center"/>
    </xf>
    <xf numFmtId="0" fontId="19" fillId="9" borderId="6" xfId="8" applyFont="1" applyFill="1" applyBorder="1" applyAlignment="1">
      <alignment horizontal="left" vertical="center" wrapText="1"/>
    </xf>
    <xf numFmtId="0" fontId="19" fillId="9" borderId="19" xfId="8" applyFont="1" applyFill="1" applyBorder="1" applyAlignment="1">
      <alignment horizontal="left" vertical="center" wrapText="1"/>
    </xf>
    <xf numFmtId="0" fontId="7" fillId="13" borderId="54" xfId="8" applyFont="1" applyFill="1" applyBorder="1" applyAlignment="1">
      <alignment horizontal="left" vertical="center" wrapText="1"/>
    </xf>
    <xf numFmtId="0" fontId="7" fillId="13" borderId="55" xfId="8" applyFont="1" applyFill="1" applyBorder="1" applyAlignment="1">
      <alignment horizontal="left" vertical="center" wrapText="1"/>
    </xf>
    <xf numFmtId="0" fontId="7" fillId="13" borderId="45" xfId="8" applyFont="1" applyFill="1" applyBorder="1" applyAlignment="1">
      <alignment horizontal="left" vertical="center" wrapText="1"/>
    </xf>
    <xf numFmtId="0" fontId="7" fillId="13" borderId="20" xfId="8" applyFont="1" applyFill="1" applyBorder="1" applyAlignment="1">
      <alignment horizontal="left" vertical="center" wrapText="1"/>
    </xf>
    <xf numFmtId="0" fontId="7" fillId="13" borderId="46" xfId="8" applyFont="1" applyFill="1" applyBorder="1" applyAlignment="1">
      <alignment horizontal="left" vertical="center" wrapText="1"/>
    </xf>
    <xf numFmtId="0" fontId="7" fillId="19" borderId="32" xfId="8" applyFont="1" applyFill="1" applyBorder="1" applyAlignment="1">
      <alignment horizontal="left" vertical="center" wrapText="1"/>
    </xf>
    <xf numFmtId="0" fontId="7" fillId="19" borderId="6" xfId="8" applyFont="1" applyFill="1" applyBorder="1" applyAlignment="1">
      <alignment horizontal="left" vertical="center" wrapText="1"/>
    </xf>
    <xf numFmtId="0" fontId="7" fillId="19" borderId="55" xfId="8" applyFont="1" applyFill="1" applyBorder="1" applyAlignment="1">
      <alignment horizontal="left" vertical="center" wrapText="1"/>
    </xf>
    <xf numFmtId="0" fontId="7" fillId="13" borderId="56" xfId="8" applyFont="1" applyFill="1" applyBorder="1" applyAlignment="1">
      <alignment horizontal="left" vertical="center" wrapText="1"/>
    </xf>
    <xf numFmtId="0" fontId="12" fillId="0" borderId="1" xfId="8" applyAlignment="1">
      <alignment horizontal="left"/>
    </xf>
    <xf numFmtId="0" fontId="15" fillId="2" borderId="9" xfId="8" applyFont="1" applyFill="1" applyBorder="1" applyAlignment="1">
      <alignment horizontal="left" vertical="top" wrapText="1"/>
    </xf>
    <xf numFmtId="9" fontId="15" fillId="2" borderId="20" xfId="8" applyNumberFormat="1" applyFont="1" applyFill="1" applyBorder="1" applyAlignment="1">
      <alignment horizontal="right" vertical="top" wrapText="1"/>
    </xf>
    <xf numFmtId="9" fontId="15" fillId="2" borderId="57" xfId="8" applyNumberFormat="1" applyFont="1" applyFill="1" applyBorder="1" applyAlignment="1">
      <alignment horizontal="right" vertical="top" wrapText="1"/>
    </xf>
    <xf numFmtId="9" fontId="15" fillId="6" borderId="46" xfId="8" applyNumberFormat="1" applyFont="1" applyFill="1" applyBorder="1" applyAlignment="1">
      <alignment horizontal="right" vertical="top" wrapText="1"/>
    </xf>
    <xf numFmtId="9" fontId="15" fillId="6" borderId="45" xfId="8" applyNumberFormat="1" applyFont="1" applyFill="1" applyBorder="1" applyAlignment="1">
      <alignment horizontal="right" vertical="top" wrapText="1"/>
    </xf>
    <xf numFmtId="9" fontId="15" fillId="7" borderId="20" xfId="8" applyNumberFormat="1" applyFont="1" applyFill="1" applyBorder="1" applyAlignment="1">
      <alignment horizontal="right" vertical="top" wrapText="1"/>
    </xf>
    <xf numFmtId="9" fontId="15" fillId="7" borderId="45" xfId="8" applyNumberFormat="1" applyFont="1" applyFill="1" applyBorder="1" applyAlignment="1">
      <alignment horizontal="right" vertical="top" wrapText="1"/>
    </xf>
    <xf numFmtId="9" fontId="15" fillId="0" borderId="46" xfId="8" applyNumberFormat="1" applyFont="1" applyBorder="1" applyAlignment="1">
      <alignment horizontal="right" vertical="top" wrapText="1"/>
    </xf>
    <xf numFmtId="9" fontId="15" fillId="0" borderId="18" xfId="8" applyNumberFormat="1" applyFont="1" applyBorder="1" applyAlignment="1">
      <alignment horizontal="right" vertical="top" wrapText="1"/>
    </xf>
    <xf numFmtId="9" fontId="15" fillId="0" borderId="9" xfId="8" applyNumberFormat="1" applyFont="1" applyBorder="1" applyAlignment="1">
      <alignment horizontal="right" vertical="top" wrapText="1"/>
    </xf>
    <xf numFmtId="9" fontId="15" fillId="7" borderId="56" xfId="8" applyNumberFormat="1" applyFont="1" applyFill="1" applyBorder="1" applyAlignment="1">
      <alignment horizontal="right" vertical="top" wrapText="1"/>
    </xf>
    <xf numFmtId="9" fontId="15" fillId="2" borderId="46" xfId="8" applyNumberFormat="1" applyFont="1" applyFill="1" applyBorder="1" applyAlignment="1">
      <alignment horizontal="right" vertical="top" wrapText="1"/>
    </xf>
    <xf numFmtId="9" fontId="15" fillId="2" borderId="45" xfId="8" applyNumberFormat="1" applyFont="1" applyFill="1" applyBorder="1" applyAlignment="1">
      <alignment horizontal="right" vertical="top" wrapText="1"/>
    </xf>
    <xf numFmtId="9" fontId="15" fillId="7" borderId="46" xfId="8" applyNumberFormat="1" applyFont="1" applyFill="1" applyBorder="1" applyAlignment="1">
      <alignment horizontal="right" vertical="top" wrapText="1"/>
    </xf>
    <xf numFmtId="0" fontId="15" fillId="0" borderId="9" xfId="8" applyFont="1" applyBorder="1" applyAlignment="1">
      <alignment horizontal="left" vertical="top" wrapText="1"/>
    </xf>
    <xf numFmtId="9" fontId="15" fillId="0" borderId="20" xfId="8" applyNumberFormat="1" applyFont="1" applyBorder="1" applyAlignment="1">
      <alignment horizontal="right" vertical="top" wrapText="1"/>
    </xf>
    <xf numFmtId="9" fontId="15" fillId="0" borderId="45" xfId="8" applyNumberFormat="1" applyFont="1" applyBorder="1" applyAlignment="1">
      <alignment horizontal="right" vertical="top" wrapText="1"/>
    </xf>
    <xf numFmtId="9" fontId="15" fillId="0" borderId="56" xfId="8" applyNumberFormat="1" applyFont="1" applyBorder="1" applyAlignment="1">
      <alignment horizontal="right" vertical="top" wrapText="1"/>
    </xf>
    <xf numFmtId="0" fontId="15" fillId="0" borderId="20" xfId="8" applyFont="1" applyBorder="1" applyAlignment="1">
      <alignment horizontal="right" vertical="top" wrapText="1"/>
    </xf>
    <xf numFmtId="0" fontId="15" fillId="0" borderId="46" xfId="8" applyFont="1" applyBorder="1" applyAlignment="1">
      <alignment horizontal="right" vertical="top" wrapText="1"/>
    </xf>
    <xf numFmtId="9" fontId="15" fillId="0" borderId="57" xfId="8" applyNumberFormat="1" applyFont="1" applyBorder="1" applyAlignment="1">
      <alignment horizontal="right" vertical="top" wrapText="1"/>
    </xf>
    <xf numFmtId="0" fontId="15" fillId="0" borderId="45" xfId="8" applyFont="1" applyBorder="1" applyAlignment="1">
      <alignment horizontal="right" vertical="top" wrapText="1"/>
    </xf>
    <xf numFmtId="0" fontId="15" fillId="0" borderId="47" xfId="8" applyFont="1" applyBorder="1" applyAlignment="1">
      <alignment horizontal="right" vertical="top" wrapText="1"/>
    </xf>
    <xf numFmtId="9" fontId="15" fillId="0" borderId="58" xfId="8" applyNumberFormat="1" applyFont="1" applyBorder="1" applyAlignment="1">
      <alignment horizontal="right" vertical="top" wrapText="1"/>
    </xf>
    <xf numFmtId="9" fontId="15" fillId="0" borderId="59" xfId="8" applyNumberFormat="1" applyFont="1" applyBorder="1" applyAlignment="1">
      <alignment horizontal="right" vertical="top" wrapText="1"/>
    </xf>
    <xf numFmtId="9" fontId="15" fillId="0" borderId="47" xfId="8" applyNumberFormat="1" applyFont="1" applyBorder="1" applyAlignment="1">
      <alignment horizontal="right" vertical="top" wrapText="1"/>
    </xf>
    <xf numFmtId="9" fontId="15" fillId="0" borderId="60" xfId="8" applyNumberFormat="1" applyFont="1" applyBorder="1" applyAlignment="1">
      <alignment horizontal="right" vertical="top" wrapText="1"/>
    </xf>
    <xf numFmtId="9" fontId="15" fillId="0" borderId="48" xfId="8" applyNumberFormat="1" applyFont="1" applyBorder="1" applyAlignment="1">
      <alignment horizontal="right" vertical="top" wrapText="1"/>
    </xf>
    <xf numFmtId="0" fontId="4" fillId="2" borderId="1" xfId="8" applyFont="1" applyFill="1" applyAlignment="1">
      <alignment wrapText="1"/>
    </xf>
    <xf numFmtId="0" fontId="4" fillId="2" borderId="1" xfId="8" applyFont="1" applyFill="1"/>
    <xf numFmtId="0" fontId="15" fillId="2" borderId="1" xfId="8" applyFont="1" applyFill="1" applyAlignment="1">
      <alignment horizontal="left"/>
    </xf>
    <xf numFmtId="0" fontId="15" fillId="2" borderId="1" xfId="8" applyFont="1" applyFill="1" applyAlignment="1">
      <alignment horizontal="left" wrapText="1"/>
    </xf>
    <xf numFmtId="0" fontId="8" fillId="9" borderId="22" xfId="8" applyFont="1" applyFill="1" applyBorder="1" applyAlignment="1">
      <alignment vertical="center"/>
    </xf>
    <xf numFmtId="0" fontId="7" fillId="9" borderId="23" xfId="8" applyFont="1" applyFill="1" applyBorder="1" applyAlignment="1">
      <alignment horizontal="center" vertical="center" wrapText="1"/>
    </xf>
    <xf numFmtId="0" fontId="19" fillId="9" borderId="23" xfId="8" applyFont="1" applyFill="1" applyBorder="1" applyAlignment="1">
      <alignment horizontal="left" vertical="center"/>
    </xf>
    <xf numFmtId="0" fontId="19" fillId="9" borderId="23" xfId="8" applyFont="1" applyFill="1" applyBorder="1" applyAlignment="1">
      <alignment horizontal="left" vertical="center" wrapText="1"/>
    </xf>
    <xf numFmtId="0" fontId="19" fillId="9" borderId="61" xfId="8" applyFont="1" applyFill="1" applyBorder="1" applyAlignment="1">
      <alignment horizontal="left" vertical="center" wrapText="1"/>
    </xf>
    <xf numFmtId="0" fontId="7" fillId="19" borderId="54" xfId="8" applyFont="1" applyFill="1" applyBorder="1" applyAlignment="1">
      <alignment horizontal="left" vertical="center" wrapText="1"/>
    </xf>
    <xf numFmtId="0" fontId="19" fillId="2" borderId="3" xfId="8" applyFont="1" applyFill="1" applyBorder="1" applyAlignment="1">
      <alignment horizontal="left" vertical="top" wrapText="1"/>
    </xf>
    <xf numFmtId="166" fontId="19" fillId="2" borderId="20" xfId="11" applyNumberFormat="1" applyFont="1" applyFill="1" applyBorder="1" applyAlignment="1">
      <alignment horizontal="right" vertical="top" wrapText="1"/>
    </xf>
    <xf numFmtId="166" fontId="19" fillId="2" borderId="45" xfId="11" applyNumberFormat="1" applyFont="1" applyFill="1" applyBorder="1" applyAlignment="1">
      <alignment horizontal="right" vertical="top" wrapText="1"/>
    </xf>
    <xf numFmtId="166" fontId="19" fillId="2" borderId="46" xfId="11" applyNumberFormat="1" applyFont="1" applyFill="1" applyBorder="1" applyAlignment="1">
      <alignment horizontal="right" vertical="top" wrapText="1"/>
    </xf>
    <xf numFmtId="166" fontId="19" fillId="0" borderId="46" xfId="11" applyNumberFormat="1" applyFont="1" applyFill="1" applyBorder="1" applyAlignment="1">
      <alignment horizontal="right" vertical="top" wrapText="1"/>
    </xf>
    <xf numFmtId="166" fontId="19" fillId="0" borderId="45" xfId="11" applyNumberFormat="1" applyFont="1" applyFill="1" applyBorder="1" applyAlignment="1">
      <alignment horizontal="right" vertical="top" wrapText="1"/>
    </xf>
    <xf numFmtId="166" fontId="19" fillId="0" borderId="9" xfId="11" applyNumberFormat="1" applyFont="1" applyFill="1" applyBorder="1" applyAlignment="1">
      <alignment horizontal="right" vertical="top" wrapText="1"/>
    </xf>
    <xf numFmtId="0" fontId="15" fillId="2" borderId="3" xfId="8" applyFont="1" applyFill="1" applyBorder="1" applyAlignment="1">
      <alignment horizontal="left" vertical="top" wrapText="1"/>
    </xf>
    <xf numFmtId="166" fontId="15" fillId="2" borderId="20" xfId="11" applyNumberFormat="1" applyFont="1" applyFill="1" applyBorder="1" applyAlignment="1">
      <alignment horizontal="right" vertical="top" wrapText="1"/>
    </xf>
    <xf numFmtId="166" fontId="15" fillId="6" borderId="64" xfId="11" applyNumberFormat="1" applyFont="1" applyFill="1" applyBorder="1" applyAlignment="1">
      <alignment horizontal="right" vertical="top" wrapText="1"/>
    </xf>
    <xf numFmtId="166" fontId="15" fillId="6" borderId="65" xfId="11" applyNumberFormat="1" applyFont="1" applyFill="1" applyBorder="1" applyAlignment="1">
      <alignment horizontal="right" vertical="top" wrapText="1"/>
    </xf>
    <xf numFmtId="166" fontId="15" fillId="7" borderId="64" xfId="11" applyNumberFormat="1" applyFont="1" applyFill="1" applyBorder="1" applyAlignment="1">
      <alignment horizontal="right" vertical="top" wrapText="1"/>
    </xf>
    <xf numFmtId="166" fontId="15" fillId="7" borderId="65" xfId="11" applyNumberFormat="1" applyFont="1" applyFill="1" applyBorder="1" applyAlignment="1">
      <alignment horizontal="right" vertical="top" wrapText="1"/>
    </xf>
    <xf numFmtId="166" fontId="15" fillId="0" borderId="65" xfId="11" applyNumberFormat="1" applyFont="1" applyFill="1" applyBorder="1" applyAlignment="1">
      <alignment horizontal="right" vertical="top" wrapText="1"/>
    </xf>
    <xf numFmtId="166" fontId="7" fillId="0" borderId="64" xfId="11" applyNumberFormat="1" applyFont="1" applyFill="1" applyBorder="1" applyAlignment="1">
      <alignment horizontal="right" vertical="top" wrapText="1"/>
    </xf>
    <xf numFmtId="166" fontId="15" fillId="0" borderId="5" xfId="11" applyNumberFormat="1" applyFont="1" applyFill="1" applyBorder="1" applyAlignment="1">
      <alignment horizontal="right" vertical="top" wrapText="1"/>
    </xf>
    <xf numFmtId="0" fontId="15" fillId="2" borderId="4" xfId="8" applyFont="1" applyFill="1" applyBorder="1" applyAlignment="1">
      <alignment horizontal="left" vertical="top" wrapText="1"/>
    </xf>
    <xf numFmtId="166" fontId="15" fillId="2" borderId="2" xfId="11" applyNumberFormat="1" applyFont="1" applyFill="1" applyBorder="1" applyAlignment="1">
      <alignment horizontal="right" vertical="top" wrapText="1"/>
    </xf>
    <xf numFmtId="166" fontId="10" fillId="0" borderId="64" xfId="11" applyNumberFormat="1" applyFont="1" applyFill="1" applyBorder="1" applyAlignment="1">
      <alignment horizontal="right" vertical="top" wrapText="1"/>
    </xf>
    <xf numFmtId="0" fontId="15" fillId="2" borderId="66" xfId="8" applyFont="1" applyFill="1" applyBorder="1" applyAlignment="1">
      <alignment horizontal="left" vertical="top" wrapText="1"/>
    </xf>
    <xf numFmtId="166" fontId="15" fillId="2" borderId="19" xfId="11" applyNumberFormat="1" applyFont="1" applyFill="1" applyBorder="1" applyAlignment="1">
      <alignment horizontal="right" vertical="top" wrapText="1"/>
    </xf>
    <xf numFmtId="166" fontId="15" fillId="6" borderId="54" xfId="11" applyNumberFormat="1" applyFont="1" applyFill="1" applyBorder="1" applyAlignment="1">
      <alignment horizontal="right" vertical="top" wrapText="1"/>
    </xf>
    <xf numFmtId="166" fontId="15" fillId="6" borderId="55" xfId="11" applyNumberFormat="1" applyFont="1" applyFill="1" applyBorder="1" applyAlignment="1">
      <alignment horizontal="right" vertical="top" wrapText="1"/>
    </xf>
    <xf numFmtId="166" fontId="15" fillId="7" borderId="54" xfId="11" applyNumberFormat="1" applyFont="1" applyFill="1" applyBorder="1" applyAlignment="1">
      <alignment horizontal="right" vertical="top" wrapText="1"/>
    </xf>
    <xf numFmtId="166" fontId="15" fillId="7" borderId="55" xfId="11" applyNumberFormat="1" applyFont="1" applyFill="1" applyBorder="1" applyAlignment="1">
      <alignment horizontal="right" vertical="top" wrapText="1"/>
    </xf>
    <xf numFmtId="166" fontId="15" fillId="0" borderId="55" xfId="11" applyNumberFormat="1" applyFont="1" applyFill="1" applyBorder="1" applyAlignment="1">
      <alignment horizontal="right" vertical="top" wrapText="1"/>
    </xf>
    <xf numFmtId="166" fontId="7" fillId="0" borderId="54" xfId="11" applyNumberFormat="1" applyFont="1" applyFill="1" applyBorder="1" applyAlignment="1">
      <alignment horizontal="right" vertical="top" wrapText="1"/>
    </xf>
    <xf numFmtId="166" fontId="15" fillId="0" borderId="6" xfId="11" applyNumberFormat="1" applyFont="1" applyFill="1" applyBorder="1" applyAlignment="1">
      <alignment horizontal="right" vertical="top" wrapText="1"/>
    </xf>
    <xf numFmtId="0" fontId="15" fillId="2" borderId="18" xfId="8" applyFont="1" applyFill="1" applyBorder="1" applyAlignment="1">
      <alignment horizontal="left" vertical="top" wrapText="1"/>
    </xf>
    <xf numFmtId="9" fontId="15" fillId="2" borderId="20" xfId="11" applyNumberFormat="1" applyFont="1" applyFill="1" applyBorder="1" applyAlignment="1">
      <alignment horizontal="right" vertical="top" wrapText="1"/>
    </xf>
    <xf numFmtId="9" fontId="15" fillId="6" borderId="45" xfId="11" applyNumberFormat="1" applyFont="1" applyFill="1" applyBorder="1" applyAlignment="1">
      <alignment horizontal="right" vertical="top" wrapText="1"/>
    </xf>
    <xf numFmtId="9" fontId="15" fillId="6" borderId="46" xfId="11" applyNumberFormat="1" applyFont="1" applyFill="1" applyBorder="1" applyAlignment="1">
      <alignment horizontal="right" vertical="top" wrapText="1"/>
    </xf>
    <xf numFmtId="9" fontId="15" fillId="7" borderId="45" xfId="11" applyNumberFormat="1" applyFont="1" applyFill="1" applyBorder="1" applyAlignment="1">
      <alignment horizontal="right" vertical="top" wrapText="1"/>
    </xf>
    <xf numFmtId="9" fontId="15" fillId="7" borderId="46" xfId="12" applyFont="1" applyFill="1" applyBorder="1" applyAlignment="1">
      <alignment horizontal="right" vertical="top" wrapText="1"/>
    </xf>
    <xf numFmtId="9" fontId="15" fillId="7" borderId="45" xfId="12" applyFont="1" applyFill="1" applyBorder="1" applyAlignment="1">
      <alignment horizontal="right" vertical="top" wrapText="1"/>
    </xf>
    <xf numFmtId="9" fontId="7" fillId="0" borderId="45" xfId="12" applyFont="1" applyFill="1" applyBorder="1" applyAlignment="1">
      <alignment horizontal="right" vertical="top" wrapText="1"/>
    </xf>
    <xf numFmtId="9" fontId="15" fillId="0" borderId="9" xfId="12" applyFont="1" applyFill="1" applyBorder="1" applyAlignment="1">
      <alignment horizontal="right" vertical="top" wrapText="1"/>
    </xf>
    <xf numFmtId="9" fontId="15" fillId="0" borderId="46" xfId="12" applyFont="1" applyFill="1" applyBorder="1" applyAlignment="1">
      <alignment horizontal="right" vertical="top" wrapText="1"/>
    </xf>
    <xf numFmtId="166" fontId="15" fillId="0" borderId="46" xfId="11" applyNumberFormat="1" applyFont="1" applyFill="1" applyBorder="1" applyAlignment="1">
      <alignment horizontal="right" vertical="top" wrapText="1"/>
    </xf>
    <xf numFmtId="10" fontId="15" fillId="0" borderId="9" xfId="12" applyNumberFormat="1" applyFont="1" applyFill="1" applyBorder="1" applyAlignment="1">
      <alignment horizontal="right" vertical="top" wrapText="1"/>
    </xf>
    <xf numFmtId="0" fontId="19" fillId="2" borderId="18" xfId="8" applyFont="1" applyFill="1" applyBorder="1" applyAlignment="1">
      <alignment horizontal="left" vertical="top" wrapText="1"/>
    </xf>
    <xf numFmtId="166" fontId="7" fillId="0" borderId="45" xfId="11" applyNumberFormat="1" applyFont="1" applyFill="1" applyBorder="1" applyAlignment="1">
      <alignment horizontal="right" vertical="top" wrapText="1"/>
    </xf>
    <xf numFmtId="166" fontId="15" fillId="0" borderId="9" xfId="11" applyNumberFormat="1" applyFont="1" applyFill="1" applyBorder="1" applyAlignment="1">
      <alignment horizontal="right" vertical="top" wrapText="1"/>
    </xf>
    <xf numFmtId="166" fontId="15" fillId="6" borderId="46" xfId="11" applyNumberFormat="1" applyFont="1" applyFill="1" applyBorder="1" applyAlignment="1">
      <alignment horizontal="right" vertical="top" wrapText="1"/>
    </xf>
    <xf numFmtId="166" fontId="15" fillId="7" borderId="46" xfId="11" applyNumberFormat="1" applyFont="1" applyFill="1" applyBorder="1" applyAlignment="1">
      <alignment horizontal="right" vertical="top" wrapText="1"/>
    </xf>
    <xf numFmtId="166" fontId="15" fillId="6" borderId="45" xfId="11" applyNumberFormat="1" applyFont="1" applyFill="1" applyBorder="1" applyAlignment="1">
      <alignment horizontal="right" vertical="top" wrapText="1"/>
    </xf>
    <xf numFmtId="166" fontId="15" fillId="7" borderId="45" xfId="11" applyNumberFormat="1" applyFont="1" applyFill="1" applyBorder="1" applyAlignment="1">
      <alignment horizontal="right" vertical="top" wrapText="1"/>
    </xf>
    <xf numFmtId="166" fontId="10" fillId="0" borderId="45" xfId="11" applyNumberFormat="1" applyFont="1" applyFill="1" applyBorder="1" applyAlignment="1">
      <alignment horizontal="right" vertical="top" wrapText="1"/>
    </xf>
    <xf numFmtId="0" fontId="19" fillId="0" borderId="18" xfId="8" applyFont="1" applyBorder="1" applyAlignment="1">
      <alignment horizontal="left" vertical="top" wrapText="1"/>
    </xf>
    <xf numFmtId="166" fontId="15" fillId="0" borderId="20" xfId="11" applyNumberFormat="1" applyFont="1" applyFill="1" applyBorder="1" applyAlignment="1">
      <alignment horizontal="right" vertical="top" wrapText="1"/>
    </xf>
    <xf numFmtId="166" fontId="15" fillId="0" borderId="45" xfId="11" applyNumberFormat="1" applyFont="1" applyFill="1" applyBorder="1" applyAlignment="1">
      <alignment horizontal="right" vertical="top" wrapText="1"/>
    </xf>
    <xf numFmtId="9" fontId="15" fillId="0" borderId="45" xfId="12" applyFont="1" applyFill="1" applyBorder="1" applyAlignment="1">
      <alignment horizontal="right" vertical="top" wrapText="1"/>
    </xf>
    <xf numFmtId="9" fontId="7" fillId="0" borderId="46" xfId="12" applyFont="1" applyFill="1" applyBorder="1" applyAlignment="1">
      <alignment horizontal="right" vertical="top" wrapText="1"/>
    </xf>
    <xf numFmtId="0" fontId="15" fillId="0" borderId="18" xfId="8" applyFont="1" applyBorder="1" applyAlignment="1">
      <alignment horizontal="left" vertical="top" wrapText="1"/>
    </xf>
    <xf numFmtId="0" fontId="15" fillId="27" borderId="18" xfId="8" applyFont="1" applyFill="1" applyBorder="1" applyAlignment="1">
      <alignment horizontal="left" vertical="top" wrapText="1"/>
    </xf>
    <xf numFmtId="166" fontId="19" fillId="27" borderId="20" xfId="11" applyNumberFormat="1" applyFont="1" applyFill="1" applyBorder="1" applyAlignment="1">
      <alignment horizontal="right" vertical="top" wrapText="1"/>
    </xf>
    <xf numFmtId="166" fontId="19" fillId="29" borderId="45" xfId="11" applyNumberFormat="1" applyFont="1" applyFill="1" applyBorder="1" applyAlignment="1">
      <alignment horizontal="right" vertical="top" wrapText="1"/>
    </xf>
    <xf numFmtId="166" fontId="19" fillId="29" borderId="46" xfId="11" applyNumberFormat="1" applyFont="1" applyFill="1" applyBorder="1" applyAlignment="1">
      <alignment horizontal="right" vertical="top" wrapText="1"/>
    </xf>
    <xf numFmtId="166" fontId="19" fillId="30" borderId="45" xfId="11" applyNumberFormat="1" applyFont="1" applyFill="1" applyBorder="1" applyAlignment="1">
      <alignment horizontal="right" vertical="top" wrapText="1"/>
    </xf>
    <xf numFmtId="166" fontId="19" fillId="30" borderId="46" xfId="11" applyNumberFormat="1" applyFont="1" applyFill="1" applyBorder="1" applyAlignment="1">
      <alignment horizontal="right" vertical="top" wrapText="1"/>
    </xf>
    <xf numFmtId="166" fontId="15" fillId="31" borderId="46" xfId="11" applyNumberFormat="1" applyFont="1" applyFill="1" applyBorder="1" applyAlignment="1">
      <alignment horizontal="right" vertical="top" wrapText="1"/>
    </xf>
    <xf numFmtId="166" fontId="19" fillId="31" borderId="45" xfId="11" applyNumberFormat="1" applyFont="1" applyFill="1" applyBorder="1" applyAlignment="1">
      <alignment horizontal="right" vertical="top" wrapText="1"/>
    </xf>
    <xf numFmtId="9" fontId="15" fillId="31" borderId="9" xfId="12" applyFont="1" applyFill="1" applyBorder="1" applyAlignment="1">
      <alignment horizontal="right" vertical="top" wrapText="1"/>
    </xf>
    <xf numFmtId="166" fontId="15" fillId="27" borderId="20" xfId="11" applyNumberFormat="1" applyFont="1" applyFill="1" applyBorder="1" applyAlignment="1">
      <alignment horizontal="right" vertical="top" wrapText="1"/>
    </xf>
    <xf numFmtId="166" fontId="15" fillId="29" borderId="45" xfId="11" applyNumberFormat="1" applyFont="1" applyFill="1" applyBorder="1" applyAlignment="1">
      <alignment horizontal="right" vertical="top" wrapText="1"/>
    </xf>
    <xf numFmtId="166" fontId="15" fillId="29" borderId="46" xfId="11" applyNumberFormat="1" applyFont="1" applyFill="1" applyBorder="1" applyAlignment="1">
      <alignment horizontal="right" vertical="top" wrapText="1"/>
    </xf>
    <xf numFmtId="166" fontId="15" fillId="30" borderId="45" xfId="11" applyNumberFormat="1" applyFont="1" applyFill="1" applyBorder="1" applyAlignment="1">
      <alignment horizontal="right" vertical="top" wrapText="1"/>
    </xf>
    <xf numFmtId="166" fontId="15" fillId="30" borderId="46" xfId="11" applyNumberFormat="1" applyFont="1" applyFill="1" applyBorder="1" applyAlignment="1">
      <alignment horizontal="right" vertical="top" wrapText="1"/>
    </xf>
    <xf numFmtId="9" fontId="15" fillId="31" borderId="46" xfId="12" applyFont="1" applyFill="1" applyBorder="1" applyAlignment="1">
      <alignment horizontal="right" vertical="top" wrapText="1"/>
    </xf>
    <xf numFmtId="166" fontId="15" fillId="31" borderId="45" xfId="11" applyNumberFormat="1" applyFont="1" applyFill="1" applyBorder="1" applyAlignment="1">
      <alignment horizontal="right" vertical="top" wrapText="1"/>
    </xf>
    <xf numFmtId="166" fontId="15" fillId="29" borderId="47" xfId="11" applyNumberFormat="1" applyFont="1" applyFill="1" applyBorder="1" applyAlignment="1">
      <alignment horizontal="right" vertical="top" wrapText="1"/>
    </xf>
    <xf numFmtId="166" fontId="15" fillId="29" borderId="58" xfId="11" applyNumberFormat="1" applyFont="1" applyFill="1" applyBorder="1" applyAlignment="1">
      <alignment horizontal="right" vertical="top" wrapText="1"/>
    </xf>
    <xf numFmtId="166" fontId="15" fillId="30" borderId="47" xfId="11" applyNumberFormat="1" applyFont="1" applyFill="1" applyBorder="1" applyAlignment="1">
      <alignment horizontal="right" vertical="top" wrapText="1"/>
    </xf>
    <xf numFmtId="166" fontId="15" fillId="30" borderId="58" xfId="11" applyNumberFormat="1" applyFont="1" applyFill="1" applyBorder="1" applyAlignment="1">
      <alignment horizontal="right" vertical="top" wrapText="1"/>
    </xf>
    <xf numFmtId="9" fontId="15" fillId="31" borderId="58" xfId="12" applyFont="1" applyFill="1" applyBorder="1" applyAlignment="1">
      <alignment horizontal="right" vertical="top" wrapText="1"/>
    </xf>
    <xf numFmtId="166" fontId="15" fillId="31" borderId="47" xfId="11" applyNumberFormat="1" applyFont="1" applyFill="1" applyBorder="1" applyAlignment="1">
      <alignment horizontal="right" vertical="top" wrapText="1"/>
    </xf>
    <xf numFmtId="9" fontId="15" fillId="31" borderId="48" xfId="12" applyFont="1" applyFill="1" applyBorder="1" applyAlignment="1">
      <alignment horizontal="right" vertical="top" wrapText="1"/>
    </xf>
    <xf numFmtId="166" fontId="15" fillId="6" borderId="9" xfId="11" applyNumberFormat="1" applyFont="1" applyFill="1" applyBorder="1" applyAlignment="1">
      <alignment horizontal="right" vertical="top" wrapText="1"/>
    </xf>
    <xf numFmtId="166" fontId="15" fillId="7" borderId="9" xfId="11" applyNumberFormat="1" applyFont="1" applyFill="1" applyBorder="1" applyAlignment="1">
      <alignment horizontal="right" vertical="top" wrapText="1"/>
    </xf>
    <xf numFmtId="166" fontId="15" fillId="8" borderId="9" xfId="11" applyNumberFormat="1" applyFont="1" applyFill="1" applyBorder="1" applyAlignment="1">
      <alignment horizontal="right" vertical="top" wrapText="1"/>
    </xf>
    <xf numFmtId="0" fontId="15" fillId="6" borderId="9" xfId="8" applyFont="1" applyFill="1" applyBorder="1" applyAlignment="1">
      <alignment horizontal="right" vertical="top" wrapText="1"/>
    </xf>
    <xf numFmtId="9" fontId="15" fillId="6" borderId="9" xfId="8" applyNumberFormat="1" applyFont="1" applyFill="1" applyBorder="1" applyAlignment="1">
      <alignment horizontal="right" vertical="top" wrapText="1"/>
    </xf>
    <xf numFmtId="9" fontId="15" fillId="7" borderId="9" xfId="8" applyNumberFormat="1" applyFont="1" applyFill="1" applyBorder="1" applyAlignment="1">
      <alignment horizontal="right" vertical="top" wrapText="1"/>
    </xf>
    <xf numFmtId="0" fontId="15" fillId="7" borderId="9" xfId="8" applyFont="1" applyFill="1" applyBorder="1" applyAlignment="1">
      <alignment horizontal="right" vertical="top" wrapText="1"/>
    </xf>
    <xf numFmtId="0" fontId="19" fillId="0" borderId="9" xfId="8" applyFont="1" applyBorder="1" applyAlignment="1">
      <alignment horizontal="left" vertical="top" wrapText="1"/>
    </xf>
    <xf numFmtId="9" fontId="15" fillId="7" borderId="9" xfId="12" applyFont="1" applyFill="1" applyBorder="1" applyAlignment="1">
      <alignment horizontal="right" vertical="top" wrapText="1"/>
    </xf>
    <xf numFmtId="9" fontId="15" fillId="8" borderId="9" xfId="8" applyNumberFormat="1" applyFont="1" applyFill="1" applyBorder="1" applyAlignment="1">
      <alignment horizontal="right" vertical="top" wrapText="1"/>
    </xf>
    <xf numFmtId="0" fontId="7" fillId="6" borderId="9" xfId="8" applyFont="1" applyFill="1" applyBorder="1" applyAlignment="1">
      <alignment horizontal="left" vertical="center" wrapText="1"/>
    </xf>
    <xf numFmtId="0" fontId="7" fillId="8" borderId="1" xfId="8" applyFont="1" applyFill="1" applyAlignment="1">
      <alignment horizontal="left"/>
    </xf>
    <xf numFmtId="0" fontId="10" fillId="2" borderId="1" xfId="8" applyFont="1" applyFill="1" applyAlignment="1">
      <alignment horizontal="right" vertical="top" wrapText="1"/>
    </xf>
    <xf numFmtId="0" fontId="15" fillId="2" borderId="1" xfId="8" applyFont="1" applyFill="1" applyAlignment="1">
      <alignment horizontal="right" vertical="top" wrapText="1"/>
    </xf>
    <xf numFmtId="0" fontId="15" fillId="2" borderId="1" xfId="8" applyFont="1" applyFill="1" applyAlignment="1">
      <alignment horizontal="left" vertical="top" wrapText="1"/>
    </xf>
    <xf numFmtId="9" fontId="15" fillId="2" borderId="1" xfId="8" applyNumberFormat="1" applyFont="1" applyFill="1" applyAlignment="1">
      <alignment horizontal="right" vertical="top" wrapText="1"/>
    </xf>
    <xf numFmtId="3" fontId="15" fillId="6" borderId="1" xfId="8" applyNumberFormat="1" applyFont="1" applyFill="1" applyAlignment="1">
      <alignment horizontal="right" vertical="top" wrapText="1"/>
    </xf>
    <xf numFmtId="3" fontId="15" fillId="7" borderId="1" xfId="8" applyNumberFormat="1" applyFont="1" applyFill="1" applyAlignment="1">
      <alignment horizontal="right" vertical="top" wrapText="1"/>
    </xf>
    <xf numFmtId="0" fontId="15" fillId="8" borderId="1" xfId="8" applyFont="1" applyFill="1"/>
    <xf numFmtId="0" fontId="10" fillId="8" borderId="1" xfId="8" applyFont="1" applyFill="1" applyAlignment="1">
      <alignment horizontal="left"/>
    </xf>
    <xf numFmtId="0" fontId="40" fillId="0" borderId="1" xfId="8" applyFont="1"/>
    <xf numFmtId="0" fontId="4" fillId="2" borderId="1" xfId="8" applyFont="1" applyFill="1" applyAlignment="1">
      <alignment horizontal="left"/>
    </xf>
    <xf numFmtId="0" fontId="12" fillId="0" borderId="1" xfId="8" applyAlignment="1">
      <alignment wrapText="1"/>
    </xf>
    <xf numFmtId="0" fontId="7" fillId="2" borderId="1" xfId="8" applyFont="1" applyFill="1"/>
    <xf numFmtId="0" fontId="6" fillId="0" borderId="1" xfId="8" applyFont="1"/>
    <xf numFmtId="0" fontId="18" fillId="8" borderId="1" xfId="8" applyFont="1" applyFill="1"/>
    <xf numFmtId="0" fontId="18" fillId="8" borderId="1" xfId="8" applyFont="1" applyFill="1" applyAlignment="1">
      <alignment horizontal="left"/>
    </xf>
    <xf numFmtId="0" fontId="18" fillId="8" borderId="1" xfId="8" applyFont="1" applyFill="1" applyAlignment="1">
      <alignment wrapText="1"/>
    </xf>
    <xf numFmtId="0" fontId="19" fillId="2" borderId="1" xfId="8" applyFont="1" applyFill="1"/>
    <xf numFmtId="0" fontId="18" fillId="0" borderId="1" xfId="8" applyFont="1"/>
    <xf numFmtId="0" fontId="4" fillId="2" borderId="1" xfId="8" applyFont="1" applyFill="1" applyAlignment="1">
      <alignment horizontal="left" wrapText="1"/>
    </xf>
    <xf numFmtId="0" fontId="7" fillId="8" borderId="1" xfId="8" applyFont="1" applyFill="1" applyAlignment="1">
      <alignment vertical="center"/>
    </xf>
    <xf numFmtId="0" fontId="19" fillId="8" borderId="1" xfId="8" applyFont="1" applyFill="1" applyAlignment="1">
      <alignment horizontal="left" vertical="center"/>
    </xf>
    <xf numFmtId="0" fontId="19" fillId="8" borderId="1" xfId="8" applyFont="1" applyFill="1" applyAlignment="1">
      <alignment horizontal="left" vertical="center" wrapText="1"/>
    </xf>
    <xf numFmtId="0" fontId="19" fillId="8" borderId="1" xfId="8" applyFont="1" applyFill="1" applyAlignment="1">
      <alignment vertical="center"/>
    </xf>
    <xf numFmtId="0" fontId="8" fillId="9" borderId="6" xfId="8" applyFont="1" applyFill="1" applyBorder="1" applyAlignment="1">
      <alignment vertical="center" wrapText="1"/>
    </xf>
    <xf numFmtId="0" fontId="7" fillId="9" borderId="6" xfId="8" applyFont="1" applyFill="1" applyBorder="1" applyAlignment="1">
      <alignment horizontal="center" vertical="center" wrapText="1"/>
    </xf>
    <xf numFmtId="0" fontId="19" fillId="9" borderId="20" xfId="8" applyFont="1" applyFill="1" applyBorder="1" applyAlignment="1">
      <alignment horizontal="left" vertical="center" wrapText="1"/>
    </xf>
    <xf numFmtId="0" fontId="19" fillId="9" borderId="9" xfId="8" applyFont="1" applyFill="1" applyBorder="1" applyAlignment="1">
      <alignment horizontal="left" vertical="center" wrapText="1"/>
    </xf>
    <xf numFmtId="0" fontId="7" fillId="13" borderId="6" xfId="8" applyFont="1" applyFill="1" applyBorder="1" applyAlignment="1">
      <alignment horizontal="left" vertical="center" wrapText="1"/>
    </xf>
    <xf numFmtId="0" fontId="15" fillId="27" borderId="12" xfId="8" applyFont="1" applyFill="1" applyBorder="1" applyAlignment="1">
      <alignment horizontal="left" vertical="top" wrapText="1"/>
    </xf>
    <xf numFmtId="167" fontId="15" fillId="27" borderId="7" xfId="11" applyNumberFormat="1" applyFont="1" applyFill="1" applyBorder="1" applyAlignment="1">
      <alignment horizontal="right" vertical="top" wrapText="1"/>
    </xf>
    <xf numFmtId="167" fontId="15" fillId="29" borderId="5" xfId="11" applyNumberFormat="1" applyFont="1" applyFill="1" applyBorder="1" applyAlignment="1">
      <alignment horizontal="right" vertical="top" wrapText="1"/>
    </xf>
    <xf numFmtId="167" fontId="15" fillId="30" borderId="5" xfId="11" applyNumberFormat="1" applyFont="1" applyFill="1" applyBorder="1" applyAlignment="1">
      <alignment horizontal="right" vertical="top" wrapText="1"/>
    </xf>
    <xf numFmtId="9" fontId="15" fillId="31" borderId="2" xfId="12" applyFont="1" applyFill="1" applyBorder="1" applyAlignment="1">
      <alignment horizontal="right" vertical="top" wrapText="1"/>
    </xf>
    <xf numFmtId="9" fontId="15" fillId="31" borderId="3" xfId="12" applyFont="1" applyFill="1" applyBorder="1" applyAlignment="1">
      <alignment horizontal="right" vertical="top" wrapText="1"/>
    </xf>
    <xf numFmtId="9" fontId="15" fillId="30" borderId="2" xfId="12" applyFont="1" applyFill="1" applyBorder="1" applyAlignment="1">
      <alignment horizontal="right" vertical="top" wrapText="1"/>
    </xf>
    <xf numFmtId="0" fontId="15" fillId="27" borderId="9" xfId="8" applyFont="1" applyFill="1" applyBorder="1" applyAlignment="1">
      <alignment horizontal="left" vertical="top" wrapText="1"/>
    </xf>
    <xf numFmtId="167" fontId="15" fillId="29" borderId="6" xfId="11" applyNumberFormat="1" applyFont="1" applyFill="1" applyBorder="1" applyAlignment="1">
      <alignment horizontal="right" vertical="top" wrapText="1"/>
    </xf>
    <xf numFmtId="167" fontId="15" fillId="30" borderId="6" xfId="11" applyNumberFormat="1" applyFont="1" applyFill="1" applyBorder="1" applyAlignment="1">
      <alignment horizontal="right" vertical="top" wrapText="1"/>
    </xf>
    <xf numFmtId="9" fontId="15" fillId="31" borderId="32" xfId="12" applyFont="1" applyFill="1" applyBorder="1" applyAlignment="1">
      <alignment horizontal="right" vertical="top" wrapText="1"/>
    </xf>
    <xf numFmtId="167" fontId="15" fillId="29" borderId="9" xfId="11" applyNumberFormat="1" applyFont="1" applyFill="1" applyBorder="1" applyAlignment="1">
      <alignment horizontal="right" vertical="top" wrapText="1"/>
    </xf>
    <xf numFmtId="167" fontId="15" fillId="30" borderId="9" xfId="11" applyNumberFormat="1" applyFont="1" applyFill="1" applyBorder="1" applyAlignment="1">
      <alignment horizontal="right" vertical="top" wrapText="1"/>
    </xf>
    <xf numFmtId="9" fontId="15" fillId="31" borderId="18" xfId="12" applyFont="1" applyFill="1" applyBorder="1" applyAlignment="1">
      <alignment horizontal="right" vertical="top" wrapText="1"/>
    </xf>
    <xf numFmtId="0" fontId="15" fillId="0" borderId="12" xfId="8" applyFont="1" applyBorder="1" applyAlignment="1">
      <alignment horizontal="left" vertical="top" wrapText="1"/>
    </xf>
    <xf numFmtId="9" fontId="15" fillId="0" borderId="2" xfId="12" applyFont="1" applyFill="1" applyBorder="1" applyAlignment="1">
      <alignment horizontal="right" vertical="top" wrapText="1"/>
    </xf>
    <xf numFmtId="9" fontId="15" fillId="0" borderId="18" xfId="12" applyFont="1" applyFill="1" applyBorder="1" applyAlignment="1">
      <alignment horizontal="right" vertical="top" wrapText="1"/>
    </xf>
    <xf numFmtId="9" fontId="15" fillId="32" borderId="2" xfId="12" applyFont="1" applyFill="1" applyBorder="1" applyAlignment="1">
      <alignment horizontal="right" vertical="top" wrapText="1"/>
    </xf>
    <xf numFmtId="9" fontId="32" fillId="32" borderId="9" xfId="12" applyFont="1" applyFill="1" applyBorder="1" applyAlignment="1">
      <alignment horizontal="right" vertical="top" wrapText="1"/>
    </xf>
    <xf numFmtId="9" fontId="15" fillId="32" borderId="9" xfId="12" applyFont="1" applyFill="1" applyBorder="1" applyAlignment="1">
      <alignment horizontal="right" vertical="top" wrapText="1"/>
    </xf>
    <xf numFmtId="9" fontId="15" fillId="32" borderId="18" xfId="12" applyFont="1" applyFill="1" applyBorder="1" applyAlignment="1">
      <alignment horizontal="right" vertical="top" wrapText="1"/>
    </xf>
    <xf numFmtId="0" fontId="4" fillId="5" borderId="1" xfId="8" applyFont="1" applyFill="1" applyAlignment="1">
      <alignment wrapText="1"/>
    </xf>
    <xf numFmtId="0" fontId="15" fillId="5" borderId="1" xfId="8" applyFont="1" applyFill="1" applyAlignment="1">
      <alignment horizontal="left" wrapText="1"/>
    </xf>
    <xf numFmtId="0" fontId="15" fillId="2" borderId="1" xfId="8" applyFont="1" applyFill="1" applyAlignment="1">
      <alignment wrapText="1"/>
    </xf>
    <xf numFmtId="0" fontId="15" fillId="5" borderId="1" xfId="8" applyFont="1" applyFill="1" applyAlignment="1">
      <alignment wrapText="1"/>
    </xf>
    <xf numFmtId="0" fontId="4" fillId="8" borderId="1" xfId="8" applyFont="1" applyFill="1" applyAlignment="1">
      <alignment wrapText="1"/>
    </xf>
    <xf numFmtId="0" fontId="18" fillId="8" borderId="1" xfId="8" applyFont="1" applyFill="1" applyAlignment="1">
      <alignment horizontal="left" wrapText="1"/>
    </xf>
    <xf numFmtId="166" fontId="19" fillId="2" borderId="9" xfId="11" applyNumberFormat="1" applyFont="1" applyFill="1" applyBorder="1" applyAlignment="1">
      <alignment horizontal="right" vertical="top" wrapText="1"/>
    </xf>
    <xf numFmtId="166" fontId="7" fillId="0" borderId="9" xfId="11" applyNumberFormat="1" applyFont="1" applyFill="1" applyBorder="1" applyAlignment="1">
      <alignment horizontal="right" vertical="top" wrapText="1"/>
    </xf>
    <xf numFmtId="166" fontId="7" fillId="21" borderId="9" xfId="11" applyNumberFormat="1" applyFont="1" applyFill="1" applyBorder="1" applyAlignment="1">
      <alignment horizontal="right" vertical="top" wrapText="1"/>
    </xf>
    <xf numFmtId="166" fontId="7" fillId="18" borderId="9" xfId="11" applyNumberFormat="1" applyFont="1" applyFill="1" applyBorder="1" applyAlignment="1">
      <alignment horizontal="right" vertical="top" wrapText="1"/>
    </xf>
    <xf numFmtId="166" fontId="10" fillId="0" borderId="9" xfId="11" applyNumberFormat="1" applyFont="1" applyFill="1" applyBorder="1" applyAlignment="1">
      <alignment horizontal="right" vertical="top" wrapText="1"/>
    </xf>
    <xf numFmtId="166" fontId="10" fillId="20" borderId="9" xfId="11" applyNumberFormat="1" applyFont="1" applyFill="1" applyBorder="1" applyAlignment="1">
      <alignment horizontal="right" vertical="top" wrapText="1"/>
    </xf>
    <xf numFmtId="166" fontId="10" fillId="18" borderId="9" xfId="11" applyNumberFormat="1" applyFont="1" applyFill="1" applyBorder="1" applyAlignment="1">
      <alignment horizontal="right" vertical="top" wrapText="1"/>
    </xf>
    <xf numFmtId="166" fontId="19" fillId="21" borderId="9" xfId="11" applyNumberFormat="1" applyFont="1" applyFill="1" applyBorder="1" applyAlignment="1">
      <alignment horizontal="right" vertical="top" wrapText="1"/>
    </xf>
    <xf numFmtId="166" fontId="15" fillId="20" borderId="9" xfId="11" applyNumberFormat="1" applyFont="1" applyFill="1" applyBorder="1" applyAlignment="1">
      <alignment horizontal="right" vertical="top" wrapText="1"/>
    </xf>
    <xf numFmtId="0" fontId="6" fillId="18" borderId="1" xfId="8" applyFont="1" applyFill="1" applyAlignment="1">
      <alignment wrapText="1"/>
    </xf>
    <xf numFmtId="166" fontId="15" fillId="0" borderId="9" xfId="11" applyNumberFormat="1" applyFont="1" applyBorder="1" applyAlignment="1">
      <alignment horizontal="right" vertical="top" wrapText="1"/>
    </xf>
    <xf numFmtId="0" fontId="4" fillId="0" borderId="1" xfId="8" applyFont="1" applyAlignment="1">
      <alignment wrapText="1"/>
    </xf>
    <xf numFmtId="0" fontId="7" fillId="8" borderId="1" xfId="8" applyFont="1" applyFill="1" applyAlignment="1">
      <alignment horizontal="left" wrapText="1"/>
    </xf>
    <xf numFmtId="0" fontId="15" fillId="5" borderId="1" xfId="8" applyFont="1" applyFill="1" applyAlignment="1">
      <alignment horizontal="right" vertical="top" wrapText="1"/>
    </xf>
    <xf numFmtId="9" fontId="15" fillId="5" borderId="1" xfId="8" applyNumberFormat="1" applyFont="1" applyFill="1" applyAlignment="1">
      <alignment horizontal="right" vertical="top" wrapText="1"/>
    </xf>
    <xf numFmtId="0" fontId="15" fillId="8" borderId="1" xfId="8" applyFont="1" applyFill="1" applyAlignment="1">
      <alignment wrapText="1"/>
    </xf>
    <xf numFmtId="0" fontId="19" fillId="8" borderId="1" xfId="8" applyFont="1" applyFill="1" applyAlignment="1">
      <alignment wrapText="1"/>
    </xf>
    <xf numFmtId="0" fontId="18" fillId="8" borderId="17" xfId="8" applyFont="1" applyFill="1" applyBorder="1" applyAlignment="1">
      <alignment wrapText="1"/>
    </xf>
    <xf numFmtId="0" fontId="19" fillId="0" borderId="12" xfId="8" applyFont="1" applyBorder="1" applyAlignment="1">
      <alignment horizontal="left" vertical="top" wrapText="1"/>
    </xf>
    <xf numFmtId="166" fontId="7" fillId="32" borderId="9" xfId="11" applyNumberFormat="1" applyFont="1" applyFill="1" applyBorder="1" applyAlignment="1">
      <alignment horizontal="right" vertical="top" wrapText="1"/>
    </xf>
    <xf numFmtId="0" fontId="15" fillId="0" borderId="9" xfId="8" applyFont="1" applyBorder="1" applyAlignment="1">
      <alignment horizontal="right" vertical="top" wrapText="1"/>
    </xf>
    <xf numFmtId="1" fontId="15" fillId="0" borderId="9" xfId="8" applyNumberFormat="1" applyFont="1" applyBorder="1" applyAlignment="1">
      <alignment horizontal="right" vertical="top" wrapText="1"/>
    </xf>
    <xf numFmtId="0" fontId="10" fillId="0" borderId="9" xfId="8" applyFont="1" applyBorder="1" applyAlignment="1">
      <alignment horizontal="right" vertical="top" wrapText="1"/>
    </xf>
    <xf numFmtId="0" fontId="10" fillId="32" borderId="9" xfId="8" applyFont="1" applyFill="1" applyBorder="1" applyAlignment="1">
      <alignment horizontal="right" vertical="top" wrapText="1"/>
    </xf>
    <xf numFmtId="0" fontId="7" fillId="32" borderId="9" xfId="8" applyFont="1" applyFill="1" applyBorder="1" applyAlignment="1">
      <alignment horizontal="right" vertical="top" wrapText="1"/>
    </xf>
    <xf numFmtId="166" fontId="10" fillId="32" borderId="9" xfId="11" applyNumberFormat="1" applyFont="1" applyFill="1" applyBorder="1" applyAlignment="1">
      <alignment horizontal="right" vertical="top" wrapText="1"/>
    </xf>
    <xf numFmtId="0" fontId="15" fillId="2" borderId="1" xfId="8" applyFont="1" applyFill="1" applyAlignment="1">
      <alignment vertical="top" wrapText="1"/>
    </xf>
    <xf numFmtId="0" fontId="12" fillId="8" borderId="1" xfId="8" applyFill="1" applyAlignment="1">
      <alignment wrapText="1"/>
    </xf>
    <xf numFmtId="0" fontId="7" fillId="2" borderId="1" xfId="8" applyFont="1" applyFill="1" applyAlignment="1">
      <alignment vertical="center"/>
    </xf>
    <xf numFmtId="0" fontId="19" fillId="2" borderId="1" xfId="8" applyFont="1" applyFill="1" applyAlignment="1">
      <alignment horizontal="left" vertical="center"/>
    </xf>
    <xf numFmtId="0" fontId="19" fillId="2" borderId="1" xfId="8" applyFont="1" applyFill="1" applyAlignment="1">
      <alignment vertical="center"/>
    </xf>
    <xf numFmtId="0" fontId="8" fillId="9" borderId="5" xfId="8" applyFont="1" applyFill="1" applyBorder="1" applyAlignment="1">
      <alignment vertical="center"/>
    </xf>
    <xf numFmtId="0" fontId="7" fillId="9" borderId="5" xfId="8" applyFont="1" applyFill="1" applyBorder="1" applyAlignment="1">
      <alignment horizontal="center" vertical="center" wrapText="1"/>
    </xf>
    <xf numFmtId="0" fontId="19" fillId="9" borderId="5" xfId="8" applyFont="1" applyFill="1" applyBorder="1" applyAlignment="1">
      <alignment horizontal="left" vertical="center"/>
    </xf>
    <xf numFmtId="0" fontId="19" fillId="9" borderId="5" xfId="8" applyFont="1" applyFill="1" applyBorder="1" applyAlignment="1">
      <alignment horizontal="left" vertical="center" wrapText="1"/>
    </xf>
    <xf numFmtId="0" fontId="19" fillId="9" borderId="20" xfId="8" applyFont="1" applyFill="1" applyBorder="1" applyAlignment="1">
      <alignment horizontal="left" vertical="center"/>
    </xf>
    <xf numFmtId="0" fontId="7" fillId="17" borderId="6" xfId="8" applyFont="1" applyFill="1" applyBorder="1" applyAlignment="1">
      <alignment horizontal="left" vertical="center" wrapText="1"/>
    </xf>
    <xf numFmtId="0" fontId="15" fillId="2" borderId="12" xfId="8" applyFont="1" applyFill="1" applyBorder="1" applyAlignment="1">
      <alignment horizontal="left" vertical="top" wrapText="1"/>
    </xf>
    <xf numFmtId="9" fontId="15" fillId="2" borderId="7" xfId="8" applyNumberFormat="1" applyFont="1" applyFill="1" applyBorder="1" applyAlignment="1">
      <alignment horizontal="right" vertical="top" wrapText="1"/>
    </xf>
    <xf numFmtId="9" fontId="15" fillId="6" borderId="5" xfId="8" applyNumberFormat="1" applyFont="1" applyFill="1" applyBorder="1" applyAlignment="1">
      <alignment horizontal="right" vertical="top" wrapText="1"/>
    </xf>
    <xf numFmtId="0" fontId="15" fillId="6" borderId="5" xfId="8" applyFont="1" applyFill="1" applyBorder="1" applyAlignment="1">
      <alignment horizontal="right" vertical="top" wrapText="1"/>
    </xf>
    <xf numFmtId="0" fontId="15" fillId="7" borderId="5" xfId="8" applyFont="1" applyFill="1" applyBorder="1" applyAlignment="1">
      <alignment horizontal="right" vertical="top" wrapText="1"/>
    </xf>
    <xf numFmtId="0" fontId="15" fillId="20" borderId="5" xfId="8" applyFont="1" applyFill="1" applyBorder="1" applyAlignment="1">
      <alignment horizontal="right" vertical="top" wrapText="1"/>
    </xf>
    <xf numFmtId="10" fontId="15" fillId="6" borderId="5" xfId="8" applyNumberFormat="1" applyFont="1" applyFill="1" applyBorder="1" applyAlignment="1">
      <alignment horizontal="right" vertical="top" wrapText="1"/>
    </xf>
    <xf numFmtId="9" fontId="15" fillId="2" borderId="5" xfId="8" applyNumberFormat="1" applyFont="1" applyFill="1" applyBorder="1" applyAlignment="1">
      <alignment horizontal="right" vertical="top" wrapText="1"/>
    </xf>
    <xf numFmtId="0" fontId="4" fillId="5" borderId="1" xfId="8" applyFont="1" applyFill="1"/>
    <xf numFmtId="0" fontId="15" fillId="5" borderId="1" xfId="8" applyFont="1" applyFill="1" applyAlignment="1">
      <alignment horizontal="left"/>
    </xf>
    <xf numFmtId="0" fontId="15" fillId="5" borderId="1" xfId="8" applyFont="1" applyFill="1"/>
    <xf numFmtId="0" fontId="12" fillId="8" borderId="1" xfId="8" applyFill="1"/>
    <xf numFmtId="0" fontId="8" fillId="9" borderId="19" xfId="8" applyFont="1" applyFill="1" applyBorder="1" applyAlignment="1">
      <alignment vertical="center"/>
    </xf>
    <xf numFmtId="0" fontId="7" fillId="9" borderId="9" xfId="8" applyFont="1" applyFill="1" applyBorder="1" applyAlignment="1">
      <alignment horizontal="center" vertical="center" wrapText="1"/>
    </xf>
    <xf numFmtId="0" fontId="19" fillId="9" borderId="9" xfId="8" applyFont="1" applyFill="1" applyBorder="1" applyAlignment="1">
      <alignment horizontal="left" vertical="center"/>
    </xf>
    <xf numFmtId="0" fontId="15" fillId="2" borderId="12" xfId="8" applyFont="1" applyFill="1" applyBorder="1" applyAlignment="1">
      <alignment horizontal="right" vertical="top" wrapText="1"/>
    </xf>
    <xf numFmtId="0" fontId="7" fillId="20" borderId="9" xfId="8" applyFont="1" applyFill="1" applyBorder="1" applyAlignment="1">
      <alignment horizontal="right" vertical="top" wrapText="1"/>
    </xf>
    <xf numFmtId="0" fontId="15" fillId="20" borderId="9" xfId="8" applyFont="1" applyFill="1" applyBorder="1" applyAlignment="1">
      <alignment horizontal="right" vertical="top" wrapText="1"/>
    </xf>
    <xf numFmtId="0" fontId="15" fillId="2" borderId="9" xfId="8" applyFont="1" applyFill="1" applyBorder="1" applyAlignment="1">
      <alignment horizontal="right" vertical="top" wrapText="1"/>
    </xf>
    <xf numFmtId="166" fontId="15" fillId="18" borderId="9" xfId="11" applyNumberFormat="1" applyFont="1" applyFill="1" applyBorder="1" applyAlignment="1">
      <alignment horizontal="right" vertical="top" wrapText="1"/>
    </xf>
    <xf numFmtId="166" fontId="33" fillId="18" borderId="9" xfId="11" applyNumberFormat="1" applyFont="1" applyFill="1" applyBorder="1" applyAlignment="1">
      <alignment horizontal="right" vertical="top" wrapText="1"/>
    </xf>
    <xf numFmtId="0" fontId="7" fillId="4" borderId="1" xfId="8" applyFont="1" applyFill="1" applyAlignment="1">
      <alignment horizontal="left" vertical="top" wrapText="1"/>
    </xf>
    <xf numFmtId="0" fontId="10" fillId="18" borderId="9" xfId="8" applyFont="1" applyFill="1" applyBorder="1" applyAlignment="1">
      <alignment horizontal="right" vertical="top" wrapText="1"/>
    </xf>
    <xf numFmtId="0" fontId="8" fillId="9" borderId="6" xfId="8" applyFont="1" applyFill="1" applyBorder="1" applyAlignment="1">
      <alignment vertical="center"/>
    </xf>
    <xf numFmtId="0" fontId="19" fillId="9" borderId="21" xfId="8" applyFont="1" applyFill="1" applyBorder="1" applyAlignment="1">
      <alignment horizontal="left" vertical="center"/>
    </xf>
    <xf numFmtId="0" fontId="19" fillId="9" borderId="10" xfId="8" applyFont="1" applyFill="1" applyBorder="1" applyAlignment="1">
      <alignment horizontal="left" vertical="center" wrapText="1"/>
    </xf>
    <xf numFmtId="166" fontId="15" fillId="2" borderId="9" xfId="11" applyNumberFormat="1" applyFont="1" applyFill="1" applyBorder="1" applyAlignment="1">
      <alignment horizontal="right" vertical="top" wrapText="1"/>
    </xf>
    <xf numFmtId="0" fontId="10" fillId="2" borderId="18" xfId="8" applyFont="1" applyFill="1" applyBorder="1" applyAlignment="1">
      <alignment horizontal="left" vertical="top" wrapText="1"/>
    </xf>
    <xf numFmtId="9" fontId="15" fillId="2" borderId="9" xfId="8" applyNumberFormat="1" applyFont="1" applyFill="1" applyBorder="1" applyAlignment="1">
      <alignment horizontal="left" vertical="top" wrapText="1"/>
    </xf>
    <xf numFmtId="0" fontId="36" fillId="0" borderId="9" xfId="9" applyFill="1" applyBorder="1" applyAlignment="1">
      <alignment horizontal="center" vertical="top" wrapText="1"/>
    </xf>
    <xf numFmtId="9" fontId="41" fillId="0" borderId="9" xfId="13" applyNumberFormat="1" applyFont="1" applyFill="1" applyBorder="1" applyAlignment="1">
      <alignment horizontal="center" vertical="top" wrapText="1"/>
    </xf>
    <xf numFmtId="9" fontId="15" fillId="2" borderId="9" xfId="8" applyNumberFormat="1" applyFont="1" applyFill="1" applyBorder="1" applyAlignment="1">
      <alignment horizontal="center" vertical="top" wrapText="1"/>
    </xf>
    <xf numFmtId="0" fontId="15" fillId="0" borderId="1" xfId="8" applyFont="1" applyAlignment="1">
      <alignment horizontal="left"/>
    </xf>
    <xf numFmtId="0" fontId="15" fillId="0" borderId="1" xfId="8" applyFont="1" applyAlignment="1">
      <alignment horizontal="left" wrapText="1"/>
    </xf>
    <xf numFmtId="0" fontId="15" fillId="0" borderId="1" xfId="8" applyFont="1"/>
    <xf numFmtId="0" fontId="18" fillId="0" borderId="1" xfId="8" applyFont="1" applyAlignment="1">
      <alignment horizontal="left"/>
    </xf>
    <xf numFmtId="0" fontId="18" fillId="0" borderId="1" xfId="8" applyFont="1" applyAlignment="1">
      <alignment wrapText="1"/>
    </xf>
    <xf numFmtId="0" fontId="2" fillId="0" borderId="1" xfId="14"/>
    <xf numFmtId="0" fontId="17" fillId="0" borderId="1" xfId="14" applyFont="1"/>
    <xf numFmtId="0" fontId="24" fillId="23" borderId="71" xfId="7" applyFont="1" applyFill="1" applyBorder="1" applyAlignment="1">
      <alignment horizontal="right" vertical="center"/>
    </xf>
    <xf numFmtId="0" fontId="24" fillId="34" borderId="28" xfId="7" applyFont="1" applyFill="1" applyBorder="1" applyAlignment="1">
      <alignment horizontal="right" vertical="center"/>
    </xf>
    <xf numFmtId="0" fontId="2" fillId="11" borderId="1" xfId="14" applyFill="1"/>
    <xf numFmtId="166" fontId="42" fillId="18" borderId="72" xfId="6" applyNumberFormat="1" applyFont="1" applyFill="1" applyBorder="1" applyAlignment="1">
      <alignment vertical="center"/>
    </xf>
    <xf numFmtId="166" fontId="42" fillId="34" borderId="29" xfId="6" applyNumberFormat="1" applyFont="1" applyFill="1" applyBorder="1" applyAlignment="1">
      <alignment vertical="center"/>
    </xf>
    <xf numFmtId="9" fontId="42" fillId="18" borderId="72" xfId="15" applyFont="1" applyFill="1" applyBorder="1" applyAlignment="1">
      <alignment vertical="center"/>
    </xf>
    <xf numFmtId="9" fontId="42" fillId="34" borderId="29" xfId="15" applyFont="1" applyFill="1" applyBorder="1" applyAlignment="1">
      <alignment vertical="center"/>
    </xf>
    <xf numFmtId="166" fontId="24" fillId="23" borderId="28" xfId="6" applyNumberFormat="1" applyFont="1" applyFill="1" applyBorder="1" applyAlignment="1">
      <alignment horizontal="right" vertical="center"/>
    </xf>
    <xf numFmtId="166" fontId="24" fillId="34" borderId="28" xfId="6" applyNumberFormat="1" applyFont="1" applyFill="1" applyBorder="1" applyAlignment="1">
      <alignment horizontal="right" vertical="center"/>
    </xf>
    <xf numFmtId="166" fontId="27" fillId="34" borderId="30" xfId="6" applyNumberFormat="1" applyFont="1" applyFill="1" applyBorder="1" applyAlignment="1">
      <alignment vertical="center"/>
    </xf>
    <xf numFmtId="166" fontId="25" fillId="18" borderId="29" xfId="6" applyNumberFormat="1" applyFont="1" applyFill="1" applyBorder="1" applyAlignment="1">
      <alignment vertical="center"/>
    </xf>
    <xf numFmtId="166" fontId="25" fillId="34" borderId="29" xfId="6" applyNumberFormat="1" applyFont="1" applyFill="1" applyBorder="1" applyAlignment="1">
      <alignment vertical="center"/>
    </xf>
    <xf numFmtId="166" fontId="26" fillId="18" borderId="29" xfId="6" applyNumberFormat="1" applyFont="1" applyFill="1" applyBorder="1" applyAlignment="1">
      <alignment vertical="center"/>
    </xf>
    <xf numFmtId="166" fontId="26" fillId="34" borderId="29" xfId="6" applyNumberFormat="1" applyFont="1" applyFill="1" applyBorder="1" applyAlignment="1">
      <alignment vertical="center"/>
    </xf>
    <xf numFmtId="0" fontId="17" fillId="12" borderId="17" xfId="14" applyFont="1" applyFill="1" applyBorder="1" applyAlignment="1">
      <alignment horizontal="right"/>
    </xf>
    <xf numFmtId="0" fontId="17" fillId="12" borderId="28" xfId="14" applyFont="1" applyFill="1" applyBorder="1" applyAlignment="1">
      <alignment horizontal="right"/>
    </xf>
    <xf numFmtId="3" fontId="2" fillId="34" borderId="26" xfId="14" applyNumberFormat="1" applyFill="1" applyBorder="1" applyAlignment="1">
      <alignment vertical="top"/>
    </xf>
    <xf numFmtId="9" fontId="2" fillId="34" borderId="26" xfId="14" applyNumberFormat="1" applyFill="1" applyBorder="1" applyAlignment="1">
      <alignment vertical="top"/>
    </xf>
    <xf numFmtId="9" fontId="2" fillId="34" borderId="73" xfId="14" applyNumberFormat="1" applyFill="1" applyBorder="1" applyAlignment="1">
      <alignment vertical="top"/>
    </xf>
    <xf numFmtId="3" fontId="2" fillId="18" borderId="26" xfId="14" applyNumberFormat="1" applyFill="1" applyBorder="1" applyAlignment="1">
      <alignment vertical="top"/>
    </xf>
    <xf numFmtId="9" fontId="2" fillId="18" borderId="26" xfId="14" applyNumberFormat="1" applyFill="1" applyBorder="1" applyAlignment="1">
      <alignment vertical="top"/>
    </xf>
    <xf numFmtId="9" fontId="0" fillId="34" borderId="26" xfId="15" applyFont="1" applyFill="1" applyBorder="1" applyAlignment="1">
      <alignment vertical="top"/>
    </xf>
    <xf numFmtId="3" fontId="2" fillId="34" borderId="26" xfId="14" applyNumberFormat="1" applyFill="1" applyBorder="1"/>
    <xf numFmtId="9" fontId="0" fillId="34" borderId="26" xfId="15" applyFont="1" applyFill="1" applyBorder="1"/>
    <xf numFmtId="9" fontId="2" fillId="34" borderId="73" xfId="14" applyNumberFormat="1" applyFill="1" applyBorder="1"/>
    <xf numFmtId="3" fontId="2" fillId="18" borderId="26" xfId="14" applyNumberFormat="1" applyFill="1" applyBorder="1"/>
    <xf numFmtId="9" fontId="2" fillId="18" borderId="26" xfId="14" applyNumberFormat="1" applyFill="1" applyBorder="1"/>
    <xf numFmtId="0" fontId="24" fillId="35" borderId="71" xfId="7" applyFont="1" applyFill="1" applyBorder="1" applyAlignment="1">
      <alignment horizontal="right" vertical="center"/>
    </xf>
    <xf numFmtId="9" fontId="42" fillId="33" borderId="72" xfId="15" applyFont="1" applyFill="1" applyBorder="1" applyAlignment="1">
      <alignment vertical="center"/>
    </xf>
    <xf numFmtId="166" fontId="27" fillId="33" borderId="30" xfId="6" applyNumberFormat="1" applyFont="1" applyFill="1" applyBorder="1" applyAlignment="1">
      <alignment vertical="center"/>
    </xf>
    <xf numFmtId="166" fontId="25" fillId="33" borderId="29" xfId="6" applyNumberFormat="1" applyFont="1" applyFill="1" applyBorder="1" applyAlignment="1">
      <alignment horizontal="right" vertical="center"/>
    </xf>
    <xf numFmtId="166" fontId="26" fillId="33" borderId="29" xfId="6" applyNumberFormat="1" applyFont="1" applyFill="1" applyBorder="1" applyAlignment="1">
      <alignment horizontal="right" vertical="center"/>
    </xf>
    <xf numFmtId="3" fontId="2" fillId="33" borderId="26" xfId="14" applyNumberFormat="1" applyFill="1" applyBorder="1" applyAlignment="1">
      <alignment vertical="top"/>
    </xf>
    <xf numFmtId="9" fontId="2" fillId="33" borderId="26" xfId="14" applyNumberFormat="1" applyFill="1" applyBorder="1" applyAlignment="1">
      <alignment vertical="top"/>
    </xf>
    <xf numFmtId="3" fontId="2" fillId="33" borderId="26" xfId="14" applyNumberFormat="1" applyFill="1" applyBorder="1"/>
    <xf numFmtId="9" fontId="2" fillId="33" borderId="26" xfId="14" applyNumberFormat="1" applyFill="1" applyBorder="1"/>
    <xf numFmtId="166" fontId="24" fillId="35" borderId="28" xfId="6" applyNumberFormat="1" applyFont="1" applyFill="1" applyBorder="1" applyAlignment="1">
      <alignment horizontal="center" vertical="center"/>
    </xf>
    <xf numFmtId="3" fontId="2" fillId="0" borderId="1" xfId="14" applyNumberFormat="1"/>
    <xf numFmtId="169" fontId="3" fillId="33" borderId="1" xfId="3" applyNumberFormat="1" applyFill="1"/>
    <xf numFmtId="0" fontId="4" fillId="8" borderId="1" xfId="8" applyFont="1" applyFill="1" applyBorder="1"/>
    <xf numFmtId="0" fontId="12" fillId="0" borderId="1" xfId="8" applyBorder="1" applyAlignment="1">
      <alignment wrapText="1"/>
    </xf>
    <xf numFmtId="0" fontId="12" fillId="0" borderId="1" xfId="8" applyBorder="1"/>
    <xf numFmtId="0" fontId="4" fillId="2" borderId="1" xfId="8" applyFont="1" applyFill="1" applyBorder="1" applyAlignment="1">
      <alignment horizontal="left"/>
    </xf>
    <xf numFmtId="0" fontId="18" fillId="0" borderId="1" xfId="8" applyFont="1" applyBorder="1"/>
    <xf numFmtId="3" fontId="15" fillId="7" borderId="1" xfId="8" applyNumberFormat="1" applyFont="1" applyFill="1" applyBorder="1" applyAlignment="1">
      <alignment horizontal="right" vertical="top" wrapText="1"/>
    </xf>
    <xf numFmtId="0" fontId="15" fillId="8" borderId="1" xfId="8" applyFont="1" applyFill="1" applyBorder="1"/>
    <xf numFmtId="0" fontId="4" fillId="0" borderId="1" xfId="8" applyFont="1" applyBorder="1"/>
    <xf numFmtId="0" fontId="2" fillId="0" borderId="1" xfId="14" applyBorder="1"/>
    <xf numFmtId="166" fontId="6" fillId="0" borderId="1" xfId="5" applyNumberFormat="1" applyFont="1" applyBorder="1" applyAlignment="1" applyProtection="1">
      <alignment vertical="center" wrapText="1"/>
      <protection locked="0"/>
    </xf>
    <xf numFmtId="0" fontId="1" fillId="0" borderId="1" xfId="16"/>
    <xf numFmtId="0" fontId="1" fillId="0" borderId="1" xfId="16" applyAlignment="1">
      <alignment vertical="top"/>
    </xf>
    <xf numFmtId="0" fontId="1" fillId="0" borderId="75" xfId="16" applyBorder="1"/>
    <xf numFmtId="0" fontId="1" fillId="0" borderId="42" xfId="16" applyBorder="1"/>
    <xf numFmtId="0" fontId="1" fillId="0" borderId="76" xfId="16" applyBorder="1" applyAlignment="1">
      <alignment vertical="top"/>
    </xf>
    <xf numFmtId="0" fontId="1" fillId="0" borderId="9" xfId="16" applyBorder="1"/>
    <xf numFmtId="170" fontId="1" fillId="0" borderId="1" xfId="16" applyNumberFormat="1"/>
    <xf numFmtId="170" fontId="1" fillId="0" borderId="78" xfId="16" applyNumberFormat="1" applyBorder="1" applyAlignment="1">
      <alignment vertical="top"/>
    </xf>
    <xf numFmtId="0" fontId="1" fillId="0" borderId="79" xfId="16" applyBorder="1"/>
    <xf numFmtId="0" fontId="1" fillId="0" borderId="80" xfId="16" applyBorder="1"/>
    <xf numFmtId="0" fontId="1" fillId="0" borderId="81" xfId="16" applyBorder="1"/>
    <xf numFmtId="170" fontId="1" fillId="0" borderId="81" xfId="16" applyNumberFormat="1" applyBorder="1"/>
    <xf numFmtId="170" fontId="1" fillId="36" borderId="82" xfId="16" applyNumberFormat="1" applyFill="1" applyBorder="1" applyAlignment="1">
      <alignment vertical="top"/>
    </xf>
    <xf numFmtId="170" fontId="1" fillId="0" borderId="1" xfId="16" applyNumberFormat="1" applyAlignment="1">
      <alignment vertical="top"/>
    </xf>
    <xf numFmtId="170" fontId="1" fillId="36" borderId="78" xfId="16" applyNumberFormat="1" applyFill="1" applyBorder="1" applyAlignment="1">
      <alignment vertical="top"/>
    </xf>
    <xf numFmtId="0" fontId="1" fillId="37" borderId="75" xfId="16" applyFill="1" applyBorder="1"/>
    <xf numFmtId="166" fontId="0" fillId="37" borderId="75" xfId="17" applyNumberFormat="1" applyFont="1" applyFill="1" applyBorder="1"/>
    <xf numFmtId="166" fontId="1" fillId="37" borderId="75" xfId="16" applyNumberFormat="1" applyFill="1" applyBorder="1"/>
    <xf numFmtId="0" fontId="1" fillId="37" borderId="44" xfId="16" applyFill="1" applyBorder="1" applyAlignment="1">
      <alignment vertical="top"/>
    </xf>
    <xf numFmtId="0" fontId="1" fillId="37" borderId="9" xfId="16" applyFill="1" applyBorder="1" applyAlignment="1">
      <alignment wrapText="1"/>
    </xf>
    <xf numFmtId="0" fontId="1" fillId="37" borderId="9" xfId="16" applyFill="1" applyBorder="1"/>
    <xf numFmtId="166" fontId="1" fillId="37" borderId="9" xfId="16" applyNumberFormat="1" applyFill="1" applyBorder="1"/>
    <xf numFmtId="169" fontId="0" fillId="37" borderId="46" xfId="18" applyNumberFormat="1" applyFont="1" applyFill="1" applyBorder="1" applyAlignment="1">
      <alignment vertical="top"/>
    </xf>
    <xf numFmtId="169" fontId="0" fillId="0" borderId="46" xfId="18" applyNumberFormat="1" applyFont="1" applyFill="1" applyBorder="1"/>
    <xf numFmtId="0" fontId="1" fillId="0" borderId="9" xfId="16" applyBorder="1" applyAlignment="1">
      <alignment wrapText="1"/>
    </xf>
    <xf numFmtId="3" fontId="1" fillId="0" borderId="9" xfId="16" applyNumberFormat="1" applyBorder="1"/>
    <xf numFmtId="169" fontId="1" fillId="0" borderId="46" xfId="18" applyNumberFormat="1" applyFont="1" applyFill="1" applyBorder="1"/>
    <xf numFmtId="169" fontId="1" fillId="36" borderId="46" xfId="16" applyNumberFormat="1" applyFill="1" applyBorder="1" applyAlignment="1">
      <alignment vertical="top"/>
    </xf>
    <xf numFmtId="0" fontId="1" fillId="0" borderId="78" xfId="16" applyBorder="1" applyAlignment="1">
      <alignment vertical="top"/>
    </xf>
    <xf numFmtId="169" fontId="0" fillId="0" borderId="9" xfId="18" applyNumberFormat="1" applyFont="1" applyFill="1" applyBorder="1"/>
    <xf numFmtId="0" fontId="1" fillId="0" borderId="48" xfId="16" applyBorder="1"/>
    <xf numFmtId="169" fontId="1" fillId="36" borderId="48" xfId="16" applyNumberFormat="1" applyFill="1" applyBorder="1" applyAlignment="1">
      <alignment vertical="top"/>
    </xf>
    <xf numFmtId="0" fontId="1" fillId="0" borderId="82" xfId="16" applyBorder="1" applyAlignment="1">
      <alignment vertical="top"/>
    </xf>
    <xf numFmtId="0" fontId="1" fillId="0" borderId="83" xfId="16" applyBorder="1"/>
    <xf numFmtId="0" fontId="1" fillId="0" borderId="84" xfId="16" applyBorder="1"/>
    <xf numFmtId="169" fontId="1" fillId="36" borderId="85" xfId="16" applyNumberFormat="1" applyFill="1" applyBorder="1" applyAlignment="1">
      <alignment vertical="top"/>
    </xf>
    <xf numFmtId="169" fontId="1" fillId="0" borderId="1" xfId="16" applyNumberFormat="1" applyAlignment="1">
      <alignment vertical="top"/>
    </xf>
    <xf numFmtId="0" fontId="1" fillId="0" borderId="43" xfId="16" applyBorder="1"/>
    <xf numFmtId="164" fontId="1" fillId="0" borderId="44" xfId="16" applyNumberFormat="1" applyBorder="1" applyAlignment="1">
      <alignment vertical="top"/>
    </xf>
    <xf numFmtId="171" fontId="1" fillId="0" borderId="1" xfId="16" applyNumberFormat="1" applyAlignment="1">
      <alignment vertical="top"/>
    </xf>
    <xf numFmtId="171" fontId="1" fillId="36" borderId="1" xfId="16" applyNumberFormat="1" applyFill="1" applyAlignment="1">
      <alignment vertical="top"/>
    </xf>
    <xf numFmtId="171" fontId="1" fillId="0" borderId="1" xfId="16" applyNumberFormat="1" applyFill="1" applyAlignment="1">
      <alignment vertical="top"/>
    </xf>
    <xf numFmtId="0" fontId="1" fillId="0" borderId="1" xfId="16" applyAlignment="1">
      <alignment horizontal="right" vertical="top"/>
    </xf>
    <xf numFmtId="166" fontId="1" fillId="0" borderId="1" xfId="2" applyNumberFormat="1" applyFont="1" applyBorder="1" applyAlignment="1">
      <alignment vertical="top"/>
    </xf>
    <xf numFmtId="0" fontId="44" fillId="0" borderId="9" xfId="16" applyFont="1" applyBorder="1"/>
    <xf numFmtId="170" fontId="44" fillId="0" borderId="9" xfId="1" applyNumberFormat="1" applyFont="1" applyBorder="1" applyAlignment="1">
      <alignment vertical="top"/>
    </xf>
    <xf numFmtId="9" fontId="44" fillId="0" borderId="9" xfId="1" applyFont="1" applyBorder="1" applyAlignment="1">
      <alignment vertical="top"/>
    </xf>
    <xf numFmtId="171" fontId="44" fillId="0" borderId="9" xfId="16" applyNumberFormat="1" applyFont="1" applyBorder="1" applyAlignment="1">
      <alignment vertical="top"/>
    </xf>
    <xf numFmtId="171" fontId="44" fillId="0" borderId="9" xfId="16" applyNumberFormat="1" applyFont="1" applyBorder="1"/>
    <xf numFmtId="9" fontId="44" fillId="0" borderId="9" xfId="16" applyNumberFormat="1" applyFont="1" applyBorder="1"/>
    <xf numFmtId="0" fontId="44" fillId="0" borderId="9" xfId="16" applyFont="1" applyBorder="1" applyAlignment="1">
      <alignment horizontal="center"/>
    </xf>
    <xf numFmtId="0" fontId="45" fillId="0" borderId="9" xfId="16" applyFont="1" applyBorder="1"/>
    <xf numFmtId="170" fontId="45" fillId="0" borderId="9" xfId="16" applyNumberFormat="1" applyFont="1" applyBorder="1"/>
    <xf numFmtId="9" fontId="45" fillId="0" borderId="9" xfId="1" applyFont="1" applyBorder="1"/>
    <xf numFmtId="0" fontId="46" fillId="0" borderId="9" xfId="16" applyFont="1" applyBorder="1" applyAlignment="1">
      <alignment horizontal="right"/>
    </xf>
    <xf numFmtId="166" fontId="32" fillId="0" borderId="55" xfId="11" applyNumberFormat="1" applyFont="1" applyFill="1" applyBorder="1" applyAlignment="1">
      <alignment horizontal="right" vertical="top" wrapText="1"/>
    </xf>
    <xf numFmtId="0" fontId="47" fillId="0" borderId="1" xfId="8" applyFont="1"/>
    <xf numFmtId="166" fontId="33" fillId="0" borderId="46" xfId="11" applyNumberFormat="1" applyFont="1" applyFill="1" applyBorder="1" applyAlignment="1">
      <alignment horizontal="right" vertical="top" wrapText="1"/>
    </xf>
    <xf numFmtId="166" fontId="32" fillId="0" borderId="46" xfId="11" applyNumberFormat="1" applyFont="1" applyFill="1" applyBorder="1" applyAlignment="1">
      <alignment horizontal="right" vertical="top" wrapText="1"/>
    </xf>
    <xf numFmtId="165" fontId="3" fillId="0" borderId="1" xfId="3" applyNumberFormat="1"/>
    <xf numFmtId="0" fontId="2" fillId="11" borderId="9" xfId="14" applyFill="1" applyBorder="1" applyAlignment="1">
      <alignment horizontal="left" wrapText="1"/>
    </xf>
    <xf numFmtId="0" fontId="20" fillId="35" borderId="1" xfId="14" applyFont="1" applyFill="1" applyAlignment="1">
      <alignment horizontal="center"/>
    </xf>
    <xf numFmtId="0" fontId="24" fillId="12" borderId="27" xfId="7" applyFont="1" applyFill="1" applyBorder="1" applyAlignment="1">
      <alignment horizontal="left" vertical="center" wrapText="1"/>
    </xf>
    <xf numFmtId="0" fontId="2" fillId="11" borderId="26" xfId="14" applyFill="1" applyBorder="1" applyAlignment="1">
      <alignment horizontal="left" vertical="top" wrapText="1"/>
    </xf>
    <xf numFmtId="0" fontId="20" fillId="23" borderId="1" xfId="14" applyFont="1" applyFill="1" applyAlignment="1">
      <alignment horizontal="center"/>
    </xf>
    <xf numFmtId="0" fontId="28" fillId="12" borderId="16" xfId="7" applyFont="1" applyFill="1" applyBorder="1" applyAlignment="1">
      <alignment vertical="center"/>
    </xf>
    <xf numFmtId="0" fontId="28" fillId="12" borderId="17" xfId="7" applyFont="1" applyFill="1" applyBorder="1" applyAlignment="1">
      <alignment vertical="center"/>
    </xf>
    <xf numFmtId="166" fontId="28" fillId="12" borderId="16" xfId="6" applyNumberFormat="1" applyFont="1" applyFill="1" applyBorder="1" applyAlignment="1">
      <alignment vertical="center"/>
    </xf>
    <xf numFmtId="166" fontId="28" fillId="12" borderId="17" xfId="6" applyNumberFormat="1" applyFont="1" applyFill="1" applyBorder="1" applyAlignment="1">
      <alignment vertical="center"/>
    </xf>
    <xf numFmtId="0" fontId="17" fillId="12" borderId="1" xfId="14" applyFont="1" applyFill="1" applyAlignment="1">
      <alignment horizontal="left" vertical="center"/>
    </xf>
    <xf numFmtId="0" fontId="17" fillId="12" borderId="17" xfId="14" applyFont="1" applyFill="1" applyBorder="1" applyAlignment="1">
      <alignment horizontal="left" vertical="center"/>
    </xf>
    <xf numFmtId="0" fontId="17" fillId="11" borderId="1" xfId="14" applyFont="1" applyFill="1" applyAlignment="1">
      <alignment horizontal="right" vertical="center"/>
    </xf>
    <xf numFmtId="0" fontId="17" fillId="11" borderId="17" xfId="14" applyFont="1" applyFill="1" applyBorder="1" applyAlignment="1">
      <alignment horizontal="right" vertical="center"/>
    </xf>
    <xf numFmtId="0" fontId="20" fillId="34" borderId="1" xfId="14" applyFont="1" applyFill="1" applyAlignment="1">
      <alignment horizontal="center"/>
    </xf>
    <xf numFmtId="0" fontId="20" fillId="34" borderId="29" xfId="14" applyFont="1" applyFill="1" applyBorder="1" applyAlignment="1">
      <alignment horizontal="center"/>
    </xf>
    <xf numFmtId="0" fontId="38" fillId="25" borderId="20" xfId="0" applyFont="1" applyFill="1" applyBorder="1" applyAlignment="1" applyProtection="1">
      <alignment horizontal="left" vertical="center" wrapText="1"/>
    </xf>
    <xf numFmtId="0" fontId="38" fillId="25" borderId="26" xfId="0" applyFont="1" applyFill="1" applyBorder="1" applyAlignment="1" applyProtection="1">
      <alignment horizontal="left" vertical="center" wrapText="1"/>
    </xf>
    <xf numFmtId="0" fontId="18" fillId="0" borderId="2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7" fillId="0" borderId="25" xfId="3" applyFont="1" applyBorder="1" applyAlignment="1">
      <alignment horizontal="left" vertical="center" wrapText="1"/>
    </xf>
    <xf numFmtId="0" fontId="17" fillId="0" borderId="24" xfId="3" applyFont="1" applyBorder="1" applyAlignment="1">
      <alignment horizontal="left" vertical="center" wrapText="1"/>
    </xf>
    <xf numFmtId="0" fontId="23" fillId="18" borderId="41" xfId="7" applyFont="1" applyFill="1" applyBorder="1" applyAlignment="1">
      <alignment horizontal="center" vertical="top" wrapText="1"/>
    </xf>
    <xf numFmtId="0" fontId="23" fillId="18" borderId="1" xfId="7" applyFont="1" applyFill="1" applyBorder="1" applyAlignment="1">
      <alignment horizontal="center" vertical="top" wrapText="1"/>
    </xf>
    <xf numFmtId="0" fontId="23" fillId="18" borderId="16" xfId="7" applyFont="1" applyFill="1" applyBorder="1" applyAlignment="1">
      <alignment horizontal="center" vertical="top" wrapText="1"/>
    </xf>
    <xf numFmtId="0" fontId="23" fillId="18" borderId="17" xfId="7" applyFont="1" applyFill="1" applyBorder="1" applyAlignment="1">
      <alignment horizontal="center" vertical="top" wrapText="1"/>
    </xf>
    <xf numFmtId="0" fontId="37" fillId="23" borderId="1" xfId="3" applyFont="1" applyFill="1" applyBorder="1" applyAlignment="1">
      <alignment horizontal="center" vertical="center"/>
    </xf>
    <xf numFmtId="0" fontId="23" fillId="18" borderId="10" xfId="7" applyFont="1" applyFill="1" applyBorder="1" applyAlignment="1">
      <alignment horizontal="center" vertical="top"/>
    </xf>
    <xf numFmtId="0" fontId="23" fillId="18" borderId="11" xfId="7" applyFont="1" applyFill="1" applyBorder="1" applyAlignment="1">
      <alignment horizontal="center" vertical="top"/>
    </xf>
    <xf numFmtId="0" fontId="23" fillId="18" borderId="12" xfId="7" applyFont="1" applyFill="1" applyBorder="1" applyAlignment="1">
      <alignment horizontal="center" vertical="top"/>
    </xf>
    <xf numFmtId="0" fontId="23" fillId="18" borderId="10" xfId="7" applyFont="1" applyFill="1" applyBorder="1" applyAlignment="1">
      <alignment horizontal="center" vertical="top" wrapText="1"/>
    </xf>
    <xf numFmtId="0" fontId="23" fillId="18" borderId="11" xfId="7" applyFont="1" applyFill="1" applyBorder="1" applyAlignment="1">
      <alignment horizontal="center" vertical="top" wrapText="1"/>
    </xf>
    <xf numFmtId="0" fontId="23" fillId="18" borderId="12" xfId="7" applyFont="1" applyFill="1" applyBorder="1" applyAlignment="1">
      <alignment horizontal="center" vertical="top" wrapText="1"/>
    </xf>
    <xf numFmtId="9" fontId="15" fillId="2" borderId="9" xfId="8" applyNumberFormat="1" applyFont="1" applyFill="1" applyBorder="1" applyAlignment="1">
      <alignment horizontal="left" vertical="top" wrapText="1"/>
    </xf>
    <xf numFmtId="0" fontId="10" fillId="8" borderId="1" xfId="8" applyFont="1" applyFill="1" applyAlignment="1">
      <alignment horizontal="left"/>
    </xf>
    <xf numFmtId="0" fontId="4" fillId="2" borderId="1" xfId="8" applyFont="1" applyFill="1" applyAlignment="1">
      <alignment horizontal="left"/>
    </xf>
    <xf numFmtId="0" fontId="4" fillId="4" borderId="27" xfId="8" applyFont="1" applyFill="1" applyBorder="1" applyAlignment="1">
      <alignment horizontal="center" vertical="top" wrapText="1"/>
    </xf>
    <xf numFmtId="0" fontId="4" fillId="4" borderId="1" xfId="8" applyFont="1" applyFill="1" applyAlignment="1">
      <alignment horizontal="center" vertical="top" wrapText="1"/>
    </xf>
    <xf numFmtId="0" fontId="10" fillId="2" borderId="18" xfId="8" applyFont="1" applyFill="1" applyBorder="1" applyAlignment="1">
      <alignment horizontal="left" vertical="top" wrapText="1"/>
    </xf>
    <xf numFmtId="9" fontId="15" fillId="2" borderId="10" xfId="8" applyNumberFormat="1" applyFont="1" applyFill="1" applyBorder="1" applyAlignment="1">
      <alignment horizontal="left" vertical="top" wrapText="1"/>
    </xf>
    <xf numFmtId="0" fontId="36" fillId="16" borderId="10" xfId="9" applyBorder="1" applyAlignment="1">
      <alignment horizontal="center" vertical="top" wrapText="1"/>
    </xf>
    <xf numFmtId="0" fontId="36" fillId="16" borderId="11" xfId="9" applyBorder="1" applyAlignment="1">
      <alignment horizontal="center" vertical="top" wrapText="1"/>
    </xf>
    <xf numFmtId="0" fontId="36" fillId="16" borderId="12" xfId="9" applyBorder="1" applyAlignment="1">
      <alignment horizontal="center" vertical="top" wrapText="1"/>
    </xf>
    <xf numFmtId="9" fontId="33" fillId="2" borderId="35" xfId="8" applyNumberFormat="1" applyFont="1" applyFill="1" applyBorder="1" applyAlignment="1">
      <alignment horizontal="center" vertical="top" wrapText="1"/>
    </xf>
    <xf numFmtId="9" fontId="33" fillId="2" borderId="36" xfId="8" applyNumberFormat="1" applyFont="1" applyFill="1" applyBorder="1" applyAlignment="1">
      <alignment horizontal="center" vertical="top" wrapText="1"/>
    </xf>
    <xf numFmtId="9" fontId="33" fillId="2" borderId="37" xfId="8" applyNumberFormat="1" applyFont="1" applyFill="1" applyBorder="1" applyAlignment="1">
      <alignment horizontal="center" vertical="top" wrapText="1"/>
    </xf>
    <xf numFmtId="0" fontId="15" fillId="8" borderId="9" xfId="8" applyFont="1" applyFill="1" applyBorder="1" applyAlignment="1">
      <alignment horizontal="left" vertical="top" wrapText="1"/>
    </xf>
    <xf numFmtId="0" fontId="19" fillId="2" borderId="1" xfId="8" applyFont="1" applyFill="1" applyAlignment="1">
      <alignment horizontal="center" vertical="center"/>
    </xf>
    <xf numFmtId="0" fontId="18" fillId="0" borderId="1" xfId="8" applyFont="1"/>
    <xf numFmtId="0" fontId="18" fillId="0" borderId="17" xfId="8" applyFont="1" applyBorder="1"/>
    <xf numFmtId="0" fontId="19" fillId="10" borderId="9" xfId="8" applyFont="1" applyFill="1" applyBorder="1" applyAlignment="1">
      <alignment horizontal="center" vertical="center" wrapText="1"/>
    </xf>
    <xf numFmtId="0" fontId="19" fillId="10" borderId="4" xfId="8" applyFont="1" applyFill="1" applyBorder="1" applyAlignment="1">
      <alignment horizontal="center" vertical="center" wrapText="1"/>
    </xf>
    <xf numFmtId="0" fontId="19" fillId="10" borderId="3" xfId="8" applyFont="1" applyFill="1" applyBorder="1" applyAlignment="1">
      <alignment horizontal="center" vertical="center" wrapText="1"/>
    </xf>
    <xf numFmtId="0" fontId="19" fillId="10" borderId="2" xfId="8" applyFont="1" applyFill="1" applyBorder="1" applyAlignment="1">
      <alignment horizontal="center" vertical="center" wrapText="1"/>
    </xf>
    <xf numFmtId="0" fontId="19" fillId="22" borderId="2" xfId="8" applyFont="1" applyFill="1" applyBorder="1" applyAlignment="1">
      <alignment horizontal="center" vertical="center" wrapText="1"/>
    </xf>
    <xf numFmtId="0" fontId="19" fillId="22" borderId="4" xfId="8" applyFont="1" applyFill="1" applyBorder="1" applyAlignment="1">
      <alignment horizontal="center" vertical="center" wrapText="1"/>
    </xf>
    <xf numFmtId="0" fontId="19" fillId="22" borderId="3" xfId="8" applyFont="1" applyFill="1" applyBorder="1" applyAlignment="1">
      <alignment horizontal="center" vertical="center" wrapText="1"/>
    </xf>
    <xf numFmtId="0" fontId="10" fillId="2" borderId="9" xfId="8" applyFont="1" applyFill="1" applyBorder="1" applyAlignment="1">
      <alignment horizontal="left" vertical="top" wrapText="1"/>
    </xf>
    <xf numFmtId="0" fontId="39" fillId="8" borderId="9" xfId="8" applyFont="1" applyFill="1" applyBorder="1" applyAlignment="1">
      <alignment horizontal="left" vertical="top" wrapText="1"/>
    </xf>
    <xf numFmtId="9" fontId="35" fillId="0" borderId="6" xfId="13" applyNumberFormat="1" applyFill="1" applyBorder="1" applyAlignment="1">
      <alignment horizontal="center" vertical="top" wrapText="1"/>
    </xf>
    <xf numFmtId="9" fontId="35" fillId="0" borderId="8" xfId="13" applyNumberFormat="1" applyFill="1" applyBorder="1" applyAlignment="1">
      <alignment horizontal="center" vertical="top" wrapText="1"/>
    </xf>
    <xf numFmtId="9" fontId="35" fillId="0" borderId="7" xfId="13" applyNumberFormat="1" applyFill="1" applyBorder="1" applyAlignment="1">
      <alignment horizontal="center" vertical="top" wrapText="1"/>
    </xf>
    <xf numFmtId="9" fontId="41" fillId="0" borderId="6" xfId="13" applyNumberFormat="1" applyFont="1" applyFill="1" applyBorder="1" applyAlignment="1">
      <alignment horizontal="center" vertical="top" wrapText="1"/>
    </xf>
    <xf numFmtId="9" fontId="41" fillId="0" borderId="8" xfId="13" applyNumberFormat="1" applyFont="1" applyFill="1" applyBorder="1" applyAlignment="1">
      <alignment horizontal="center" vertical="top" wrapText="1"/>
    </xf>
    <xf numFmtId="9" fontId="41" fillId="0" borderId="7" xfId="13" applyNumberFormat="1" applyFont="1" applyFill="1" applyBorder="1" applyAlignment="1">
      <alignment horizontal="center" vertical="top" wrapText="1"/>
    </xf>
    <xf numFmtId="9" fontId="15" fillId="2" borderId="6" xfId="8" applyNumberFormat="1" applyFont="1" applyFill="1" applyBorder="1" applyAlignment="1">
      <alignment horizontal="center" vertical="top" wrapText="1"/>
    </xf>
    <xf numFmtId="9" fontId="15" fillId="2" borderId="8" xfId="8" applyNumberFormat="1" applyFont="1" applyFill="1" applyBorder="1" applyAlignment="1">
      <alignment horizontal="center" vertical="top" wrapText="1"/>
    </xf>
    <xf numFmtId="9" fontId="15" fillId="2" borderId="7" xfId="8" applyNumberFormat="1" applyFont="1" applyFill="1" applyBorder="1" applyAlignment="1">
      <alignment horizontal="center" vertical="top" wrapText="1"/>
    </xf>
    <xf numFmtId="0" fontId="7" fillId="4" borderId="9" xfId="8" applyFont="1" applyFill="1" applyBorder="1" applyAlignment="1">
      <alignment horizontal="left" vertical="top" wrapText="1"/>
    </xf>
    <xf numFmtId="9" fontId="15" fillId="2" borderId="11" xfId="8" applyNumberFormat="1" applyFont="1" applyFill="1" applyBorder="1" applyAlignment="1">
      <alignment horizontal="left" vertical="top" wrapText="1"/>
    </xf>
    <xf numFmtId="9" fontId="15" fillId="2" borderId="12" xfId="8" applyNumberFormat="1" applyFont="1" applyFill="1" applyBorder="1" applyAlignment="1">
      <alignment horizontal="left" vertical="top" wrapText="1"/>
    </xf>
    <xf numFmtId="9" fontId="35" fillId="15" borderId="6" xfId="13" applyNumberFormat="1" applyBorder="1" applyAlignment="1">
      <alignment horizontal="center" vertical="top" wrapText="1"/>
    </xf>
    <xf numFmtId="9" fontId="35" fillId="15" borderId="8" xfId="13" applyNumberFormat="1" applyBorder="1" applyAlignment="1">
      <alignment horizontal="center" vertical="top" wrapText="1"/>
    </xf>
    <xf numFmtId="9" fontId="35" fillId="15" borderId="7" xfId="13" applyNumberFormat="1" applyBorder="1" applyAlignment="1">
      <alignment horizontal="center" vertical="top" wrapText="1"/>
    </xf>
    <xf numFmtId="0" fontId="10" fillId="2" borderId="10" xfId="8" applyFont="1" applyFill="1" applyBorder="1" applyAlignment="1">
      <alignment horizontal="left" vertical="top" wrapText="1"/>
    </xf>
    <xf numFmtId="0" fontId="10" fillId="2" borderId="11" xfId="8" applyFont="1" applyFill="1" applyBorder="1" applyAlignment="1">
      <alignment horizontal="left" vertical="top" wrapText="1"/>
    </xf>
    <xf numFmtId="0" fontId="10" fillId="2" borderId="12" xfId="8" applyFont="1" applyFill="1" applyBorder="1" applyAlignment="1">
      <alignment horizontal="left" vertical="top" wrapText="1"/>
    </xf>
    <xf numFmtId="9" fontId="35" fillId="15" borderId="35" xfId="13" applyNumberFormat="1" applyBorder="1" applyAlignment="1">
      <alignment horizontal="center" vertical="top" wrapText="1"/>
    </xf>
    <xf numFmtId="9" fontId="35" fillId="15" borderId="36" xfId="13" applyNumberFormat="1" applyBorder="1" applyAlignment="1">
      <alignment horizontal="center" vertical="top" wrapText="1"/>
    </xf>
    <xf numFmtId="9" fontId="35" fillId="15" borderId="37" xfId="13" applyNumberFormat="1" applyBorder="1" applyAlignment="1">
      <alignment horizontal="center" vertical="top" wrapText="1"/>
    </xf>
    <xf numFmtId="9" fontId="15" fillId="2" borderId="13" xfId="8" applyNumberFormat="1" applyFont="1" applyFill="1" applyBorder="1" applyAlignment="1">
      <alignment horizontal="center" vertical="top" wrapText="1"/>
    </xf>
    <xf numFmtId="9" fontId="15" fillId="2" borderId="14" xfId="8" applyNumberFormat="1" applyFont="1" applyFill="1" applyBorder="1" applyAlignment="1">
      <alignment horizontal="center" vertical="top" wrapText="1"/>
    </xf>
    <xf numFmtId="9" fontId="15" fillId="2" borderId="15" xfId="8" applyNumberFormat="1" applyFont="1" applyFill="1" applyBorder="1" applyAlignment="1">
      <alignment horizontal="center" vertical="top" wrapText="1"/>
    </xf>
    <xf numFmtId="0" fontId="7" fillId="5" borderId="1" xfId="8" applyFont="1" applyFill="1"/>
    <xf numFmtId="0" fontId="19" fillId="5" borderId="1" xfId="8" applyFont="1" applyFill="1" applyAlignment="1">
      <alignment horizontal="center"/>
    </xf>
    <xf numFmtId="0" fontId="19" fillId="10" borderId="67" xfId="8" applyFont="1" applyFill="1" applyBorder="1" applyAlignment="1">
      <alignment horizontal="center" vertical="center" wrapText="1"/>
    </xf>
    <xf numFmtId="0" fontId="19" fillId="10" borderId="68" xfId="8" applyFont="1" applyFill="1" applyBorder="1" applyAlignment="1">
      <alignment horizontal="center" vertical="center" wrapText="1"/>
    </xf>
    <xf numFmtId="0" fontId="19" fillId="10" borderId="69" xfId="8" applyFont="1" applyFill="1" applyBorder="1" applyAlignment="1">
      <alignment horizontal="center" vertical="center" wrapText="1"/>
    </xf>
    <xf numFmtId="0" fontId="19" fillId="10" borderId="61" xfId="8" applyFont="1" applyFill="1" applyBorder="1" applyAlignment="1">
      <alignment horizontal="center" vertical="center" wrapText="1"/>
    </xf>
    <xf numFmtId="0" fontId="19" fillId="22" borderId="38" xfId="8" applyFont="1" applyFill="1" applyBorder="1" applyAlignment="1">
      <alignment horizontal="center" vertical="center" wrapText="1"/>
    </xf>
    <xf numFmtId="0" fontId="19" fillId="22" borderId="39" xfId="8" applyFont="1" applyFill="1" applyBorder="1" applyAlignment="1">
      <alignment horizontal="center" vertical="center" wrapText="1"/>
    </xf>
    <xf numFmtId="0" fontId="19" fillId="22" borderId="70" xfId="8" applyFont="1" applyFill="1" applyBorder="1" applyAlignment="1">
      <alignment horizontal="center" vertical="center" wrapText="1"/>
    </xf>
    <xf numFmtId="9" fontId="15" fillId="2" borderId="6" xfId="8" applyNumberFormat="1" applyFont="1" applyFill="1" applyBorder="1" applyAlignment="1">
      <alignment horizontal="left" vertical="top" wrapText="1"/>
    </xf>
    <xf numFmtId="9" fontId="15" fillId="2" borderId="8" xfId="8" applyNumberFormat="1" applyFont="1" applyFill="1" applyBorder="1" applyAlignment="1">
      <alignment horizontal="left" vertical="top" wrapText="1"/>
    </xf>
    <xf numFmtId="9" fontId="15" fillId="2" borderId="7" xfId="8" applyNumberFormat="1" applyFont="1" applyFill="1" applyBorder="1" applyAlignment="1">
      <alignment horizontal="left" vertical="top" wrapText="1"/>
    </xf>
    <xf numFmtId="9" fontId="15" fillId="2" borderId="13" xfId="8" applyNumberFormat="1" applyFont="1" applyFill="1" applyBorder="1" applyAlignment="1">
      <alignment horizontal="left" vertical="top" wrapText="1"/>
    </xf>
    <xf numFmtId="9" fontId="15" fillId="2" borderId="14" xfId="8" applyNumberFormat="1" applyFont="1" applyFill="1" applyBorder="1" applyAlignment="1">
      <alignment horizontal="left" vertical="top" wrapText="1"/>
    </xf>
    <xf numFmtId="9" fontId="15" fillId="2" borderId="15" xfId="8" applyNumberFormat="1" applyFont="1" applyFill="1" applyBorder="1" applyAlignment="1">
      <alignment horizontal="left" vertical="top" wrapText="1"/>
    </xf>
    <xf numFmtId="0" fontId="10" fillId="2" borderId="6" xfId="8" applyFont="1" applyFill="1" applyBorder="1" applyAlignment="1">
      <alignment horizontal="left" vertical="top" wrapText="1"/>
    </xf>
    <xf numFmtId="0" fontId="10" fillId="2" borderId="8" xfId="8" applyFont="1" applyFill="1" applyBorder="1" applyAlignment="1">
      <alignment horizontal="left" vertical="top" wrapText="1"/>
    </xf>
    <xf numFmtId="0" fontId="10" fillId="2" borderId="7" xfId="8" applyFont="1" applyFill="1" applyBorder="1" applyAlignment="1">
      <alignment horizontal="left" vertical="top" wrapText="1"/>
    </xf>
    <xf numFmtId="0" fontId="11" fillId="3" borderId="32" xfId="8" applyFont="1" applyFill="1" applyBorder="1" applyAlignment="1">
      <alignment horizontal="left" vertical="top" wrapText="1"/>
    </xf>
    <xf numFmtId="0" fontId="11" fillId="3" borderId="33" xfId="8" applyFont="1" applyFill="1" applyBorder="1" applyAlignment="1">
      <alignment horizontal="left" vertical="top" wrapText="1"/>
    </xf>
    <xf numFmtId="0" fontId="11" fillId="3" borderId="34" xfId="8" applyFont="1" applyFill="1" applyBorder="1" applyAlignment="1">
      <alignment horizontal="left" vertical="top" wrapText="1"/>
    </xf>
    <xf numFmtId="0" fontId="10" fillId="8" borderId="1" xfId="8" applyFont="1" applyFill="1" applyAlignment="1">
      <alignment horizontal="left" wrapText="1"/>
    </xf>
    <xf numFmtId="0" fontId="7" fillId="5" borderId="1" xfId="8" applyFont="1" applyFill="1" applyAlignment="1">
      <alignment wrapText="1"/>
    </xf>
    <xf numFmtId="0" fontId="6" fillId="8" borderId="1" xfId="8" applyFont="1" applyFill="1" applyAlignment="1">
      <alignment wrapText="1"/>
    </xf>
    <xf numFmtId="0" fontId="19" fillId="5" borderId="1" xfId="8" applyFont="1" applyFill="1" applyAlignment="1">
      <alignment horizontal="center" wrapText="1"/>
    </xf>
    <xf numFmtId="0" fontId="18" fillId="8" borderId="1" xfId="8" applyFont="1" applyFill="1" applyAlignment="1">
      <alignment wrapText="1"/>
    </xf>
    <xf numFmtId="0" fontId="19" fillId="10" borderId="20" xfId="8" applyFont="1" applyFill="1" applyBorder="1" applyAlignment="1">
      <alignment horizontal="center" vertical="center" wrapText="1"/>
    </xf>
    <xf numFmtId="0" fontId="19" fillId="10" borderId="18" xfId="8" applyFont="1" applyFill="1" applyBorder="1" applyAlignment="1">
      <alignment horizontal="center" vertical="center" wrapText="1"/>
    </xf>
    <xf numFmtId="0" fontId="7" fillId="8" borderId="1" xfId="8" applyFont="1" applyFill="1" applyAlignment="1">
      <alignment horizontal="left" wrapText="1"/>
    </xf>
    <xf numFmtId="0" fontId="15" fillId="0" borderId="9" xfId="8" applyFont="1" applyBorder="1" applyAlignment="1">
      <alignment horizontal="left" vertical="top" wrapText="1"/>
    </xf>
    <xf numFmtId="0" fontId="34" fillId="0" borderId="10" xfId="10" applyFill="1" applyBorder="1" applyAlignment="1">
      <alignment horizontal="center" vertical="top" wrapText="1"/>
    </xf>
    <xf numFmtId="0" fontId="34" fillId="0" borderId="11" xfId="10" applyFill="1" applyBorder="1" applyAlignment="1">
      <alignment horizontal="center" vertical="top" wrapText="1"/>
    </xf>
    <xf numFmtId="0" fontId="34" fillId="0" borderId="12" xfId="10" applyFill="1" applyBorder="1" applyAlignment="1">
      <alignment horizontal="center" vertical="top" wrapText="1"/>
    </xf>
    <xf numFmtId="0" fontId="15" fillId="0" borderId="10" xfId="8" applyFont="1" applyBorder="1" applyAlignment="1">
      <alignment horizontal="left" vertical="top" wrapText="1"/>
    </xf>
    <xf numFmtId="0" fontId="15" fillId="0" borderId="11" xfId="8" applyFont="1" applyBorder="1" applyAlignment="1">
      <alignment horizontal="left" vertical="top" wrapText="1"/>
    </xf>
    <xf numFmtId="0" fontId="15" fillId="0" borderId="12" xfId="8" applyFont="1" applyBorder="1" applyAlignment="1">
      <alignment horizontal="left" vertical="top" wrapText="1"/>
    </xf>
    <xf numFmtId="0" fontId="7" fillId="8" borderId="1" xfId="8" applyFont="1" applyFill="1" applyAlignment="1">
      <alignment wrapText="1"/>
    </xf>
    <xf numFmtId="0" fontId="7" fillId="19" borderId="38" xfId="8" applyFont="1" applyFill="1" applyBorder="1" applyAlignment="1">
      <alignment horizontal="center" vertical="center" wrapText="1"/>
    </xf>
    <xf numFmtId="0" fontId="7" fillId="19" borderId="39" xfId="8" applyFont="1" applyFill="1" applyBorder="1" applyAlignment="1">
      <alignment horizontal="center" vertical="center" wrapText="1"/>
    </xf>
    <xf numFmtId="0" fontId="7" fillId="19" borderId="40" xfId="8" applyFont="1" applyFill="1" applyBorder="1" applyAlignment="1">
      <alignment horizontal="center" vertical="center" wrapText="1"/>
    </xf>
    <xf numFmtId="0" fontId="8" fillId="4" borderId="9" xfId="8" applyFont="1" applyFill="1" applyBorder="1" applyAlignment="1">
      <alignment horizontal="left" vertical="top" wrapText="1"/>
    </xf>
    <xf numFmtId="0" fontId="15" fillId="0" borderId="10" xfId="8" applyFont="1" applyBorder="1" applyAlignment="1">
      <alignment horizontal="center" vertical="top" wrapText="1"/>
    </xf>
    <xf numFmtId="0" fontId="15" fillId="0" borderId="11" xfId="8" applyFont="1" applyBorder="1" applyAlignment="1">
      <alignment horizontal="center" vertical="top" wrapText="1"/>
    </xf>
    <xf numFmtId="0" fontId="15" fillId="0" borderId="12" xfId="8" applyFont="1" applyBorder="1" applyAlignment="1">
      <alignment horizontal="center" vertical="top" wrapText="1"/>
    </xf>
    <xf numFmtId="0" fontId="4" fillId="8" borderId="1" xfId="8" applyFont="1" applyFill="1" applyAlignment="1">
      <alignment horizontal="left" wrapText="1"/>
    </xf>
    <xf numFmtId="0" fontId="15" fillId="33" borderId="10" xfId="8" applyFont="1" applyFill="1" applyBorder="1" applyAlignment="1">
      <alignment horizontal="center" vertical="top" wrapText="1"/>
    </xf>
    <xf numFmtId="0" fontId="15" fillId="33" borderId="11" xfId="8" applyFont="1" applyFill="1" applyBorder="1" applyAlignment="1">
      <alignment horizontal="center" vertical="top" wrapText="1"/>
    </xf>
    <xf numFmtId="0" fontId="15" fillId="33" borderId="12" xfId="8" applyFont="1" applyFill="1" applyBorder="1" applyAlignment="1">
      <alignment horizontal="center" vertical="top" wrapText="1"/>
    </xf>
    <xf numFmtId="0" fontId="34" fillId="14" borderId="10" xfId="10" applyBorder="1" applyAlignment="1">
      <alignment horizontal="center" vertical="top" wrapText="1"/>
    </xf>
    <xf numFmtId="0" fontId="34" fillId="14" borderId="11" xfId="10" applyBorder="1" applyAlignment="1">
      <alignment horizontal="center" vertical="top" wrapText="1"/>
    </xf>
    <xf numFmtId="0" fontId="34" fillId="14" borderId="12" xfId="10" applyBorder="1" applyAlignment="1">
      <alignment horizontal="center" vertical="top" wrapText="1"/>
    </xf>
    <xf numFmtId="0" fontId="19" fillId="2" borderId="1" xfId="8" applyFont="1" applyFill="1" applyAlignment="1">
      <alignment horizontal="center" wrapText="1"/>
    </xf>
    <xf numFmtId="0" fontId="18" fillId="0" borderId="1" xfId="8" applyFont="1" applyAlignment="1">
      <alignment wrapText="1"/>
    </xf>
    <xf numFmtId="0" fontId="18" fillId="0" borderId="17" xfId="8" applyFont="1" applyBorder="1" applyAlignment="1">
      <alignment wrapText="1"/>
    </xf>
    <xf numFmtId="0" fontId="19" fillId="19" borderId="2" xfId="8" applyFont="1" applyFill="1" applyBorder="1" applyAlignment="1">
      <alignment horizontal="center" vertical="center" wrapText="1"/>
    </xf>
    <xf numFmtId="0" fontId="19" fillId="19" borderId="4" xfId="8" applyFont="1" applyFill="1" applyBorder="1" applyAlignment="1">
      <alignment horizontal="center" vertical="center" wrapText="1"/>
    </xf>
    <xf numFmtId="0" fontId="19" fillId="19" borderId="3" xfId="8" applyFont="1" applyFill="1" applyBorder="1" applyAlignment="1">
      <alignment horizontal="center" vertical="center" wrapText="1"/>
    </xf>
    <xf numFmtId="0" fontId="9" fillId="3" borderId="9" xfId="8" applyFont="1" applyFill="1" applyBorder="1" applyAlignment="1">
      <alignment horizontal="left" vertical="top" wrapText="1"/>
    </xf>
    <xf numFmtId="0" fontId="15" fillId="27" borderId="9" xfId="8" applyFont="1" applyFill="1" applyBorder="1" applyAlignment="1">
      <alignment horizontal="left" vertical="top" wrapText="1"/>
    </xf>
    <xf numFmtId="0" fontId="15" fillId="27" borderId="10" xfId="8" applyFont="1" applyFill="1" applyBorder="1" applyAlignment="1">
      <alignment horizontal="center" vertical="top" wrapText="1"/>
    </xf>
    <xf numFmtId="0" fontId="15" fillId="27" borderId="11" xfId="8" applyFont="1" applyFill="1" applyBorder="1" applyAlignment="1">
      <alignment horizontal="center" vertical="top" wrapText="1"/>
    </xf>
    <xf numFmtId="0" fontId="15" fillId="27" borderId="12" xfId="8" applyFont="1" applyFill="1" applyBorder="1" applyAlignment="1">
      <alignment horizontal="center" vertical="top" wrapText="1"/>
    </xf>
    <xf numFmtId="0" fontId="15" fillId="27" borderId="10" xfId="8" applyFont="1" applyFill="1" applyBorder="1" applyAlignment="1">
      <alignment horizontal="left" vertical="top" wrapText="1"/>
    </xf>
    <xf numFmtId="0" fontId="15" fillId="27" borderId="11" xfId="8" applyFont="1" applyFill="1" applyBorder="1" applyAlignment="1">
      <alignment horizontal="left" vertical="top" wrapText="1"/>
    </xf>
    <xf numFmtId="0" fontId="15" fillId="27" borderId="12" xfId="8" applyFont="1" applyFill="1" applyBorder="1" applyAlignment="1">
      <alignment horizontal="left" vertical="top" wrapText="1"/>
    </xf>
    <xf numFmtId="0" fontId="7" fillId="2" borderId="1" xfId="8" applyFont="1" applyFill="1"/>
    <xf numFmtId="0" fontId="6" fillId="0" borderId="1" xfId="8" applyFont="1"/>
    <xf numFmtId="0" fontId="19" fillId="2" borderId="1" xfId="8" applyFont="1" applyFill="1" applyAlignment="1">
      <alignment horizontal="center"/>
    </xf>
    <xf numFmtId="0" fontId="15" fillId="0" borderId="9" xfId="8" applyFont="1" applyBorder="1" applyAlignment="1">
      <alignment horizontal="center" vertical="top" wrapText="1"/>
    </xf>
    <xf numFmtId="0" fontId="10" fillId="0" borderId="9" xfId="8" applyFont="1" applyBorder="1" applyAlignment="1">
      <alignment horizontal="center" vertical="top" wrapText="1"/>
    </xf>
    <xf numFmtId="0" fontId="36" fillId="0" borderId="9" xfId="9" applyFill="1" applyBorder="1" applyAlignment="1">
      <alignment horizontal="center" vertical="top" wrapText="1"/>
    </xf>
    <xf numFmtId="0" fontId="33" fillId="0" borderId="9" xfId="8" applyFont="1" applyBorder="1" applyAlignment="1">
      <alignment horizontal="center" vertical="top" wrapText="1"/>
    </xf>
    <xf numFmtId="0" fontId="10" fillId="4" borderId="62" xfId="8" applyFont="1" applyFill="1" applyBorder="1" applyAlignment="1">
      <alignment horizontal="center" vertical="top" wrapText="1"/>
    </xf>
    <xf numFmtId="0" fontId="10" fillId="4" borderId="63" xfId="8" applyFont="1" applyFill="1" applyBorder="1" applyAlignment="1">
      <alignment horizontal="center" vertical="top" wrapText="1"/>
    </xf>
    <xf numFmtId="0" fontId="15" fillId="27" borderId="9" xfId="8" applyFont="1" applyFill="1" applyBorder="1" applyAlignment="1">
      <alignment vertical="top" wrapText="1"/>
    </xf>
    <xf numFmtId="0" fontId="10" fillId="2" borderId="9" xfId="8" applyFont="1" applyFill="1" applyBorder="1" applyAlignment="1">
      <alignment horizontal="center" vertical="top" wrapText="1"/>
    </xf>
    <xf numFmtId="0" fontId="15" fillId="2" borderId="9" xfId="8" applyFont="1" applyFill="1" applyBorder="1" applyAlignment="1">
      <alignment horizontal="center" vertical="top" wrapText="1"/>
    </xf>
    <xf numFmtId="0" fontId="33" fillId="2" borderId="10" xfId="8" applyFont="1" applyFill="1" applyBorder="1" applyAlignment="1">
      <alignment horizontal="center" vertical="top" wrapText="1"/>
    </xf>
    <xf numFmtId="0" fontId="33" fillId="2" borderId="11" xfId="8" applyFont="1" applyFill="1" applyBorder="1" applyAlignment="1">
      <alignment horizontal="center" vertical="top" wrapText="1"/>
    </xf>
    <xf numFmtId="0" fontId="33" fillId="2" borderId="12" xfId="8" applyFont="1" applyFill="1" applyBorder="1" applyAlignment="1">
      <alignment horizontal="center" vertical="top" wrapText="1"/>
    </xf>
    <xf numFmtId="0" fontId="36" fillId="28" borderId="10" xfId="9" applyFill="1" applyBorder="1" applyAlignment="1">
      <alignment horizontal="center" vertical="center" wrapText="1"/>
    </xf>
    <xf numFmtId="0" fontId="36" fillId="28" borderId="11" xfId="9" applyFill="1" applyBorder="1" applyAlignment="1">
      <alignment horizontal="center" vertical="center" wrapText="1"/>
    </xf>
    <xf numFmtId="0" fontId="36" fillId="28" borderId="12" xfId="9" applyFill="1" applyBorder="1" applyAlignment="1">
      <alignment horizontal="center" vertical="center" wrapText="1"/>
    </xf>
    <xf numFmtId="0" fontId="15" fillId="0" borderId="9" xfId="8" applyFont="1" applyBorder="1" applyAlignment="1">
      <alignment vertical="top" wrapText="1"/>
    </xf>
    <xf numFmtId="0" fontId="34" fillId="0" borderId="10" xfId="10" applyFill="1" applyBorder="1" applyAlignment="1">
      <alignment horizontal="center" vertical="center" wrapText="1"/>
    </xf>
    <xf numFmtId="0" fontId="34" fillId="0" borderId="11" xfId="10" applyFill="1" applyBorder="1" applyAlignment="1">
      <alignment horizontal="center" vertical="center" wrapText="1"/>
    </xf>
    <xf numFmtId="0" fontId="15" fillId="2" borderId="9" xfId="8" applyFont="1" applyFill="1" applyBorder="1" applyAlignment="1">
      <alignment vertical="top" wrapText="1"/>
    </xf>
    <xf numFmtId="0" fontId="35" fillId="15" borderId="10" xfId="13" applyBorder="1" applyAlignment="1">
      <alignment horizontal="center" vertical="center" wrapText="1"/>
    </xf>
    <xf numFmtId="0" fontId="35" fillId="15" borderId="11" xfId="13" applyBorder="1" applyAlignment="1">
      <alignment horizontal="center" vertical="center" wrapText="1"/>
    </xf>
    <xf numFmtId="0" fontId="35" fillId="15" borderId="12" xfId="13" applyBorder="1" applyAlignment="1">
      <alignment horizontal="center" vertical="center" wrapText="1"/>
    </xf>
    <xf numFmtId="0" fontId="15" fillId="2" borderId="10" xfId="8" applyFont="1" applyFill="1" applyBorder="1" applyAlignment="1">
      <alignment horizontal="center" vertical="center" wrapText="1"/>
    </xf>
    <xf numFmtId="0" fontId="15" fillId="2" borderId="11" xfId="8" applyFont="1" applyFill="1" applyBorder="1" applyAlignment="1">
      <alignment horizontal="center" vertical="center" wrapText="1"/>
    </xf>
    <xf numFmtId="0" fontId="15" fillId="2" borderId="12" xfId="8" applyFont="1" applyFill="1" applyBorder="1" applyAlignment="1">
      <alignment horizontal="center" vertical="center" wrapText="1"/>
    </xf>
    <xf numFmtId="0" fontId="34" fillId="14" borderId="10" xfId="10" applyBorder="1" applyAlignment="1">
      <alignment horizontal="center" vertical="center" wrapText="1"/>
    </xf>
    <xf numFmtId="0" fontId="34" fillId="14" borderId="11" xfId="10" applyBorder="1" applyAlignment="1">
      <alignment horizontal="center" vertical="center" wrapText="1"/>
    </xf>
    <xf numFmtId="0" fontId="15" fillId="2" borderId="10" xfId="8" applyFont="1" applyFill="1" applyBorder="1" applyAlignment="1">
      <alignment horizontal="left" vertical="top" wrapText="1"/>
    </xf>
    <xf numFmtId="0" fontId="15" fillId="2" borderId="11" xfId="8" applyFont="1" applyFill="1" applyBorder="1" applyAlignment="1">
      <alignment horizontal="left" vertical="top" wrapText="1"/>
    </xf>
    <xf numFmtId="0" fontId="15" fillId="2" borderId="12" xfId="8" applyFont="1" applyFill="1" applyBorder="1" applyAlignment="1">
      <alignment horizontal="left" vertical="top" wrapText="1"/>
    </xf>
    <xf numFmtId="0" fontId="34" fillId="14" borderId="12" xfId="10" applyBorder="1" applyAlignment="1">
      <alignment horizontal="center" vertical="center" wrapText="1"/>
    </xf>
    <xf numFmtId="0" fontId="19" fillId="10" borderId="49" xfId="8" applyFont="1" applyFill="1" applyBorder="1" applyAlignment="1">
      <alignment horizontal="center" vertical="center" wrapText="1"/>
    </xf>
    <xf numFmtId="0" fontId="19" fillId="10" borderId="50" xfId="8" applyFont="1" applyFill="1" applyBorder="1" applyAlignment="1">
      <alignment horizontal="center" vertical="center" wrapText="1"/>
    </xf>
    <xf numFmtId="0" fontId="19" fillId="19" borderId="49" xfId="8" applyFont="1" applyFill="1" applyBorder="1" applyAlignment="1">
      <alignment horizontal="center" vertical="center" wrapText="1"/>
    </xf>
    <xf numFmtId="0" fontId="19" fillId="19" borderId="52" xfId="8" applyFont="1" applyFill="1" applyBorder="1" applyAlignment="1">
      <alignment horizontal="center" vertical="center" wrapText="1"/>
    </xf>
    <xf numFmtId="0" fontId="19" fillId="19" borderId="50" xfId="8" applyFont="1" applyFill="1" applyBorder="1" applyAlignment="1">
      <alignment horizontal="center" vertical="center" wrapText="1"/>
    </xf>
    <xf numFmtId="0" fontId="36" fillId="0" borderId="10" xfId="9" applyFill="1" applyBorder="1" applyAlignment="1">
      <alignment horizontal="center" vertical="top" wrapText="1"/>
    </xf>
    <xf numFmtId="0" fontId="36" fillId="0" borderId="11" xfId="9" applyFill="1" applyBorder="1" applyAlignment="1">
      <alignment horizontal="center" vertical="top" wrapText="1"/>
    </xf>
    <xf numFmtId="0" fontId="36" fillId="0" borderId="12" xfId="9" applyFill="1" applyBorder="1" applyAlignment="1">
      <alignment horizontal="center" vertical="top" wrapText="1"/>
    </xf>
    <xf numFmtId="0" fontId="16" fillId="0" borderId="1" xfId="8" applyFont="1" applyAlignment="1">
      <alignment horizontal="left" vertical="top"/>
    </xf>
    <xf numFmtId="0" fontId="19" fillId="10" borderId="51" xfId="8" applyFont="1" applyFill="1" applyBorder="1" applyAlignment="1">
      <alignment horizontal="center" vertical="center" wrapText="1"/>
    </xf>
    <xf numFmtId="0" fontId="19" fillId="10" borderId="42" xfId="8" applyFont="1" applyFill="1" applyBorder="1" applyAlignment="1">
      <alignment horizontal="center" vertical="center" wrapText="1"/>
    </xf>
    <xf numFmtId="0" fontId="19" fillId="10" borderId="43" xfId="8" applyFont="1" applyFill="1" applyBorder="1" applyAlignment="1">
      <alignment horizontal="center" vertical="center" wrapText="1"/>
    </xf>
    <xf numFmtId="0" fontId="19" fillId="10" borderId="44" xfId="8" applyFont="1" applyFill="1" applyBorder="1" applyAlignment="1">
      <alignment horizontal="center" vertical="center" wrapText="1"/>
    </xf>
    <xf numFmtId="0" fontId="15" fillId="2" borderId="9" xfId="8" applyFont="1" applyFill="1" applyBorder="1" applyAlignment="1">
      <alignment horizontal="left" vertical="top" wrapText="1"/>
    </xf>
    <xf numFmtId="0" fontId="1" fillId="0" borderId="43" xfId="16" applyBorder="1" applyAlignment="1">
      <alignment horizontal="center" vertical="center"/>
    </xf>
    <xf numFmtId="0" fontId="1" fillId="0" borderId="45" xfId="16" applyBorder="1" applyAlignment="1">
      <alignment horizontal="center" vertical="center"/>
    </xf>
    <xf numFmtId="166" fontId="1" fillId="0" borderId="9" xfId="11" applyNumberFormat="1" applyFont="1" applyFill="1" applyBorder="1" applyAlignment="1">
      <alignment horizontal="center"/>
    </xf>
    <xf numFmtId="0" fontId="1" fillId="0" borderId="47" xfId="16" applyBorder="1" applyAlignment="1">
      <alignment horizontal="center" vertical="center"/>
    </xf>
    <xf numFmtId="0" fontId="44" fillId="0" borderId="9" xfId="16" applyFont="1" applyBorder="1" applyAlignment="1">
      <alignment horizontal="center"/>
    </xf>
    <xf numFmtId="0" fontId="45" fillId="0" borderId="20" xfId="16" applyFont="1" applyBorder="1" applyAlignment="1">
      <alignment horizontal="center"/>
    </xf>
    <xf numFmtId="0" fontId="45" fillId="0" borderId="18" xfId="16" applyFont="1" applyBorder="1" applyAlignment="1">
      <alignment horizontal="center"/>
    </xf>
    <xf numFmtId="0" fontId="1" fillId="0" borderId="74" xfId="16" applyBorder="1" applyAlignment="1">
      <alignment horizontal="center" vertical="center" wrapText="1"/>
    </xf>
    <xf numFmtId="0" fontId="1" fillId="0" borderId="77" xfId="16" applyBorder="1" applyAlignment="1">
      <alignment horizontal="center" vertical="center"/>
    </xf>
  </cellXfs>
  <cellStyles count="19">
    <cellStyle name="Bad 2" xfId="13" xr:uid="{23F37FBE-DA42-4EA3-90FA-C27358EB66D5}"/>
    <cellStyle name="Comma" xfId="2" builtinId="3"/>
    <cellStyle name="Comma 2" xfId="5" xr:uid="{00000000-0005-0000-0000-000001000000}"/>
    <cellStyle name="Comma 2 2" xfId="6" xr:uid="{00000000-0005-0000-0000-000002000000}"/>
    <cellStyle name="Comma 2 3" xfId="17" xr:uid="{772388AA-699F-4411-AB32-F6BFF03B5934}"/>
    <cellStyle name="Comma 3" xfId="11" xr:uid="{2B068468-C746-4F33-AAAC-26A2D3FA30D5}"/>
    <cellStyle name="Currency 2" xfId="18" xr:uid="{5D6E87E5-127C-4560-8992-B43D0EB01EE2}"/>
    <cellStyle name="Good 2" xfId="10" xr:uid="{904C1EFB-2113-4DE1-9079-0010E844F2B4}"/>
    <cellStyle name="Neutral 2" xfId="9" xr:uid="{1AE8AECE-17EE-4A5F-9108-5C8BA40DDDBD}"/>
    <cellStyle name="Normal" xfId="0" builtinId="0"/>
    <cellStyle name="Normal 2" xfId="3" xr:uid="{00000000-0005-0000-0000-000004000000}"/>
    <cellStyle name="Normal 2 2" xfId="7" xr:uid="{00000000-0005-0000-0000-000005000000}"/>
    <cellStyle name="Normal 2 3" xfId="14" xr:uid="{7CDE0103-9B43-42EF-BFC0-10FCFD528200}"/>
    <cellStyle name="Normal 2 4" xfId="16" xr:uid="{4C716E1C-B2BF-4ED4-AA67-C249A89D1D76}"/>
    <cellStyle name="Normal 3" xfId="8" xr:uid="{0D351A55-7F10-47C7-955B-73CF83B03D91}"/>
    <cellStyle name="Percent" xfId="1" builtinId="5"/>
    <cellStyle name="Percent 2" xfId="4" xr:uid="{00000000-0005-0000-0000-000009000000}"/>
    <cellStyle name="Percent 2 2" xfId="15" xr:uid="{F2CD6AE0-0B93-4BE9-B7CA-48B5CD2929CA}"/>
    <cellStyle name="Percent 3" xfId="12" xr:uid="{57BF1219-53FA-4424-A8AF-A81E802DBD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microsoft.com/office/2017/10/relationships/person" Target="persons/perso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hcr365-my.sharepoint.com/personal/dagherk_unhcr_org/Documents/Desktop/LCRP%202020/Working%20Draft/Risk%20Log_2019_10_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hcr365-my.sharepoint.com/Users/Jean-Charles.Rouge/Desktop/LCRP%202019/BA/LCRP_BA_2019_LogFrame_V2_submit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-my.sharepoint.com/personal/sophie_boutin_undp_org/Documents/00_Work%20Documents%20Lebanon/Sector%20Logframe/Full%20logframes%20as%20of%20March%204%202021/Basic%20Assistance%20LCRP%20Logframe%202021%20-%20full%20dataset%20with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Log"/>
      <sheetName val="List"/>
      <sheetName val="Sheet1"/>
      <sheetName val="Risk Log_2019_10_09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ummary"/>
      <sheetName val="Outcome 1"/>
      <sheetName val="Outcome 2"/>
      <sheetName val="Outcome  3"/>
      <sheetName val="PIN"/>
      <sheetName val="Budget Calculation"/>
    </sheetNames>
    <sheetDataSet>
      <sheetData sheetId="0"/>
      <sheetData sheetId="1"/>
      <sheetData sheetId="2">
        <row r="10">
          <cell r="C10">
            <v>285500000</v>
          </cell>
        </row>
        <row r="11">
          <cell r="C11">
            <v>0.84</v>
          </cell>
        </row>
        <row r="12">
          <cell r="C12">
            <v>0.16</v>
          </cell>
        </row>
      </sheetData>
      <sheetData sheetId="3">
        <row r="8">
          <cell r="C8">
            <v>152150295.45086259</v>
          </cell>
        </row>
        <row r="9">
          <cell r="C9">
            <v>0.8</v>
          </cell>
        </row>
        <row r="10">
          <cell r="C10">
            <v>0.2</v>
          </cell>
        </row>
        <row r="25">
          <cell r="C25">
            <v>0.18</v>
          </cell>
        </row>
        <row r="26">
          <cell r="C26">
            <v>0.82</v>
          </cell>
        </row>
      </sheetData>
      <sheetData sheetId="4">
        <row r="8">
          <cell r="C8">
            <v>130000</v>
          </cell>
        </row>
        <row r="9">
          <cell r="C9">
            <v>0</v>
          </cell>
        </row>
        <row r="10">
          <cell r="C10">
            <v>1</v>
          </cell>
        </row>
        <row r="23">
          <cell r="C23">
            <v>668000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A LOGFRAME_2019&amp;2020"/>
      <sheetName val="PIN"/>
      <sheetName val="Budget Calculation"/>
    </sheetNames>
    <sheetDataSet>
      <sheetData sheetId="0"/>
      <sheetData sheetId="1"/>
      <sheetData sheetId="2">
        <row r="5">
          <cell r="C5">
            <v>227546</v>
          </cell>
        </row>
      </sheetData>
      <sheetData sheetId="3">
        <row r="10">
          <cell r="P10">
            <v>293859660</v>
          </cell>
        </row>
        <row r="11">
          <cell r="L11">
            <v>0.16514434134988107</v>
          </cell>
        </row>
        <row r="12">
          <cell r="L12">
            <v>0.8348556586501189</v>
          </cell>
        </row>
        <row r="16">
          <cell r="G16">
            <v>0.8058664731722599</v>
          </cell>
          <cell r="H16">
            <v>0.1941335268277401</v>
          </cell>
        </row>
        <row r="19">
          <cell r="E19">
            <v>162554225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halil Dagher" id="{FBE4D27C-BB65-4655-86BE-E994011192F7}" userId="Khalil Dagher" providerId="None"/>
  <person displayName="Ruba Cheaib" id="{3945EAA2-350F-4406-A859-CB5B7CD14203}" userId="S::cheaib@unhcr.org::1a73605b-4363-46a6-bebf-22b184d6fc93" providerId="AD"/>
  <person displayName="Khalil Dagher" id="{83DE5991-2092-46CC-864C-0EA759C2CCAC}" userId="S::dagherk@unhcr.org::38548876-f177-46cd-9159-2cd56d5943c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7" dT="2020-10-30T12:40:42.16" personId="{3945EAA2-350F-4406-A859-CB5B7CD14203}" id="{C83B7737-E6AD-4831-88BE-8EFB9EF523EE}">
    <text>20-24 as per VASyR 2019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T9" dT="2021-02-25T07:54:13.06" personId="{3945EAA2-350F-4406-A859-CB5B7CD14203}" id="{AFBF3B89-C0C9-459B-A99C-97325FF4C9CE}">
    <text>taken from WFP OM July 2020</text>
  </threadedComment>
  <threadedComment ref="V9" dT="2021-02-25T07:54:23.76" personId="{3945EAA2-350F-4406-A859-CB5B7CD14203}" id="{C510087C-1ACB-41A0-AD86-B293B5D14264}">
    <text>Taken from UNHCR MCAP Outcome Monitoring, September</text>
  </threadedComment>
  <threadedComment ref="T10" dT="2021-02-25T07:58:12.71" personId="{3945EAA2-350F-4406-A859-CB5B7CD14203}" id="{73ED1A0B-8C1B-49F4-8563-1A51D0B11BCE}">
    <text>taken from UNRWA report Q2</text>
  </threadedComment>
  <threadedComment ref="U10" dT="2021-02-25T07:58:55.08" personId="{3945EAA2-350F-4406-A859-CB5B7CD14203}" id="{76563F23-019A-46C0-90ED-B29A2EC0B976}">
    <text>taken from UNRWA report Q3</text>
  </threadedComment>
  <threadedComment ref="I17" personId="{FBE4D27C-BB65-4655-86BE-E994011192F7}" id="{DFBB5AB5-5818-4A82-98A0-5ECBF7B082E9}">
    <text>2020: changed to yearly</text>
  </threadedComment>
  <threadedComment ref="V17" dT="2021-02-25T08:14:52.88" personId="{3945EAA2-350F-4406-A859-CB5B7CD14203}" id="{4E062E08-D490-4CE7-850B-F8012EC0EED4}">
    <text>Taken from UNHCR OM % of ersons reporting not knowing where to go to withdraw assistance</text>
  </threadedComment>
  <threadedComment ref="M24" dT="2021-02-25T08:32:27.84" personId="{3945EAA2-350F-4406-A859-CB5B7CD14203}" id="{14D03AAA-866A-4E05-B46A-31633F42ED8F}">
    <text>I took these figures from the 2019 Year end Report for BA but it does not match the figures in the 2019 LCRP annual report</text>
  </threadedComment>
  <threadedComment ref="V80" dT="2021-02-26T15:04:39.00" personId="{3945EAA2-350F-4406-A859-CB5B7CD14203}" id="{FD68CB79-4163-4831-90BA-6DC7640419B7}">
    <text>Taken from UNHCR Winter Cash Assistance PDM (% that were able to meet all or more than half their needs)</text>
  </threadedComment>
  <threadedComment ref="V83" dT="2021-02-26T15:05:10.59" personId="{3945EAA2-350F-4406-A859-CB5B7CD14203}" id="{CFE7C8E5-2C1F-43E7-9BE0-447E369925CF}">
    <text>PDMs for Lebanese are still on-going</text>
  </threadedComment>
  <threadedComment ref="A88" dT="2019-11-21T18:40:14.13" personId="{83DE5991-2092-46CC-864C-0EA759C2CCAC}" id="{569A204B-FD59-4652-A27E-3B5173B39E98}">
    <text>was:  Cash grants in support of populations affected by seasonal hazards and emergencies provided</text>
  </threadedComment>
  <threadedComment ref="Q88" dT="2021-02-26T15:13:26.33" personId="{3945EAA2-350F-4406-A859-CB5B7CD14203}" id="{779BA134-626E-4AB0-8B3A-F43AC4FF9AA5}">
    <text>I could not find the population breakdown in the 2019 end of year report. Only the aggregate figure is included.</text>
  </threadedComment>
  <threadedComment ref="Q98" dT="2021-03-01T10:49:09.67" personId="{3945EAA2-350F-4406-A859-CB5B7CD14203}" id="{23EADB20-E75E-41C2-B08D-1B881481DA26}">
    <text>I couldnt find this indicator reported in previous years</text>
  </threadedComment>
  <threadedComment ref="A113" dT="2019-11-21T18:42:04.03" personId="{83DE5991-2092-46CC-864C-0EA759C2CCAC}" id="{1212A776-7394-4AAE-8C1F-4D3919381E06}">
    <text>was: 
In-kind assistance in support of populations affected by seasonal hazards and emergencies provided</text>
  </threadedComment>
  <threadedComment ref="A152" dT="2019-11-21T18:44:07.35" personId="{83DE5991-2092-46CC-864C-0EA759C2CCAC}" id="{C519A3C3-8E85-470F-A189-6E829EA7475F}">
    <text>Was: Capacity of NPTP to provide social assistance enhanced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07E36-AB1A-4198-9A67-2188D4F3247A}">
  <sheetPr>
    <pageSetUpPr fitToPage="1"/>
  </sheetPr>
  <dimension ref="A1:K30"/>
  <sheetViews>
    <sheetView showGridLines="0" tabSelected="1" workbookViewId="0">
      <selection activeCell="B5" sqref="B5"/>
    </sheetView>
  </sheetViews>
  <sheetFormatPr defaultColWidth="9.140625" defaultRowHeight="15" x14ac:dyDescent="0.25"/>
  <cols>
    <col min="1" max="1" width="25.140625" style="330" customWidth="1"/>
    <col min="2" max="2" width="35.42578125" style="330" customWidth="1"/>
    <col min="3" max="3" width="21.7109375" style="330" customWidth="1"/>
    <col min="4" max="4" width="17.5703125" style="330" bestFit="1" customWidth="1"/>
    <col min="5" max="5" width="20.5703125" style="330" customWidth="1"/>
    <col min="6" max="8" width="17.85546875" style="330" customWidth="1"/>
    <col min="9" max="11" width="14.28515625" style="330" customWidth="1"/>
    <col min="12" max="16384" width="9.140625" style="330"/>
  </cols>
  <sheetData>
    <row r="1" spans="1:9" ht="21" x14ac:dyDescent="0.25">
      <c r="A1" s="27" t="s">
        <v>0</v>
      </c>
      <c r="B1" s="29"/>
      <c r="C1" s="28"/>
    </row>
    <row r="2" spans="1:9" ht="21" x14ac:dyDescent="0.25">
      <c r="A2" s="27"/>
      <c r="B2" s="12"/>
      <c r="C2" s="20"/>
    </row>
    <row r="3" spans="1:9" x14ac:dyDescent="0.25">
      <c r="A3" s="26" t="s">
        <v>1</v>
      </c>
      <c r="B3" s="25" t="s">
        <v>2</v>
      </c>
      <c r="C3" s="20"/>
      <c r="E3" s="331"/>
    </row>
    <row r="4" spans="1:9" x14ac:dyDescent="0.25">
      <c r="A4" s="23" t="s">
        <v>3</v>
      </c>
      <c r="B4" s="24" t="s">
        <v>226</v>
      </c>
      <c r="C4" s="20"/>
    </row>
    <row r="5" spans="1:9" ht="38.450000000000003" customHeight="1" x14ac:dyDescent="0.25">
      <c r="A5" s="23" t="s">
        <v>4</v>
      </c>
      <c r="B5" s="22" t="s">
        <v>242</v>
      </c>
      <c r="C5" s="20"/>
    </row>
    <row r="6" spans="1:9" ht="21" x14ac:dyDescent="0.25">
      <c r="A6" s="21"/>
      <c r="B6" s="18"/>
      <c r="C6" s="20"/>
    </row>
    <row r="7" spans="1:9" ht="21" x14ac:dyDescent="0.25">
      <c r="A7" s="446" t="s">
        <v>5</v>
      </c>
      <c r="B7" s="447"/>
      <c r="C7" s="333">
        <v>2019</v>
      </c>
      <c r="D7" s="332">
        <v>2020</v>
      </c>
      <c r="E7" s="359">
        <v>2021</v>
      </c>
    </row>
    <row r="8" spans="1:9" ht="18.75" x14ac:dyDescent="0.25">
      <c r="A8" s="334"/>
      <c r="B8" s="19" t="s">
        <v>6</v>
      </c>
      <c r="C8" s="336">
        <v>476848000</v>
      </c>
      <c r="D8" s="335">
        <v>495611885</v>
      </c>
      <c r="E8" s="370">
        <v>527465131</v>
      </c>
      <c r="F8" s="369"/>
      <c r="I8" s="369"/>
    </row>
    <row r="9" spans="1:9" ht="18.75" x14ac:dyDescent="0.25">
      <c r="A9" s="334"/>
      <c r="B9" s="12" t="s">
        <v>227</v>
      </c>
      <c r="C9" s="338">
        <v>0.77268277598037538</v>
      </c>
      <c r="D9" s="337">
        <v>0.77326515283224084</v>
      </c>
      <c r="E9" s="360">
        <v>0.84</v>
      </c>
    </row>
    <row r="10" spans="1:9" ht="18.75" x14ac:dyDescent="0.25">
      <c r="A10" s="334"/>
      <c r="B10" s="12" t="s">
        <v>228</v>
      </c>
      <c r="C10" s="338">
        <v>0.22731784361090435</v>
      </c>
      <c r="D10" s="337">
        <v>0.2267348471677591</v>
      </c>
      <c r="E10" s="360">
        <v>0.16</v>
      </c>
    </row>
    <row r="11" spans="1:9" ht="18.75" x14ac:dyDescent="0.25">
      <c r="A11" s="18"/>
      <c r="B11" s="17"/>
      <c r="D11" s="17"/>
    </row>
    <row r="12" spans="1:9" ht="39" customHeight="1" x14ac:dyDescent="0.25">
      <c r="A12" s="448" t="s">
        <v>7</v>
      </c>
      <c r="B12" s="449"/>
      <c r="C12" s="340" t="s">
        <v>230</v>
      </c>
      <c r="D12" s="339" t="s">
        <v>229</v>
      </c>
      <c r="E12" s="368" t="s">
        <v>134</v>
      </c>
    </row>
    <row r="13" spans="1:9" ht="15.75" x14ac:dyDescent="0.25">
      <c r="A13" s="16" t="s">
        <v>8</v>
      </c>
      <c r="B13" s="15">
        <f>SUM(B14:B17)</f>
        <v>1800246</v>
      </c>
      <c r="C13" s="341">
        <v>1024111</v>
      </c>
      <c r="D13" s="35">
        <v>1082811</v>
      </c>
      <c r="E13" s="361">
        <f>SUM(E14:E17)</f>
        <v>1651498</v>
      </c>
      <c r="G13" s="379"/>
    </row>
    <row r="14" spans="1:9" x14ac:dyDescent="0.25">
      <c r="A14" s="12" t="s">
        <v>9</v>
      </c>
      <c r="B14" s="13">
        <v>1365000</v>
      </c>
      <c r="C14" s="343">
        <v>765000</v>
      </c>
      <c r="D14" s="342">
        <v>825000.00000000012</v>
      </c>
      <c r="E14" s="363">
        <v>1335000</v>
      </c>
      <c r="G14" s="380"/>
    </row>
    <row r="15" spans="1:9" x14ac:dyDescent="0.25">
      <c r="A15" s="12" t="s">
        <v>10</v>
      </c>
      <c r="B15" s="14">
        <v>227546</v>
      </c>
      <c r="C15" s="345">
        <v>227546</v>
      </c>
      <c r="D15" s="344">
        <v>227546</v>
      </c>
      <c r="E15" s="362">
        <v>227546</v>
      </c>
      <c r="G15" s="380"/>
    </row>
    <row r="16" spans="1:9" x14ac:dyDescent="0.25">
      <c r="A16" s="12" t="s">
        <v>11</v>
      </c>
      <c r="B16" s="13">
        <v>27700</v>
      </c>
      <c r="C16" s="343">
        <v>29000</v>
      </c>
      <c r="D16" s="342">
        <v>27700</v>
      </c>
      <c r="E16" s="362">
        <v>27700</v>
      </c>
      <c r="G16" s="380"/>
    </row>
    <row r="17" spans="1:11" x14ac:dyDescent="0.25">
      <c r="A17" s="12" t="s">
        <v>12</v>
      </c>
      <c r="B17" s="13">
        <v>180000</v>
      </c>
      <c r="C17" s="343">
        <v>2565</v>
      </c>
      <c r="D17" s="342">
        <v>2565</v>
      </c>
      <c r="E17" s="362">
        <v>61252</v>
      </c>
      <c r="G17" s="380"/>
    </row>
    <row r="18" spans="1:11" x14ac:dyDescent="0.25">
      <c r="A18" s="12" t="s">
        <v>13</v>
      </c>
      <c r="B18" s="11" t="s">
        <v>14</v>
      </c>
      <c r="C18" s="343">
        <v>0</v>
      </c>
      <c r="D18" s="342">
        <v>0</v>
      </c>
      <c r="E18" s="362" t="s">
        <v>135</v>
      </c>
    </row>
    <row r="19" spans="1:11" ht="15.75" x14ac:dyDescent="0.25">
      <c r="A19" s="10"/>
      <c r="B19" s="9"/>
    </row>
    <row r="20" spans="1:11" ht="15.75" x14ac:dyDescent="0.25">
      <c r="A20" s="10"/>
      <c r="B20" s="9"/>
    </row>
    <row r="21" spans="1:11" ht="15.6" customHeight="1" x14ac:dyDescent="0.25">
      <c r="A21" s="450" t="s">
        <v>231</v>
      </c>
      <c r="B21" s="452" t="s">
        <v>232</v>
      </c>
      <c r="C21" s="454">
        <v>2019</v>
      </c>
      <c r="D21" s="454"/>
      <c r="E21" s="455"/>
      <c r="F21" s="445">
        <v>2020</v>
      </c>
      <c r="G21" s="445"/>
      <c r="H21" s="445"/>
      <c r="I21" s="442">
        <v>2021</v>
      </c>
      <c r="J21" s="442"/>
      <c r="K21" s="442"/>
    </row>
    <row r="22" spans="1:11" x14ac:dyDescent="0.25">
      <c r="A22" s="451"/>
      <c r="B22" s="453"/>
      <c r="C22" s="346" t="s">
        <v>5</v>
      </c>
      <c r="D22" s="346" t="s">
        <v>227</v>
      </c>
      <c r="E22" s="347" t="s">
        <v>228</v>
      </c>
      <c r="F22" s="346" t="s">
        <v>233</v>
      </c>
      <c r="G22" s="346" t="s">
        <v>227</v>
      </c>
      <c r="H22" s="346" t="s">
        <v>228</v>
      </c>
      <c r="I22" s="346" t="s">
        <v>233</v>
      </c>
      <c r="J22" s="346" t="s">
        <v>227</v>
      </c>
      <c r="K22" s="346" t="s">
        <v>228</v>
      </c>
    </row>
    <row r="23" spans="1:11" ht="36" customHeight="1" x14ac:dyDescent="0.25">
      <c r="A23" s="443" t="s">
        <v>234</v>
      </c>
      <c r="B23" s="443"/>
      <c r="C23" s="443"/>
      <c r="D23" s="443"/>
      <c r="E23" s="443"/>
      <c r="F23" s="443"/>
      <c r="G23" s="443"/>
      <c r="H23" s="443"/>
      <c r="I23" s="443"/>
      <c r="J23" s="443"/>
      <c r="K23" s="443"/>
    </row>
    <row r="24" spans="1:11" ht="33.950000000000003" customHeight="1" x14ac:dyDescent="0.25">
      <c r="A24" s="444" t="s">
        <v>235</v>
      </c>
      <c r="B24" s="444"/>
      <c r="C24" s="348">
        <f>'[2]Outcome 1'!C10</f>
        <v>285500000</v>
      </c>
      <c r="D24" s="349">
        <f>'[2]Outcome 1'!C11</f>
        <v>0.84</v>
      </c>
      <c r="E24" s="350">
        <f>'[2]Outcome 1'!C12</f>
        <v>0.16</v>
      </c>
      <c r="F24" s="351">
        <f>'[3]Budget Calculation'!P10</f>
        <v>293859660</v>
      </c>
      <c r="G24" s="352">
        <f>'[3]Budget Calculation'!L12</f>
        <v>0.8348556586501189</v>
      </c>
      <c r="H24" s="352">
        <f>'[3]Budget Calculation'!L11</f>
        <v>0.16514434134988107</v>
      </c>
      <c r="I24" s="364">
        <v>432876246</v>
      </c>
      <c r="J24" s="365">
        <v>0.87</v>
      </c>
      <c r="K24" s="365">
        <v>0.13</v>
      </c>
    </row>
    <row r="25" spans="1:11" ht="31.5" customHeight="1" x14ac:dyDescent="0.25">
      <c r="A25" s="443" t="s">
        <v>236</v>
      </c>
      <c r="B25" s="443"/>
      <c r="C25" s="443"/>
      <c r="D25" s="443"/>
      <c r="E25" s="443"/>
      <c r="F25" s="443"/>
      <c r="G25" s="443"/>
      <c r="H25" s="443"/>
      <c r="I25" s="443"/>
      <c r="J25" s="443"/>
      <c r="K25" s="443"/>
    </row>
    <row r="26" spans="1:11" ht="27.75" customHeight="1" x14ac:dyDescent="0.25">
      <c r="A26" s="444" t="s">
        <v>237</v>
      </c>
      <c r="B26" s="444"/>
      <c r="C26" s="348">
        <f>'[2]Outcome 2'!C8</f>
        <v>152150295.45086259</v>
      </c>
      <c r="D26" s="353">
        <f>'[2]Outcome 2'!C9</f>
        <v>0.8</v>
      </c>
      <c r="E26" s="350">
        <f>'[2]Outcome 2'!C10</f>
        <v>0.2</v>
      </c>
      <c r="F26" s="351">
        <f>'[3]Budget Calculation'!E19</f>
        <v>162554225</v>
      </c>
      <c r="G26" s="352">
        <f>'[3]Budget Calculation'!G16</f>
        <v>0.8058664731722599</v>
      </c>
      <c r="H26" s="352">
        <f>'[3]Budget Calculation'!H16</f>
        <v>0.1941335268277401</v>
      </c>
      <c r="I26" s="364">
        <v>81732084.5</v>
      </c>
      <c r="J26" s="365">
        <v>0.82</v>
      </c>
      <c r="K26" s="365">
        <v>0.13</v>
      </c>
    </row>
    <row r="27" spans="1:11" ht="30.75" customHeight="1" x14ac:dyDescent="0.25">
      <c r="A27" s="444" t="s">
        <v>238</v>
      </c>
      <c r="B27" s="444"/>
      <c r="C27" s="348">
        <v>38400000</v>
      </c>
      <c r="D27" s="353">
        <f>'[2]Outcome 2'!C25</f>
        <v>0.18</v>
      </c>
      <c r="E27" s="350">
        <f>'[2]Outcome 2'!C26</f>
        <v>0.82</v>
      </c>
      <c r="F27" s="351">
        <f t="shared" ref="F27:H27" si="0">C27</f>
        <v>38400000</v>
      </c>
      <c r="G27" s="352">
        <f t="shared" si="0"/>
        <v>0.18</v>
      </c>
      <c r="H27" s="352">
        <f t="shared" si="0"/>
        <v>0.82</v>
      </c>
      <c r="I27" s="364">
        <v>12122000</v>
      </c>
      <c r="J27" s="365">
        <v>0.21</v>
      </c>
      <c r="K27" s="365">
        <v>0.79</v>
      </c>
    </row>
    <row r="28" spans="1:11" ht="33.75" customHeight="1" x14ac:dyDescent="0.25">
      <c r="A28" s="443" t="s">
        <v>239</v>
      </c>
      <c r="B28" s="443"/>
      <c r="C28" s="443"/>
      <c r="D28" s="443"/>
      <c r="E28" s="443"/>
      <c r="F28" s="443"/>
      <c r="G28" s="443"/>
      <c r="H28" s="443"/>
      <c r="I28" s="443"/>
      <c r="J28" s="443"/>
      <c r="K28" s="443"/>
    </row>
    <row r="29" spans="1:11" ht="15" customHeight="1" x14ac:dyDescent="0.25">
      <c r="A29" s="441" t="s">
        <v>240</v>
      </c>
      <c r="B29" s="441"/>
      <c r="C29" s="354">
        <f>'[2]Outcome  3'!C8</f>
        <v>130000</v>
      </c>
      <c r="D29" s="355">
        <f>'[2]Outcome  3'!C9</f>
        <v>0</v>
      </c>
      <c r="E29" s="356">
        <f>'[2]Outcome  3'!C10</f>
        <v>1</v>
      </c>
      <c r="F29" s="357">
        <f t="shared" ref="F29:H30" si="1">C29</f>
        <v>130000</v>
      </c>
      <c r="G29" s="358">
        <f t="shared" si="1"/>
        <v>0</v>
      </c>
      <c r="H29" s="358">
        <f t="shared" si="1"/>
        <v>1</v>
      </c>
      <c r="I29" s="366"/>
      <c r="J29" s="367"/>
      <c r="K29" s="367"/>
    </row>
    <row r="30" spans="1:11" ht="15" customHeight="1" x14ac:dyDescent="0.25">
      <c r="A30" s="441" t="s">
        <v>241</v>
      </c>
      <c r="B30" s="441"/>
      <c r="C30" s="354">
        <f>'[2]Outcome  3'!C23</f>
        <v>668000</v>
      </c>
      <c r="D30" s="355">
        <v>0</v>
      </c>
      <c r="E30" s="356">
        <v>1</v>
      </c>
      <c r="F30" s="357">
        <f t="shared" si="1"/>
        <v>668000</v>
      </c>
      <c r="G30" s="358">
        <f t="shared" si="1"/>
        <v>0</v>
      </c>
      <c r="H30" s="358">
        <f t="shared" si="1"/>
        <v>1</v>
      </c>
      <c r="I30" s="366">
        <v>734800</v>
      </c>
      <c r="J30" s="367">
        <v>0</v>
      </c>
      <c r="K30" s="367">
        <v>1</v>
      </c>
    </row>
  </sheetData>
  <mergeCells count="15">
    <mergeCell ref="A7:B7"/>
    <mergeCell ref="A12:B12"/>
    <mergeCell ref="A21:A22"/>
    <mergeCell ref="B21:B22"/>
    <mergeCell ref="C21:E21"/>
    <mergeCell ref="A29:B29"/>
    <mergeCell ref="A30:B30"/>
    <mergeCell ref="I21:K21"/>
    <mergeCell ref="A23:K23"/>
    <mergeCell ref="A25:K25"/>
    <mergeCell ref="A28:K28"/>
    <mergeCell ref="A24:B24"/>
    <mergeCell ref="A26:B26"/>
    <mergeCell ref="A27:B27"/>
    <mergeCell ref="F21:H21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"/>
  <sheetViews>
    <sheetView topLeftCell="A7" workbookViewId="0">
      <selection activeCell="F16" sqref="F16"/>
    </sheetView>
  </sheetViews>
  <sheetFormatPr defaultColWidth="9.140625" defaultRowHeight="15" x14ac:dyDescent="0.25"/>
  <cols>
    <col min="1" max="1" width="18.28515625" style="1" bestFit="1" customWidth="1"/>
    <col min="2" max="2" width="14.85546875" style="1" bestFit="1" customWidth="1"/>
    <col min="3" max="3" width="14.42578125" style="1" customWidth="1"/>
    <col min="4" max="4" width="12.5703125" style="1" customWidth="1"/>
    <col min="5" max="5" width="11.140625" style="1" customWidth="1"/>
    <col min="6" max="6" width="14.42578125" style="1" customWidth="1"/>
    <col min="7" max="8" width="11.5703125" style="1" bestFit="1" customWidth="1"/>
    <col min="9" max="9" width="10.5703125" style="1" bestFit="1" customWidth="1"/>
    <col min="10" max="10" width="10.140625" style="1" bestFit="1" customWidth="1"/>
    <col min="11" max="11" width="11.5703125" style="1" bestFit="1" customWidth="1"/>
    <col min="12" max="12" width="10.7109375" style="1" bestFit="1" customWidth="1"/>
    <col min="13" max="13" width="11.5703125" style="1" bestFit="1" customWidth="1"/>
    <col min="14" max="14" width="13.140625" style="1" bestFit="1" customWidth="1"/>
    <col min="15" max="15" width="11.5703125" style="1" bestFit="1" customWidth="1"/>
    <col min="16" max="16384" width="9.140625" style="1"/>
  </cols>
  <sheetData>
    <row r="1" spans="1:16" ht="14.4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6" x14ac:dyDescent="0.25">
      <c r="I2" s="4"/>
      <c r="J2" s="460"/>
      <c r="K2" s="460"/>
      <c r="L2" s="460"/>
      <c r="M2" s="460"/>
      <c r="N2" s="460"/>
    </row>
    <row r="3" spans="1:16" x14ac:dyDescent="0.25">
      <c r="I3" s="4"/>
      <c r="J3" s="461"/>
      <c r="K3" s="461"/>
      <c r="L3" s="461"/>
      <c r="M3" s="461"/>
      <c r="N3" s="461"/>
    </row>
    <row r="4" spans="1:16" ht="18.75" x14ac:dyDescent="0.25">
      <c r="A4" s="466">
        <v>2021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</row>
    <row r="5" spans="1:16" ht="14.45" customHeight="1" x14ac:dyDescent="0.25">
      <c r="A5" s="467" t="s">
        <v>104</v>
      </c>
      <c r="B5" s="467" t="s">
        <v>105</v>
      </c>
      <c r="C5" s="470" t="s">
        <v>106</v>
      </c>
      <c r="D5" s="470" t="s">
        <v>107</v>
      </c>
      <c r="E5" s="470" t="s">
        <v>108</v>
      </c>
      <c r="F5" s="470" t="s">
        <v>109</v>
      </c>
      <c r="G5" s="462" t="s">
        <v>110</v>
      </c>
      <c r="H5" s="463"/>
      <c r="I5" s="463"/>
      <c r="J5" s="463"/>
      <c r="K5" s="463"/>
      <c r="L5" s="463"/>
      <c r="M5" s="463"/>
      <c r="N5" s="463"/>
      <c r="O5" s="463"/>
      <c r="P5" s="463"/>
    </row>
    <row r="6" spans="1:16" x14ac:dyDescent="0.25">
      <c r="A6" s="468"/>
      <c r="B6" s="468"/>
      <c r="C6" s="471"/>
      <c r="D6" s="471"/>
      <c r="E6" s="471"/>
      <c r="F6" s="471"/>
      <c r="G6" s="464"/>
      <c r="H6" s="465"/>
      <c r="I6" s="465"/>
      <c r="J6" s="465"/>
      <c r="K6" s="465"/>
      <c r="L6" s="465"/>
      <c r="M6" s="465"/>
      <c r="N6" s="465"/>
      <c r="O6" s="465"/>
      <c r="P6" s="465"/>
    </row>
    <row r="7" spans="1:16" ht="45" x14ac:dyDescent="0.25">
      <c r="A7" s="469"/>
      <c r="B7" s="469"/>
      <c r="C7" s="472"/>
      <c r="D7" s="472"/>
      <c r="E7" s="472"/>
      <c r="F7" s="472"/>
      <c r="G7" s="30" t="s">
        <v>111</v>
      </c>
      <c r="H7" s="38" t="s">
        <v>113</v>
      </c>
      <c r="I7" s="30" t="s">
        <v>112</v>
      </c>
      <c r="J7" s="38" t="s">
        <v>114</v>
      </c>
      <c r="K7" s="31" t="s">
        <v>131</v>
      </c>
      <c r="L7" s="32" t="s">
        <v>115</v>
      </c>
      <c r="M7" s="31" t="s">
        <v>116</v>
      </c>
      <c r="N7" s="31" t="s">
        <v>117</v>
      </c>
      <c r="O7" s="31" t="s">
        <v>132</v>
      </c>
      <c r="P7" s="31" t="s">
        <v>133</v>
      </c>
    </row>
    <row r="8" spans="1:16" x14ac:dyDescent="0.25">
      <c r="A8" s="8" t="s">
        <v>118</v>
      </c>
      <c r="B8" s="33">
        <v>3864296.0563484933</v>
      </c>
      <c r="C8" s="7">
        <v>227546</v>
      </c>
      <c r="D8" s="7">
        <v>227546</v>
      </c>
      <c r="E8" s="36">
        <v>42935</v>
      </c>
      <c r="F8" s="36">
        <v>42935</v>
      </c>
      <c r="G8" s="5">
        <v>113090</v>
      </c>
      <c r="H8" s="5">
        <v>114456</v>
      </c>
      <c r="I8" s="50">
        <v>0.497</v>
      </c>
      <c r="J8" s="51">
        <v>0.50262499999999999</v>
      </c>
      <c r="K8" s="6">
        <v>70880.578999999998</v>
      </c>
      <c r="L8" s="50">
        <v>0.3115</v>
      </c>
      <c r="M8" s="5">
        <v>37181.0164</v>
      </c>
      <c r="N8" s="50">
        <v>0.16339999999999999</v>
      </c>
      <c r="O8" s="5">
        <v>37181</v>
      </c>
      <c r="P8" s="50">
        <v>0.16339999999999999</v>
      </c>
    </row>
    <row r="9" spans="1:16" x14ac:dyDescent="0.25">
      <c r="A9" s="8" t="s">
        <v>119</v>
      </c>
      <c r="B9" s="33">
        <v>1500000</v>
      </c>
      <c r="C9" s="7">
        <v>1365000</v>
      </c>
      <c r="D9" s="5">
        <v>1335000</v>
      </c>
      <c r="E9" s="37">
        <v>273000</v>
      </c>
      <c r="F9" s="5">
        <v>267000</v>
      </c>
      <c r="G9" s="5">
        <v>667500</v>
      </c>
      <c r="H9" s="5">
        <v>667500</v>
      </c>
      <c r="I9" s="50">
        <v>0.5</v>
      </c>
      <c r="J9" s="51">
        <v>0.5</v>
      </c>
      <c r="K9" s="6">
        <v>720900</v>
      </c>
      <c r="L9" s="50">
        <v>0.54</v>
      </c>
      <c r="M9" s="5">
        <v>307050</v>
      </c>
      <c r="N9" s="50">
        <v>0.23</v>
      </c>
      <c r="O9" s="5">
        <v>106800</v>
      </c>
      <c r="P9" s="50">
        <v>0.08</v>
      </c>
    </row>
    <row r="10" spans="1:16" ht="30" x14ac:dyDescent="0.25">
      <c r="A10" s="8" t="s">
        <v>120</v>
      </c>
      <c r="B10" s="33">
        <v>27700</v>
      </c>
      <c r="C10" s="7">
        <v>27700</v>
      </c>
      <c r="D10" s="7">
        <v>27700</v>
      </c>
      <c r="E10" s="36">
        <v>8450</v>
      </c>
      <c r="F10" s="36">
        <v>8450</v>
      </c>
      <c r="G10" s="5">
        <v>14349</v>
      </c>
      <c r="H10" s="5">
        <v>13351</v>
      </c>
      <c r="I10" s="50">
        <v>0.51800000000000002</v>
      </c>
      <c r="J10" s="51">
        <v>0.48199999999999998</v>
      </c>
      <c r="K10" s="6">
        <v>11171</v>
      </c>
      <c r="L10" s="50">
        <v>0.4</v>
      </c>
      <c r="M10" s="5">
        <v>4770</v>
      </c>
      <c r="N10" s="50">
        <v>0.17199999999999999</v>
      </c>
      <c r="O10" s="5">
        <v>3451</v>
      </c>
      <c r="P10" s="50">
        <v>0.1246</v>
      </c>
    </row>
    <row r="11" spans="1:16" ht="30" x14ac:dyDescent="0.25">
      <c r="A11" s="8" t="s">
        <v>121</v>
      </c>
      <c r="B11" s="33">
        <v>180000</v>
      </c>
      <c r="C11" s="7">
        <v>180000</v>
      </c>
      <c r="D11" s="7">
        <v>61252</v>
      </c>
      <c r="E11" s="36">
        <v>45000</v>
      </c>
      <c r="F11" s="36">
        <v>16181</v>
      </c>
      <c r="G11" s="5">
        <v>33181</v>
      </c>
      <c r="H11" s="5">
        <v>28071</v>
      </c>
      <c r="I11" s="50">
        <v>0.54200000000000004</v>
      </c>
      <c r="J11" s="51">
        <v>0.45800000000000002</v>
      </c>
      <c r="K11" s="6">
        <v>18016</v>
      </c>
      <c r="L11" s="50">
        <v>0.29399999999999998</v>
      </c>
      <c r="M11" s="5">
        <v>11444</v>
      </c>
      <c r="N11" s="50">
        <v>0.18679999999999999</v>
      </c>
      <c r="O11" s="5">
        <v>5199</v>
      </c>
      <c r="P11" s="50">
        <v>8.4900000000000003E-2</v>
      </c>
    </row>
    <row r="12" spans="1:16" ht="15.75" x14ac:dyDescent="0.25">
      <c r="A12" s="40" t="s">
        <v>122</v>
      </c>
      <c r="B12" s="41">
        <f>SUM(B8:B11)</f>
        <v>5571996.0563484933</v>
      </c>
      <c r="C12" s="42">
        <f>SUM(C8:C11)</f>
        <v>1800246</v>
      </c>
      <c r="D12" s="42">
        <f t="shared" ref="D12:F12" si="0">SUM(D8:D11)</f>
        <v>1651498</v>
      </c>
      <c r="E12" s="42">
        <f t="shared" si="0"/>
        <v>369385</v>
      </c>
      <c r="F12" s="42">
        <f t="shared" si="0"/>
        <v>334566</v>
      </c>
      <c r="G12" s="43">
        <f>SUM(G8:G11)</f>
        <v>828120</v>
      </c>
      <c r="H12" s="42">
        <f>SUM(H8:H11)</f>
        <v>823378</v>
      </c>
      <c r="I12" s="44"/>
      <c r="J12" s="45"/>
      <c r="K12" s="43">
        <f>SUM(K8:K11)</f>
        <v>820967.57900000003</v>
      </c>
      <c r="L12" s="44"/>
      <c r="M12" s="43">
        <f>SUM(M8:M11)</f>
        <v>360445.01640000002</v>
      </c>
      <c r="N12" s="44"/>
      <c r="O12" s="46">
        <f>SUM(O8:O11)</f>
        <v>152631</v>
      </c>
      <c r="P12" s="47"/>
    </row>
    <row r="13" spans="1:16" x14ac:dyDescent="0.25">
      <c r="J13" s="2"/>
    </row>
    <row r="14" spans="1:16" x14ac:dyDescent="0.25">
      <c r="A14" s="456" t="s">
        <v>123</v>
      </c>
      <c r="B14" s="457"/>
      <c r="C14" s="34" t="s">
        <v>124</v>
      </c>
      <c r="D14" s="34" t="s">
        <v>125</v>
      </c>
      <c r="G14" s="2"/>
      <c r="H14" s="2"/>
      <c r="K14" s="2"/>
      <c r="L14" s="49"/>
      <c r="M14" s="2"/>
      <c r="O14" s="2"/>
    </row>
    <row r="15" spans="1:16" x14ac:dyDescent="0.25">
      <c r="A15" s="458" t="s">
        <v>126</v>
      </c>
      <c r="B15" s="459"/>
      <c r="C15" s="39">
        <v>1</v>
      </c>
      <c r="D15" s="39">
        <v>1</v>
      </c>
      <c r="G15" s="2"/>
      <c r="H15" s="2"/>
      <c r="K15" s="2"/>
      <c r="L15" s="49"/>
      <c r="M15" s="2"/>
      <c r="O15" s="2"/>
    </row>
    <row r="16" spans="1:16" x14ac:dyDescent="0.25">
      <c r="A16" s="458" t="s">
        <v>14</v>
      </c>
      <c r="B16" s="459"/>
      <c r="C16" s="39">
        <v>1</v>
      </c>
      <c r="D16" s="39">
        <v>1</v>
      </c>
      <c r="F16" s="440">
        <f>E8/B8</f>
        <v>1.1110691151487695E-2</v>
      </c>
      <c r="G16" s="2"/>
      <c r="H16" s="2"/>
      <c r="K16" s="2"/>
      <c r="L16" s="49"/>
      <c r="M16" s="2"/>
      <c r="O16" s="2"/>
    </row>
    <row r="17" spans="4:15" x14ac:dyDescent="0.25">
      <c r="G17" s="2"/>
      <c r="H17" s="2"/>
      <c r="K17" s="2"/>
      <c r="L17" s="49"/>
      <c r="M17" s="2"/>
      <c r="O17" s="2"/>
    </row>
    <row r="19" spans="4:15" x14ac:dyDescent="0.25">
      <c r="D19" s="48"/>
    </row>
  </sheetData>
  <mergeCells count="12">
    <mergeCell ref="A14:B14"/>
    <mergeCell ref="A15:B15"/>
    <mergeCell ref="A16:B16"/>
    <mergeCell ref="J2:N3"/>
    <mergeCell ref="G5:P6"/>
    <mergeCell ref="A4:P4"/>
    <mergeCell ref="A5:A7"/>
    <mergeCell ref="B5:B7"/>
    <mergeCell ref="C5:C7"/>
    <mergeCell ref="D5:D7"/>
    <mergeCell ref="E5:E7"/>
    <mergeCell ref="F5:F7"/>
  </mergeCells>
  <pageMargins left="0.7" right="0.7" top="0.75" bottom="0.75" header="0.3" footer="0.3"/>
  <pageSetup paperSize="9" orientation="portrait" verticalDpi="0" r:id="rId1"/>
  <ignoredErrors>
    <ignoredError sqref="G12 K12 M12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477DE-F2A2-4B9C-A66A-666C8ACB8225}">
  <sheetPr>
    <pageSetUpPr fitToPage="1"/>
  </sheetPr>
  <dimension ref="A1:AJ1276"/>
  <sheetViews>
    <sheetView showGridLines="0" zoomScale="110" zoomScaleNormal="110" zoomScaleSheetLayoutView="100" workbookViewId="0">
      <selection activeCell="Y94" sqref="Y94"/>
    </sheetView>
  </sheetViews>
  <sheetFormatPr defaultColWidth="7.85546875" defaultRowHeight="15" x14ac:dyDescent="0.25"/>
  <cols>
    <col min="1" max="1" width="17.42578125" style="54" customWidth="1"/>
    <col min="2" max="2" width="2.42578125" style="54" bestFit="1" customWidth="1"/>
    <col min="3" max="3" width="24" style="218" customWidth="1"/>
    <col min="4" max="4" width="15.7109375" style="218" customWidth="1"/>
    <col min="5" max="5" width="27.5703125" style="218" hidden="1" customWidth="1"/>
    <col min="6" max="6" width="25.85546875" style="328" hidden="1" customWidth="1"/>
    <col min="7" max="7" width="34.85546875" style="218" hidden="1" customWidth="1"/>
    <col min="8" max="8" width="33.7109375" style="329" hidden="1" customWidth="1"/>
    <col min="9" max="9" width="10.7109375" style="218" hidden="1" customWidth="1"/>
    <col min="10" max="10" width="7.85546875" style="218" hidden="1" customWidth="1"/>
    <col min="11" max="11" width="11.28515625" style="218" hidden="1" customWidth="1"/>
    <col min="12" max="12" width="11.28515625" style="214" hidden="1" customWidth="1"/>
    <col min="13" max="13" width="10.85546875" style="214" hidden="1" customWidth="1"/>
    <col min="14" max="14" width="11.28515625" style="214" hidden="1" customWidth="1"/>
    <col min="15" max="15" width="10.85546875" style="214" hidden="1" customWidth="1"/>
    <col min="16" max="16" width="11.28515625" style="214" hidden="1" customWidth="1"/>
    <col min="17" max="17" width="10.7109375" style="214" hidden="1" customWidth="1"/>
    <col min="18" max="18" width="11.28515625" style="214" bestFit="1" customWidth="1"/>
    <col min="19" max="19" width="10" style="214" bestFit="1" customWidth="1"/>
    <col min="20" max="20" width="10" style="53" bestFit="1" customWidth="1"/>
    <col min="21" max="21" width="10.5703125" style="53" bestFit="1" customWidth="1"/>
    <col min="22" max="22" width="10.85546875" style="53" bestFit="1" customWidth="1"/>
    <col min="23" max="23" width="11.85546875" style="53" bestFit="1" customWidth="1"/>
    <col min="24" max="24" width="11.85546875" style="54" bestFit="1" customWidth="1"/>
    <col min="25" max="16384" width="7.85546875" style="54"/>
  </cols>
  <sheetData>
    <row r="1" spans="1:23" x14ac:dyDescent="0.25">
      <c r="A1" s="630" t="s">
        <v>152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630"/>
      <c r="P1" s="630"/>
      <c r="Q1" s="630"/>
      <c r="R1" s="630"/>
      <c r="S1" s="630"/>
      <c r="T1" s="52"/>
      <c r="U1" s="52"/>
      <c r="V1" s="52"/>
    </row>
    <row r="2" spans="1:23" ht="15.75" thickBot="1" x14ac:dyDescent="0.3">
      <c r="A2" s="630"/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  <c r="O2" s="630"/>
      <c r="P2" s="630"/>
      <c r="Q2" s="630"/>
      <c r="R2" s="630"/>
      <c r="S2" s="630"/>
      <c r="T2" s="52"/>
      <c r="U2" s="52"/>
      <c r="V2" s="52"/>
    </row>
    <row r="3" spans="1:23" x14ac:dyDescent="0.25">
      <c r="A3" s="55" t="s">
        <v>153</v>
      </c>
      <c r="B3" s="56"/>
      <c r="C3" s="57"/>
      <c r="D3" s="57"/>
      <c r="E3" s="57"/>
      <c r="F3" s="57"/>
      <c r="G3" s="57"/>
      <c r="H3" s="57"/>
      <c r="I3" s="57"/>
      <c r="J3" s="57"/>
      <c r="K3" s="57"/>
      <c r="L3" s="622">
        <v>2017</v>
      </c>
      <c r="M3" s="623"/>
      <c r="N3" s="631">
        <v>2018</v>
      </c>
      <c r="O3" s="632"/>
      <c r="P3" s="633">
        <v>2019</v>
      </c>
      <c r="Q3" s="634"/>
      <c r="R3" s="625">
        <v>2020</v>
      </c>
      <c r="S3" s="625"/>
      <c r="T3" s="625"/>
      <c r="U3" s="625"/>
      <c r="V3" s="626"/>
      <c r="W3" s="58">
        <v>2021</v>
      </c>
    </row>
    <row r="4" spans="1:23" s="73" customFormat="1" ht="25.5" x14ac:dyDescent="0.25">
      <c r="A4" s="59" t="s">
        <v>15</v>
      </c>
      <c r="B4" s="60" t="s">
        <v>16</v>
      </c>
      <c r="C4" s="61" t="s">
        <v>17</v>
      </c>
      <c r="D4" s="61" t="s">
        <v>18</v>
      </c>
      <c r="E4" s="61" t="s">
        <v>19</v>
      </c>
      <c r="F4" s="61" t="s">
        <v>20</v>
      </c>
      <c r="G4" s="61" t="s">
        <v>21</v>
      </c>
      <c r="H4" s="62" t="s">
        <v>22</v>
      </c>
      <c r="I4" s="61" t="s">
        <v>23</v>
      </c>
      <c r="J4" s="61" t="s">
        <v>24</v>
      </c>
      <c r="K4" s="63" t="s">
        <v>25</v>
      </c>
      <c r="L4" s="64" t="s">
        <v>26</v>
      </c>
      <c r="M4" s="65" t="s">
        <v>27</v>
      </c>
      <c r="N4" s="66" t="s">
        <v>26</v>
      </c>
      <c r="O4" s="67" t="s">
        <v>27</v>
      </c>
      <c r="P4" s="66" t="s">
        <v>26</v>
      </c>
      <c r="Q4" s="68" t="s">
        <v>27</v>
      </c>
      <c r="R4" s="69" t="s">
        <v>26</v>
      </c>
      <c r="S4" s="70" t="s">
        <v>28</v>
      </c>
      <c r="T4" s="70" t="s">
        <v>29</v>
      </c>
      <c r="U4" s="70" t="s">
        <v>30</v>
      </c>
      <c r="V4" s="71" t="s">
        <v>31</v>
      </c>
      <c r="W4" s="72" t="s">
        <v>26</v>
      </c>
    </row>
    <row r="5" spans="1:23" x14ac:dyDescent="0.25">
      <c r="A5" s="580" t="s">
        <v>32</v>
      </c>
      <c r="B5" s="497" t="s">
        <v>33</v>
      </c>
      <c r="C5" s="635" t="s">
        <v>154</v>
      </c>
      <c r="D5" s="635" t="s">
        <v>34</v>
      </c>
      <c r="E5" s="480" t="s">
        <v>155</v>
      </c>
      <c r="F5" s="618"/>
      <c r="G5" s="635" t="s">
        <v>156</v>
      </c>
      <c r="H5" s="635" t="s">
        <v>157</v>
      </c>
      <c r="I5" s="635" t="s">
        <v>35</v>
      </c>
      <c r="J5" s="74" t="s">
        <v>36</v>
      </c>
      <c r="K5" s="75">
        <v>0.53</v>
      </c>
      <c r="L5" s="76">
        <v>0.53</v>
      </c>
      <c r="M5" s="77">
        <v>0.57999999999999996</v>
      </c>
      <c r="N5" s="78">
        <v>0.57999999999999996</v>
      </c>
      <c r="O5" s="79">
        <v>0.51</v>
      </c>
      <c r="P5" s="80">
        <v>0.51</v>
      </c>
      <c r="Q5" s="81">
        <v>0.55000000000000004</v>
      </c>
      <c r="R5" s="82">
        <v>0.55000000000000004</v>
      </c>
      <c r="S5" s="83" t="s">
        <v>37</v>
      </c>
      <c r="T5" s="83" t="s">
        <v>37</v>
      </c>
      <c r="U5" s="83" t="s">
        <v>37</v>
      </c>
      <c r="V5" s="81">
        <v>0.89</v>
      </c>
      <c r="W5" s="84">
        <v>0.88</v>
      </c>
    </row>
    <row r="6" spans="1:23" x14ac:dyDescent="0.25">
      <c r="A6" s="580"/>
      <c r="B6" s="497"/>
      <c r="C6" s="635"/>
      <c r="D6" s="635"/>
      <c r="E6" s="481"/>
      <c r="F6" s="619"/>
      <c r="G6" s="635"/>
      <c r="H6" s="635"/>
      <c r="I6" s="635"/>
      <c r="J6" s="74" t="s">
        <v>11</v>
      </c>
      <c r="K6" s="75">
        <v>0.89</v>
      </c>
      <c r="L6" s="76">
        <v>0.89</v>
      </c>
      <c r="M6" s="85">
        <v>0.89</v>
      </c>
      <c r="N6" s="86">
        <v>0.89</v>
      </c>
      <c r="O6" s="79">
        <v>0.89</v>
      </c>
      <c r="P6" s="80">
        <v>0.89</v>
      </c>
      <c r="Q6" s="87">
        <v>0.89</v>
      </c>
      <c r="R6" s="82">
        <v>0.89</v>
      </c>
      <c r="S6" s="83" t="s">
        <v>37</v>
      </c>
      <c r="T6" s="83" t="s">
        <v>37</v>
      </c>
      <c r="U6" s="83" t="s">
        <v>37</v>
      </c>
      <c r="V6" s="81">
        <v>0.89</v>
      </c>
      <c r="W6" s="84">
        <v>0.98</v>
      </c>
    </row>
    <row r="7" spans="1:23" x14ac:dyDescent="0.25">
      <c r="A7" s="580"/>
      <c r="B7" s="497"/>
      <c r="C7" s="635"/>
      <c r="D7" s="635"/>
      <c r="E7" s="481"/>
      <c r="F7" s="619"/>
      <c r="G7" s="635"/>
      <c r="H7" s="635"/>
      <c r="I7" s="635"/>
      <c r="J7" s="74" t="s">
        <v>12</v>
      </c>
      <c r="K7" s="75">
        <v>0.65</v>
      </c>
      <c r="L7" s="76">
        <v>0.65</v>
      </c>
      <c r="M7" s="85">
        <v>0.65</v>
      </c>
      <c r="N7" s="86">
        <v>0.65</v>
      </c>
      <c r="O7" s="79">
        <v>0.65</v>
      </c>
      <c r="P7" s="80">
        <v>0.65</v>
      </c>
      <c r="Q7" s="87">
        <v>0.65</v>
      </c>
      <c r="R7" s="82">
        <v>0.65</v>
      </c>
      <c r="S7" s="83" t="s">
        <v>37</v>
      </c>
      <c r="T7" s="83" t="s">
        <v>37</v>
      </c>
      <c r="U7" s="83" t="s">
        <v>37</v>
      </c>
      <c r="V7" s="81">
        <v>0.65</v>
      </c>
      <c r="W7" s="84">
        <v>0.65</v>
      </c>
    </row>
    <row r="8" spans="1:23" x14ac:dyDescent="0.25">
      <c r="A8" s="580"/>
      <c r="B8" s="497"/>
      <c r="C8" s="635"/>
      <c r="D8" s="635"/>
      <c r="E8" s="482"/>
      <c r="F8" s="620"/>
      <c r="G8" s="635"/>
      <c r="H8" s="635"/>
      <c r="I8" s="635"/>
      <c r="J8" s="74" t="s">
        <v>38</v>
      </c>
      <c r="K8" s="75">
        <v>0.1</v>
      </c>
      <c r="L8" s="76">
        <v>0.1</v>
      </c>
      <c r="M8" s="77">
        <v>0.1</v>
      </c>
      <c r="N8" s="78">
        <v>0.1</v>
      </c>
      <c r="O8" s="79">
        <v>0.1</v>
      </c>
      <c r="P8" s="80">
        <v>0.1</v>
      </c>
      <c r="Q8" s="81">
        <v>0.1</v>
      </c>
      <c r="R8" s="82">
        <v>0.1</v>
      </c>
      <c r="S8" s="83" t="s">
        <v>37</v>
      </c>
      <c r="T8" s="83" t="s">
        <v>37</v>
      </c>
      <c r="U8" s="83" t="s">
        <v>37</v>
      </c>
      <c r="V8" s="81">
        <v>0.22</v>
      </c>
      <c r="W8" s="84">
        <v>0.1</v>
      </c>
    </row>
    <row r="9" spans="1:23" x14ac:dyDescent="0.25">
      <c r="A9" s="580"/>
      <c r="B9" s="497" t="s">
        <v>39</v>
      </c>
      <c r="C9" s="552" t="s">
        <v>158</v>
      </c>
      <c r="D9" s="552" t="s">
        <v>34</v>
      </c>
      <c r="E9" s="627" t="s">
        <v>155</v>
      </c>
      <c r="F9" s="556"/>
      <c r="G9" s="552" t="s">
        <v>159</v>
      </c>
      <c r="H9" s="552" t="s">
        <v>160</v>
      </c>
      <c r="I9" s="552" t="s">
        <v>40</v>
      </c>
      <c r="J9" s="88" t="s">
        <v>36</v>
      </c>
      <c r="K9" s="89">
        <v>0.9</v>
      </c>
      <c r="L9" s="90">
        <v>0.9</v>
      </c>
      <c r="M9" s="81" t="s">
        <v>41</v>
      </c>
      <c r="N9" s="90">
        <v>0.9</v>
      </c>
      <c r="O9" s="89">
        <v>0.71</v>
      </c>
      <c r="P9" s="90">
        <v>0.9</v>
      </c>
      <c r="Q9" s="81">
        <v>0.73</v>
      </c>
      <c r="R9" s="82">
        <v>0.9</v>
      </c>
      <c r="S9" s="83"/>
      <c r="T9" s="83">
        <v>0.81</v>
      </c>
      <c r="U9" s="83"/>
      <c r="V9" s="81">
        <v>0.69</v>
      </c>
      <c r="W9" s="91">
        <v>0.9</v>
      </c>
    </row>
    <row r="10" spans="1:23" x14ac:dyDescent="0.25">
      <c r="A10" s="580"/>
      <c r="B10" s="497"/>
      <c r="C10" s="552"/>
      <c r="D10" s="552"/>
      <c r="E10" s="628"/>
      <c r="F10" s="557"/>
      <c r="G10" s="552"/>
      <c r="H10" s="552"/>
      <c r="I10" s="552"/>
      <c r="J10" s="88" t="s">
        <v>11</v>
      </c>
      <c r="K10" s="89">
        <v>0.9</v>
      </c>
      <c r="L10" s="90">
        <v>0.9</v>
      </c>
      <c r="M10" s="81" t="s">
        <v>41</v>
      </c>
      <c r="N10" s="90">
        <v>0.9</v>
      </c>
      <c r="O10" s="92"/>
      <c r="P10" s="90">
        <v>0.9</v>
      </c>
      <c r="Q10" s="93"/>
      <c r="R10" s="82">
        <v>0.9</v>
      </c>
      <c r="S10" s="83"/>
      <c r="T10" s="83">
        <v>0.68</v>
      </c>
      <c r="U10" s="83">
        <v>0.62</v>
      </c>
      <c r="V10" s="93"/>
      <c r="W10" s="91">
        <v>0.9</v>
      </c>
    </row>
    <row r="11" spans="1:23" x14ac:dyDescent="0.25">
      <c r="A11" s="580"/>
      <c r="B11" s="497"/>
      <c r="C11" s="552"/>
      <c r="D11" s="552"/>
      <c r="E11" s="628"/>
      <c r="F11" s="557"/>
      <c r="G11" s="552"/>
      <c r="H11" s="552"/>
      <c r="I11" s="552"/>
      <c r="J11" s="88" t="s">
        <v>12</v>
      </c>
      <c r="K11" s="89" t="s">
        <v>41</v>
      </c>
      <c r="L11" s="90" t="s">
        <v>41</v>
      </c>
      <c r="M11" s="81" t="s">
        <v>41</v>
      </c>
      <c r="N11" s="94" t="s">
        <v>41</v>
      </c>
      <c r="O11" s="92" t="s">
        <v>41</v>
      </c>
      <c r="P11" s="90" t="s">
        <v>41</v>
      </c>
      <c r="Q11" s="93" t="s">
        <v>41</v>
      </c>
      <c r="R11" s="82" t="s">
        <v>41</v>
      </c>
      <c r="S11" s="83" t="s">
        <v>41</v>
      </c>
      <c r="T11" s="83" t="s">
        <v>41</v>
      </c>
      <c r="U11" s="83" t="s">
        <v>41</v>
      </c>
      <c r="V11" s="81" t="s">
        <v>41</v>
      </c>
      <c r="W11" s="91">
        <v>0.9</v>
      </c>
    </row>
    <row r="12" spans="1:23" ht="33" customHeight="1" x14ac:dyDescent="0.25">
      <c r="A12" s="580"/>
      <c r="B12" s="497"/>
      <c r="C12" s="552"/>
      <c r="D12" s="552"/>
      <c r="E12" s="629"/>
      <c r="F12" s="558"/>
      <c r="G12" s="552"/>
      <c r="H12" s="552"/>
      <c r="I12" s="552"/>
      <c r="J12" s="88" t="s">
        <v>38</v>
      </c>
      <c r="K12" s="89" t="s">
        <v>41</v>
      </c>
      <c r="L12" s="90" t="s">
        <v>41</v>
      </c>
      <c r="M12" s="81" t="s">
        <v>41</v>
      </c>
      <c r="N12" s="94" t="s">
        <v>41</v>
      </c>
      <c r="O12" s="92" t="s">
        <v>41</v>
      </c>
      <c r="P12" s="90" t="s">
        <v>41</v>
      </c>
      <c r="Q12" s="93" t="s">
        <v>41</v>
      </c>
      <c r="R12" s="82" t="s">
        <v>41</v>
      </c>
      <c r="S12" s="83" t="s">
        <v>41</v>
      </c>
      <c r="T12" s="83" t="s">
        <v>41</v>
      </c>
      <c r="U12" s="83" t="s">
        <v>41</v>
      </c>
      <c r="V12" s="81" t="s">
        <v>41</v>
      </c>
      <c r="W12" s="91">
        <v>0.9</v>
      </c>
    </row>
    <row r="13" spans="1:23" x14ac:dyDescent="0.25">
      <c r="A13" s="580"/>
      <c r="B13" s="497" t="s">
        <v>42</v>
      </c>
      <c r="C13" s="552" t="s">
        <v>161</v>
      </c>
      <c r="D13" s="552" t="s">
        <v>34</v>
      </c>
      <c r="E13" s="627" t="s">
        <v>155</v>
      </c>
      <c r="F13" s="556" t="s">
        <v>162</v>
      </c>
      <c r="G13" s="552" t="s">
        <v>163</v>
      </c>
      <c r="H13" s="552" t="s">
        <v>164</v>
      </c>
      <c r="I13" s="552" t="s">
        <v>40</v>
      </c>
      <c r="J13" s="88" t="s">
        <v>36</v>
      </c>
      <c r="K13" s="92" t="s">
        <v>41</v>
      </c>
      <c r="L13" s="95" t="s">
        <v>41</v>
      </c>
      <c r="M13" s="81" t="s">
        <v>41</v>
      </c>
      <c r="N13" s="90" t="s">
        <v>41</v>
      </c>
      <c r="O13" s="89" t="s">
        <v>41</v>
      </c>
      <c r="P13" s="90"/>
      <c r="Q13" s="81"/>
      <c r="R13" s="82"/>
      <c r="S13" s="83"/>
      <c r="T13" s="83"/>
      <c r="U13" s="83"/>
      <c r="V13" s="81">
        <f>(81783/V25)</f>
        <v>0.87471255762216971</v>
      </c>
      <c r="W13" s="91" t="s">
        <v>41</v>
      </c>
    </row>
    <row r="14" spans="1:23" x14ac:dyDescent="0.25">
      <c r="A14" s="580"/>
      <c r="B14" s="497"/>
      <c r="C14" s="552"/>
      <c r="D14" s="552"/>
      <c r="E14" s="628"/>
      <c r="F14" s="557"/>
      <c r="G14" s="552"/>
      <c r="H14" s="552"/>
      <c r="I14" s="552"/>
      <c r="J14" s="88" t="s">
        <v>11</v>
      </c>
      <c r="K14" s="92" t="s">
        <v>41</v>
      </c>
      <c r="L14" s="95" t="s">
        <v>41</v>
      </c>
      <c r="M14" s="81" t="s">
        <v>41</v>
      </c>
      <c r="N14" s="90" t="s">
        <v>41</v>
      </c>
      <c r="O14" s="89" t="s">
        <v>41</v>
      </c>
      <c r="P14" s="90"/>
      <c r="Q14" s="81"/>
      <c r="R14" s="82" t="s">
        <v>41</v>
      </c>
      <c r="S14" s="83"/>
      <c r="T14" s="83"/>
      <c r="U14" s="83"/>
      <c r="V14" s="82" t="s">
        <v>41</v>
      </c>
      <c r="W14" s="91" t="s">
        <v>41</v>
      </c>
    </row>
    <row r="15" spans="1:23" x14ac:dyDescent="0.25">
      <c r="A15" s="580"/>
      <c r="B15" s="497"/>
      <c r="C15" s="552"/>
      <c r="D15" s="552"/>
      <c r="E15" s="628"/>
      <c r="F15" s="557"/>
      <c r="G15" s="552"/>
      <c r="H15" s="552"/>
      <c r="I15" s="552"/>
      <c r="J15" s="88" t="s">
        <v>12</v>
      </c>
      <c r="K15" s="92" t="s">
        <v>41</v>
      </c>
      <c r="L15" s="95" t="s">
        <v>41</v>
      </c>
      <c r="M15" s="81" t="s">
        <v>41</v>
      </c>
      <c r="N15" s="90" t="s">
        <v>41</v>
      </c>
      <c r="O15" s="89" t="s">
        <v>41</v>
      </c>
      <c r="P15" s="90"/>
      <c r="Q15" s="81"/>
      <c r="R15" s="82" t="s">
        <v>41</v>
      </c>
      <c r="S15" s="83"/>
      <c r="T15" s="83"/>
      <c r="U15" s="83"/>
      <c r="V15" s="82" t="s">
        <v>41</v>
      </c>
      <c r="W15" s="91" t="s">
        <v>41</v>
      </c>
    </row>
    <row r="16" spans="1:23" x14ac:dyDescent="0.25">
      <c r="A16" s="580"/>
      <c r="B16" s="497"/>
      <c r="C16" s="552"/>
      <c r="D16" s="552"/>
      <c r="E16" s="629"/>
      <c r="F16" s="558"/>
      <c r="G16" s="552"/>
      <c r="H16" s="552"/>
      <c r="I16" s="552"/>
      <c r="J16" s="88" t="s">
        <v>38</v>
      </c>
      <c r="K16" s="92" t="s">
        <v>41</v>
      </c>
      <c r="L16" s="95" t="s">
        <v>41</v>
      </c>
      <c r="M16" s="81" t="s">
        <v>41</v>
      </c>
      <c r="N16" s="90" t="s">
        <v>41</v>
      </c>
      <c r="O16" s="89" t="s">
        <v>41</v>
      </c>
      <c r="P16" s="90"/>
      <c r="Q16" s="81"/>
      <c r="R16" s="82" t="s">
        <v>41</v>
      </c>
      <c r="S16" s="83"/>
      <c r="T16" s="83"/>
      <c r="U16" s="83"/>
      <c r="V16" s="82" t="s">
        <v>41</v>
      </c>
      <c r="W16" s="91" t="s">
        <v>41</v>
      </c>
    </row>
    <row r="17" spans="1:25" ht="14.45" customHeight="1" x14ac:dyDescent="0.25">
      <c r="A17" s="580"/>
      <c r="B17" s="497" t="s">
        <v>43</v>
      </c>
      <c r="C17" s="552" t="s">
        <v>165</v>
      </c>
      <c r="D17" s="552" t="s">
        <v>34</v>
      </c>
      <c r="E17" s="627" t="s">
        <v>155</v>
      </c>
      <c r="F17" s="556" t="s">
        <v>162</v>
      </c>
      <c r="G17" s="552" t="s">
        <v>166</v>
      </c>
      <c r="H17" s="552" t="s">
        <v>167</v>
      </c>
      <c r="I17" s="552" t="s">
        <v>35</v>
      </c>
      <c r="J17" s="88" t="s">
        <v>36</v>
      </c>
      <c r="K17" s="92" t="s">
        <v>41</v>
      </c>
      <c r="L17" s="95" t="s">
        <v>41</v>
      </c>
      <c r="M17" s="81" t="s">
        <v>41</v>
      </c>
      <c r="N17" s="90" t="s">
        <v>41</v>
      </c>
      <c r="O17" s="89" t="s">
        <v>41</v>
      </c>
      <c r="P17" s="90">
        <v>1</v>
      </c>
      <c r="Q17" s="81">
        <v>0.99</v>
      </c>
      <c r="R17" s="82">
        <v>1</v>
      </c>
      <c r="S17" s="83"/>
      <c r="T17" s="83"/>
      <c r="U17" s="83"/>
      <c r="V17" s="83">
        <v>1</v>
      </c>
      <c r="W17" s="91" t="s">
        <v>41</v>
      </c>
    </row>
    <row r="18" spans="1:25" x14ac:dyDescent="0.25">
      <c r="A18" s="580"/>
      <c r="B18" s="497"/>
      <c r="C18" s="552"/>
      <c r="D18" s="552"/>
      <c r="E18" s="628"/>
      <c r="F18" s="557"/>
      <c r="G18" s="552"/>
      <c r="H18" s="552"/>
      <c r="I18" s="552"/>
      <c r="J18" s="88" t="s">
        <v>11</v>
      </c>
      <c r="K18" s="92" t="s">
        <v>41</v>
      </c>
      <c r="L18" s="95" t="s">
        <v>41</v>
      </c>
      <c r="M18" s="81" t="s">
        <v>41</v>
      </c>
      <c r="N18" s="95" t="s">
        <v>41</v>
      </c>
      <c r="O18" s="89" t="s">
        <v>41</v>
      </c>
      <c r="P18" s="90" t="s">
        <v>41</v>
      </c>
      <c r="Q18" s="81" t="s">
        <v>41</v>
      </c>
      <c r="R18" s="82" t="s">
        <v>41</v>
      </c>
      <c r="S18" s="83"/>
      <c r="T18" s="83"/>
      <c r="U18" s="83"/>
      <c r="V18" s="81" t="s">
        <v>41</v>
      </c>
      <c r="W18" s="91" t="s">
        <v>41</v>
      </c>
    </row>
    <row r="19" spans="1:25" x14ac:dyDescent="0.25">
      <c r="A19" s="580"/>
      <c r="B19" s="497"/>
      <c r="C19" s="552"/>
      <c r="D19" s="552"/>
      <c r="E19" s="628"/>
      <c r="F19" s="557"/>
      <c r="G19" s="552"/>
      <c r="H19" s="552"/>
      <c r="I19" s="552"/>
      <c r="J19" s="88" t="s">
        <v>12</v>
      </c>
      <c r="K19" s="92" t="s">
        <v>41</v>
      </c>
      <c r="L19" s="95" t="s">
        <v>41</v>
      </c>
      <c r="M19" s="81" t="s">
        <v>41</v>
      </c>
      <c r="N19" s="95" t="s">
        <v>41</v>
      </c>
      <c r="O19" s="89" t="s">
        <v>41</v>
      </c>
      <c r="P19" s="90" t="s">
        <v>41</v>
      </c>
      <c r="Q19" s="81" t="s">
        <v>41</v>
      </c>
      <c r="R19" s="82" t="s">
        <v>41</v>
      </c>
      <c r="S19" s="83"/>
      <c r="T19" s="83"/>
      <c r="U19" s="83"/>
      <c r="V19" s="81" t="s">
        <v>41</v>
      </c>
      <c r="W19" s="91" t="s">
        <v>41</v>
      </c>
    </row>
    <row r="20" spans="1:25" ht="26.25" customHeight="1" thickBot="1" x14ac:dyDescent="0.3">
      <c r="A20" s="580"/>
      <c r="B20" s="497"/>
      <c r="C20" s="552"/>
      <c r="D20" s="552"/>
      <c r="E20" s="629"/>
      <c r="F20" s="558"/>
      <c r="G20" s="552"/>
      <c r="H20" s="552"/>
      <c r="I20" s="552"/>
      <c r="J20" s="88" t="s">
        <v>38</v>
      </c>
      <c r="K20" s="92" t="s">
        <v>41</v>
      </c>
      <c r="L20" s="96" t="s">
        <v>41</v>
      </c>
      <c r="M20" s="97" t="s">
        <v>41</v>
      </c>
      <c r="N20" s="96" t="s">
        <v>41</v>
      </c>
      <c r="O20" s="98" t="s">
        <v>41</v>
      </c>
      <c r="P20" s="99" t="s">
        <v>41</v>
      </c>
      <c r="Q20" s="97" t="s">
        <v>41</v>
      </c>
      <c r="R20" s="100" t="s">
        <v>41</v>
      </c>
      <c r="S20" s="101"/>
      <c r="T20" s="101"/>
      <c r="U20" s="101"/>
      <c r="V20" s="97" t="s">
        <v>41</v>
      </c>
      <c r="W20" s="91" t="s">
        <v>41</v>
      </c>
    </row>
    <row r="21" spans="1:25" ht="15.75" thickBot="1" x14ac:dyDescent="0.3">
      <c r="A21" s="102"/>
      <c r="B21" s="103"/>
      <c r="C21" s="104"/>
      <c r="D21" s="104"/>
      <c r="E21" s="104"/>
      <c r="F21" s="104"/>
      <c r="G21" s="104"/>
      <c r="H21" s="105"/>
      <c r="I21" s="104"/>
      <c r="J21" s="104"/>
      <c r="K21" s="487"/>
      <c r="L21" s="488"/>
      <c r="M21" s="488"/>
      <c r="N21" s="488"/>
      <c r="O21" s="488"/>
      <c r="P21" s="488"/>
      <c r="Q21" s="488"/>
      <c r="R21" s="488"/>
      <c r="S21" s="488"/>
      <c r="T21" s="52"/>
      <c r="U21" s="52"/>
      <c r="V21" s="52"/>
    </row>
    <row r="22" spans="1:25" x14ac:dyDescent="0.25">
      <c r="A22" s="103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622">
        <v>2017</v>
      </c>
      <c r="M22" s="623"/>
      <c r="N22" s="622">
        <v>2018</v>
      </c>
      <c r="O22" s="623"/>
      <c r="P22" s="622">
        <v>2019</v>
      </c>
      <c r="Q22" s="623"/>
      <c r="R22" s="624">
        <v>2020</v>
      </c>
      <c r="S22" s="625"/>
      <c r="T22" s="625"/>
      <c r="U22" s="625"/>
      <c r="V22" s="626"/>
      <c r="W22" s="58">
        <v>2021</v>
      </c>
    </row>
    <row r="23" spans="1:25" ht="25.5" x14ac:dyDescent="0.25">
      <c r="A23" s="106" t="s">
        <v>15</v>
      </c>
      <c r="B23" s="107" t="s">
        <v>16</v>
      </c>
      <c r="C23" s="108" t="s">
        <v>17</v>
      </c>
      <c r="D23" s="108" t="s">
        <v>18</v>
      </c>
      <c r="E23" s="61" t="s">
        <v>19</v>
      </c>
      <c r="F23" s="61" t="s">
        <v>20</v>
      </c>
      <c r="G23" s="108" t="s">
        <v>21</v>
      </c>
      <c r="H23" s="109" t="s">
        <v>22</v>
      </c>
      <c r="I23" s="108" t="s">
        <v>23</v>
      </c>
      <c r="J23" s="61" t="s">
        <v>24</v>
      </c>
      <c r="K23" s="110" t="s">
        <v>25</v>
      </c>
      <c r="L23" s="64" t="s">
        <v>26</v>
      </c>
      <c r="M23" s="65" t="s">
        <v>27</v>
      </c>
      <c r="N23" s="64" t="s">
        <v>26</v>
      </c>
      <c r="O23" s="65" t="s">
        <v>27</v>
      </c>
      <c r="P23" s="64" t="s">
        <v>26</v>
      </c>
      <c r="Q23" s="65" t="s">
        <v>31</v>
      </c>
      <c r="R23" s="111" t="s">
        <v>26</v>
      </c>
      <c r="S23" s="70" t="s">
        <v>28</v>
      </c>
      <c r="T23" s="70" t="s">
        <v>29</v>
      </c>
      <c r="U23" s="70" t="s">
        <v>30</v>
      </c>
      <c r="V23" s="71" t="s">
        <v>31</v>
      </c>
      <c r="W23" s="72" t="s">
        <v>26</v>
      </c>
    </row>
    <row r="24" spans="1:25" ht="15" customHeight="1" x14ac:dyDescent="0.25">
      <c r="A24" s="595" t="s">
        <v>44</v>
      </c>
      <c r="B24" s="497" t="s">
        <v>33</v>
      </c>
      <c r="C24" s="609" t="s">
        <v>45</v>
      </c>
      <c r="D24" s="609" t="s">
        <v>46</v>
      </c>
      <c r="E24" s="616" t="s">
        <v>168</v>
      </c>
      <c r="F24" s="556"/>
      <c r="G24" s="609" t="s">
        <v>169</v>
      </c>
      <c r="H24" s="609" t="s">
        <v>47</v>
      </c>
      <c r="I24" s="609" t="s">
        <v>40</v>
      </c>
      <c r="J24" s="112" t="s">
        <v>48</v>
      </c>
      <c r="K24" s="113">
        <v>240278</v>
      </c>
      <c r="L24" s="114">
        <f t="shared" ref="L24:Q24" si="0">SUM(L25:L28)</f>
        <v>240278</v>
      </c>
      <c r="M24" s="115">
        <f>SUM(M25:M28)</f>
        <v>89378</v>
      </c>
      <c r="N24" s="114">
        <f t="shared" si="0"/>
        <v>238700</v>
      </c>
      <c r="O24" s="115">
        <f t="shared" si="0"/>
        <v>93612</v>
      </c>
      <c r="P24" s="114">
        <f t="shared" si="0"/>
        <v>187269</v>
      </c>
      <c r="Q24" s="116">
        <f t="shared" si="0"/>
        <v>67777</v>
      </c>
      <c r="R24" s="117">
        <f>SUM(R25:R28)</f>
        <v>197385</v>
      </c>
      <c r="S24" s="118">
        <f>SUM(S25:S28)</f>
        <v>67258</v>
      </c>
      <c r="T24" s="118">
        <f>SUM(T25:T28)</f>
        <v>92020</v>
      </c>
      <c r="U24" s="118">
        <f>SUM(U25:U28)</f>
        <v>102123</v>
      </c>
      <c r="V24" s="438">
        <f>SUM(V25:V28)</f>
        <v>103086</v>
      </c>
      <c r="W24" s="116">
        <v>383385</v>
      </c>
      <c r="Y24" s="54">
        <f>V24/R24</f>
        <v>0.52225853028345615</v>
      </c>
    </row>
    <row r="25" spans="1:25" ht="17.25" customHeight="1" x14ac:dyDescent="0.25">
      <c r="A25" s="596"/>
      <c r="B25" s="497"/>
      <c r="C25" s="609"/>
      <c r="D25" s="609"/>
      <c r="E25" s="617"/>
      <c r="F25" s="557"/>
      <c r="G25" s="609"/>
      <c r="H25" s="609"/>
      <c r="I25" s="609"/>
      <c r="J25" s="119" t="s">
        <v>36</v>
      </c>
      <c r="K25" s="120">
        <v>195778</v>
      </c>
      <c r="L25" s="121">
        <v>195778</v>
      </c>
      <c r="M25" s="122">
        <f>56820+21617</f>
        <v>78437</v>
      </c>
      <c r="N25" s="123">
        <v>193000</v>
      </c>
      <c r="O25" s="124">
        <f>62627+20399</f>
        <v>83026</v>
      </c>
      <c r="P25" s="123">
        <v>137097</v>
      </c>
      <c r="Q25" s="125">
        <v>58090</v>
      </c>
      <c r="R25" s="126">
        <v>146000</v>
      </c>
      <c r="S25" s="127">
        <v>58409</v>
      </c>
      <c r="T25" s="127">
        <v>82970</v>
      </c>
      <c r="U25" s="127">
        <v>93497</v>
      </c>
      <c r="V25" s="125">
        <v>93497</v>
      </c>
      <c r="W25" s="125">
        <v>267000</v>
      </c>
    </row>
    <row r="26" spans="1:25" x14ac:dyDescent="0.25">
      <c r="A26" s="596"/>
      <c r="B26" s="497"/>
      <c r="C26" s="609"/>
      <c r="D26" s="609"/>
      <c r="E26" s="617"/>
      <c r="F26" s="557"/>
      <c r="G26" s="609"/>
      <c r="H26" s="609"/>
      <c r="I26" s="609"/>
      <c r="J26" s="128" t="s">
        <v>11</v>
      </c>
      <c r="K26" s="129">
        <v>9000</v>
      </c>
      <c r="L26" s="121">
        <v>9000</v>
      </c>
      <c r="M26" s="122">
        <v>9672</v>
      </c>
      <c r="N26" s="123">
        <v>10200</v>
      </c>
      <c r="O26" s="124">
        <v>9674</v>
      </c>
      <c r="P26" s="123">
        <v>8800</v>
      </c>
      <c r="Q26" s="125">
        <v>8771</v>
      </c>
      <c r="R26" s="126">
        <v>8450</v>
      </c>
      <c r="S26" s="127">
        <v>8135</v>
      </c>
      <c r="T26" s="127">
        <v>8450</v>
      </c>
      <c r="U26" s="127">
        <v>7990</v>
      </c>
      <c r="V26" s="125">
        <v>8064</v>
      </c>
      <c r="W26" s="125">
        <v>8450</v>
      </c>
      <c r="X26" s="54">
        <v>6313</v>
      </c>
    </row>
    <row r="27" spans="1:25" x14ac:dyDescent="0.25">
      <c r="A27" s="596"/>
      <c r="B27" s="497"/>
      <c r="C27" s="609"/>
      <c r="D27" s="609"/>
      <c r="E27" s="617"/>
      <c r="F27" s="557"/>
      <c r="G27" s="609"/>
      <c r="H27" s="609"/>
      <c r="I27" s="609"/>
      <c r="J27" s="128" t="s">
        <v>12</v>
      </c>
      <c r="K27" s="129" t="s">
        <v>41</v>
      </c>
      <c r="L27" s="121" t="s">
        <v>41</v>
      </c>
      <c r="M27" s="122" t="s">
        <v>41</v>
      </c>
      <c r="N27" s="123" t="s">
        <v>41</v>
      </c>
      <c r="O27" s="124" t="s">
        <v>41</v>
      </c>
      <c r="P27" s="123" t="s">
        <v>41</v>
      </c>
      <c r="Q27" s="125" t="s">
        <v>41</v>
      </c>
      <c r="R27" s="130" t="s">
        <v>41</v>
      </c>
      <c r="S27" s="127" t="s">
        <v>41</v>
      </c>
      <c r="T27" s="127" t="s">
        <v>41</v>
      </c>
      <c r="U27" s="127" t="s">
        <v>41</v>
      </c>
      <c r="V27" s="125" t="s">
        <v>41</v>
      </c>
      <c r="W27" s="125">
        <v>65000</v>
      </c>
    </row>
    <row r="28" spans="1:25" x14ac:dyDescent="0.25">
      <c r="A28" s="596"/>
      <c r="B28" s="497"/>
      <c r="C28" s="609"/>
      <c r="D28" s="609"/>
      <c r="E28" s="621"/>
      <c r="F28" s="558"/>
      <c r="G28" s="609"/>
      <c r="H28" s="609"/>
      <c r="I28" s="609"/>
      <c r="J28" s="131" t="s">
        <v>38</v>
      </c>
      <c r="K28" s="132">
        <v>35500</v>
      </c>
      <c r="L28" s="133">
        <v>35500</v>
      </c>
      <c r="M28" s="134">
        <v>1269</v>
      </c>
      <c r="N28" s="135">
        <v>35500</v>
      </c>
      <c r="O28" s="136">
        <v>912</v>
      </c>
      <c r="P28" s="135">
        <v>41372</v>
      </c>
      <c r="Q28" s="137">
        <v>916</v>
      </c>
      <c r="R28" s="138">
        <v>42935</v>
      </c>
      <c r="S28" s="139">
        <v>714</v>
      </c>
      <c r="T28" s="127">
        <v>600</v>
      </c>
      <c r="U28" s="139">
        <v>636</v>
      </c>
      <c r="V28" s="436">
        <v>1525</v>
      </c>
      <c r="W28" s="137">
        <v>42935</v>
      </c>
      <c r="X28" s="437"/>
    </row>
    <row r="29" spans="1:25" x14ac:dyDescent="0.25">
      <c r="A29" s="596"/>
      <c r="B29" s="497" t="s">
        <v>39</v>
      </c>
      <c r="C29" s="609" t="s">
        <v>49</v>
      </c>
      <c r="D29" s="609" t="s">
        <v>34</v>
      </c>
      <c r="E29" s="616" t="s">
        <v>168</v>
      </c>
      <c r="F29" s="618"/>
      <c r="G29" s="609" t="s">
        <v>170</v>
      </c>
      <c r="H29" s="609" t="s">
        <v>47</v>
      </c>
      <c r="I29" s="609" t="s">
        <v>40</v>
      </c>
      <c r="J29" s="140" t="s">
        <v>36</v>
      </c>
      <c r="K29" s="141">
        <v>0.40064256453738417</v>
      </c>
      <c r="L29" s="142">
        <v>1</v>
      </c>
      <c r="M29" s="143">
        <f>M25/L25</f>
        <v>0.40064256453738417</v>
      </c>
      <c r="N29" s="144">
        <v>1</v>
      </c>
      <c r="O29" s="145">
        <f>O25/N25</f>
        <v>0.43018652849740935</v>
      </c>
      <c r="P29" s="146">
        <v>1</v>
      </c>
      <c r="Q29" s="145">
        <f>Q25/P25</f>
        <v>0.42371459623478269</v>
      </c>
      <c r="R29" s="147">
        <v>1</v>
      </c>
      <c r="S29" s="148">
        <f>S25/R25</f>
        <v>0.40006164383561643</v>
      </c>
      <c r="T29" s="148">
        <f>T25/R25</f>
        <v>0.56828767123287671</v>
      </c>
      <c r="U29" s="148">
        <f>U25/R$25</f>
        <v>0.64039041095890414</v>
      </c>
      <c r="V29" s="149">
        <f>V25/R25</f>
        <v>0.64039041095890414</v>
      </c>
      <c r="W29" s="91">
        <v>1</v>
      </c>
    </row>
    <row r="30" spans="1:25" x14ac:dyDescent="0.25">
      <c r="A30" s="596"/>
      <c r="B30" s="497"/>
      <c r="C30" s="609"/>
      <c r="D30" s="609"/>
      <c r="E30" s="617"/>
      <c r="F30" s="619"/>
      <c r="G30" s="609"/>
      <c r="H30" s="609"/>
      <c r="I30" s="609"/>
      <c r="J30" s="140" t="s">
        <v>11</v>
      </c>
      <c r="K30" s="141">
        <v>1.0746666666666667</v>
      </c>
      <c r="L30" s="142">
        <v>1</v>
      </c>
      <c r="M30" s="143">
        <f t="shared" ref="M30:M32" si="1">M26/L26</f>
        <v>1.0746666666666667</v>
      </c>
      <c r="N30" s="144">
        <v>1</v>
      </c>
      <c r="O30" s="145">
        <f t="shared" ref="O30:O32" si="2">O26/N26</f>
        <v>0.94843137254901966</v>
      </c>
      <c r="P30" s="146">
        <v>1</v>
      </c>
      <c r="Q30" s="145">
        <f t="shared" ref="Q30:Q32" si="3">Q26/P26</f>
        <v>0.99670454545454545</v>
      </c>
      <c r="R30" s="147">
        <v>1</v>
      </c>
      <c r="S30" s="148">
        <f>S26/R26</f>
        <v>0.96272189349112425</v>
      </c>
      <c r="T30" s="148">
        <f>T26/R26</f>
        <v>1</v>
      </c>
      <c r="U30" s="148">
        <f>U26/R$26</f>
        <v>0.94556213017751478</v>
      </c>
      <c r="V30" s="149">
        <f>V26/R26</f>
        <v>0.95431952662721897</v>
      </c>
      <c r="W30" s="91">
        <v>1</v>
      </c>
    </row>
    <row r="31" spans="1:25" x14ac:dyDescent="0.25">
      <c r="A31" s="596"/>
      <c r="B31" s="497"/>
      <c r="C31" s="609"/>
      <c r="D31" s="609"/>
      <c r="E31" s="617"/>
      <c r="F31" s="619"/>
      <c r="G31" s="609"/>
      <c r="H31" s="609"/>
      <c r="I31" s="609"/>
      <c r="J31" s="140" t="s">
        <v>12</v>
      </c>
      <c r="K31" s="141" t="s">
        <v>171</v>
      </c>
      <c r="L31" s="142" t="s">
        <v>171</v>
      </c>
      <c r="M31" s="143" t="s">
        <v>171</v>
      </c>
      <c r="N31" s="144" t="s">
        <v>171</v>
      </c>
      <c r="O31" s="145" t="s">
        <v>171</v>
      </c>
      <c r="P31" s="146" t="s">
        <v>171</v>
      </c>
      <c r="Q31" s="145" t="s">
        <v>171</v>
      </c>
      <c r="R31" s="147" t="s">
        <v>41</v>
      </c>
      <c r="S31" s="148" t="s">
        <v>41</v>
      </c>
      <c r="T31" s="148" t="s">
        <v>41</v>
      </c>
      <c r="U31" s="148" t="s">
        <v>41</v>
      </c>
      <c r="V31" s="150" t="s">
        <v>41</v>
      </c>
      <c r="W31" s="91">
        <v>1</v>
      </c>
    </row>
    <row r="32" spans="1:25" x14ac:dyDescent="0.25">
      <c r="A32" s="596"/>
      <c r="B32" s="497"/>
      <c r="C32" s="609"/>
      <c r="D32" s="609"/>
      <c r="E32" s="617"/>
      <c r="F32" s="620"/>
      <c r="G32" s="609"/>
      <c r="H32" s="609"/>
      <c r="I32" s="609"/>
      <c r="J32" s="140" t="s">
        <v>38</v>
      </c>
      <c r="K32" s="141">
        <v>3.5746478873239437E-2</v>
      </c>
      <c r="L32" s="142">
        <v>1</v>
      </c>
      <c r="M32" s="143">
        <f t="shared" si="1"/>
        <v>3.5746478873239437E-2</v>
      </c>
      <c r="N32" s="144">
        <v>1</v>
      </c>
      <c r="O32" s="145">
        <f t="shared" si="2"/>
        <v>2.5690140845070424E-2</v>
      </c>
      <c r="P32" s="146">
        <v>1</v>
      </c>
      <c r="Q32" s="145">
        <f t="shared" si="3"/>
        <v>2.2140578168809825E-2</v>
      </c>
      <c r="R32" s="147">
        <v>1</v>
      </c>
      <c r="S32" s="151">
        <f>S28/R28</f>
        <v>1.6629789216257133E-2</v>
      </c>
      <c r="T32" s="148">
        <f>T28/R$28</f>
        <v>1.39746127867707E-2</v>
      </c>
      <c r="U32" s="148">
        <f>U28/R28</f>
        <v>1.4813089553976942E-2</v>
      </c>
      <c r="V32" s="149">
        <f>V28/R28</f>
        <v>3.5518807499708864E-2</v>
      </c>
      <c r="W32" s="91">
        <v>1</v>
      </c>
    </row>
    <row r="33" spans="1:23" x14ac:dyDescent="0.25">
      <c r="A33" s="596"/>
      <c r="B33" s="598" t="s">
        <v>42</v>
      </c>
      <c r="C33" s="609" t="s">
        <v>50</v>
      </c>
      <c r="D33" s="609" t="s">
        <v>51</v>
      </c>
      <c r="E33" s="610" t="s">
        <v>172</v>
      </c>
      <c r="F33" s="613"/>
      <c r="G33" s="609" t="s">
        <v>173</v>
      </c>
      <c r="H33" s="609" t="s">
        <v>52</v>
      </c>
      <c r="I33" s="609" t="s">
        <v>40</v>
      </c>
      <c r="J33" s="152" t="s">
        <v>48</v>
      </c>
      <c r="K33" s="113">
        <v>7000</v>
      </c>
      <c r="L33" s="114">
        <v>7000</v>
      </c>
      <c r="M33" s="115">
        <f t="shared" ref="M33:O33" si="4">SUM(M34:M37)</f>
        <v>21617</v>
      </c>
      <c r="N33" s="114">
        <v>7000</v>
      </c>
      <c r="O33" s="115">
        <f t="shared" si="4"/>
        <v>20399</v>
      </c>
      <c r="P33" s="114">
        <v>7000</v>
      </c>
      <c r="Q33" s="125">
        <v>2420</v>
      </c>
      <c r="R33" s="153">
        <v>7000</v>
      </c>
      <c r="S33" s="154">
        <f t="shared" ref="S33:U33" si="5">SUM(S34:S37)</f>
        <v>5484</v>
      </c>
      <c r="T33" s="154">
        <f t="shared" si="5"/>
        <v>5990</v>
      </c>
      <c r="U33" s="154">
        <f t="shared" si="5"/>
        <v>7825</v>
      </c>
      <c r="V33" s="439">
        <v>10040</v>
      </c>
      <c r="W33" s="153">
        <v>7000</v>
      </c>
    </row>
    <row r="34" spans="1:23" x14ac:dyDescent="0.25">
      <c r="A34" s="596"/>
      <c r="B34" s="598"/>
      <c r="C34" s="609"/>
      <c r="D34" s="609"/>
      <c r="E34" s="611"/>
      <c r="F34" s="614"/>
      <c r="G34" s="609"/>
      <c r="H34" s="609"/>
      <c r="I34" s="609"/>
      <c r="J34" s="140" t="s">
        <v>36</v>
      </c>
      <c r="K34" s="113">
        <v>7000</v>
      </c>
      <c r="L34" s="114">
        <v>7000</v>
      </c>
      <c r="M34" s="155">
        <v>21617</v>
      </c>
      <c r="N34" s="114">
        <v>7000</v>
      </c>
      <c r="O34" s="156">
        <v>20399</v>
      </c>
      <c r="P34" s="114">
        <v>7000</v>
      </c>
      <c r="Q34" s="150">
        <v>2420</v>
      </c>
      <c r="R34" s="153">
        <v>7000</v>
      </c>
      <c r="S34" s="154">
        <v>5404</v>
      </c>
      <c r="T34" s="154">
        <v>5856</v>
      </c>
      <c r="U34" s="154">
        <v>7687</v>
      </c>
      <c r="V34" s="439">
        <v>9839</v>
      </c>
      <c r="W34" s="91" t="s">
        <v>41</v>
      </c>
    </row>
    <row r="35" spans="1:23" x14ac:dyDescent="0.25">
      <c r="A35" s="596"/>
      <c r="B35" s="598"/>
      <c r="C35" s="609"/>
      <c r="D35" s="609"/>
      <c r="E35" s="611"/>
      <c r="F35" s="614"/>
      <c r="G35" s="609"/>
      <c r="H35" s="609"/>
      <c r="I35" s="609"/>
      <c r="J35" s="140" t="s">
        <v>11</v>
      </c>
      <c r="K35" s="120" t="s">
        <v>41</v>
      </c>
      <c r="L35" s="157" t="s">
        <v>41</v>
      </c>
      <c r="M35" s="155" t="s">
        <v>41</v>
      </c>
      <c r="N35" s="158" t="s">
        <v>41</v>
      </c>
      <c r="O35" s="156" t="s">
        <v>41</v>
      </c>
      <c r="P35" s="158" t="s">
        <v>41</v>
      </c>
      <c r="Q35" s="150" t="s">
        <v>41</v>
      </c>
      <c r="R35" s="159" t="s">
        <v>41</v>
      </c>
      <c r="S35" s="154">
        <v>5</v>
      </c>
      <c r="T35" s="154">
        <v>5</v>
      </c>
      <c r="U35" s="154">
        <v>5</v>
      </c>
      <c r="V35" s="439"/>
      <c r="W35" s="91" t="s">
        <v>41</v>
      </c>
    </row>
    <row r="36" spans="1:23" x14ac:dyDescent="0.25">
      <c r="A36" s="596"/>
      <c r="B36" s="598"/>
      <c r="C36" s="609"/>
      <c r="D36" s="609"/>
      <c r="E36" s="611"/>
      <c r="F36" s="614"/>
      <c r="G36" s="609"/>
      <c r="H36" s="609"/>
      <c r="I36" s="609"/>
      <c r="J36" s="140" t="s">
        <v>12</v>
      </c>
      <c r="K36" s="120" t="s">
        <v>41</v>
      </c>
      <c r="L36" s="157" t="s">
        <v>41</v>
      </c>
      <c r="M36" s="155" t="s">
        <v>41</v>
      </c>
      <c r="N36" s="158" t="s">
        <v>41</v>
      </c>
      <c r="O36" s="156" t="s">
        <v>41</v>
      </c>
      <c r="P36" s="158" t="s">
        <v>41</v>
      </c>
      <c r="Q36" s="150" t="s">
        <v>41</v>
      </c>
      <c r="R36" s="159" t="s">
        <v>41</v>
      </c>
      <c r="S36" s="154">
        <v>21</v>
      </c>
      <c r="T36" s="154">
        <v>52</v>
      </c>
      <c r="U36" s="154">
        <v>48</v>
      </c>
      <c r="V36" s="439">
        <v>78</v>
      </c>
      <c r="W36" s="91" t="s">
        <v>41</v>
      </c>
    </row>
    <row r="37" spans="1:23" x14ac:dyDescent="0.25">
      <c r="A37" s="596"/>
      <c r="B37" s="598"/>
      <c r="C37" s="609"/>
      <c r="D37" s="609"/>
      <c r="E37" s="612"/>
      <c r="F37" s="615"/>
      <c r="G37" s="609"/>
      <c r="H37" s="609"/>
      <c r="I37" s="609"/>
      <c r="J37" s="140" t="s">
        <v>38</v>
      </c>
      <c r="K37" s="120" t="s">
        <v>41</v>
      </c>
      <c r="L37" s="157" t="s">
        <v>41</v>
      </c>
      <c r="M37" s="155" t="s">
        <v>41</v>
      </c>
      <c r="N37" s="158" t="s">
        <v>41</v>
      </c>
      <c r="O37" s="156" t="s">
        <v>41</v>
      </c>
      <c r="P37" s="158" t="s">
        <v>41</v>
      </c>
      <c r="Q37" s="150" t="s">
        <v>41</v>
      </c>
      <c r="R37" s="159" t="s">
        <v>41</v>
      </c>
      <c r="S37" s="154">
        <v>54</v>
      </c>
      <c r="T37" s="154">
        <v>77</v>
      </c>
      <c r="U37" s="154">
        <v>85</v>
      </c>
      <c r="V37" s="439">
        <v>123</v>
      </c>
      <c r="W37" s="91" t="s">
        <v>41</v>
      </c>
    </row>
    <row r="38" spans="1:23" x14ac:dyDescent="0.25">
      <c r="A38" s="596"/>
      <c r="B38" s="598" t="s">
        <v>43</v>
      </c>
      <c r="C38" s="606" t="s">
        <v>174</v>
      </c>
      <c r="D38" s="606" t="s">
        <v>175</v>
      </c>
      <c r="E38" s="607" t="s">
        <v>168</v>
      </c>
      <c r="F38" s="556"/>
      <c r="G38" s="606" t="s">
        <v>176</v>
      </c>
      <c r="H38" s="606" t="s">
        <v>177</v>
      </c>
      <c r="I38" s="606" t="s">
        <v>35</v>
      </c>
      <c r="J38" s="160" t="s">
        <v>53</v>
      </c>
      <c r="K38" s="161" t="s">
        <v>41</v>
      </c>
      <c r="L38" s="162" t="s">
        <v>41</v>
      </c>
      <c r="M38" s="150" t="s">
        <v>41</v>
      </c>
      <c r="N38" s="162" t="s">
        <v>41</v>
      </c>
      <c r="O38" s="150" t="s">
        <v>41</v>
      </c>
      <c r="P38" s="163" t="s">
        <v>41</v>
      </c>
      <c r="Q38" s="150" t="s">
        <v>41</v>
      </c>
      <c r="R38" s="163">
        <v>1</v>
      </c>
      <c r="S38" s="148"/>
      <c r="T38" s="148"/>
      <c r="U38" s="148"/>
      <c r="V38" s="164">
        <v>0.26</v>
      </c>
      <c r="W38" s="91"/>
    </row>
    <row r="39" spans="1:23" x14ac:dyDescent="0.25">
      <c r="A39" s="596"/>
      <c r="B39" s="598"/>
      <c r="C39" s="606"/>
      <c r="D39" s="606"/>
      <c r="E39" s="608"/>
      <c r="F39" s="557"/>
      <c r="G39" s="606"/>
      <c r="H39" s="606"/>
      <c r="I39" s="606"/>
      <c r="J39" s="165"/>
      <c r="K39" s="161"/>
      <c r="L39" s="162" t="s">
        <v>41</v>
      </c>
      <c r="M39" s="150" t="s">
        <v>41</v>
      </c>
      <c r="N39" s="162" t="s">
        <v>41</v>
      </c>
      <c r="O39" s="150" t="s">
        <v>41</v>
      </c>
      <c r="P39" s="162" t="s">
        <v>41</v>
      </c>
      <c r="Q39" s="150" t="s">
        <v>41</v>
      </c>
      <c r="R39" s="162" t="s">
        <v>41</v>
      </c>
      <c r="S39" s="154" t="s">
        <v>41</v>
      </c>
      <c r="T39" s="154" t="s">
        <v>41</v>
      </c>
      <c r="U39" s="154" t="s">
        <v>41</v>
      </c>
      <c r="V39" s="150" t="s">
        <v>41</v>
      </c>
      <c r="W39" s="91">
        <v>1</v>
      </c>
    </row>
    <row r="40" spans="1:23" x14ac:dyDescent="0.25">
      <c r="A40" s="596"/>
      <c r="B40" s="598"/>
      <c r="C40" s="606"/>
      <c r="D40" s="606"/>
      <c r="E40" s="608"/>
      <c r="F40" s="557"/>
      <c r="G40" s="606"/>
      <c r="H40" s="606"/>
      <c r="I40" s="606"/>
      <c r="J40" s="165"/>
      <c r="K40" s="161"/>
      <c r="L40" s="162" t="s">
        <v>41</v>
      </c>
      <c r="M40" s="150" t="s">
        <v>41</v>
      </c>
      <c r="N40" s="162" t="s">
        <v>41</v>
      </c>
      <c r="O40" s="150" t="s">
        <v>41</v>
      </c>
      <c r="P40" s="162" t="s">
        <v>41</v>
      </c>
      <c r="Q40" s="150" t="s">
        <v>41</v>
      </c>
      <c r="R40" s="162" t="s">
        <v>41</v>
      </c>
      <c r="S40" s="154" t="s">
        <v>41</v>
      </c>
      <c r="T40" s="154" t="s">
        <v>41</v>
      </c>
      <c r="U40" s="154" t="s">
        <v>41</v>
      </c>
      <c r="V40" s="150" t="s">
        <v>41</v>
      </c>
      <c r="W40" s="91" t="s">
        <v>41</v>
      </c>
    </row>
    <row r="41" spans="1:23" ht="44.25" customHeight="1" x14ac:dyDescent="0.25">
      <c r="A41" s="596"/>
      <c r="B41" s="598"/>
      <c r="C41" s="606"/>
      <c r="D41" s="606"/>
      <c r="E41" s="608"/>
      <c r="F41" s="558"/>
      <c r="G41" s="606"/>
      <c r="H41" s="606"/>
      <c r="I41" s="606"/>
      <c r="J41" s="165"/>
      <c r="K41" s="161"/>
      <c r="L41" s="162" t="s">
        <v>41</v>
      </c>
      <c r="M41" s="150" t="s">
        <v>41</v>
      </c>
      <c r="N41" s="162" t="s">
        <v>41</v>
      </c>
      <c r="O41" s="150" t="s">
        <v>41</v>
      </c>
      <c r="P41" s="162" t="s">
        <v>41</v>
      </c>
      <c r="Q41" s="150" t="s">
        <v>41</v>
      </c>
      <c r="R41" s="162" t="s">
        <v>41</v>
      </c>
      <c r="S41" s="154" t="s">
        <v>41</v>
      </c>
      <c r="T41" s="154" t="s">
        <v>41</v>
      </c>
      <c r="U41" s="154" t="s">
        <v>41</v>
      </c>
      <c r="V41" s="150" t="s">
        <v>41</v>
      </c>
      <c r="W41" s="91" t="s">
        <v>41</v>
      </c>
    </row>
    <row r="42" spans="1:23" ht="14.45" customHeight="1" x14ac:dyDescent="0.25">
      <c r="A42" s="596"/>
      <c r="B42" s="497" t="s">
        <v>54</v>
      </c>
      <c r="C42" s="597" t="s">
        <v>178</v>
      </c>
      <c r="D42" s="597" t="s">
        <v>179</v>
      </c>
      <c r="E42" s="603" t="s">
        <v>155</v>
      </c>
      <c r="F42" s="556" t="s">
        <v>162</v>
      </c>
      <c r="G42" s="597" t="s">
        <v>180</v>
      </c>
      <c r="H42" s="597" t="s">
        <v>181</v>
      </c>
      <c r="I42" s="597" t="s">
        <v>35</v>
      </c>
      <c r="J42" s="166" t="s">
        <v>36</v>
      </c>
      <c r="K42" s="167"/>
      <c r="L42" s="168"/>
      <c r="M42" s="169"/>
      <c r="N42" s="170"/>
      <c r="O42" s="171"/>
      <c r="P42" s="170"/>
      <c r="Q42" s="172" t="s">
        <v>182</v>
      </c>
      <c r="R42" s="173"/>
      <c r="S42" s="174"/>
      <c r="T42" s="174"/>
      <c r="U42" s="174"/>
      <c r="V42" s="172"/>
      <c r="W42" s="91" t="s">
        <v>41</v>
      </c>
    </row>
    <row r="43" spans="1:23" x14ac:dyDescent="0.25">
      <c r="A43" s="596"/>
      <c r="B43" s="497"/>
      <c r="C43" s="597"/>
      <c r="D43" s="597"/>
      <c r="E43" s="604"/>
      <c r="F43" s="557"/>
      <c r="G43" s="597"/>
      <c r="H43" s="597"/>
      <c r="I43" s="597"/>
      <c r="J43" s="166" t="s">
        <v>11</v>
      </c>
      <c r="K43" s="175"/>
      <c r="L43" s="176"/>
      <c r="M43" s="177"/>
      <c r="N43" s="178"/>
      <c r="O43" s="179"/>
      <c r="P43" s="178"/>
      <c r="Q43" s="180" t="s">
        <v>37</v>
      </c>
      <c r="R43" s="181"/>
      <c r="S43" s="174"/>
      <c r="T43" s="174"/>
      <c r="U43" s="174"/>
      <c r="V43" s="180"/>
      <c r="W43" s="91" t="s">
        <v>41</v>
      </c>
    </row>
    <row r="44" spans="1:23" x14ac:dyDescent="0.25">
      <c r="A44" s="596"/>
      <c r="B44" s="497"/>
      <c r="C44" s="597"/>
      <c r="D44" s="597"/>
      <c r="E44" s="604"/>
      <c r="F44" s="557"/>
      <c r="G44" s="597"/>
      <c r="H44" s="597"/>
      <c r="I44" s="597"/>
      <c r="J44" s="166" t="s">
        <v>12</v>
      </c>
      <c r="K44" s="175"/>
      <c r="L44" s="176"/>
      <c r="M44" s="177"/>
      <c r="N44" s="178"/>
      <c r="O44" s="179"/>
      <c r="P44" s="178"/>
      <c r="Q44" s="180" t="s">
        <v>37</v>
      </c>
      <c r="R44" s="181"/>
      <c r="S44" s="174"/>
      <c r="T44" s="174"/>
      <c r="U44" s="174"/>
      <c r="V44" s="180"/>
      <c r="W44" s="91" t="s">
        <v>41</v>
      </c>
    </row>
    <row r="45" spans="1:23" ht="39.75" customHeight="1" thickBot="1" x14ac:dyDescent="0.3">
      <c r="A45" s="596"/>
      <c r="B45" s="497"/>
      <c r="C45" s="597"/>
      <c r="D45" s="597"/>
      <c r="E45" s="605"/>
      <c r="F45" s="558"/>
      <c r="G45" s="597"/>
      <c r="H45" s="597"/>
      <c r="I45" s="597"/>
      <c r="J45" s="166" t="s">
        <v>38</v>
      </c>
      <c r="K45" s="175"/>
      <c r="L45" s="182"/>
      <c r="M45" s="183"/>
      <c r="N45" s="184"/>
      <c r="O45" s="185"/>
      <c r="P45" s="184"/>
      <c r="Q45" s="186" t="s">
        <v>37</v>
      </c>
      <c r="R45" s="187"/>
      <c r="S45" s="188"/>
      <c r="T45" s="188"/>
      <c r="U45" s="188"/>
      <c r="V45" s="186"/>
      <c r="W45" s="91" t="s">
        <v>41</v>
      </c>
    </row>
    <row r="46" spans="1:23" ht="63.95" customHeight="1" x14ac:dyDescent="0.25">
      <c r="A46" s="596"/>
      <c r="B46" s="598" t="s">
        <v>54</v>
      </c>
      <c r="C46" s="599" t="s">
        <v>127</v>
      </c>
      <c r="D46" s="599" t="s">
        <v>34</v>
      </c>
      <c r="E46" s="593"/>
      <c r="F46" s="600" t="s">
        <v>183</v>
      </c>
      <c r="G46" s="599" t="s">
        <v>137</v>
      </c>
      <c r="H46" s="599" t="s">
        <v>138</v>
      </c>
      <c r="I46" s="599" t="s">
        <v>40</v>
      </c>
      <c r="J46" s="74" t="s">
        <v>124</v>
      </c>
      <c r="K46" s="189"/>
      <c r="L46" s="189"/>
      <c r="M46" s="189"/>
      <c r="N46" s="190"/>
      <c r="O46" s="190"/>
      <c r="P46" s="190"/>
      <c r="Q46" s="154"/>
      <c r="R46" s="154"/>
      <c r="S46" s="154"/>
      <c r="T46" s="154"/>
      <c r="U46" s="191"/>
      <c r="V46" s="191"/>
      <c r="W46" s="83">
        <v>1</v>
      </c>
    </row>
    <row r="47" spans="1:23" ht="14.45" customHeight="1" x14ac:dyDescent="0.25">
      <c r="A47" s="596"/>
      <c r="B47" s="598"/>
      <c r="C47" s="599"/>
      <c r="D47" s="599"/>
      <c r="E47" s="593"/>
      <c r="F47" s="601"/>
      <c r="G47" s="599"/>
      <c r="H47" s="599"/>
      <c r="I47" s="599"/>
      <c r="J47" s="74" t="s">
        <v>36</v>
      </c>
      <c r="K47" s="192"/>
      <c r="L47" s="192"/>
      <c r="M47" s="193"/>
      <c r="N47" s="194"/>
      <c r="O47" s="194"/>
      <c r="P47" s="194"/>
      <c r="Q47" s="83"/>
      <c r="R47" s="83"/>
      <c r="S47" s="83"/>
      <c r="T47" s="83"/>
      <c r="U47" s="194"/>
      <c r="V47" s="83"/>
      <c r="W47" s="83">
        <v>1</v>
      </c>
    </row>
    <row r="48" spans="1:23" x14ac:dyDescent="0.25">
      <c r="A48" s="596"/>
      <c r="B48" s="598"/>
      <c r="C48" s="599"/>
      <c r="D48" s="599"/>
      <c r="E48" s="593"/>
      <c r="F48" s="601"/>
      <c r="G48" s="599"/>
      <c r="H48" s="599"/>
      <c r="I48" s="599"/>
      <c r="J48" s="74" t="s">
        <v>11</v>
      </c>
      <c r="K48" s="192"/>
      <c r="L48" s="192"/>
      <c r="M48" s="193"/>
      <c r="N48" s="195"/>
      <c r="O48" s="194"/>
      <c r="P48" s="194"/>
      <c r="Q48" s="83"/>
      <c r="R48" s="83"/>
      <c r="S48" s="83"/>
      <c r="T48" s="83"/>
      <c r="U48" s="194"/>
      <c r="V48" s="83"/>
      <c r="W48" s="83">
        <v>1</v>
      </c>
    </row>
    <row r="49" spans="1:36" x14ac:dyDescent="0.25">
      <c r="A49" s="596"/>
      <c r="B49" s="598"/>
      <c r="C49" s="599"/>
      <c r="D49" s="599"/>
      <c r="E49" s="593"/>
      <c r="F49" s="601"/>
      <c r="G49" s="599"/>
      <c r="H49" s="599"/>
      <c r="I49" s="599"/>
      <c r="J49" s="74" t="s">
        <v>12</v>
      </c>
      <c r="K49" s="192"/>
      <c r="L49" s="192"/>
      <c r="M49" s="193"/>
      <c r="N49" s="195"/>
      <c r="O49" s="194"/>
      <c r="P49" s="194"/>
      <c r="Q49" s="83"/>
      <c r="R49" s="83"/>
      <c r="S49" s="83"/>
      <c r="T49" s="83"/>
      <c r="U49" s="194"/>
      <c r="V49" s="83"/>
      <c r="W49" s="83">
        <v>1</v>
      </c>
    </row>
    <row r="50" spans="1:36" ht="53.25" customHeight="1" x14ac:dyDescent="0.25">
      <c r="A50" s="596"/>
      <c r="B50" s="598"/>
      <c r="C50" s="599"/>
      <c r="D50" s="599"/>
      <c r="E50" s="593"/>
      <c r="F50" s="602"/>
      <c r="G50" s="599"/>
      <c r="H50" s="599"/>
      <c r="I50" s="599"/>
      <c r="J50" s="74" t="s">
        <v>38</v>
      </c>
      <c r="K50" s="192"/>
      <c r="L50" s="192"/>
      <c r="M50" s="193"/>
      <c r="N50" s="195"/>
      <c r="O50" s="194"/>
      <c r="P50" s="194"/>
      <c r="Q50" s="83"/>
      <c r="R50" s="83"/>
      <c r="S50" s="83"/>
      <c r="T50" s="83"/>
      <c r="U50" s="194"/>
      <c r="V50" s="83"/>
      <c r="W50" s="83">
        <v>1</v>
      </c>
    </row>
    <row r="51" spans="1:36" ht="15" customHeight="1" x14ac:dyDescent="0.25">
      <c r="A51" s="596"/>
      <c r="B51" s="592" t="s">
        <v>148</v>
      </c>
      <c r="C51" s="591" t="s">
        <v>147</v>
      </c>
      <c r="D51" s="591" t="s">
        <v>149</v>
      </c>
      <c r="E51" s="593"/>
      <c r="F51" s="594" t="s">
        <v>183</v>
      </c>
      <c r="G51" s="591" t="s">
        <v>150</v>
      </c>
      <c r="H51" s="591" t="s">
        <v>151</v>
      </c>
      <c r="I51" s="591" t="s">
        <v>35</v>
      </c>
      <c r="J51" s="196" t="s">
        <v>124</v>
      </c>
      <c r="K51" s="189"/>
      <c r="L51" s="189"/>
      <c r="M51" s="189"/>
      <c r="N51" s="190"/>
      <c r="O51" s="190"/>
      <c r="P51" s="197"/>
      <c r="Q51" s="148"/>
      <c r="R51" s="148"/>
      <c r="S51" s="148"/>
      <c r="T51" s="154"/>
      <c r="U51" s="194"/>
      <c r="V51" s="198"/>
      <c r="W51" s="83">
        <v>1</v>
      </c>
    </row>
    <row r="52" spans="1:36" s="53" customFormat="1" ht="12.75" customHeight="1" x14ac:dyDescent="0.2">
      <c r="A52" s="596"/>
      <c r="B52" s="592"/>
      <c r="C52" s="591"/>
      <c r="D52" s="591"/>
      <c r="E52" s="593"/>
      <c r="F52" s="594"/>
      <c r="G52" s="591"/>
      <c r="H52" s="591"/>
      <c r="I52" s="591"/>
      <c r="J52" s="88"/>
      <c r="K52" s="189"/>
      <c r="L52" s="189"/>
      <c r="M52" s="189"/>
      <c r="N52" s="190"/>
      <c r="O52" s="190"/>
      <c r="P52" s="190"/>
      <c r="Q52" s="154"/>
      <c r="R52" s="154"/>
      <c r="S52" s="154"/>
      <c r="T52" s="154"/>
      <c r="U52" s="199"/>
      <c r="V52" s="199"/>
      <c r="W52" s="199"/>
    </row>
    <row r="53" spans="1:36" s="53" customFormat="1" ht="12.75" customHeight="1" x14ac:dyDescent="0.2">
      <c r="A53" s="596"/>
      <c r="B53" s="592"/>
      <c r="C53" s="591"/>
      <c r="D53" s="591"/>
      <c r="E53" s="593"/>
      <c r="F53" s="594"/>
      <c r="G53" s="591"/>
      <c r="H53" s="591"/>
      <c r="I53" s="591"/>
      <c r="J53" s="88"/>
      <c r="K53" s="189"/>
      <c r="L53" s="189"/>
      <c r="M53" s="189"/>
      <c r="N53" s="190"/>
      <c r="O53" s="190"/>
      <c r="P53" s="190"/>
      <c r="Q53" s="154"/>
      <c r="R53" s="154"/>
      <c r="S53" s="154"/>
      <c r="T53" s="154"/>
      <c r="U53" s="191"/>
      <c r="V53" s="191"/>
      <c r="W53" s="191"/>
    </row>
    <row r="54" spans="1:36" s="53" customFormat="1" ht="51.75" customHeight="1" x14ac:dyDescent="0.2">
      <c r="A54" s="596"/>
      <c r="B54" s="592"/>
      <c r="C54" s="591"/>
      <c r="D54" s="591"/>
      <c r="E54" s="593"/>
      <c r="F54" s="594"/>
      <c r="G54" s="591"/>
      <c r="H54" s="591"/>
      <c r="I54" s="591"/>
      <c r="J54" s="88"/>
      <c r="K54" s="189"/>
      <c r="L54" s="189"/>
      <c r="M54" s="189"/>
      <c r="N54" s="190"/>
      <c r="O54" s="190"/>
      <c r="P54" s="190"/>
      <c r="Q54" s="154"/>
      <c r="R54" s="154"/>
      <c r="S54" s="154"/>
      <c r="T54" s="154"/>
      <c r="U54" s="191"/>
      <c r="V54" s="191"/>
      <c r="W54" s="191"/>
    </row>
    <row r="55" spans="1:36" s="53" customFormat="1" ht="12.75" x14ac:dyDescent="0.2">
      <c r="A55" s="200" t="s">
        <v>55</v>
      </c>
      <c r="B55" s="201"/>
      <c r="C55" s="202"/>
      <c r="D55" s="202"/>
      <c r="E55" s="202"/>
      <c r="F55" s="203"/>
      <c r="G55" s="202"/>
      <c r="H55" s="202"/>
      <c r="I55" s="204"/>
      <c r="J55" s="205"/>
      <c r="K55" s="205"/>
      <c r="L55" s="206"/>
      <c r="M55" s="206"/>
      <c r="N55" s="206"/>
      <c r="O55" s="206"/>
      <c r="P55" s="206"/>
      <c r="Q55" s="206"/>
      <c r="R55" s="206"/>
      <c r="S55" s="206"/>
      <c r="T55" s="206"/>
      <c r="U55" s="207"/>
      <c r="V55" s="207"/>
      <c r="W55" s="52"/>
    </row>
    <row r="56" spans="1:36" s="53" customFormat="1" ht="12.75" x14ac:dyDescent="0.2">
      <c r="A56" s="208" t="s">
        <v>128</v>
      </c>
      <c r="B56" s="201"/>
      <c r="C56" s="202"/>
      <c r="D56" s="202"/>
      <c r="E56" s="202"/>
      <c r="F56" s="203"/>
      <c r="G56" s="202"/>
      <c r="H56" s="202"/>
      <c r="I56" s="204"/>
      <c r="J56" s="205"/>
      <c r="K56" s="205"/>
      <c r="L56" s="206"/>
      <c r="M56" s="206"/>
      <c r="N56" s="206"/>
      <c r="O56" s="206"/>
      <c r="P56" s="206"/>
      <c r="Q56" s="206"/>
      <c r="R56" s="206"/>
      <c r="S56" s="206"/>
      <c r="T56" s="206"/>
      <c r="U56" s="207"/>
      <c r="V56" s="207"/>
      <c r="W56" s="52"/>
    </row>
    <row r="57" spans="1:36" s="53" customFormat="1" ht="12.75" x14ac:dyDescent="0.2">
      <c r="A57" s="208" t="s">
        <v>56</v>
      </c>
      <c r="B57" s="201"/>
      <c r="C57" s="202"/>
      <c r="D57" s="202"/>
      <c r="E57" s="202"/>
      <c r="F57" s="203"/>
      <c r="G57" s="202"/>
      <c r="H57" s="202"/>
      <c r="I57" s="204"/>
      <c r="J57" s="205"/>
      <c r="K57" s="205"/>
      <c r="L57" s="206"/>
      <c r="M57" s="206"/>
      <c r="N57" s="206"/>
      <c r="O57" s="206"/>
      <c r="P57" s="206"/>
      <c r="Q57" s="206"/>
      <c r="R57" s="206"/>
      <c r="S57" s="206"/>
      <c r="T57" s="206"/>
      <c r="U57" s="207"/>
      <c r="V57" s="207"/>
      <c r="W57" s="52"/>
    </row>
    <row r="58" spans="1:36" x14ac:dyDescent="0.25">
      <c r="A58" s="208" t="s">
        <v>57</v>
      </c>
      <c r="B58" s="201"/>
      <c r="C58" s="202"/>
      <c r="D58" s="202"/>
      <c r="E58" s="202"/>
      <c r="F58" s="203"/>
      <c r="G58" s="202"/>
      <c r="H58" s="202"/>
      <c r="I58" s="204"/>
      <c r="J58" s="205"/>
      <c r="K58" s="205"/>
      <c r="L58" s="206"/>
      <c r="M58" s="206"/>
      <c r="N58" s="206"/>
      <c r="O58" s="206"/>
      <c r="P58" s="206"/>
      <c r="Q58" s="206"/>
      <c r="R58" s="206"/>
      <c r="S58" s="206"/>
      <c r="T58" s="206"/>
      <c r="U58" s="207"/>
      <c r="V58" s="207"/>
      <c r="W58" s="52"/>
    </row>
    <row r="59" spans="1:36" x14ac:dyDescent="0.25">
      <c r="A59" s="208" t="s">
        <v>58</v>
      </c>
      <c r="B59" s="201"/>
      <c r="C59" s="202"/>
      <c r="D59" s="202"/>
      <c r="E59" s="202"/>
      <c r="F59" s="203"/>
      <c r="G59" s="202"/>
      <c r="H59" s="202"/>
      <c r="I59" s="204"/>
      <c r="J59" s="205"/>
      <c r="K59" s="205"/>
      <c r="L59" s="206"/>
      <c r="M59" s="206"/>
      <c r="N59" s="206"/>
      <c r="O59" s="206"/>
      <c r="P59" s="206"/>
      <c r="Q59" s="206"/>
      <c r="R59" s="206"/>
      <c r="S59" s="206"/>
      <c r="T59" s="206"/>
      <c r="U59" s="207"/>
      <c r="V59" s="207"/>
      <c r="W59" s="52"/>
    </row>
    <row r="60" spans="1:36" s="209" customFormat="1" x14ac:dyDescent="0.25">
      <c r="A60" s="208" t="s">
        <v>59</v>
      </c>
      <c r="B60" s="201"/>
      <c r="C60" s="202"/>
      <c r="D60" s="202"/>
      <c r="E60" s="202"/>
      <c r="F60" s="203"/>
      <c r="G60" s="202"/>
      <c r="H60" s="202"/>
      <c r="I60" s="204"/>
      <c r="J60" s="205"/>
      <c r="K60" s="205"/>
      <c r="L60" s="206"/>
      <c r="M60" s="206"/>
      <c r="N60" s="206"/>
      <c r="O60" s="206"/>
      <c r="P60" s="206"/>
      <c r="Q60" s="206"/>
      <c r="R60" s="206"/>
      <c r="S60" s="206"/>
      <c r="T60" s="206"/>
      <c r="U60" s="207"/>
      <c r="V60" s="207"/>
      <c r="W60" s="52"/>
    </row>
    <row r="61" spans="1:36" x14ac:dyDescent="0.25">
      <c r="A61" s="474" t="s">
        <v>129</v>
      </c>
      <c r="B61" s="474"/>
      <c r="C61" s="474"/>
      <c r="D61" s="474"/>
      <c r="E61" s="474"/>
      <c r="F61" s="474"/>
      <c r="G61" s="474"/>
      <c r="H61" s="474"/>
      <c r="I61" s="474"/>
      <c r="J61" s="474"/>
      <c r="K61" s="474"/>
      <c r="L61" s="474"/>
      <c r="M61" s="474"/>
      <c r="N61" s="474"/>
      <c r="O61" s="474"/>
      <c r="P61" s="474"/>
      <c r="Q61" s="474"/>
      <c r="R61" s="474"/>
      <c r="S61" s="474"/>
      <c r="T61" s="474"/>
      <c r="U61" s="474"/>
      <c r="V61" s="474"/>
      <c r="W61" s="52"/>
    </row>
    <row r="62" spans="1:36" x14ac:dyDescent="0.25">
      <c r="A62" s="475" t="s">
        <v>139</v>
      </c>
      <c r="B62" s="475"/>
      <c r="C62" s="475"/>
      <c r="D62" s="475"/>
      <c r="E62" s="475"/>
      <c r="F62" s="475"/>
      <c r="G62" s="475"/>
      <c r="H62" s="475"/>
      <c r="I62" s="475"/>
      <c r="J62" s="475"/>
      <c r="K62" s="475"/>
      <c r="L62" s="475"/>
      <c r="M62" s="475"/>
      <c r="N62" s="475"/>
      <c r="O62" s="475"/>
      <c r="P62" s="475"/>
      <c r="Q62" s="475"/>
      <c r="R62" s="475"/>
      <c r="S62" s="475"/>
      <c r="T62" s="475"/>
      <c r="U62" s="475"/>
      <c r="V62" s="475"/>
      <c r="W62" s="52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</row>
    <row r="63" spans="1:36" s="211" customFormat="1" x14ac:dyDescent="0.25">
      <c r="A63" s="210" t="s">
        <v>130</v>
      </c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374"/>
      <c r="N63" s="374"/>
      <c r="O63" s="374"/>
      <c r="P63" s="374"/>
      <c r="Q63" s="374"/>
      <c r="R63" s="374"/>
      <c r="S63" s="374"/>
      <c r="T63" s="374"/>
      <c r="U63" s="374"/>
      <c r="V63" s="374"/>
      <c r="W63" s="371"/>
      <c r="X63" s="372"/>
      <c r="Y63" s="372"/>
      <c r="Z63" s="372"/>
      <c r="AA63" s="372"/>
      <c r="AB63" s="372"/>
      <c r="AC63" s="372"/>
    </row>
    <row r="64" spans="1:36" s="211" customFormat="1" x14ac:dyDescent="0.25">
      <c r="A64" s="103" t="s">
        <v>136</v>
      </c>
      <c r="B64" s="212"/>
      <c r="C64" s="213"/>
      <c r="D64" s="214"/>
      <c r="E64" s="214"/>
      <c r="F64" s="215"/>
      <c r="G64" s="214"/>
      <c r="H64" s="216"/>
      <c r="I64" s="214"/>
      <c r="J64" s="214"/>
      <c r="K64" s="217"/>
      <c r="L64" s="218"/>
      <c r="M64" s="375"/>
      <c r="N64" s="375"/>
      <c r="O64" s="375"/>
      <c r="P64" s="375"/>
      <c r="Q64" s="375"/>
      <c r="R64" s="375"/>
      <c r="S64" s="375"/>
      <c r="T64" s="375"/>
      <c r="U64" s="375"/>
      <c r="V64" s="375"/>
      <c r="W64" s="371"/>
      <c r="X64" s="372"/>
      <c r="Y64" s="372"/>
      <c r="Z64" s="372"/>
      <c r="AA64" s="372"/>
      <c r="AB64" s="372"/>
      <c r="AC64" s="372"/>
    </row>
    <row r="65" spans="1:33" s="53" customFormat="1" ht="12.75" x14ac:dyDescent="0.2">
      <c r="A65" s="208" t="s">
        <v>184</v>
      </c>
      <c r="B65" s="201"/>
      <c r="C65" s="202"/>
      <c r="D65" s="202"/>
      <c r="E65" s="202"/>
      <c r="F65" s="203"/>
      <c r="G65" s="202"/>
      <c r="H65" s="202"/>
      <c r="I65" s="204"/>
      <c r="J65" s="205"/>
      <c r="K65" s="205"/>
      <c r="L65" s="206"/>
      <c r="M65" s="376"/>
      <c r="N65" s="376"/>
      <c r="O65" s="376"/>
      <c r="P65" s="376"/>
      <c r="Q65" s="376"/>
      <c r="R65" s="377"/>
      <c r="S65" s="377"/>
      <c r="T65" s="371"/>
      <c r="U65" s="371"/>
      <c r="V65" s="371"/>
      <c r="W65" s="378"/>
      <c r="X65" s="378"/>
      <c r="Y65" s="378"/>
      <c r="Z65" s="378"/>
      <c r="AA65" s="378"/>
      <c r="AB65" s="378"/>
      <c r="AC65" s="378"/>
    </row>
    <row r="66" spans="1:33" s="53" customFormat="1" ht="12.75" x14ac:dyDescent="0.2">
      <c r="A66" s="208" t="s">
        <v>56</v>
      </c>
      <c r="B66" s="201"/>
      <c r="C66" s="202"/>
      <c r="D66" s="202"/>
      <c r="E66" s="202"/>
      <c r="F66" s="203"/>
      <c r="G66" s="202"/>
      <c r="H66" s="202"/>
      <c r="I66" s="204"/>
      <c r="J66" s="205"/>
      <c r="K66" s="205"/>
      <c r="L66" s="206"/>
      <c r="M66" s="376"/>
      <c r="N66" s="376"/>
      <c r="O66" s="376"/>
      <c r="P66" s="376"/>
      <c r="Q66" s="376"/>
      <c r="R66" s="377"/>
      <c r="S66" s="377"/>
      <c r="T66" s="371"/>
      <c r="U66" s="371"/>
      <c r="V66" s="371"/>
      <c r="W66" s="378"/>
      <c r="X66" s="378"/>
      <c r="Y66" s="378"/>
      <c r="Z66" s="378"/>
      <c r="AA66" s="378"/>
      <c r="AB66" s="378"/>
      <c r="AC66" s="378"/>
    </row>
    <row r="67" spans="1:33" s="53" customFormat="1" ht="12.75" x14ac:dyDescent="0.2">
      <c r="A67" s="208" t="s">
        <v>57</v>
      </c>
      <c r="B67" s="201"/>
      <c r="C67" s="202"/>
      <c r="D67" s="202"/>
      <c r="E67" s="202"/>
      <c r="F67" s="203"/>
      <c r="G67" s="202"/>
      <c r="H67" s="202"/>
      <c r="I67" s="204"/>
      <c r="J67" s="205"/>
      <c r="K67" s="205"/>
      <c r="L67" s="206"/>
      <c r="M67" s="376"/>
      <c r="N67" s="376"/>
      <c r="O67" s="376"/>
      <c r="P67" s="376"/>
      <c r="Q67" s="376"/>
      <c r="R67" s="377"/>
      <c r="S67" s="377"/>
      <c r="T67" s="371"/>
      <c r="U67" s="371"/>
      <c r="V67" s="371"/>
      <c r="W67" s="378"/>
      <c r="X67" s="378"/>
      <c r="Y67" s="378"/>
      <c r="Z67" s="378"/>
      <c r="AA67" s="378"/>
      <c r="AB67" s="378"/>
      <c r="AC67" s="378"/>
    </row>
    <row r="68" spans="1:33" s="53" customFormat="1" ht="12.75" x14ac:dyDescent="0.2">
      <c r="A68" s="208" t="s">
        <v>58</v>
      </c>
      <c r="B68" s="201"/>
      <c r="C68" s="202"/>
      <c r="D68" s="202"/>
      <c r="E68" s="202"/>
      <c r="F68" s="203"/>
      <c r="G68" s="202"/>
      <c r="H68" s="202"/>
      <c r="I68" s="204"/>
      <c r="J68" s="205"/>
      <c r="K68" s="205"/>
      <c r="L68" s="206"/>
      <c r="M68" s="376"/>
      <c r="N68" s="376"/>
      <c r="O68" s="376"/>
      <c r="P68" s="376"/>
      <c r="Q68" s="376"/>
      <c r="R68" s="377"/>
      <c r="S68" s="377"/>
      <c r="T68" s="371"/>
      <c r="U68" s="371"/>
      <c r="V68" s="371"/>
      <c r="W68" s="378"/>
      <c r="X68" s="378"/>
      <c r="Y68" s="378"/>
      <c r="Z68" s="378"/>
      <c r="AA68" s="378"/>
      <c r="AB68" s="378"/>
      <c r="AC68" s="378"/>
    </row>
    <row r="69" spans="1:33" s="53" customFormat="1" ht="12.75" x14ac:dyDescent="0.2">
      <c r="A69" s="208" t="s">
        <v>59</v>
      </c>
      <c r="B69" s="201"/>
      <c r="C69" s="202"/>
      <c r="D69" s="202"/>
      <c r="E69" s="202"/>
      <c r="F69" s="203"/>
      <c r="G69" s="202"/>
      <c r="H69" s="202"/>
      <c r="I69" s="204"/>
      <c r="J69" s="205"/>
      <c r="K69" s="205"/>
      <c r="L69" s="206"/>
      <c r="M69" s="206"/>
      <c r="N69" s="206"/>
      <c r="O69" s="206"/>
      <c r="P69" s="206"/>
      <c r="Q69" s="206"/>
      <c r="R69" s="207"/>
      <c r="S69" s="207"/>
      <c r="T69" s="52"/>
      <c r="U69" s="52"/>
      <c r="V69" s="52"/>
    </row>
    <row r="70" spans="1:33" s="53" customFormat="1" ht="12.75" x14ac:dyDescent="0.2">
      <c r="A70" s="474" t="s">
        <v>185</v>
      </c>
      <c r="B70" s="474"/>
      <c r="C70" s="474"/>
      <c r="D70" s="474"/>
      <c r="E70" s="474"/>
      <c r="F70" s="474"/>
      <c r="G70" s="474"/>
      <c r="H70" s="474"/>
      <c r="I70" s="474"/>
      <c r="J70" s="474"/>
      <c r="K70" s="474"/>
      <c r="L70" s="474"/>
      <c r="M70" s="474"/>
      <c r="N70" s="474"/>
      <c r="O70" s="474"/>
      <c r="P70" s="474"/>
      <c r="Q70" s="474"/>
      <c r="R70" s="474"/>
      <c r="S70" s="474"/>
      <c r="T70" s="52"/>
      <c r="U70" s="52"/>
      <c r="V70" s="52"/>
    </row>
    <row r="71" spans="1:33" x14ac:dyDescent="0.25">
      <c r="A71" s="475" t="s">
        <v>186</v>
      </c>
      <c r="B71" s="475"/>
      <c r="C71" s="475"/>
      <c r="D71" s="475"/>
      <c r="E71" s="475"/>
      <c r="F71" s="475"/>
      <c r="G71" s="475"/>
      <c r="H71" s="475"/>
      <c r="I71" s="475"/>
      <c r="J71" s="475"/>
      <c r="K71" s="475"/>
      <c r="L71" s="475"/>
      <c r="M71" s="475"/>
      <c r="N71" s="475"/>
      <c r="O71" s="475"/>
      <c r="P71" s="475"/>
      <c r="Q71" s="475"/>
      <c r="R71" s="475"/>
      <c r="S71" s="475"/>
      <c r="T71" s="52"/>
      <c r="U71" s="52"/>
      <c r="V71" s="52"/>
    </row>
    <row r="72" spans="1:33" x14ac:dyDescent="0.25">
      <c r="A72" s="210" t="s">
        <v>187</v>
      </c>
      <c r="B72" s="210"/>
      <c r="C72" s="210"/>
      <c r="D72" s="210"/>
      <c r="E72" s="210"/>
      <c r="F72" s="210"/>
      <c r="G72" s="210"/>
      <c r="H72" s="219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52"/>
      <c r="U72" s="52"/>
      <c r="V72" s="52"/>
    </row>
    <row r="73" spans="1:33" ht="15.75" thickBot="1" x14ac:dyDescent="0.3">
      <c r="A73" s="103"/>
      <c r="B73" s="588"/>
      <c r="C73" s="589"/>
      <c r="D73" s="214"/>
      <c r="E73" s="214"/>
      <c r="F73" s="215"/>
      <c r="G73" s="214"/>
      <c r="H73" s="216"/>
      <c r="I73" s="214"/>
      <c r="J73" s="214"/>
      <c r="K73" s="590"/>
      <c r="L73" s="488"/>
      <c r="M73" s="488"/>
      <c r="N73" s="489"/>
      <c r="O73" s="489"/>
      <c r="P73" s="489"/>
      <c r="Q73" s="489"/>
      <c r="R73" s="489"/>
      <c r="S73" s="489"/>
      <c r="T73" s="52"/>
      <c r="U73" s="52"/>
      <c r="V73" s="52"/>
      <c r="AE73" s="373"/>
    </row>
    <row r="74" spans="1:33" x14ac:dyDescent="0.25">
      <c r="A74" s="52"/>
      <c r="B74" s="220"/>
      <c r="C74" s="221"/>
      <c r="D74" s="221"/>
      <c r="E74" s="221"/>
      <c r="F74" s="221"/>
      <c r="G74" s="221"/>
      <c r="H74" s="222"/>
      <c r="I74" s="221"/>
      <c r="J74" s="221"/>
      <c r="K74" s="223"/>
      <c r="L74" s="490">
        <v>2017</v>
      </c>
      <c r="M74" s="490"/>
      <c r="N74" s="491">
        <v>2018</v>
      </c>
      <c r="O74" s="492"/>
      <c r="P74" s="493">
        <v>2019</v>
      </c>
      <c r="Q74" s="492"/>
      <c r="R74" s="577">
        <v>2020</v>
      </c>
      <c r="S74" s="578"/>
      <c r="T74" s="578"/>
      <c r="U74" s="578"/>
      <c r="V74" s="579"/>
      <c r="W74" s="58">
        <v>2021</v>
      </c>
      <c r="X74" s="53"/>
      <c r="Y74" s="53"/>
      <c r="Z74" s="53"/>
      <c r="AA74" s="53"/>
      <c r="AB74" s="53"/>
      <c r="AC74" s="53"/>
      <c r="AD74" s="53"/>
      <c r="AE74" s="53"/>
      <c r="AF74" s="53"/>
      <c r="AG74" s="53"/>
    </row>
    <row r="75" spans="1:33" s="211" customFormat="1" ht="25.5" x14ac:dyDescent="0.25">
      <c r="A75" s="224" t="s">
        <v>15</v>
      </c>
      <c r="B75" s="225" t="s">
        <v>16</v>
      </c>
      <c r="C75" s="62" t="s">
        <v>17</v>
      </c>
      <c r="D75" s="62" t="s">
        <v>18</v>
      </c>
      <c r="E75" s="61" t="s">
        <v>19</v>
      </c>
      <c r="F75" s="61" t="s">
        <v>20</v>
      </c>
      <c r="G75" s="62" t="s">
        <v>21</v>
      </c>
      <c r="H75" s="62" t="s">
        <v>22</v>
      </c>
      <c r="I75" s="62" t="s">
        <v>23</v>
      </c>
      <c r="J75" s="226" t="s">
        <v>24</v>
      </c>
      <c r="K75" s="227" t="s">
        <v>25</v>
      </c>
      <c r="L75" s="228" t="s">
        <v>26</v>
      </c>
      <c r="M75" s="228" t="s">
        <v>27</v>
      </c>
      <c r="N75" s="228" t="s">
        <v>26</v>
      </c>
      <c r="O75" s="228" t="s">
        <v>27</v>
      </c>
      <c r="P75" s="228" t="s">
        <v>26</v>
      </c>
      <c r="Q75" s="228" t="s">
        <v>31</v>
      </c>
      <c r="R75" s="70" t="s">
        <v>26</v>
      </c>
      <c r="S75" s="70" t="s">
        <v>28</v>
      </c>
      <c r="T75" s="70" t="s">
        <v>29</v>
      </c>
      <c r="U75" s="70" t="s">
        <v>30</v>
      </c>
      <c r="V75" s="70" t="s">
        <v>31</v>
      </c>
      <c r="W75" s="72" t="s">
        <v>26</v>
      </c>
    </row>
    <row r="76" spans="1:33" s="211" customFormat="1" x14ac:dyDescent="0.25">
      <c r="A76" s="580" t="s">
        <v>60</v>
      </c>
      <c r="B76" s="497" t="s">
        <v>33</v>
      </c>
      <c r="C76" s="581" t="s">
        <v>188</v>
      </c>
      <c r="D76" s="581" t="s">
        <v>179</v>
      </c>
      <c r="E76" s="582" t="s">
        <v>61</v>
      </c>
      <c r="F76" s="585"/>
      <c r="G76" s="581" t="s">
        <v>62</v>
      </c>
      <c r="H76" s="581" t="s">
        <v>63</v>
      </c>
      <c r="I76" s="581" t="s">
        <v>64</v>
      </c>
      <c r="J76" s="229" t="s">
        <v>36</v>
      </c>
      <c r="K76" s="230" t="s">
        <v>41</v>
      </c>
      <c r="L76" s="231"/>
      <c r="M76" s="231"/>
      <c r="N76" s="232"/>
      <c r="O76" s="232"/>
      <c r="P76" s="233">
        <v>1</v>
      </c>
      <c r="Q76" s="234"/>
      <c r="R76" s="235">
        <v>1</v>
      </c>
      <c r="S76" s="174"/>
      <c r="T76" s="174"/>
      <c r="U76" s="174"/>
      <c r="V76" s="234"/>
      <c r="W76" s="91">
        <v>1</v>
      </c>
    </row>
    <row r="77" spans="1:33" s="211" customFormat="1" x14ac:dyDescent="0.25">
      <c r="A77" s="580"/>
      <c r="B77" s="497"/>
      <c r="C77" s="581"/>
      <c r="D77" s="581"/>
      <c r="E77" s="583"/>
      <c r="F77" s="586"/>
      <c r="G77" s="581"/>
      <c r="H77" s="581"/>
      <c r="I77" s="581"/>
      <c r="J77" s="236" t="s">
        <v>11</v>
      </c>
      <c r="K77" s="230" t="s">
        <v>41</v>
      </c>
      <c r="L77" s="237"/>
      <c r="M77" s="237"/>
      <c r="N77" s="238"/>
      <c r="O77" s="238"/>
      <c r="P77" s="233">
        <v>1</v>
      </c>
      <c r="Q77" s="239"/>
      <c r="R77" s="235">
        <v>1</v>
      </c>
      <c r="S77" s="174"/>
      <c r="T77" s="174"/>
      <c r="U77" s="174"/>
      <c r="V77" s="239"/>
      <c r="W77" s="91">
        <v>1</v>
      </c>
    </row>
    <row r="78" spans="1:33" s="211" customFormat="1" x14ac:dyDescent="0.25">
      <c r="A78" s="580"/>
      <c r="B78" s="497"/>
      <c r="C78" s="581"/>
      <c r="D78" s="581"/>
      <c r="E78" s="583"/>
      <c r="F78" s="586"/>
      <c r="G78" s="581"/>
      <c r="H78" s="581"/>
      <c r="I78" s="581"/>
      <c r="J78" s="236" t="s">
        <v>12</v>
      </c>
      <c r="K78" s="230" t="s">
        <v>41</v>
      </c>
      <c r="L78" s="240"/>
      <c r="M78" s="240"/>
      <c r="N78" s="241"/>
      <c r="O78" s="241"/>
      <c r="P78" s="233">
        <v>1</v>
      </c>
      <c r="Q78" s="242"/>
      <c r="R78" s="235">
        <v>1</v>
      </c>
      <c r="S78" s="174"/>
      <c r="T78" s="174"/>
      <c r="U78" s="174"/>
      <c r="V78" s="242"/>
      <c r="W78" s="91">
        <v>1</v>
      </c>
    </row>
    <row r="79" spans="1:33" s="211" customFormat="1" x14ac:dyDescent="0.25">
      <c r="A79" s="580"/>
      <c r="B79" s="497"/>
      <c r="C79" s="581"/>
      <c r="D79" s="581"/>
      <c r="E79" s="584"/>
      <c r="F79" s="587"/>
      <c r="G79" s="581"/>
      <c r="H79" s="581"/>
      <c r="I79" s="581"/>
      <c r="J79" s="236" t="s">
        <v>38</v>
      </c>
      <c r="K79" s="230" t="s">
        <v>41</v>
      </c>
      <c r="L79" s="240"/>
      <c r="M79" s="240"/>
      <c r="N79" s="241"/>
      <c r="O79" s="241"/>
      <c r="P79" s="233">
        <v>1</v>
      </c>
      <c r="Q79" s="242"/>
      <c r="R79" s="235">
        <v>1</v>
      </c>
      <c r="S79" s="174"/>
      <c r="T79" s="174"/>
      <c r="U79" s="174"/>
      <c r="V79" s="242"/>
      <c r="W79" s="91">
        <v>1</v>
      </c>
    </row>
    <row r="80" spans="1:33" s="211" customFormat="1" ht="17.25" customHeight="1" x14ac:dyDescent="0.25">
      <c r="A80" s="580"/>
      <c r="B80" s="497" t="s">
        <v>39</v>
      </c>
      <c r="C80" s="552" t="s">
        <v>65</v>
      </c>
      <c r="D80" s="552" t="s">
        <v>179</v>
      </c>
      <c r="E80" s="564" t="s">
        <v>61</v>
      </c>
      <c r="F80" s="556"/>
      <c r="G80" s="552" t="s">
        <v>66</v>
      </c>
      <c r="H80" s="552" t="s">
        <v>67</v>
      </c>
      <c r="I80" s="552" t="s">
        <v>189</v>
      </c>
      <c r="J80" s="243" t="s">
        <v>36</v>
      </c>
      <c r="K80" s="148">
        <v>0.9</v>
      </c>
      <c r="L80" s="148">
        <v>0.9</v>
      </c>
      <c r="M80" s="148">
        <v>0.9</v>
      </c>
      <c r="N80" s="148">
        <v>0.9</v>
      </c>
      <c r="O80" s="148">
        <v>0.92</v>
      </c>
      <c r="P80" s="244">
        <v>1</v>
      </c>
      <c r="Q80" s="245">
        <v>0.9</v>
      </c>
      <c r="R80" s="246">
        <v>1</v>
      </c>
      <c r="S80" s="246">
        <v>0.8</v>
      </c>
      <c r="T80" s="247"/>
      <c r="U80" s="248"/>
      <c r="V80" s="249">
        <v>0.25</v>
      </c>
      <c r="W80" s="91">
        <v>1</v>
      </c>
    </row>
    <row r="81" spans="1:24" s="211" customFormat="1" x14ac:dyDescent="0.25">
      <c r="A81" s="580"/>
      <c r="B81" s="497"/>
      <c r="C81" s="552"/>
      <c r="D81" s="552"/>
      <c r="E81" s="565"/>
      <c r="F81" s="557"/>
      <c r="G81" s="552"/>
      <c r="H81" s="552"/>
      <c r="I81" s="552"/>
      <c r="J81" s="88" t="s">
        <v>11</v>
      </c>
      <c r="K81" s="148">
        <v>0.9</v>
      </c>
      <c r="L81" s="148"/>
      <c r="M81" s="148"/>
      <c r="N81" s="148"/>
      <c r="O81" s="148"/>
      <c r="P81" s="244">
        <v>1</v>
      </c>
      <c r="Q81" s="245"/>
      <c r="R81" s="246">
        <v>1</v>
      </c>
      <c r="S81" s="247"/>
      <c r="T81" s="247"/>
      <c r="U81" s="248"/>
      <c r="V81" s="249"/>
      <c r="W81" s="91">
        <v>1</v>
      </c>
    </row>
    <row r="82" spans="1:24" s="211" customFormat="1" x14ac:dyDescent="0.25">
      <c r="A82" s="580"/>
      <c r="B82" s="497"/>
      <c r="C82" s="552"/>
      <c r="D82" s="552"/>
      <c r="E82" s="565"/>
      <c r="F82" s="557"/>
      <c r="G82" s="552"/>
      <c r="H82" s="552"/>
      <c r="I82" s="552"/>
      <c r="J82" s="88" t="s">
        <v>12</v>
      </c>
      <c r="K82" s="148" t="s">
        <v>41</v>
      </c>
      <c r="L82" s="148"/>
      <c r="M82" s="148"/>
      <c r="N82" s="148"/>
      <c r="O82" s="148"/>
      <c r="P82" s="244">
        <v>1</v>
      </c>
      <c r="Q82" s="245"/>
      <c r="R82" s="246">
        <v>1</v>
      </c>
      <c r="S82" s="247"/>
      <c r="T82" s="247"/>
      <c r="U82" s="248"/>
      <c r="V82" s="249"/>
      <c r="W82" s="91">
        <v>1</v>
      </c>
    </row>
    <row r="83" spans="1:24" s="211" customFormat="1" ht="33" customHeight="1" x14ac:dyDescent="0.25">
      <c r="A83" s="580"/>
      <c r="B83" s="497"/>
      <c r="C83" s="552"/>
      <c r="D83" s="552"/>
      <c r="E83" s="566"/>
      <c r="F83" s="558"/>
      <c r="G83" s="552"/>
      <c r="H83" s="552"/>
      <c r="I83" s="552"/>
      <c r="J83" s="88" t="s">
        <v>38</v>
      </c>
      <c r="K83" s="148" t="s">
        <v>41</v>
      </c>
      <c r="L83" s="148"/>
      <c r="M83" s="148"/>
      <c r="N83" s="148"/>
      <c r="O83" s="148"/>
      <c r="P83" s="244">
        <v>1</v>
      </c>
      <c r="Q83" s="245"/>
      <c r="R83" s="246">
        <v>1</v>
      </c>
      <c r="S83" s="247"/>
      <c r="T83" s="247"/>
      <c r="U83" s="248"/>
      <c r="V83" s="249"/>
      <c r="W83" s="91">
        <v>1</v>
      </c>
    </row>
    <row r="84" spans="1:24" s="211" customFormat="1" x14ac:dyDescent="0.25">
      <c r="A84" s="250"/>
      <c r="B84" s="250"/>
      <c r="C84" s="251"/>
      <c r="D84" s="251"/>
      <c r="E84" s="251"/>
      <c r="F84" s="251"/>
      <c r="G84" s="251"/>
      <c r="H84" s="251"/>
      <c r="I84" s="251"/>
      <c r="J84" s="251"/>
      <c r="K84" s="252"/>
      <c r="L84" s="253"/>
      <c r="M84" s="253"/>
      <c r="N84" s="253"/>
      <c r="O84" s="253"/>
      <c r="P84" s="253"/>
      <c r="Q84" s="253"/>
      <c r="R84" s="253"/>
      <c r="S84" s="253"/>
      <c r="T84" s="254"/>
      <c r="U84" s="254"/>
      <c r="V84" s="254"/>
      <c r="W84" s="91"/>
    </row>
    <row r="85" spans="1:24" s="211" customFormat="1" ht="15.75" thickBot="1" x14ac:dyDescent="0.3">
      <c r="A85" s="250"/>
      <c r="B85" s="545"/>
      <c r="C85" s="546"/>
      <c r="D85" s="216"/>
      <c r="E85" s="216"/>
      <c r="F85" s="255"/>
      <c r="G85" s="216"/>
      <c r="H85" s="216"/>
      <c r="I85" s="216"/>
      <c r="J85" s="216"/>
      <c r="K85" s="574"/>
      <c r="L85" s="575"/>
      <c r="M85" s="575"/>
      <c r="N85" s="576"/>
      <c r="O85" s="576"/>
      <c r="P85" s="576"/>
      <c r="Q85" s="576"/>
      <c r="R85" s="576"/>
      <c r="S85" s="576"/>
      <c r="T85" s="254"/>
      <c r="U85" s="254"/>
      <c r="V85" s="254"/>
      <c r="W85" s="52"/>
    </row>
    <row r="86" spans="1:24" s="211" customFormat="1" x14ac:dyDescent="0.25">
      <c r="A86" s="102"/>
      <c r="B86" s="56"/>
      <c r="C86" s="57"/>
      <c r="D86" s="57"/>
      <c r="E86" s="57"/>
      <c r="F86" s="57"/>
      <c r="G86" s="57"/>
      <c r="H86" s="57"/>
      <c r="I86" s="57"/>
      <c r="J86" s="57"/>
      <c r="K86" s="57"/>
      <c r="L86" s="549">
        <v>2017</v>
      </c>
      <c r="M86" s="550"/>
      <c r="N86" s="491">
        <v>2018</v>
      </c>
      <c r="O86" s="492"/>
      <c r="P86" s="493">
        <v>2019</v>
      </c>
      <c r="Q86" s="492"/>
      <c r="R86" s="577">
        <v>2020</v>
      </c>
      <c r="S86" s="578"/>
      <c r="T86" s="578"/>
      <c r="U86" s="578"/>
      <c r="V86" s="579"/>
      <c r="W86" s="58">
        <v>2021</v>
      </c>
    </row>
    <row r="87" spans="1:24" s="211" customFormat="1" ht="25.5" x14ac:dyDescent="0.25">
      <c r="A87" s="224" t="s">
        <v>15</v>
      </c>
      <c r="B87" s="225" t="s">
        <v>16</v>
      </c>
      <c r="C87" s="62" t="s">
        <v>17</v>
      </c>
      <c r="D87" s="62" t="s">
        <v>18</v>
      </c>
      <c r="E87" s="61" t="s">
        <v>19</v>
      </c>
      <c r="F87" s="61" t="s">
        <v>20</v>
      </c>
      <c r="G87" s="62" t="s">
        <v>21</v>
      </c>
      <c r="H87" s="62" t="s">
        <v>22</v>
      </c>
      <c r="I87" s="62" t="s">
        <v>23</v>
      </c>
      <c r="J87" s="226" t="s">
        <v>24</v>
      </c>
      <c r="K87" s="227" t="s">
        <v>25</v>
      </c>
      <c r="L87" s="228" t="s">
        <v>26</v>
      </c>
      <c r="M87" s="228" t="s">
        <v>27</v>
      </c>
      <c r="N87" s="228" t="s">
        <v>26</v>
      </c>
      <c r="O87" s="228" t="s">
        <v>27</v>
      </c>
      <c r="P87" s="228" t="s">
        <v>26</v>
      </c>
      <c r="Q87" s="228" t="s">
        <v>31</v>
      </c>
      <c r="R87" s="70" t="s">
        <v>26</v>
      </c>
      <c r="S87" s="70" t="s">
        <v>28</v>
      </c>
      <c r="T87" s="70" t="s">
        <v>29</v>
      </c>
      <c r="U87" s="70" t="s">
        <v>30</v>
      </c>
      <c r="V87" s="70" t="s">
        <v>31</v>
      </c>
      <c r="W87" s="72" t="s">
        <v>26</v>
      </c>
    </row>
    <row r="88" spans="1:24" s="211" customFormat="1" x14ac:dyDescent="0.25">
      <c r="A88" s="508" t="s">
        <v>68</v>
      </c>
      <c r="B88" s="497" t="s">
        <v>33</v>
      </c>
      <c r="C88" s="552" t="s">
        <v>69</v>
      </c>
      <c r="D88" s="552" t="s">
        <v>46</v>
      </c>
      <c r="E88" s="571" t="s">
        <v>168</v>
      </c>
      <c r="F88" s="556"/>
      <c r="G88" s="552" t="s">
        <v>190</v>
      </c>
      <c r="H88" s="552" t="s">
        <v>191</v>
      </c>
      <c r="I88" s="552" t="s">
        <v>70</v>
      </c>
      <c r="J88" s="152" t="s">
        <v>48</v>
      </c>
      <c r="K88" s="256">
        <f>SUM(K89:K92)</f>
        <v>0</v>
      </c>
      <c r="L88" s="114">
        <f t="shared" ref="L88:P88" si="6">SUM(L89:L92)</f>
        <v>240278</v>
      </c>
      <c r="M88" s="256">
        <f t="shared" si="6"/>
        <v>188706</v>
      </c>
      <c r="N88" s="114">
        <f t="shared" si="6"/>
        <v>238700</v>
      </c>
      <c r="O88" s="256">
        <f t="shared" si="6"/>
        <v>181759</v>
      </c>
      <c r="P88" s="256">
        <f t="shared" si="6"/>
        <v>237399</v>
      </c>
      <c r="Q88" s="257">
        <v>288957</v>
      </c>
      <c r="R88" s="258">
        <f t="shared" ref="R88" si="7">SUM(R89:R92)</f>
        <v>250097</v>
      </c>
      <c r="S88" s="259"/>
      <c r="T88" s="259"/>
      <c r="U88" s="259"/>
      <c r="V88" s="259">
        <f>SUM(V89:V92)</f>
        <v>170947</v>
      </c>
      <c r="W88" s="256">
        <v>340578</v>
      </c>
      <c r="X88" s="211">
        <f>V88/R88</f>
        <v>0.68352279315625541</v>
      </c>
    </row>
    <row r="89" spans="1:24" s="211" customFormat="1" x14ac:dyDescent="0.25">
      <c r="A89" s="508"/>
      <c r="B89" s="497"/>
      <c r="C89" s="552"/>
      <c r="D89" s="552"/>
      <c r="E89" s="572"/>
      <c r="F89" s="557"/>
      <c r="G89" s="552"/>
      <c r="H89" s="552"/>
      <c r="I89" s="552"/>
      <c r="J89" s="140" t="s">
        <v>36</v>
      </c>
      <c r="K89" s="191"/>
      <c r="L89" s="121">
        <v>195778</v>
      </c>
      <c r="M89" s="191">
        <v>176000</v>
      </c>
      <c r="N89" s="123">
        <v>193000</v>
      </c>
      <c r="O89" s="191">
        <v>171193</v>
      </c>
      <c r="P89" s="190">
        <v>186515</v>
      </c>
      <c r="Q89" s="260"/>
      <c r="R89" s="261">
        <v>198000</v>
      </c>
      <c r="S89" s="262"/>
      <c r="T89" s="262"/>
      <c r="U89" s="262"/>
      <c r="V89" s="262">
        <v>160263</v>
      </c>
      <c r="W89" s="190">
        <v>273000</v>
      </c>
      <c r="X89" s="211">
        <f t="shared" ref="X89:X91" si="8">V89/R89</f>
        <v>0.80940909090909086</v>
      </c>
    </row>
    <row r="90" spans="1:24" s="211" customFormat="1" x14ac:dyDescent="0.25">
      <c r="A90" s="508"/>
      <c r="B90" s="497"/>
      <c r="C90" s="552"/>
      <c r="D90" s="552"/>
      <c r="E90" s="572"/>
      <c r="F90" s="557"/>
      <c r="G90" s="552"/>
      <c r="H90" s="552"/>
      <c r="I90" s="552"/>
      <c r="J90" s="140" t="s">
        <v>11</v>
      </c>
      <c r="K90" s="191"/>
      <c r="L90" s="121">
        <v>9000</v>
      </c>
      <c r="M90" s="191">
        <v>9618</v>
      </c>
      <c r="N90" s="123">
        <v>10200</v>
      </c>
      <c r="O90" s="191">
        <v>9358</v>
      </c>
      <c r="P90" s="190">
        <v>8800</v>
      </c>
      <c r="Q90" s="260"/>
      <c r="R90" s="261">
        <v>8450</v>
      </c>
      <c r="S90" s="262"/>
      <c r="T90" s="262"/>
      <c r="U90" s="262"/>
      <c r="V90" s="262">
        <v>1802</v>
      </c>
      <c r="W90" s="190">
        <v>8450</v>
      </c>
      <c r="X90" s="211">
        <f t="shared" si="8"/>
        <v>0.21325443786982248</v>
      </c>
    </row>
    <row r="91" spans="1:24" s="211" customFormat="1" x14ac:dyDescent="0.25">
      <c r="A91" s="508"/>
      <c r="B91" s="497"/>
      <c r="C91" s="552"/>
      <c r="D91" s="552"/>
      <c r="E91" s="572"/>
      <c r="F91" s="557"/>
      <c r="G91" s="552"/>
      <c r="H91" s="552"/>
      <c r="I91" s="552"/>
      <c r="J91" s="140" t="s">
        <v>12</v>
      </c>
      <c r="K91" s="191"/>
      <c r="L91" s="121" t="s">
        <v>171</v>
      </c>
      <c r="M91" s="191" t="s">
        <v>171</v>
      </c>
      <c r="N91" s="123" t="s">
        <v>171</v>
      </c>
      <c r="O91" s="191">
        <v>0</v>
      </c>
      <c r="P91" s="190">
        <v>712</v>
      </c>
      <c r="Q91" s="260"/>
      <c r="R91" s="261">
        <v>712</v>
      </c>
      <c r="S91" s="262"/>
      <c r="T91" s="262"/>
      <c r="U91" s="262"/>
      <c r="V91" s="262">
        <v>793</v>
      </c>
      <c r="W91" s="190">
        <v>16193</v>
      </c>
      <c r="X91" s="211">
        <f t="shared" si="8"/>
        <v>1.1137640449438202</v>
      </c>
    </row>
    <row r="92" spans="1:24" s="211" customFormat="1" x14ac:dyDescent="0.25">
      <c r="A92" s="508"/>
      <c r="B92" s="497"/>
      <c r="C92" s="552"/>
      <c r="D92" s="552"/>
      <c r="E92" s="573"/>
      <c r="F92" s="558"/>
      <c r="G92" s="552"/>
      <c r="H92" s="552"/>
      <c r="I92" s="552"/>
      <c r="J92" s="140" t="s">
        <v>38</v>
      </c>
      <c r="K92" s="191"/>
      <c r="L92" s="133">
        <v>35500</v>
      </c>
      <c r="M92" s="191">
        <v>3088</v>
      </c>
      <c r="N92" s="135">
        <v>35500</v>
      </c>
      <c r="O92" s="191">
        <v>1208</v>
      </c>
      <c r="P92" s="190">
        <v>41372</v>
      </c>
      <c r="Q92" s="260"/>
      <c r="R92" s="261">
        <v>42935</v>
      </c>
      <c r="S92" s="262"/>
      <c r="T92" s="262"/>
      <c r="U92" s="262"/>
      <c r="V92" s="262">
        <v>8089</v>
      </c>
      <c r="W92" s="190">
        <v>42935</v>
      </c>
      <c r="X92" s="211">
        <f>V92/R92</f>
        <v>0.18840107138698031</v>
      </c>
    </row>
    <row r="93" spans="1:24" s="211" customFormat="1" ht="15" customHeight="1" x14ac:dyDescent="0.25">
      <c r="A93" s="508"/>
      <c r="B93" s="497" t="s">
        <v>39</v>
      </c>
      <c r="C93" s="552" t="s">
        <v>71</v>
      </c>
      <c r="D93" s="552" t="s">
        <v>72</v>
      </c>
      <c r="E93" s="571" t="s">
        <v>172</v>
      </c>
      <c r="F93" s="556"/>
      <c r="G93" s="552" t="s">
        <v>71</v>
      </c>
      <c r="H93" s="552" t="s">
        <v>191</v>
      </c>
      <c r="I93" s="552" t="s">
        <v>70</v>
      </c>
      <c r="J93" s="152" t="s">
        <v>48</v>
      </c>
      <c r="K93" s="256">
        <f>SUM(K94:K97)</f>
        <v>0</v>
      </c>
      <c r="L93" s="256">
        <f t="shared" ref="L93:Q93" si="9">SUM(L94:L97)</f>
        <v>0</v>
      </c>
      <c r="M93" s="256">
        <f t="shared" si="9"/>
        <v>0</v>
      </c>
      <c r="N93" s="256">
        <f t="shared" si="9"/>
        <v>0</v>
      </c>
      <c r="O93" s="256">
        <f t="shared" si="9"/>
        <v>0</v>
      </c>
      <c r="P93" s="256">
        <f t="shared" si="9"/>
        <v>80000</v>
      </c>
      <c r="Q93" s="257">
        <f t="shared" si="9"/>
        <v>0</v>
      </c>
      <c r="R93" s="258">
        <v>65000</v>
      </c>
      <c r="S93" s="259"/>
      <c r="T93" s="259"/>
      <c r="U93" s="259"/>
      <c r="V93" s="259">
        <f>SUM(V94:V97)</f>
        <v>82300</v>
      </c>
      <c r="W93" s="190">
        <v>65000</v>
      </c>
    </row>
    <row r="94" spans="1:24" s="211" customFormat="1" x14ac:dyDescent="0.25">
      <c r="A94" s="508"/>
      <c r="B94" s="497"/>
      <c r="C94" s="552"/>
      <c r="D94" s="552"/>
      <c r="E94" s="572"/>
      <c r="F94" s="557"/>
      <c r="G94" s="552"/>
      <c r="H94" s="552"/>
      <c r="I94" s="552"/>
      <c r="J94" s="140" t="s">
        <v>36</v>
      </c>
      <c r="K94" s="191"/>
      <c r="L94" s="191"/>
      <c r="M94" s="191"/>
      <c r="N94" s="191"/>
      <c r="O94" s="191"/>
      <c r="P94" s="190">
        <v>80000</v>
      </c>
      <c r="Q94" s="260"/>
      <c r="R94" s="261">
        <v>65000</v>
      </c>
      <c r="S94" s="262"/>
      <c r="T94" s="262"/>
      <c r="U94" s="262"/>
      <c r="V94" s="262">
        <v>47829</v>
      </c>
      <c r="W94" s="190">
        <v>65000</v>
      </c>
    </row>
    <row r="95" spans="1:24" s="211" customFormat="1" x14ac:dyDescent="0.25">
      <c r="A95" s="508"/>
      <c r="B95" s="497"/>
      <c r="C95" s="552"/>
      <c r="D95" s="552"/>
      <c r="E95" s="572"/>
      <c r="F95" s="557"/>
      <c r="G95" s="552"/>
      <c r="H95" s="552"/>
      <c r="I95" s="552"/>
      <c r="J95" s="140" t="s">
        <v>11</v>
      </c>
      <c r="K95" s="191"/>
      <c r="L95" s="191"/>
      <c r="M95" s="191"/>
      <c r="N95" s="191"/>
      <c r="O95" s="191"/>
      <c r="P95" s="190"/>
      <c r="Q95" s="260"/>
      <c r="R95" s="261"/>
      <c r="S95" s="262"/>
      <c r="T95" s="262"/>
      <c r="U95" s="262"/>
      <c r="V95" s="262"/>
      <c r="W95" s="190" t="s">
        <v>41</v>
      </c>
    </row>
    <row r="96" spans="1:24" s="211" customFormat="1" x14ac:dyDescent="0.25">
      <c r="A96" s="508"/>
      <c r="B96" s="497"/>
      <c r="C96" s="552"/>
      <c r="D96" s="552"/>
      <c r="E96" s="572"/>
      <c r="F96" s="557"/>
      <c r="G96" s="552"/>
      <c r="H96" s="552"/>
      <c r="I96" s="552"/>
      <c r="J96" s="140" t="s">
        <v>12</v>
      </c>
      <c r="K96" s="191"/>
      <c r="L96" s="191"/>
      <c r="M96" s="191"/>
      <c r="N96" s="191"/>
      <c r="O96" s="191"/>
      <c r="P96" s="190"/>
      <c r="Q96" s="260"/>
      <c r="R96" s="261"/>
      <c r="S96" s="262"/>
      <c r="T96" s="262"/>
      <c r="U96" s="262"/>
      <c r="V96" s="262"/>
      <c r="W96" s="190" t="s">
        <v>41</v>
      </c>
    </row>
    <row r="97" spans="1:23" s="211" customFormat="1" ht="39" customHeight="1" x14ac:dyDescent="0.25">
      <c r="A97" s="508"/>
      <c r="B97" s="497"/>
      <c r="C97" s="552"/>
      <c r="D97" s="552"/>
      <c r="E97" s="573"/>
      <c r="F97" s="558"/>
      <c r="G97" s="552"/>
      <c r="H97" s="552"/>
      <c r="I97" s="552"/>
      <c r="J97" s="140" t="s">
        <v>38</v>
      </c>
      <c r="K97" s="191"/>
      <c r="L97" s="191"/>
      <c r="M97" s="191"/>
      <c r="N97" s="191"/>
      <c r="O97" s="191"/>
      <c r="P97" s="190"/>
      <c r="Q97" s="260"/>
      <c r="R97" s="261"/>
      <c r="S97" s="262"/>
      <c r="T97" s="262"/>
      <c r="U97" s="262"/>
      <c r="V97" s="262">
        <v>34471</v>
      </c>
      <c r="W97" s="190" t="s">
        <v>41</v>
      </c>
    </row>
    <row r="98" spans="1:23" s="211" customFormat="1" x14ac:dyDescent="0.25">
      <c r="A98" s="508"/>
      <c r="B98" s="497" t="s">
        <v>42</v>
      </c>
      <c r="C98" s="552" t="s">
        <v>73</v>
      </c>
      <c r="D98" s="552" t="s">
        <v>46</v>
      </c>
      <c r="E98" s="568" t="s">
        <v>61</v>
      </c>
      <c r="F98" s="556"/>
      <c r="G98" s="486" t="s">
        <v>192</v>
      </c>
      <c r="H98" s="552" t="s">
        <v>74</v>
      </c>
      <c r="I98" s="552" t="s">
        <v>193</v>
      </c>
      <c r="J98" s="152" t="s">
        <v>48</v>
      </c>
      <c r="K98" s="256">
        <f>SUM(K99:K102)</f>
        <v>0</v>
      </c>
      <c r="L98" s="256">
        <f t="shared" ref="L98:R98" si="10">SUM(L99:L102)</f>
        <v>0</v>
      </c>
      <c r="M98" s="256">
        <f t="shared" si="10"/>
        <v>0</v>
      </c>
      <c r="N98" s="256">
        <f t="shared" si="10"/>
        <v>0</v>
      </c>
      <c r="O98" s="256">
        <f t="shared" si="10"/>
        <v>0</v>
      </c>
      <c r="P98" s="256">
        <f t="shared" si="10"/>
        <v>67000</v>
      </c>
      <c r="Q98" s="257">
        <f t="shared" si="10"/>
        <v>0</v>
      </c>
      <c r="R98" s="263">
        <f t="shared" si="10"/>
        <v>67000</v>
      </c>
      <c r="S98" s="259">
        <v>887</v>
      </c>
      <c r="T98" s="259">
        <v>1311</v>
      </c>
      <c r="U98" s="259">
        <v>974</v>
      </c>
      <c r="V98" s="259">
        <f>SUM(V99:V102)</f>
        <v>11368</v>
      </c>
      <c r="W98" s="190" t="s">
        <v>41</v>
      </c>
    </row>
    <row r="99" spans="1:23" s="211" customFormat="1" x14ac:dyDescent="0.25">
      <c r="A99" s="508"/>
      <c r="B99" s="497"/>
      <c r="C99" s="552"/>
      <c r="D99" s="552"/>
      <c r="E99" s="569"/>
      <c r="F99" s="557"/>
      <c r="G99" s="486"/>
      <c r="H99" s="552"/>
      <c r="I99" s="552"/>
      <c r="J99" s="140" t="s">
        <v>36</v>
      </c>
      <c r="K99" s="191"/>
      <c r="L99" s="191"/>
      <c r="M99" s="191"/>
      <c r="N99" s="191"/>
      <c r="O99" s="191"/>
      <c r="P99" s="190">
        <v>32600</v>
      </c>
      <c r="Q99" s="260"/>
      <c r="R99" s="264">
        <v>32600</v>
      </c>
      <c r="S99" s="262">
        <v>221</v>
      </c>
      <c r="T99" s="259">
        <v>329</v>
      </c>
      <c r="U99" s="262">
        <v>38</v>
      </c>
      <c r="V99" s="262">
        <v>1420</v>
      </c>
      <c r="W99" s="190" t="s">
        <v>41</v>
      </c>
    </row>
    <row r="100" spans="1:23" s="211" customFormat="1" x14ac:dyDescent="0.25">
      <c r="A100" s="508"/>
      <c r="B100" s="497"/>
      <c r="C100" s="552"/>
      <c r="D100" s="552"/>
      <c r="E100" s="569"/>
      <c r="F100" s="557"/>
      <c r="G100" s="486"/>
      <c r="H100" s="552"/>
      <c r="I100" s="552"/>
      <c r="J100" s="140" t="s">
        <v>11</v>
      </c>
      <c r="K100" s="191"/>
      <c r="L100" s="191"/>
      <c r="M100" s="191"/>
      <c r="N100" s="191"/>
      <c r="O100" s="191"/>
      <c r="P100" s="190"/>
      <c r="Q100" s="260"/>
      <c r="R100" s="264"/>
      <c r="S100" s="265">
        <v>9</v>
      </c>
      <c r="T100" s="262">
        <v>3</v>
      </c>
      <c r="U100" s="262">
        <v>0</v>
      </c>
      <c r="V100" s="262">
        <v>26</v>
      </c>
      <c r="W100" s="190" t="s">
        <v>41</v>
      </c>
    </row>
    <row r="101" spans="1:23" s="211" customFormat="1" x14ac:dyDescent="0.25">
      <c r="A101" s="508"/>
      <c r="B101" s="497"/>
      <c r="C101" s="552"/>
      <c r="D101" s="552"/>
      <c r="E101" s="569"/>
      <c r="F101" s="557"/>
      <c r="G101" s="486"/>
      <c r="H101" s="552"/>
      <c r="I101" s="552"/>
      <c r="J101" s="140" t="s">
        <v>12</v>
      </c>
      <c r="K101" s="266"/>
      <c r="L101" s="266"/>
      <c r="M101" s="266"/>
      <c r="N101" s="266"/>
      <c r="O101" s="266"/>
      <c r="P101" s="190">
        <v>34400</v>
      </c>
      <c r="Q101" s="260"/>
      <c r="R101" s="264">
        <v>34400</v>
      </c>
      <c r="S101" s="262">
        <v>44</v>
      </c>
      <c r="T101" s="259">
        <v>7</v>
      </c>
      <c r="U101" s="262">
        <v>3</v>
      </c>
      <c r="V101" s="262">
        <v>107</v>
      </c>
      <c r="W101" s="190" t="s">
        <v>41</v>
      </c>
    </row>
    <row r="102" spans="1:23" s="211" customFormat="1" x14ac:dyDescent="0.25">
      <c r="A102" s="508"/>
      <c r="B102" s="497"/>
      <c r="C102" s="552"/>
      <c r="D102" s="552"/>
      <c r="E102" s="570"/>
      <c r="F102" s="558"/>
      <c r="G102" s="486"/>
      <c r="H102" s="552"/>
      <c r="I102" s="552"/>
      <c r="J102" s="140" t="s">
        <v>38</v>
      </c>
      <c r="K102" s="266"/>
      <c r="L102" s="266"/>
      <c r="M102" s="266"/>
      <c r="N102" s="266"/>
      <c r="O102" s="266"/>
      <c r="P102" s="190"/>
      <c r="Q102" s="260"/>
      <c r="R102" s="264"/>
      <c r="S102" s="262">
        <v>613</v>
      </c>
      <c r="T102" s="262">
        <v>972</v>
      </c>
      <c r="U102" s="262">
        <v>933</v>
      </c>
      <c r="V102" s="262">
        <v>9815</v>
      </c>
      <c r="W102" s="190" t="s">
        <v>41</v>
      </c>
    </row>
    <row r="103" spans="1:23" s="211" customFormat="1" x14ac:dyDescent="0.25">
      <c r="A103" s="102"/>
      <c r="B103" s="102"/>
      <c r="C103" s="105"/>
      <c r="D103" s="105"/>
      <c r="E103" s="105"/>
      <c r="F103" s="105"/>
      <c r="G103" s="105"/>
      <c r="H103" s="105"/>
      <c r="I103" s="105"/>
      <c r="J103" s="105"/>
      <c r="K103" s="252"/>
      <c r="L103" s="253"/>
      <c r="M103" s="253"/>
      <c r="N103" s="253"/>
      <c r="O103" s="253"/>
      <c r="P103" s="253"/>
      <c r="Q103" s="253"/>
      <c r="R103" s="253"/>
      <c r="S103" s="253"/>
      <c r="T103" s="254"/>
      <c r="U103" s="254"/>
      <c r="V103" s="254"/>
      <c r="W103" s="267"/>
    </row>
    <row r="104" spans="1:23" s="267" customFormat="1" ht="12.75" x14ac:dyDescent="0.2">
      <c r="A104" s="551" t="s">
        <v>75</v>
      </c>
      <c r="B104" s="551"/>
      <c r="C104" s="551"/>
      <c r="D104" s="551"/>
      <c r="E104" s="268"/>
      <c r="F104" s="268"/>
      <c r="G104" s="269"/>
      <c r="H104" s="269"/>
      <c r="I104" s="270"/>
      <c r="J104" s="205"/>
      <c r="K104" s="205"/>
      <c r="L104" s="206"/>
      <c r="M104" s="206"/>
      <c r="N104" s="206"/>
      <c r="O104" s="206"/>
      <c r="P104" s="206"/>
      <c r="Q104" s="206"/>
      <c r="R104" s="271"/>
      <c r="S104" s="271"/>
      <c r="T104" s="254"/>
      <c r="U104" s="254"/>
      <c r="V104" s="254"/>
    </row>
    <row r="105" spans="1:23" s="267" customFormat="1" ht="12.75" x14ac:dyDescent="0.2">
      <c r="A105" s="544" t="s">
        <v>194</v>
      </c>
      <c r="B105" s="544"/>
      <c r="C105" s="544"/>
      <c r="D105" s="544"/>
      <c r="E105" s="544"/>
      <c r="F105" s="544"/>
      <c r="G105" s="544"/>
      <c r="H105" s="544"/>
      <c r="I105" s="544"/>
      <c r="J105" s="544"/>
      <c r="K105" s="544"/>
      <c r="L105" s="544"/>
      <c r="M105" s="544"/>
      <c r="N105" s="544"/>
      <c r="O105" s="544"/>
      <c r="P105" s="544"/>
      <c r="Q105" s="544"/>
      <c r="R105" s="544"/>
      <c r="S105" s="544"/>
      <c r="T105" s="254"/>
      <c r="U105" s="254"/>
      <c r="V105" s="254"/>
    </row>
    <row r="106" spans="1:23" s="267" customFormat="1" ht="12.75" x14ac:dyDescent="0.2">
      <c r="A106" s="544" t="s">
        <v>195</v>
      </c>
      <c r="B106" s="544"/>
      <c r="C106" s="544"/>
      <c r="D106" s="544"/>
      <c r="E106" s="544"/>
      <c r="F106" s="544"/>
      <c r="G106" s="544"/>
      <c r="H106" s="544"/>
      <c r="I106" s="544"/>
      <c r="J106" s="544"/>
      <c r="K106" s="544"/>
      <c r="L106" s="544"/>
      <c r="M106" s="544"/>
      <c r="N106" s="544"/>
      <c r="O106" s="544"/>
      <c r="P106" s="544"/>
      <c r="Q106" s="544"/>
      <c r="R106" s="544"/>
      <c r="S106" s="544"/>
      <c r="T106" s="254"/>
      <c r="U106" s="254"/>
      <c r="V106" s="254"/>
    </row>
    <row r="107" spans="1:23" s="267" customFormat="1" ht="12.75" x14ac:dyDescent="0.2">
      <c r="A107" s="544" t="s">
        <v>76</v>
      </c>
      <c r="B107" s="544"/>
      <c r="C107" s="544"/>
      <c r="D107" s="544"/>
      <c r="E107" s="544"/>
      <c r="F107" s="544"/>
      <c r="G107" s="544"/>
      <c r="H107" s="544"/>
      <c r="I107" s="544"/>
      <c r="J107" s="544"/>
      <c r="K107" s="544"/>
      <c r="L107" s="544"/>
      <c r="M107" s="544"/>
      <c r="N107" s="544"/>
      <c r="O107" s="544"/>
      <c r="P107" s="544"/>
      <c r="Q107" s="544"/>
      <c r="R107" s="544"/>
      <c r="S107" s="544"/>
      <c r="T107" s="254"/>
      <c r="U107" s="254"/>
      <c r="V107" s="254"/>
    </row>
    <row r="108" spans="1:23" s="267" customFormat="1" ht="12.75" x14ac:dyDescent="0.2">
      <c r="A108" s="544" t="s">
        <v>196</v>
      </c>
      <c r="B108" s="544"/>
      <c r="C108" s="544"/>
      <c r="D108" s="544"/>
      <c r="E108" s="544"/>
      <c r="F108" s="544"/>
      <c r="G108" s="544"/>
      <c r="H108" s="544"/>
      <c r="I108" s="544"/>
      <c r="J108" s="544"/>
      <c r="K108" s="544"/>
      <c r="L108" s="544"/>
      <c r="M108" s="544"/>
      <c r="N108" s="544"/>
      <c r="O108" s="544"/>
      <c r="P108" s="544"/>
      <c r="Q108" s="544"/>
      <c r="R108" s="544"/>
      <c r="S108" s="544"/>
      <c r="T108" s="254"/>
      <c r="U108" s="254"/>
      <c r="V108" s="254"/>
    </row>
    <row r="109" spans="1:23" s="211" customFormat="1" x14ac:dyDescent="0.25">
      <c r="A109" s="567" t="s">
        <v>197</v>
      </c>
      <c r="B109" s="567"/>
      <c r="C109" s="567"/>
      <c r="D109" s="567"/>
      <c r="E109" s="567"/>
      <c r="F109" s="567"/>
      <c r="G109" s="567"/>
      <c r="H109" s="567"/>
      <c r="I109" s="567"/>
      <c r="J109" s="567"/>
      <c r="K109" s="567"/>
      <c r="L109" s="567"/>
      <c r="M109" s="567"/>
      <c r="N109" s="567"/>
      <c r="O109" s="567"/>
      <c r="P109" s="567"/>
      <c r="Q109" s="567"/>
      <c r="R109" s="567"/>
      <c r="S109" s="567"/>
      <c r="T109" s="254"/>
      <c r="U109" s="254"/>
      <c r="V109" s="254"/>
      <c r="W109" s="267"/>
    </row>
    <row r="110" spans="1:23" s="211" customFormat="1" ht="15.75" thickBot="1" x14ac:dyDescent="0.3">
      <c r="A110" s="254"/>
      <c r="B110" s="559"/>
      <c r="C110" s="546"/>
      <c r="D110" s="216"/>
      <c r="E110" s="216"/>
      <c r="F110" s="255"/>
      <c r="G110" s="216"/>
      <c r="H110" s="216"/>
      <c r="I110" s="216"/>
      <c r="J110" s="216"/>
      <c r="K110" s="272"/>
      <c r="L110" s="216"/>
      <c r="M110" s="216"/>
      <c r="N110" s="273"/>
      <c r="O110" s="273"/>
      <c r="P110" s="273"/>
      <c r="Q110" s="273"/>
      <c r="R110" s="273"/>
      <c r="S110" s="273"/>
      <c r="T110" s="254"/>
      <c r="U110" s="254"/>
      <c r="V110" s="254"/>
      <c r="W110" s="267"/>
    </row>
    <row r="111" spans="1:23" s="211" customFormat="1" x14ac:dyDescent="0.25">
      <c r="A111" s="102"/>
      <c r="B111" s="56"/>
      <c r="C111" s="57"/>
      <c r="D111" s="57"/>
      <c r="E111" s="57"/>
      <c r="F111" s="57"/>
      <c r="G111" s="57"/>
      <c r="H111" s="57"/>
      <c r="I111" s="57"/>
      <c r="J111" s="57"/>
      <c r="K111" s="57"/>
      <c r="L111" s="490">
        <v>2017</v>
      </c>
      <c r="M111" s="490"/>
      <c r="N111" s="491">
        <v>2018</v>
      </c>
      <c r="O111" s="492"/>
      <c r="P111" s="493">
        <v>2019</v>
      </c>
      <c r="Q111" s="492"/>
      <c r="R111" s="560">
        <v>2020</v>
      </c>
      <c r="S111" s="561"/>
      <c r="T111" s="561"/>
      <c r="U111" s="561"/>
      <c r="V111" s="562"/>
      <c r="W111" s="58">
        <v>2021</v>
      </c>
    </row>
    <row r="112" spans="1:23" s="211" customFormat="1" ht="25.5" x14ac:dyDescent="0.25">
      <c r="A112" s="224" t="s">
        <v>15</v>
      </c>
      <c r="B112" s="225" t="s">
        <v>16</v>
      </c>
      <c r="C112" s="62" t="s">
        <v>77</v>
      </c>
      <c r="D112" s="62" t="s">
        <v>18</v>
      </c>
      <c r="E112" s="61" t="s">
        <v>19</v>
      </c>
      <c r="F112" s="61" t="s">
        <v>20</v>
      </c>
      <c r="G112" s="62" t="s">
        <v>21</v>
      </c>
      <c r="H112" s="62" t="s">
        <v>22</v>
      </c>
      <c r="I112" s="62" t="s">
        <v>23</v>
      </c>
      <c r="J112" s="226" t="s">
        <v>24</v>
      </c>
      <c r="K112" s="227" t="s">
        <v>25</v>
      </c>
      <c r="L112" s="228" t="s">
        <v>26</v>
      </c>
      <c r="M112" s="228" t="s">
        <v>27</v>
      </c>
      <c r="N112" s="228" t="s">
        <v>26</v>
      </c>
      <c r="O112" s="228" t="s">
        <v>27</v>
      </c>
      <c r="P112" s="228" t="s">
        <v>26</v>
      </c>
      <c r="Q112" s="228" t="s">
        <v>31</v>
      </c>
      <c r="R112" s="70" t="s">
        <v>26</v>
      </c>
      <c r="S112" s="70" t="s">
        <v>28</v>
      </c>
      <c r="T112" s="70" t="s">
        <v>29</v>
      </c>
      <c r="U112" s="70" t="s">
        <v>30</v>
      </c>
      <c r="V112" s="70" t="s">
        <v>31</v>
      </c>
      <c r="W112" s="72" t="s">
        <v>26</v>
      </c>
    </row>
    <row r="113" spans="1:23" s="211" customFormat="1" x14ac:dyDescent="0.25">
      <c r="A113" s="563" t="s">
        <v>78</v>
      </c>
      <c r="B113" s="497" t="s">
        <v>33</v>
      </c>
      <c r="C113" s="552" t="s">
        <v>79</v>
      </c>
      <c r="D113" s="552" t="s">
        <v>46</v>
      </c>
      <c r="E113" s="553" t="s">
        <v>168</v>
      </c>
      <c r="F113" s="556"/>
      <c r="G113" s="552" t="s">
        <v>198</v>
      </c>
      <c r="H113" s="552" t="s">
        <v>74</v>
      </c>
      <c r="I113" s="552" t="s">
        <v>35</v>
      </c>
      <c r="J113" s="274" t="s">
        <v>48</v>
      </c>
      <c r="K113" s="118">
        <f>SUM(K114:K117)</f>
        <v>0</v>
      </c>
      <c r="L113" s="118">
        <f t="shared" ref="L113:R113" si="11">SUM(L114:L117)</f>
        <v>0</v>
      </c>
      <c r="M113" s="118">
        <f t="shared" si="11"/>
        <v>0</v>
      </c>
      <c r="N113" s="118">
        <f t="shared" si="11"/>
        <v>0</v>
      </c>
      <c r="O113" s="257">
        <f t="shared" si="11"/>
        <v>64366</v>
      </c>
      <c r="P113" s="257">
        <f t="shared" si="11"/>
        <v>40000</v>
      </c>
      <c r="Q113" s="257">
        <f t="shared" si="11"/>
        <v>0</v>
      </c>
      <c r="R113" s="275">
        <f t="shared" si="11"/>
        <v>40000</v>
      </c>
      <c r="S113" s="275">
        <f>SUM(S114:S117)</f>
        <v>21150</v>
      </c>
      <c r="T113" s="275">
        <v>0</v>
      </c>
      <c r="U113" s="275">
        <v>0</v>
      </c>
      <c r="V113" s="275">
        <f>SUM(V114:V117)</f>
        <v>46424</v>
      </c>
      <c r="W113" s="257">
        <f>SUM(W114:W117)</f>
        <v>40000</v>
      </c>
    </row>
    <row r="114" spans="1:23" s="211" customFormat="1" x14ac:dyDescent="0.25">
      <c r="A114" s="563"/>
      <c r="B114" s="497"/>
      <c r="C114" s="552"/>
      <c r="D114" s="552"/>
      <c r="E114" s="554"/>
      <c r="F114" s="557"/>
      <c r="G114" s="552"/>
      <c r="H114" s="552"/>
      <c r="I114" s="552"/>
      <c r="J114" s="243" t="s">
        <v>36</v>
      </c>
      <c r="K114" s="276"/>
      <c r="L114" s="276"/>
      <c r="M114" s="276"/>
      <c r="N114" s="277"/>
      <c r="O114" s="278">
        <v>32613</v>
      </c>
      <c r="P114" s="278">
        <v>40000</v>
      </c>
      <c r="Q114" s="278"/>
      <c r="R114" s="279">
        <v>40000</v>
      </c>
      <c r="S114" s="280">
        <v>19153</v>
      </c>
      <c r="T114" s="279">
        <v>0</v>
      </c>
      <c r="U114" s="279">
        <v>0</v>
      </c>
      <c r="V114" s="279">
        <v>34063</v>
      </c>
      <c r="W114" s="278">
        <v>40000</v>
      </c>
    </row>
    <row r="115" spans="1:23" s="211" customFormat="1" x14ac:dyDescent="0.25">
      <c r="A115" s="563"/>
      <c r="B115" s="497"/>
      <c r="C115" s="552"/>
      <c r="D115" s="552"/>
      <c r="E115" s="554"/>
      <c r="F115" s="557"/>
      <c r="G115" s="552"/>
      <c r="H115" s="552"/>
      <c r="I115" s="552"/>
      <c r="J115" s="88" t="s">
        <v>11</v>
      </c>
      <c r="K115" s="276"/>
      <c r="L115" s="276"/>
      <c r="M115" s="276"/>
      <c r="N115" s="277"/>
      <c r="O115" s="278">
        <v>1036</v>
      </c>
      <c r="P115" s="278" t="s">
        <v>41</v>
      </c>
      <c r="Q115" s="278"/>
      <c r="R115" s="279" t="s">
        <v>41</v>
      </c>
      <c r="S115" s="280">
        <v>223</v>
      </c>
      <c r="T115" s="279">
        <v>0</v>
      </c>
      <c r="U115" s="279">
        <v>0</v>
      </c>
      <c r="V115" s="279">
        <v>226</v>
      </c>
      <c r="W115" s="278" t="s">
        <v>41</v>
      </c>
    </row>
    <row r="116" spans="1:23" s="211" customFormat="1" x14ac:dyDescent="0.25">
      <c r="A116" s="563"/>
      <c r="B116" s="497"/>
      <c r="C116" s="552"/>
      <c r="D116" s="552"/>
      <c r="E116" s="554"/>
      <c r="F116" s="557"/>
      <c r="G116" s="552"/>
      <c r="H116" s="552"/>
      <c r="I116" s="552"/>
      <c r="J116" s="88" t="s">
        <v>12</v>
      </c>
      <c r="K116" s="276"/>
      <c r="L116" s="276"/>
      <c r="M116" s="276"/>
      <c r="N116" s="277"/>
      <c r="O116" s="278">
        <v>2021</v>
      </c>
      <c r="P116" s="278" t="s">
        <v>41</v>
      </c>
      <c r="Q116" s="278"/>
      <c r="R116" s="279" t="s">
        <v>41</v>
      </c>
      <c r="S116" s="280">
        <v>312</v>
      </c>
      <c r="T116" s="279">
        <v>0</v>
      </c>
      <c r="U116" s="279">
        <v>0</v>
      </c>
      <c r="V116" s="279">
        <v>460</v>
      </c>
      <c r="W116" s="278" t="s">
        <v>41</v>
      </c>
    </row>
    <row r="117" spans="1:23" s="211" customFormat="1" x14ac:dyDescent="0.25">
      <c r="A117" s="563"/>
      <c r="B117" s="497"/>
      <c r="C117" s="552"/>
      <c r="D117" s="552"/>
      <c r="E117" s="555"/>
      <c r="F117" s="558"/>
      <c r="G117" s="552"/>
      <c r="H117" s="552"/>
      <c r="I117" s="552"/>
      <c r="J117" s="88" t="s">
        <v>38</v>
      </c>
      <c r="K117" s="276"/>
      <c r="L117" s="276"/>
      <c r="M117" s="276"/>
      <c r="N117" s="277"/>
      <c r="O117" s="278">
        <v>28696</v>
      </c>
      <c r="P117" s="278" t="s">
        <v>41</v>
      </c>
      <c r="Q117" s="278"/>
      <c r="R117" s="279" t="s">
        <v>41</v>
      </c>
      <c r="S117" s="280">
        <v>1462</v>
      </c>
      <c r="T117" s="279">
        <v>0</v>
      </c>
      <c r="U117" s="279">
        <v>0</v>
      </c>
      <c r="V117" s="279">
        <v>11675</v>
      </c>
      <c r="W117" s="278" t="s">
        <v>41</v>
      </c>
    </row>
    <row r="118" spans="1:23" s="211" customFormat="1" x14ac:dyDescent="0.25">
      <c r="A118" s="563"/>
      <c r="B118" s="497" t="s">
        <v>39</v>
      </c>
      <c r="C118" s="552" t="s">
        <v>80</v>
      </c>
      <c r="D118" s="552" t="s">
        <v>46</v>
      </c>
      <c r="E118" s="564" t="s">
        <v>61</v>
      </c>
      <c r="F118" s="556"/>
      <c r="G118" s="552" t="s">
        <v>199</v>
      </c>
      <c r="H118" s="552" t="s">
        <v>74</v>
      </c>
      <c r="I118" s="552" t="s">
        <v>193</v>
      </c>
      <c r="J118" s="274" t="s">
        <v>48</v>
      </c>
      <c r="K118" s="118">
        <f>SUM(K119:K122)</f>
        <v>0</v>
      </c>
      <c r="L118" s="118">
        <f t="shared" ref="L118:R118" si="12">SUM(L119:L122)</f>
        <v>0</v>
      </c>
      <c r="M118" s="118">
        <f t="shared" si="12"/>
        <v>0</v>
      </c>
      <c r="N118" s="118">
        <f t="shared" si="12"/>
        <v>0</v>
      </c>
      <c r="O118" s="257">
        <f t="shared" si="12"/>
        <v>0</v>
      </c>
      <c r="P118" s="257">
        <f t="shared" si="12"/>
        <v>150000</v>
      </c>
      <c r="Q118" s="257">
        <f t="shared" si="12"/>
        <v>0</v>
      </c>
      <c r="R118" s="275">
        <f t="shared" si="12"/>
        <v>150000</v>
      </c>
      <c r="S118" s="275">
        <v>0</v>
      </c>
      <c r="T118" s="275">
        <f>SUM(T119:T122)</f>
        <v>1608</v>
      </c>
      <c r="U118" s="275">
        <f>SUM(U119:U122)</f>
        <v>1632</v>
      </c>
      <c r="V118" s="275">
        <f>SUM(V119:V122)</f>
        <v>3699.8</v>
      </c>
      <c r="W118" s="257">
        <f>SUM(W119:W122)</f>
        <v>150000</v>
      </c>
    </row>
    <row r="119" spans="1:23" s="211" customFormat="1" x14ac:dyDescent="0.25">
      <c r="A119" s="563"/>
      <c r="B119" s="497"/>
      <c r="C119" s="552"/>
      <c r="D119" s="552"/>
      <c r="E119" s="565"/>
      <c r="F119" s="557"/>
      <c r="G119" s="552"/>
      <c r="H119" s="552"/>
      <c r="I119" s="552"/>
      <c r="J119" s="243" t="s">
        <v>36</v>
      </c>
      <c r="K119" s="154"/>
      <c r="L119" s="154"/>
      <c r="M119" s="154"/>
      <c r="N119" s="154"/>
      <c r="O119" s="260"/>
      <c r="P119" s="260"/>
      <c r="Q119" s="260"/>
      <c r="R119" s="281"/>
      <c r="S119" s="281">
        <v>0</v>
      </c>
      <c r="T119" s="281">
        <v>1159</v>
      </c>
      <c r="U119" s="281">
        <v>914</v>
      </c>
      <c r="V119" s="281">
        <v>2481.8000000000002</v>
      </c>
      <c r="W119" s="260"/>
    </row>
    <row r="120" spans="1:23" s="211" customFormat="1" x14ac:dyDescent="0.25">
      <c r="A120" s="563"/>
      <c r="B120" s="497"/>
      <c r="C120" s="552"/>
      <c r="D120" s="552"/>
      <c r="E120" s="565"/>
      <c r="F120" s="557"/>
      <c r="G120" s="552"/>
      <c r="H120" s="552"/>
      <c r="I120" s="552"/>
      <c r="J120" s="88" t="s">
        <v>11</v>
      </c>
      <c r="K120" s="154"/>
      <c r="L120" s="154"/>
      <c r="M120" s="154"/>
      <c r="N120" s="154"/>
      <c r="O120" s="260"/>
      <c r="P120" s="260"/>
      <c r="Q120" s="260"/>
      <c r="R120" s="281"/>
      <c r="S120" s="281">
        <v>0</v>
      </c>
      <c r="T120" s="281">
        <v>0</v>
      </c>
      <c r="U120" s="281">
        <v>0</v>
      </c>
      <c r="V120" s="281">
        <v>0</v>
      </c>
      <c r="W120" s="260"/>
    </row>
    <row r="121" spans="1:23" s="211" customFormat="1" x14ac:dyDescent="0.25">
      <c r="A121" s="563"/>
      <c r="B121" s="497"/>
      <c r="C121" s="552"/>
      <c r="D121" s="552"/>
      <c r="E121" s="565"/>
      <c r="F121" s="557"/>
      <c r="G121" s="552"/>
      <c r="H121" s="552"/>
      <c r="I121" s="552"/>
      <c r="J121" s="88" t="s">
        <v>12</v>
      </c>
      <c r="K121" s="154"/>
      <c r="L121" s="154"/>
      <c r="M121" s="154"/>
      <c r="N121" s="154"/>
      <c r="O121" s="260"/>
      <c r="P121" s="260"/>
      <c r="Q121" s="260"/>
      <c r="R121" s="281"/>
      <c r="S121" s="281">
        <v>0</v>
      </c>
      <c r="T121" s="281">
        <v>0</v>
      </c>
      <c r="U121" s="281"/>
      <c r="V121" s="281">
        <v>0</v>
      </c>
      <c r="W121" s="260"/>
    </row>
    <row r="122" spans="1:23" s="211" customFormat="1" x14ac:dyDescent="0.25">
      <c r="A122" s="563"/>
      <c r="B122" s="497"/>
      <c r="C122" s="552"/>
      <c r="D122" s="552"/>
      <c r="E122" s="566"/>
      <c r="F122" s="558"/>
      <c r="G122" s="552"/>
      <c r="H122" s="552"/>
      <c r="I122" s="552"/>
      <c r="J122" s="88" t="s">
        <v>38</v>
      </c>
      <c r="K122" s="154"/>
      <c r="L122" s="154"/>
      <c r="M122" s="154"/>
      <c r="N122" s="154"/>
      <c r="O122" s="260"/>
      <c r="P122" s="260">
        <v>150000</v>
      </c>
      <c r="Q122" s="260"/>
      <c r="R122" s="281">
        <v>150000</v>
      </c>
      <c r="S122" s="281">
        <v>0</v>
      </c>
      <c r="T122" s="281">
        <v>449</v>
      </c>
      <c r="U122" s="281">
        <v>718</v>
      </c>
      <c r="V122" s="281">
        <v>1218</v>
      </c>
      <c r="W122" s="260">
        <v>150000</v>
      </c>
    </row>
    <row r="123" spans="1:23" s="211" customFormat="1" x14ac:dyDescent="0.25">
      <c r="A123" s="563"/>
      <c r="B123" s="497" t="s">
        <v>42</v>
      </c>
      <c r="C123" s="552" t="s">
        <v>200</v>
      </c>
      <c r="D123" s="552" t="s">
        <v>72</v>
      </c>
      <c r="E123" s="553" t="s">
        <v>168</v>
      </c>
      <c r="F123" s="556"/>
      <c r="G123" s="552" t="s">
        <v>81</v>
      </c>
      <c r="H123" s="552" t="s">
        <v>74</v>
      </c>
      <c r="I123" s="552" t="s">
        <v>82</v>
      </c>
      <c r="J123" s="274" t="s">
        <v>48</v>
      </c>
      <c r="K123" s="118">
        <f>SUM(K124:K127)</f>
        <v>0</v>
      </c>
      <c r="L123" s="118">
        <f t="shared" ref="L123:R123" si="13">SUM(L124:L127)</f>
        <v>0</v>
      </c>
      <c r="M123" s="118">
        <f t="shared" si="13"/>
        <v>0</v>
      </c>
      <c r="N123" s="118">
        <f t="shared" si="13"/>
        <v>0</v>
      </c>
      <c r="O123" s="257">
        <f t="shared" si="13"/>
        <v>35000</v>
      </c>
      <c r="P123" s="257">
        <f t="shared" si="13"/>
        <v>20000</v>
      </c>
      <c r="Q123" s="257">
        <f t="shared" si="13"/>
        <v>0</v>
      </c>
      <c r="R123" s="257">
        <f t="shared" si="13"/>
        <v>20000</v>
      </c>
      <c r="S123" s="257"/>
      <c r="T123" s="257"/>
      <c r="U123" s="257"/>
      <c r="V123" s="257">
        <v>8686</v>
      </c>
      <c r="W123" s="257">
        <f t="shared" ref="W123" si="14">SUM(W124:W127)</f>
        <v>20000</v>
      </c>
    </row>
    <row r="124" spans="1:23" s="211" customFormat="1" x14ac:dyDescent="0.25">
      <c r="A124" s="563"/>
      <c r="B124" s="497"/>
      <c r="C124" s="552"/>
      <c r="D124" s="552"/>
      <c r="E124" s="554"/>
      <c r="F124" s="557"/>
      <c r="G124" s="552"/>
      <c r="H124" s="552"/>
      <c r="I124" s="552"/>
      <c r="J124" s="243" t="s">
        <v>36</v>
      </c>
      <c r="K124" s="154"/>
      <c r="L124" s="154"/>
      <c r="M124" s="154"/>
      <c r="N124" s="154"/>
      <c r="O124" s="260">
        <v>35000</v>
      </c>
      <c r="P124" s="260">
        <v>20000</v>
      </c>
      <c r="Q124" s="260"/>
      <c r="R124" s="260">
        <v>20000</v>
      </c>
      <c r="S124" s="260"/>
      <c r="T124" s="260"/>
      <c r="U124" s="260"/>
      <c r="V124" s="260">
        <v>8686</v>
      </c>
      <c r="W124" s="260">
        <v>20000</v>
      </c>
    </row>
    <row r="125" spans="1:23" s="211" customFormat="1" x14ac:dyDescent="0.25">
      <c r="A125" s="563"/>
      <c r="B125" s="497"/>
      <c r="C125" s="552"/>
      <c r="D125" s="552"/>
      <c r="E125" s="554"/>
      <c r="F125" s="557"/>
      <c r="G125" s="552"/>
      <c r="H125" s="552"/>
      <c r="I125" s="552"/>
      <c r="J125" s="88" t="s">
        <v>11</v>
      </c>
      <c r="K125" s="154"/>
      <c r="L125" s="154"/>
      <c r="M125" s="154"/>
      <c r="N125" s="154"/>
      <c r="O125" s="260"/>
      <c r="P125" s="260"/>
      <c r="Q125" s="260"/>
      <c r="R125" s="260"/>
      <c r="S125" s="260"/>
      <c r="T125" s="260"/>
      <c r="U125" s="260"/>
      <c r="V125" s="260"/>
      <c r="W125" s="260"/>
    </row>
    <row r="126" spans="1:23" s="211" customFormat="1" x14ac:dyDescent="0.25">
      <c r="A126" s="563"/>
      <c r="B126" s="497"/>
      <c r="C126" s="552"/>
      <c r="D126" s="552"/>
      <c r="E126" s="554"/>
      <c r="F126" s="557"/>
      <c r="G126" s="552"/>
      <c r="H126" s="552"/>
      <c r="I126" s="552"/>
      <c r="J126" s="88" t="s">
        <v>12</v>
      </c>
      <c r="K126" s="154"/>
      <c r="L126" s="154"/>
      <c r="M126" s="154"/>
      <c r="N126" s="154"/>
      <c r="O126" s="260"/>
      <c r="P126" s="260"/>
      <c r="Q126" s="260"/>
      <c r="R126" s="260"/>
      <c r="S126" s="260"/>
      <c r="T126" s="260"/>
      <c r="U126" s="260"/>
      <c r="V126" s="260"/>
      <c r="W126" s="260"/>
    </row>
    <row r="127" spans="1:23" s="211" customFormat="1" x14ac:dyDescent="0.25">
      <c r="A127" s="563"/>
      <c r="B127" s="497"/>
      <c r="C127" s="552"/>
      <c r="D127" s="552"/>
      <c r="E127" s="555"/>
      <c r="F127" s="558"/>
      <c r="G127" s="552"/>
      <c r="H127" s="552"/>
      <c r="I127" s="552"/>
      <c r="J127" s="88" t="s">
        <v>38</v>
      </c>
      <c r="K127" s="154"/>
      <c r="L127" s="154"/>
      <c r="M127" s="154"/>
      <c r="N127" s="154"/>
      <c r="O127" s="154"/>
      <c r="P127" s="154"/>
      <c r="Q127" s="154"/>
      <c r="R127" s="260"/>
      <c r="S127" s="260"/>
      <c r="T127" s="260"/>
      <c r="U127" s="260"/>
      <c r="V127" s="260"/>
      <c r="W127" s="266"/>
    </row>
    <row r="128" spans="1:23" s="211" customFormat="1" x14ac:dyDescent="0.25">
      <c r="A128" s="102" t="s">
        <v>201</v>
      </c>
      <c r="B128" s="102"/>
      <c r="C128" s="105"/>
      <c r="D128" s="105"/>
      <c r="E128" s="105"/>
      <c r="F128" s="105"/>
      <c r="G128" s="105"/>
      <c r="H128" s="282"/>
      <c r="I128" s="105"/>
      <c r="J128" s="105"/>
      <c r="K128" s="252"/>
      <c r="L128" s="253"/>
      <c r="M128" s="253"/>
      <c r="N128" s="253"/>
      <c r="O128" s="253"/>
      <c r="P128" s="253"/>
      <c r="Q128" s="253"/>
      <c r="R128" s="253"/>
      <c r="S128" s="253"/>
      <c r="T128" s="254"/>
      <c r="U128" s="254"/>
      <c r="V128" s="254"/>
      <c r="W128" s="267"/>
    </row>
    <row r="129" spans="1:23" s="267" customFormat="1" ht="12.75" x14ac:dyDescent="0.2">
      <c r="A129" s="551" t="s">
        <v>83</v>
      </c>
      <c r="B129" s="551"/>
      <c r="C129" s="551"/>
      <c r="D129" s="202"/>
      <c r="E129" s="202"/>
      <c r="F129" s="203"/>
      <c r="G129" s="202"/>
      <c r="H129" s="202"/>
      <c r="I129" s="204"/>
      <c r="J129" s="205"/>
      <c r="K129" s="205"/>
      <c r="L129" s="206"/>
      <c r="M129" s="206"/>
      <c r="N129" s="206"/>
      <c r="O129" s="206"/>
      <c r="P129" s="206"/>
      <c r="Q129" s="206"/>
      <c r="R129" s="271"/>
      <c r="S129" s="271"/>
      <c r="T129" s="254"/>
      <c r="U129" s="254"/>
      <c r="V129" s="254"/>
    </row>
    <row r="130" spans="1:23" s="267" customFormat="1" ht="12.75" x14ac:dyDescent="0.2">
      <c r="A130" s="544" t="s">
        <v>194</v>
      </c>
      <c r="B130" s="544"/>
      <c r="C130" s="544"/>
      <c r="D130" s="544"/>
      <c r="E130" s="544"/>
      <c r="F130" s="544"/>
      <c r="G130" s="544"/>
      <c r="H130" s="544"/>
      <c r="I130" s="544"/>
      <c r="J130" s="544"/>
      <c r="K130" s="544"/>
      <c r="L130" s="544"/>
      <c r="M130" s="544"/>
      <c r="N130" s="544"/>
      <c r="O130" s="544"/>
      <c r="P130" s="544"/>
      <c r="Q130" s="544"/>
      <c r="R130" s="544"/>
      <c r="S130" s="544"/>
      <c r="T130" s="254"/>
      <c r="U130" s="254"/>
      <c r="V130" s="254"/>
    </row>
    <row r="131" spans="1:23" s="267" customFormat="1" ht="12.75" x14ac:dyDescent="0.2">
      <c r="A131" s="544" t="s">
        <v>202</v>
      </c>
      <c r="B131" s="544"/>
      <c r="C131" s="544"/>
      <c r="D131" s="544"/>
      <c r="E131" s="544"/>
      <c r="F131" s="544"/>
      <c r="G131" s="544"/>
      <c r="H131" s="544"/>
      <c r="I131" s="544"/>
      <c r="J131" s="544"/>
      <c r="K131" s="544"/>
      <c r="L131" s="544"/>
      <c r="M131" s="544"/>
      <c r="N131" s="544"/>
      <c r="O131" s="544"/>
      <c r="P131" s="544"/>
      <c r="Q131" s="544"/>
      <c r="R131" s="544"/>
      <c r="S131" s="544"/>
      <c r="T131" s="254"/>
      <c r="U131" s="254"/>
      <c r="V131" s="254"/>
    </row>
    <row r="132" spans="1:23" s="267" customFormat="1" ht="12.75" x14ac:dyDescent="0.2">
      <c r="A132" s="544" t="s">
        <v>203</v>
      </c>
      <c r="B132" s="544"/>
      <c r="C132" s="544"/>
      <c r="D132" s="544"/>
      <c r="E132" s="544"/>
      <c r="F132" s="544"/>
      <c r="G132" s="544"/>
      <c r="H132" s="544"/>
      <c r="I132" s="544"/>
      <c r="J132" s="544"/>
      <c r="K132" s="544"/>
      <c r="L132" s="544"/>
      <c r="M132" s="544"/>
      <c r="N132" s="544"/>
      <c r="O132" s="544"/>
      <c r="P132" s="544"/>
      <c r="Q132" s="544"/>
      <c r="R132" s="544"/>
      <c r="S132" s="544"/>
      <c r="T132" s="254"/>
      <c r="U132" s="254"/>
      <c r="V132" s="254"/>
    </row>
    <row r="133" spans="1:23" s="267" customFormat="1" ht="12.75" x14ac:dyDescent="0.2">
      <c r="A133" s="544" t="s">
        <v>84</v>
      </c>
      <c r="B133" s="544"/>
      <c r="C133" s="544"/>
      <c r="D133" s="544"/>
      <c r="E133" s="544"/>
      <c r="F133" s="544"/>
      <c r="G133" s="544"/>
      <c r="H133" s="544"/>
      <c r="I133" s="544"/>
      <c r="J133" s="544"/>
      <c r="K133" s="544"/>
      <c r="L133" s="544"/>
      <c r="M133" s="544"/>
      <c r="N133" s="544"/>
      <c r="O133" s="544"/>
      <c r="P133" s="544"/>
      <c r="Q133" s="544"/>
      <c r="R133" s="544"/>
      <c r="S133" s="544"/>
      <c r="T133" s="254"/>
      <c r="U133" s="254"/>
      <c r="V133" s="254"/>
    </row>
    <row r="134" spans="1:23" s="267" customFormat="1" ht="12.75" x14ac:dyDescent="0.2">
      <c r="A134" s="544" t="s">
        <v>85</v>
      </c>
      <c r="B134" s="544"/>
      <c r="C134" s="544"/>
      <c r="D134" s="544"/>
      <c r="E134" s="544"/>
      <c r="F134" s="544"/>
      <c r="G134" s="544"/>
      <c r="H134" s="544"/>
      <c r="I134" s="544"/>
      <c r="J134" s="544"/>
      <c r="K134" s="544"/>
      <c r="L134" s="544"/>
      <c r="M134" s="544"/>
      <c r="N134" s="544"/>
      <c r="O134" s="544"/>
      <c r="P134" s="544"/>
      <c r="Q134" s="544"/>
      <c r="R134" s="544"/>
      <c r="S134" s="544"/>
      <c r="T134" s="254"/>
      <c r="U134" s="254"/>
      <c r="V134" s="254"/>
    </row>
    <row r="135" spans="1:23" s="267" customFormat="1" ht="12.75" x14ac:dyDescent="0.2">
      <c r="A135" s="544" t="s">
        <v>86</v>
      </c>
      <c r="B135" s="544"/>
      <c r="C135" s="544"/>
      <c r="D135" s="544"/>
      <c r="E135" s="544"/>
      <c r="F135" s="544"/>
      <c r="G135" s="544"/>
      <c r="H135" s="544"/>
      <c r="I135" s="544"/>
      <c r="J135" s="544"/>
      <c r="K135" s="544"/>
      <c r="L135" s="544"/>
      <c r="M135" s="544"/>
      <c r="N135" s="544"/>
      <c r="O135" s="544"/>
      <c r="P135" s="544"/>
      <c r="Q135" s="544"/>
      <c r="R135" s="544"/>
      <c r="S135" s="544"/>
      <c r="T135" s="254"/>
      <c r="U135" s="254"/>
      <c r="V135" s="254"/>
    </row>
    <row r="136" spans="1:23" s="267" customFormat="1" ht="12.75" x14ac:dyDescent="0.2">
      <c r="A136" s="544" t="s">
        <v>204</v>
      </c>
      <c r="B136" s="544"/>
      <c r="C136" s="544"/>
      <c r="D136" s="544"/>
      <c r="E136" s="544"/>
      <c r="F136" s="544"/>
      <c r="G136" s="544"/>
      <c r="H136" s="544"/>
      <c r="I136" s="544"/>
      <c r="J136" s="544"/>
      <c r="K136" s="544"/>
      <c r="L136" s="544"/>
      <c r="M136" s="544"/>
      <c r="N136" s="544"/>
      <c r="O136" s="544"/>
      <c r="P136" s="544"/>
      <c r="Q136" s="544"/>
      <c r="R136" s="544"/>
      <c r="S136" s="544"/>
      <c r="T136" s="254"/>
      <c r="U136" s="254"/>
      <c r="V136" s="254"/>
    </row>
    <row r="137" spans="1:23" s="283" customFormat="1" ht="15.75" thickBot="1" x14ac:dyDescent="0.3">
      <c r="A137" s="250"/>
      <c r="B137" s="545"/>
      <c r="C137" s="546"/>
      <c r="D137" s="216"/>
      <c r="E137" s="216"/>
      <c r="F137" s="255"/>
      <c r="G137" s="216"/>
      <c r="H137" s="216"/>
      <c r="I137" s="216"/>
      <c r="J137" s="216"/>
      <c r="K137" s="547"/>
      <c r="L137" s="548"/>
      <c r="M137" s="548"/>
      <c r="N137" s="548"/>
      <c r="O137" s="548"/>
      <c r="P137" s="548"/>
      <c r="Q137" s="548"/>
      <c r="R137" s="548"/>
      <c r="S137" s="548"/>
      <c r="T137" s="254"/>
      <c r="U137" s="254"/>
      <c r="V137" s="254"/>
      <c r="W137" s="254"/>
    </row>
    <row r="138" spans="1:23" x14ac:dyDescent="0.25">
      <c r="A138" s="103"/>
      <c r="B138" s="284"/>
      <c r="C138" s="285"/>
      <c r="D138" s="285"/>
      <c r="E138" s="285"/>
      <c r="F138" s="285"/>
      <c r="G138" s="285"/>
      <c r="H138" s="57"/>
      <c r="I138" s="285"/>
      <c r="J138" s="285"/>
      <c r="K138" s="286"/>
      <c r="L138" s="549">
        <v>2017</v>
      </c>
      <c r="M138" s="550"/>
      <c r="N138" s="491">
        <v>2018</v>
      </c>
      <c r="O138" s="492"/>
      <c r="P138" s="493">
        <v>2019</v>
      </c>
      <c r="Q138" s="492"/>
      <c r="R138" s="494">
        <v>2020</v>
      </c>
      <c r="S138" s="495"/>
      <c r="T138" s="495"/>
      <c r="U138" s="495"/>
      <c r="V138" s="496"/>
      <c r="W138" s="58">
        <v>2021</v>
      </c>
    </row>
    <row r="139" spans="1:23" ht="25.5" x14ac:dyDescent="0.25">
      <c r="A139" s="287" t="s">
        <v>15</v>
      </c>
      <c r="B139" s="288" t="s">
        <v>16</v>
      </c>
      <c r="C139" s="289" t="s">
        <v>17</v>
      </c>
      <c r="D139" s="289" t="s">
        <v>18</v>
      </c>
      <c r="E139" s="61" t="s">
        <v>19</v>
      </c>
      <c r="F139" s="61" t="s">
        <v>20</v>
      </c>
      <c r="G139" s="289" t="s">
        <v>21</v>
      </c>
      <c r="H139" s="290" t="s">
        <v>22</v>
      </c>
      <c r="I139" s="289" t="s">
        <v>23</v>
      </c>
      <c r="J139" s="291" t="s">
        <v>24</v>
      </c>
      <c r="K139" s="227" t="s">
        <v>25</v>
      </c>
      <c r="L139" s="228" t="s">
        <v>26</v>
      </c>
      <c r="M139" s="228" t="s">
        <v>27</v>
      </c>
      <c r="N139" s="228" t="s">
        <v>26</v>
      </c>
      <c r="O139" s="228" t="s">
        <v>27</v>
      </c>
      <c r="P139" s="228" t="s">
        <v>26</v>
      </c>
      <c r="Q139" s="228" t="s">
        <v>31</v>
      </c>
      <c r="R139" s="292" t="s">
        <v>26</v>
      </c>
      <c r="S139" s="292" t="s">
        <v>28</v>
      </c>
      <c r="T139" s="292" t="s">
        <v>29</v>
      </c>
      <c r="U139" s="292" t="s">
        <v>30</v>
      </c>
      <c r="V139" s="292" t="s">
        <v>31</v>
      </c>
      <c r="W139" s="72" t="s">
        <v>26</v>
      </c>
    </row>
    <row r="140" spans="1:23" x14ac:dyDescent="0.25">
      <c r="A140" s="541" t="s">
        <v>205</v>
      </c>
      <c r="B140" s="538" t="s">
        <v>33</v>
      </c>
      <c r="C140" s="532" t="s">
        <v>87</v>
      </c>
      <c r="D140" s="532" t="s">
        <v>179</v>
      </c>
      <c r="E140" s="511" t="s">
        <v>206</v>
      </c>
      <c r="F140" s="505"/>
      <c r="G140" s="532" t="s">
        <v>88</v>
      </c>
      <c r="H140" s="532" t="s">
        <v>89</v>
      </c>
      <c r="I140" s="535" t="s">
        <v>35</v>
      </c>
      <c r="J140" s="293" t="s">
        <v>36</v>
      </c>
      <c r="K140" s="294" t="s">
        <v>41</v>
      </c>
      <c r="L140" s="295"/>
      <c r="M140" s="296"/>
      <c r="N140" s="297"/>
      <c r="O140" s="297"/>
      <c r="P140" s="297"/>
      <c r="Q140" s="297"/>
      <c r="R140" s="298"/>
      <c r="S140" s="298"/>
      <c r="T140" s="298"/>
      <c r="U140" s="298"/>
      <c r="V140" s="298">
        <v>0</v>
      </c>
      <c r="W140" s="257"/>
    </row>
    <row r="141" spans="1:23" x14ac:dyDescent="0.25">
      <c r="A141" s="542"/>
      <c r="B141" s="539"/>
      <c r="C141" s="533"/>
      <c r="D141" s="533"/>
      <c r="E141" s="512"/>
      <c r="F141" s="506"/>
      <c r="G141" s="533"/>
      <c r="H141" s="533"/>
      <c r="I141" s="536"/>
      <c r="J141" s="74" t="s">
        <v>11</v>
      </c>
      <c r="K141" s="294" t="s">
        <v>41</v>
      </c>
      <c r="L141" s="295"/>
      <c r="M141" s="296"/>
      <c r="N141" s="297"/>
      <c r="O141" s="297"/>
      <c r="P141" s="297"/>
      <c r="Q141" s="297"/>
      <c r="R141" s="298"/>
      <c r="S141" s="298"/>
      <c r="T141" s="298"/>
      <c r="U141" s="298"/>
      <c r="V141" s="298"/>
      <c r="W141" s="278"/>
    </row>
    <row r="142" spans="1:23" x14ac:dyDescent="0.25">
      <c r="A142" s="542"/>
      <c r="B142" s="539"/>
      <c r="C142" s="533"/>
      <c r="D142" s="533"/>
      <c r="E142" s="512"/>
      <c r="F142" s="506"/>
      <c r="G142" s="533"/>
      <c r="H142" s="533"/>
      <c r="I142" s="536"/>
      <c r="J142" s="74" t="s">
        <v>12</v>
      </c>
      <c r="K142" s="294" t="s">
        <v>41</v>
      </c>
      <c r="L142" s="295"/>
      <c r="M142" s="296"/>
      <c r="N142" s="297"/>
      <c r="O142" s="297"/>
      <c r="P142" s="297"/>
      <c r="Q142" s="297"/>
      <c r="R142" s="298"/>
      <c r="S142" s="298"/>
      <c r="T142" s="298"/>
      <c r="U142" s="298"/>
      <c r="V142" s="298"/>
      <c r="W142" s="278"/>
    </row>
    <row r="143" spans="1:23" x14ac:dyDescent="0.25">
      <c r="A143" s="542"/>
      <c r="B143" s="540"/>
      <c r="C143" s="534"/>
      <c r="D143" s="534"/>
      <c r="E143" s="513"/>
      <c r="F143" s="507"/>
      <c r="G143" s="534"/>
      <c r="H143" s="534"/>
      <c r="I143" s="537"/>
      <c r="J143" s="74" t="s">
        <v>38</v>
      </c>
      <c r="K143" s="294" t="s">
        <v>41</v>
      </c>
      <c r="L143" s="295"/>
      <c r="M143" s="296"/>
      <c r="N143" s="297"/>
      <c r="O143" s="297"/>
      <c r="P143" s="297"/>
      <c r="Q143" s="297"/>
      <c r="R143" s="298"/>
      <c r="S143" s="298"/>
      <c r="T143" s="298"/>
      <c r="U143" s="298"/>
      <c r="V143" s="298"/>
      <c r="W143" s="278"/>
    </row>
    <row r="144" spans="1:23" x14ac:dyDescent="0.25">
      <c r="A144" s="542"/>
      <c r="B144" s="538" t="s">
        <v>39</v>
      </c>
      <c r="C144" s="532" t="s">
        <v>207</v>
      </c>
      <c r="D144" s="532" t="s">
        <v>90</v>
      </c>
      <c r="E144" s="480" t="s">
        <v>155</v>
      </c>
      <c r="F144" s="483" t="s">
        <v>208</v>
      </c>
      <c r="G144" s="532" t="s">
        <v>91</v>
      </c>
      <c r="H144" s="532" t="s">
        <v>209</v>
      </c>
      <c r="I144" s="535" t="s">
        <v>210</v>
      </c>
      <c r="J144" s="293" t="s">
        <v>53</v>
      </c>
      <c r="K144" s="294" t="s">
        <v>41</v>
      </c>
      <c r="L144" s="299"/>
      <c r="M144" s="296"/>
      <c r="N144" s="297"/>
      <c r="O144" s="297"/>
      <c r="P144" s="297"/>
      <c r="Q144" s="297"/>
      <c r="R144" s="298"/>
      <c r="S144" s="298"/>
      <c r="T144" s="298"/>
      <c r="U144" s="298"/>
      <c r="V144" s="298">
        <v>0</v>
      </c>
      <c r="W144" s="278">
        <v>1</v>
      </c>
    </row>
    <row r="145" spans="1:23" x14ac:dyDescent="0.25">
      <c r="A145" s="542"/>
      <c r="B145" s="539"/>
      <c r="C145" s="533"/>
      <c r="D145" s="533"/>
      <c r="E145" s="481"/>
      <c r="F145" s="484"/>
      <c r="G145" s="533"/>
      <c r="H145" s="533"/>
      <c r="I145" s="536"/>
      <c r="J145" s="74"/>
      <c r="K145" s="300"/>
      <c r="L145" s="299"/>
      <c r="M145" s="296"/>
      <c r="N145" s="297"/>
      <c r="O145" s="297"/>
      <c r="P145" s="297"/>
      <c r="Q145" s="297"/>
      <c r="R145" s="298"/>
      <c r="S145" s="298"/>
      <c r="T145" s="298"/>
      <c r="U145" s="298"/>
      <c r="V145" s="298"/>
      <c r="W145" s="257"/>
    </row>
    <row r="146" spans="1:23" x14ac:dyDescent="0.25">
      <c r="A146" s="542"/>
      <c r="B146" s="539"/>
      <c r="C146" s="533"/>
      <c r="D146" s="533"/>
      <c r="E146" s="481"/>
      <c r="F146" s="484"/>
      <c r="G146" s="533"/>
      <c r="H146" s="533"/>
      <c r="I146" s="536"/>
      <c r="J146" s="74"/>
      <c r="K146" s="300"/>
      <c r="L146" s="299"/>
      <c r="M146" s="296"/>
      <c r="N146" s="297"/>
      <c r="O146" s="297"/>
      <c r="P146" s="297"/>
      <c r="Q146" s="297"/>
      <c r="R146" s="298"/>
      <c r="S146" s="298"/>
      <c r="T146" s="298"/>
      <c r="U146" s="298"/>
      <c r="V146" s="298"/>
      <c r="W146" s="260"/>
    </row>
    <row r="147" spans="1:23" x14ac:dyDescent="0.25">
      <c r="A147" s="543"/>
      <c r="B147" s="540"/>
      <c r="C147" s="534"/>
      <c r="D147" s="534"/>
      <c r="E147" s="482"/>
      <c r="F147" s="485"/>
      <c r="G147" s="534"/>
      <c r="H147" s="534"/>
      <c r="I147" s="537"/>
      <c r="J147" s="74"/>
      <c r="K147" s="300"/>
      <c r="L147" s="299"/>
      <c r="M147" s="296"/>
      <c r="N147" s="297"/>
      <c r="O147" s="297"/>
      <c r="P147" s="297"/>
      <c r="Q147" s="297"/>
      <c r="R147" s="298"/>
      <c r="S147" s="298"/>
      <c r="T147" s="298"/>
      <c r="U147" s="298"/>
      <c r="V147" s="298"/>
      <c r="W147" s="260"/>
    </row>
    <row r="148" spans="1:23" x14ac:dyDescent="0.25">
      <c r="A148" s="301"/>
      <c r="B148" s="301"/>
      <c r="C148" s="302"/>
      <c r="D148" s="302"/>
      <c r="E148" s="302"/>
      <c r="F148" s="302"/>
      <c r="G148" s="302"/>
      <c r="H148" s="251"/>
      <c r="I148" s="302"/>
      <c r="J148" s="302"/>
      <c r="K148" s="303"/>
      <c r="L148" s="303"/>
      <c r="M148" s="303"/>
      <c r="N148" s="303"/>
      <c r="O148" s="303"/>
      <c r="P148" s="303"/>
      <c r="Q148" s="303"/>
      <c r="R148" s="303"/>
      <c r="S148" s="303"/>
      <c r="T148" s="304"/>
      <c r="U148" s="304"/>
      <c r="V148" s="304"/>
      <c r="W148" s="54"/>
    </row>
    <row r="149" spans="1:23" ht="15.75" thickBot="1" x14ac:dyDescent="0.3">
      <c r="A149" s="301"/>
      <c r="B149" s="523"/>
      <c r="C149" s="523"/>
      <c r="D149" s="214"/>
      <c r="E149" s="214"/>
      <c r="F149" s="215"/>
      <c r="G149" s="214"/>
      <c r="H149" s="216"/>
      <c r="I149" s="214"/>
      <c r="J149" s="214"/>
      <c r="K149" s="524"/>
      <c r="L149" s="524"/>
      <c r="M149" s="524"/>
      <c r="N149" s="524"/>
      <c r="O149" s="524"/>
      <c r="P149" s="524"/>
      <c r="Q149" s="524"/>
      <c r="R149" s="524"/>
      <c r="S149" s="524"/>
      <c r="T149" s="304"/>
      <c r="U149" s="304"/>
      <c r="V149" s="304"/>
    </row>
    <row r="150" spans="1:23" x14ac:dyDescent="0.25">
      <c r="A150" s="103"/>
      <c r="B150" s="56"/>
      <c r="C150" s="57"/>
      <c r="D150" s="57"/>
      <c r="E150" s="57"/>
      <c r="F150" s="57"/>
      <c r="G150" s="57"/>
      <c r="H150" s="57"/>
      <c r="I150" s="57"/>
      <c r="J150" s="57"/>
      <c r="K150" s="57"/>
      <c r="L150" s="525">
        <v>2017</v>
      </c>
      <c r="M150" s="526"/>
      <c r="N150" s="525">
        <v>2018</v>
      </c>
      <c r="O150" s="527"/>
      <c r="P150" s="528">
        <v>2019</v>
      </c>
      <c r="Q150" s="527"/>
      <c r="R150" s="529">
        <v>2020</v>
      </c>
      <c r="S150" s="530"/>
      <c r="T150" s="530"/>
      <c r="U150" s="530"/>
      <c r="V150" s="531"/>
      <c r="W150" s="58">
        <v>2021</v>
      </c>
    </row>
    <row r="151" spans="1:23" ht="25.5" x14ac:dyDescent="0.25">
      <c r="A151" s="305" t="s">
        <v>15</v>
      </c>
      <c r="B151" s="306" t="s">
        <v>16</v>
      </c>
      <c r="C151" s="307" t="s">
        <v>17</v>
      </c>
      <c r="D151" s="307" t="s">
        <v>18</v>
      </c>
      <c r="E151" s="61" t="s">
        <v>19</v>
      </c>
      <c r="F151" s="61" t="s">
        <v>20</v>
      </c>
      <c r="G151" s="307" t="s">
        <v>21</v>
      </c>
      <c r="H151" s="227" t="s">
        <v>22</v>
      </c>
      <c r="I151" s="307" t="s">
        <v>23</v>
      </c>
      <c r="J151" s="291" t="s">
        <v>24</v>
      </c>
      <c r="K151" s="227" t="s">
        <v>25</v>
      </c>
      <c r="L151" s="228" t="s">
        <v>26</v>
      </c>
      <c r="M151" s="228" t="s">
        <v>27</v>
      </c>
      <c r="N151" s="228" t="s">
        <v>26</v>
      </c>
      <c r="O151" s="228" t="s">
        <v>27</v>
      </c>
      <c r="P151" s="228" t="s">
        <v>26</v>
      </c>
      <c r="Q151" s="228" t="s">
        <v>31</v>
      </c>
      <c r="R151" s="292" t="s">
        <v>26</v>
      </c>
      <c r="S151" s="292" t="s">
        <v>28</v>
      </c>
      <c r="T151" s="292" t="s">
        <v>29</v>
      </c>
      <c r="U151" s="292" t="s">
        <v>30</v>
      </c>
      <c r="V151" s="292" t="s">
        <v>31</v>
      </c>
      <c r="W151" s="72" t="s">
        <v>26</v>
      </c>
    </row>
    <row r="152" spans="1:23" x14ac:dyDescent="0.25">
      <c r="A152" s="508" t="s">
        <v>92</v>
      </c>
      <c r="B152" s="514" t="s">
        <v>33</v>
      </c>
      <c r="C152" s="479" t="s">
        <v>93</v>
      </c>
      <c r="D152" s="479" t="s">
        <v>94</v>
      </c>
      <c r="E152" s="517" t="s">
        <v>206</v>
      </c>
      <c r="F152" s="520"/>
      <c r="G152" s="479" t="s">
        <v>95</v>
      </c>
      <c r="H152" s="479" t="s">
        <v>96</v>
      </c>
      <c r="I152" s="479" t="s">
        <v>97</v>
      </c>
      <c r="J152" s="74" t="s">
        <v>53</v>
      </c>
      <c r="K152" s="308">
        <v>160</v>
      </c>
      <c r="L152" s="192"/>
      <c r="M152" s="192"/>
      <c r="N152" s="195"/>
      <c r="O152" s="195"/>
      <c r="P152" s="195">
        <v>80</v>
      </c>
      <c r="Q152" s="195"/>
      <c r="R152" s="309">
        <v>80</v>
      </c>
      <c r="S152" s="310"/>
      <c r="T152" s="310"/>
      <c r="U152" s="310"/>
      <c r="V152" s="310">
        <v>0</v>
      </c>
      <c r="W152" s="260"/>
    </row>
    <row r="153" spans="1:23" x14ac:dyDescent="0.25">
      <c r="A153" s="508"/>
      <c r="B153" s="515"/>
      <c r="C153" s="509"/>
      <c r="D153" s="509"/>
      <c r="E153" s="518"/>
      <c r="F153" s="521"/>
      <c r="G153" s="509"/>
      <c r="H153" s="509"/>
      <c r="I153" s="509"/>
      <c r="J153" s="74"/>
      <c r="K153" s="311"/>
      <c r="L153" s="192"/>
      <c r="M153" s="192"/>
      <c r="N153" s="195"/>
      <c r="O153" s="195"/>
      <c r="P153" s="195"/>
      <c r="Q153" s="195"/>
      <c r="R153" s="309"/>
      <c r="S153" s="310"/>
      <c r="T153" s="310"/>
      <c r="U153" s="310"/>
      <c r="V153" s="310"/>
      <c r="W153" s="260"/>
    </row>
    <row r="154" spans="1:23" x14ac:dyDescent="0.25">
      <c r="A154" s="508"/>
      <c r="B154" s="515"/>
      <c r="C154" s="509"/>
      <c r="D154" s="509"/>
      <c r="E154" s="518"/>
      <c r="F154" s="521"/>
      <c r="G154" s="509"/>
      <c r="H154" s="509"/>
      <c r="I154" s="509"/>
      <c r="J154" s="74"/>
      <c r="K154" s="311"/>
      <c r="L154" s="192"/>
      <c r="M154" s="192"/>
      <c r="N154" s="195"/>
      <c r="O154" s="195"/>
      <c r="P154" s="195"/>
      <c r="Q154" s="195"/>
      <c r="R154" s="309"/>
      <c r="S154" s="310"/>
      <c r="T154" s="310"/>
      <c r="U154" s="310"/>
      <c r="V154" s="310"/>
      <c r="W154" s="260"/>
    </row>
    <row r="155" spans="1:23" ht="27.95" customHeight="1" x14ac:dyDescent="0.25">
      <c r="A155" s="508"/>
      <c r="B155" s="516"/>
      <c r="C155" s="510"/>
      <c r="D155" s="510"/>
      <c r="E155" s="519"/>
      <c r="F155" s="522"/>
      <c r="G155" s="510"/>
      <c r="H155" s="510"/>
      <c r="I155" s="510"/>
      <c r="J155" s="74"/>
      <c r="K155" s="311"/>
      <c r="L155" s="192"/>
      <c r="M155" s="192"/>
      <c r="N155" s="195"/>
      <c r="O155" s="195"/>
      <c r="P155" s="195"/>
      <c r="Q155" s="195"/>
      <c r="R155" s="309"/>
      <c r="S155" s="310"/>
      <c r="T155" s="310"/>
      <c r="U155" s="310"/>
      <c r="V155" s="310"/>
      <c r="W155" s="266"/>
    </row>
    <row r="156" spans="1:23" s="211" customFormat="1" x14ac:dyDescent="0.25">
      <c r="A156" s="508"/>
      <c r="B156" s="497" t="s">
        <v>42</v>
      </c>
      <c r="C156" s="486" t="s">
        <v>211</v>
      </c>
      <c r="D156" s="486" t="s">
        <v>98</v>
      </c>
      <c r="E156" s="511" t="s">
        <v>206</v>
      </c>
      <c r="F156" s="505"/>
      <c r="G156" s="486" t="s">
        <v>212</v>
      </c>
      <c r="H156" s="486" t="s">
        <v>96</v>
      </c>
      <c r="I156" s="486" t="s">
        <v>210</v>
      </c>
      <c r="J156" s="243" t="s">
        <v>53</v>
      </c>
      <c r="K156" s="266">
        <v>0</v>
      </c>
      <c r="L156" s="266">
        <v>1</v>
      </c>
      <c r="M156" s="266"/>
      <c r="N156" s="266" t="s">
        <v>99</v>
      </c>
      <c r="O156" s="266">
        <v>0</v>
      </c>
      <c r="P156" s="266">
        <v>1</v>
      </c>
      <c r="Q156" s="266">
        <v>0</v>
      </c>
      <c r="R156" s="259">
        <v>1</v>
      </c>
      <c r="S156" s="312"/>
      <c r="T156" s="312"/>
      <c r="U156" s="312"/>
      <c r="V156" s="312">
        <v>0</v>
      </c>
      <c r="W156" s="260">
        <v>1</v>
      </c>
    </row>
    <row r="157" spans="1:23" s="211" customFormat="1" x14ac:dyDescent="0.25">
      <c r="A157" s="508"/>
      <c r="B157" s="497"/>
      <c r="C157" s="486"/>
      <c r="D157" s="486"/>
      <c r="E157" s="512"/>
      <c r="F157" s="506"/>
      <c r="G157" s="486"/>
      <c r="H157" s="486"/>
      <c r="I157" s="486"/>
      <c r="J157" s="243"/>
      <c r="K157" s="266"/>
      <c r="L157" s="266"/>
      <c r="M157" s="266"/>
      <c r="N157" s="266"/>
      <c r="O157" s="266"/>
      <c r="P157" s="266"/>
      <c r="Q157" s="266"/>
      <c r="R157" s="313"/>
      <c r="S157" s="312"/>
      <c r="T157" s="312"/>
      <c r="U157" s="312"/>
      <c r="V157" s="312"/>
      <c r="W157" s="257"/>
    </row>
    <row r="158" spans="1:23" s="211" customFormat="1" x14ac:dyDescent="0.25">
      <c r="A158" s="508"/>
      <c r="B158" s="497"/>
      <c r="C158" s="486"/>
      <c r="D158" s="486"/>
      <c r="E158" s="512"/>
      <c r="F158" s="506"/>
      <c r="G158" s="486"/>
      <c r="H158" s="486"/>
      <c r="I158" s="486"/>
      <c r="J158" s="88"/>
      <c r="K158" s="266"/>
      <c r="L158" s="266"/>
      <c r="M158" s="266"/>
      <c r="N158" s="266"/>
      <c r="O158" s="266"/>
      <c r="P158" s="266"/>
      <c r="Q158" s="266"/>
      <c r="R158" s="313"/>
      <c r="S158" s="312"/>
      <c r="T158" s="312"/>
      <c r="U158" s="312"/>
      <c r="V158" s="312"/>
      <c r="W158" s="260"/>
    </row>
    <row r="159" spans="1:23" s="211" customFormat="1" x14ac:dyDescent="0.25">
      <c r="A159" s="508"/>
      <c r="B159" s="497"/>
      <c r="C159" s="486"/>
      <c r="D159" s="486"/>
      <c r="E159" s="513"/>
      <c r="F159" s="507"/>
      <c r="G159" s="486"/>
      <c r="H159" s="486"/>
      <c r="I159" s="486"/>
      <c r="J159" s="88"/>
      <c r="K159" s="266"/>
      <c r="L159" s="266"/>
      <c r="M159" s="266"/>
      <c r="N159" s="266"/>
      <c r="O159" s="266"/>
      <c r="P159" s="266"/>
      <c r="Q159" s="266"/>
      <c r="R159" s="313"/>
      <c r="S159" s="312"/>
      <c r="T159" s="312"/>
      <c r="U159" s="312"/>
      <c r="V159" s="312"/>
      <c r="W159" s="260"/>
    </row>
    <row r="160" spans="1:23" x14ac:dyDescent="0.25">
      <c r="A160" s="314"/>
      <c r="B160" s="497" t="s">
        <v>42</v>
      </c>
      <c r="C160" s="486" t="s">
        <v>140</v>
      </c>
      <c r="D160" s="486" t="s">
        <v>144</v>
      </c>
      <c r="E160" s="499"/>
      <c r="F160" s="502" t="s">
        <v>213</v>
      </c>
      <c r="G160" s="505" t="s">
        <v>142</v>
      </c>
      <c r="H160" s="486" t="s">
        <v>141</v>
      </c>
      <c r="I160" s="486" t="s">
        <v>96</v>
      </c>
      <c r="J160" s="486" t="s">
        <v>214</v>
      </c>
      <c r="K160" s="243">
        <v>0</v>
      </c>
      <c r="L160" s="315"/>
      <c r="M160" s="266"/>
      <c r="N160" s="266"/>
      <c r="O160" s="266"/>
      <c r="P160" s="266"/>
      <c r="Q160" s="266"/>
      <c r="R160" s="266"/>
      <c r="S160" s="266"/>
      <c r="T160" s="266"/>
      <c r="U160" s="266"/>
      <c r="V160" s="266"/>
      <c r="W160" s="266"/>
    </row>
    <row r="161" spans="1:23" x14ac:dyDescent="0.25">
      <c r="A161" s="314"/>
      <c r="B161" s="497"/>
      <c r="C161" s="498"/>
      <c r="D161" s="486"/>
      <c r="E161" s="500"/>
      <c r="F161" s="503"/>
      <c r="G161" s="506"/>
      <c r="H161" s="486"/>
      <c r="I161" s="486"/>
      <c r="J161" s="486"/>
      <c r="K161" s="243"/>
      <c r="L161" s="315"/>
      <c r="M161" s="266"/>
      <c r="N161" s="266"/>
      <c r="O161" s="266"/>
      <c r="P161" s="266"/>
      <c r="Q161" s="266"/>
      <c r="R161" s="266"/>
      <c r="S161" s="266"/>
      <c r="T161" s="266"/>
      <c r="U161" s="266"/>
      <c r="V161" s="266"/>
      <c r="W161" s="266"/>
    </row>
    <row r="162" spans="1:23" x14ac:dyDescent="0.25">
      <c r="A162" s="314"/>
      <c r="B162" s="497"/>
      <c r="C162" s="498"/>
      <c r="D162" s="486"/>
      <c r="E162" s="500"/>
      <c r="F162" s="503"/>
      <c r="G162" s="506"/>
      <c r="H162" s="486"/>
      <c r="I162" s="486"/>
      <c r="J162" s="486"/>
      <c r="K162" s="88"/>
      <c r="L162" s="315"/>
      <c r="M162" s="266"/>
      <c r="N162" s="266"/>
      <c r="O162" s="266"/>
      <c r="P162" s="266"/>
      <c r="Q162" s="266"/>
      <c r="R162" s="266"/>
      <c r="S162" s="266"/>
      <c r="T162" s="266"/>
      <c r="U162" s="266"/>
      <c r="V162" s="266"/>
      <c r="W162" s="266"/>
    </row>
    <row r="163" spans="1:23" ht="72.599999999999994" customHeight="1" x14ac:dyDescent="0.25">
      <c r="A163" s="314"/>
      <c r="B163" s="497"/>
      <c r="C163" s="498"/>
      <c r="D163" s="486"/>
      <c r="E163" s="501"/>
      <c r="F163" s="504"/>
      <c r="G163" s="507"/>
      <c r="H163" s="486"/>
      <c r="I163" s="486"/>
      <c r="J163" s="486"/>
      <c r="K163" s="88"/>
      <c r="L163" s="315"/>
      <c r="M163" s="266"/>
      <c r="N163" s="266"/>
      <c r="O163" s="266"/>
      <c r="P163" s="266"/>
      <c r="Q163" s="266"/>
      <c r="R163" s="266"/>
      <c r="S163" s="266"/>
      <c r="T163" s="266"/>
      <c r="U163" s="266"/>
      <c r="V163" s="266"/>
      <c r="W163" s="266"/>
    </row>
    <row r="164" spans="1:23" x14ac:dyDescent="0.25">
      <c r="A164" s="200" t="s">
        <v>100</v>
      </c>
      <c r="B164" s="201"/>
      <c r="C164" s="202"/>
      <c r="D164" s="202"/>
      <c r="E164" s="202"/>
      <c r="F164" s="203"/>
      <c r="G164" s="202"/>
      <c r="H164" s="202"/>
      <c r="I164" s="204"/>
      <c r="J164" s="205"/>
      <c r="K164" s="205"/>
      <c r="L164" s="206"/>
      <c r="M164" s="206"/>
      <c r="N164" s="206"/>
      <c r="O164" s="206"/>
      <c r="P164" s="206"/>
      <c r="Q164" s="206"/>
      <c r="R164" s="207"/>
      <c r="S164" s="207"/>
      <c r="T164" s="304"/>
      <c r="U164" s="304"/>
      <c r="V164" s="304"/>
      <c r="W164" s="54"/>
    </row>
    <row r="165" spans="1:23" x14ac:dyDescent="0.25">
      <c r="A165" s="208" t="s">
        <v>101</v>
      </c>
      <c r="B165" s="201"/>
      <c r="C165" s="202"/>
      <c r="D165" s="202"/>
      <c r="E165" s="202"/>
      <c r="F165" s="203"/>
      <c r="G165" s="202"/>
      <c r="H165" s="202"/>
      <c r="I165" s="204"/>
      <c r="J165" s="205"/>
      <c r="K165" s="205"/>
      <c r="L165" s="206"/>
      <c r="M165" s="206"/>
      <c r="N165" s="206"/>
      <c r="O165" s="206"/>
      <c r="P165" s="206"/>
      <c r="Q165" s="206"/>
      <c r="R165" s="207"/>
      <c r="S165" s="207"/>
      <c r="T165" s="304"/>
      <c r="U165" s="304"/>
      <c r="V165" s="304"/>
      <c r="W165" s="54"/>
    </row>
    <row r="166" spans="1:23" x14ac:dyDescent="0.25">
      <c r="A166" s="208" t="s">
        <v>102</v>
      </c>
      <c r="B166" s="201"/>
      <c r="C166" s="202"/>
      <c r="D166" s="202"/>
      <c r="E166" s="202"/>
      <c r="F166" s="203"/>
      <c r="G166" s="202"/>
      <c r="H166" s="202"/>
      <c r="I166" s="204"/>
      <c r="J166" s="205"/>
      <c r="K166" s="205"/>
      <c r="L166" s="206"/>
      <c r="M166" s="206"/>
      <c r="N166" s="206"/>
      <c r="O166" s="206"/>
      <c r="P166" s="206"/>
      <c r="Q166" s="206"/>
      <c r="R166" s="207"/>
      <c r="S166" s="207"/>
      <c r="T166" s="304"/>
      <c r="U166" s="304"/>
      <c r="V166" s="304"/>
      <c r="W166" s="54"/>
    </row>
    <row r="167" spans="1:23" x14ac:dyDescent="0.25">
      <c r="A167" s="208" t="s">
        <v>215</v>
      </c>
      <c r="B167" s="201"/>
      <c r="C167" s="202"/>
      <c r="D167" s="202"/>
      <c r="E167" s="202"/>
      <c r="F167" s="203"/>
      <c r="G167" s="202"/>
      <c r="H167" s="202"/>
      <c r="I167" s="204"/>
      <c r="J167" s="205"/>
      <c r="K167" s="205"/>
      <c r="L167" s="206"/>
      <c r="M167" s="206"/>
      <c r="N167" s="206"/>
      <c r="O167" s="206"/>
      <c r="P167" s="206"/>
      <c r="Q167" s="206"/>
      <c r="R167" s="207"/>
      <c r="S167" s="207"/>
      <c r="T167" s="304"/>
      <c r="U167" s="304"/>
      <c r="V167" s="304"/>
      <c r="W167" s="54"/>
    </row>
    <row r="168" spans="1:23" x14ac:dyDescent="0.25">
      <c r="A168" s="208" t="s">
        <v>216</v>
      </c>
      <c r="B168" s="201"/>
      <c r="C168" s="202"/>
      <c r="D168" s="202"/>
      <c r="E168" s="202"/>
      <c r="F168" s="203"/>
      <c r="G168" s="202"/>
      <c r="H168" s="202"/>
      <c r="I168" s="204"/>
      <c r="J168" s="205"/>
      <c r="K168" s="205"/>
      <c r="L168" s="206"/>
      <c r="M168" s="206"/>
      <c r="N168" s="206"/>
      <c r="O168" s="206"/>
      <c r="P168" s="206"/>
      <c r="Q168" s="206"/>
      <c r="R168" s="207"/>
      <c r="S168" s="207"/>
      <c r="T168" s="304"/>
      <c r="U168" s="304"/>
      <c r="V168" s="304"/>
      <c r="W168" s="54"/>
    </row>
    <row r="169" spans="1:23" x14ac:dyDescent="0.25">
      <c r="A169" s="474" t="s">
        <v>217</v>
      </c>
      <c r="B169" s="474"/>
      <c r="C169" s="474"/>
      <c r="D169" s="474"/>
      <c r="E169" s="474"/>
      <c r="F169" s="474"/>
      <c r="G169" s="474"/>
      <c r="H169" s="474"/>
      <c r="I169" s="474"/>
      <c r="J169" s="474"/>
      <c r="K169" s="474"/>
      <c r="L169" s="474"/>
      <c r="M169" s="474"/>
      <c r="N169" s="474"/>
      <c r="O169" s="474"/>
      <c r="P169" s="474"/>
      <c r="Q169" s="474"/>
      <c r="R169" s="474"/>
      <c r="S169" s="474"/>
      <c r="T169" s="304"/>
      <c r="U169" s="304"/>
      <c r="V169" s="304"/>
      <c r="W169" s="54"/>
    </row>
    <row r="170" spans="1:23" ht="15.75" thickBot="1" x14ac:dyDescent="0.3">
      <c r="A170" s="103"/>
      <c r="B170" s="284"/>
      <c r="C170" s="285"/>
      <c r="D170" s="285"/>
      <c r="E170" s="285"/>
      <c r="F170" s="285"/>
      <c r="G170" s="285"/>
      <c r="H170" s="57"/>
      <c r="I170" s="285"/>
      <c r="J170" s="285"/>
      <c r="K170" s="487"/>
      <c r="L170" s="488"/>
      <c r="M170" s="488"/>
      <c r="N170" s="489"/>
      <c r="O170" s="489"/>
      <c r="P170" s="489"/>
      <c r="Q170" s="489"/>
      <c r="R170" s="489"/>
      <c r="S170" s="489"/>
      <c r="T170" s="304"/>
      <c r="U170" s="304"/>
      <c r="V170" s="304"/>
      <c r="W170" s="54"/>
    </row>
    <row r="171" spans="1:23" x14ac:dyDescent="0.25">
      <c r="A171" s="103"/>
      <c r="B171" s="56"/>
      <c r="C171" s="57"/>
      <c r="D171" s="57"/>
      <c r="E171" s="57"/>
      <c r="F171" s="57"/>
      <c r="G171" s="57"/>
      <c r="H171" s="57"/>
      <c r="I171" s="57"/>
      <c r="J171" s="57"/>
      <c r="K171" s="57"/>
      <c r="L171" s="490">
        <v>2017</v>
      </c>
      <c r="M171" s="490"/>
      <c r="N171" s="491">
        <v>2018</v>
      </c>
      <c r="O171" s="492"/>
      <c r="P171" s="493">
        <v>2019</v>
      </c>
      <c r="Q171" s="492"/>
      <c r="R171" s="494">
        <v>2020</v>
      </c>
      <c r="S171" s="495"/>
      <c r="T171" s="495"/>
      <c r="U171" s="495"/>
      <c r="V171" s="496"/>
      <c r="W171" s="58">
        <v>2021</v>
      </c>
    </row>
    <row r="172" spans="1:23" ht="25.5" x14ac:dyDescent="0.25">
      <c r="A172" s="316" t="s">
        <v>15</v>
      </c>
      <c r="B172" s="225" t="s">
        <v>16</v>
      </c>
      <c r="C172" s="61" t="s">
        <v>17</v>
      </c>
      <c r="D172" s="61" t="s">
        <v>18</v>
      </c>
      <c r="E172" s="61" t="s">
        <v>19</v>
      </c>
      <c r="F172" s="61" t="s">
        <v>20</v>
      </c>
      <c r="G172" s="61" t="s">
        <v>21</v>
      </c>
      <c r="H172" s="62" t="s">
        <v>22</v>
      </c>
      <c r="I172" s="61" t="s">
        <v>23</v>
      </c>
      <c r="J172" s="317" t="s">
        <v>24</v>
      </c>
      <c r="K172" s="318" t="s">
        <v>25</v>
      </c>
      <c r="L172" s="228" t="s">
        <v>26</v>
      </c>
      <c r="M172" s="228" t="s">
        <v>27</v>
      </c>
      <c r="N172" s="228" t="s">
        <v>26</v>
      </c>
      <c r="O172" s="228" t="s">
        <v>27</v>
      </c>
      <c r="P172" s="228" t="s">
        <v>26</v>
      </c>
      <c r="Q172" s="228" t="s">
        <v>31</v>
      </c>
      <c r="R172" s="292" t="s">
        <v>26</v>
      </c>
      <c r="S172" s="292" t="s">
        <v>28</v>
      </c>
      <c r="T172" s="292" t="s">
        <v>29</v>
      </c>
      <c r="U172" s="292" t="s">
        <v>30</v>
      </c>
      <c r="V172" s="292" t="s">
        <v>31</v>
      </c>
      <c r="W172" s="72" t="s">
        <v>26</v>
      </c>
    </row>
    <row r="173" spans="1:23" ht="15" customHeight="1" x14ac:dyDescent="0.25">
      <c r="A173" s="476" t="s">
        <v>218</v>
      </c>
      <c r="B173" s="478" t="s">
        <v>33</v>
      </c>
      <c r="C173" s="473" t="s">
        <v>143</v>
      </c>
      <c r="D173" s="473" t="s">
        <v>90</v>
      </c>
      <c r="E173" s="480" t="s">
        <v>155</v>
      </c>
      <c r="F173" s="483" t="s">
        <v>219</v>
      </c>
      <c r="G173" s="473" t="s">
        <v>220</v>
      </c>
      <c r="H173" s="473" t="s">
        <v>209</v>
      </c>
      <c r="I173" s="473" t="s">
        <v>221</v>
      </c>
      <c r="J173" s="74" t="s">
        <v>53</v>
      </c>
      <c r="K173" s="319">
        <v>0</v>
      </c>
      <c r="L173" s="189"/>
      <c r="M173" s="189" t="s">
        <v>222</v>
      </c>
      <c r="N173" s="190"/>
      <c r="O173" s="190" t="s">
        <v>222</v>
      </c>
      <c r="P173" s="190"/>
      <c r="Q173" s="190" t="s">
        <v>222</v>
      </c>
      <c r="R173" s="264"/>
      <c r="S173" s="264"/>
      <c r="T173" s="264"/>
      <c r="U173" s="264"/>
      <c r="V173" s="264" t="s">
        <v>99</v>
      </c>
      <c r="W173" s="257" t="s">
        <v>99</v>
      </c>
    </row>
    <row r="174" spans="1:23" x14ac:dyDescent="0.25">
      <c r="A174" s="477"/>
      <c r="B174" s="478"/>
      <c r="C174" s="473"/>
      <c r="D174" s="473"/>
      <c r="E174" s="481"/>
      <c r="F174" s="484"/>
      <c r="G174" s="473"/>
      <c r="H174" s="473"/>
      <c r="I174" s="473"/>
      <c r="J174" s="74"/>
      <c r="K174" s="319"/>
      <c r="L174" s="189"/>
      <c r="M174" s="189"/>
      <c r="N174" s="190"/>
      <c r="O174" s="190"/>
      <c r="P174" s="190"/>
      <c r="Q174" s="190"/>
      <c r="R174" s="264"/>
      <c r="S174" s="264"/>
      <c r="T174" s="264"/>
      <c r="U174" s="264"/>
      <c r="V174" s="264"/>
      <c r="W174" s="278"/>
    </row>
    <row r="175" spans="1:23" x14ac:dyDescent="0.25">
      <c r="A175" s="477"/>
      <c r="B175" s="478"/>
      <c r="C175" s="473"/>
      <c r="D175" s="473"/>
      <c r="E175" s="481"/>
      <c r="F175" s="484"/>
      <c r="G175" s="473"/>
      <c r="H175" s="473"/>
      <c r="I175" s="473"/>
      <c r="J175" s="74"/>
      <c r="K175" s="319"/>
      <c r="L175" s="189"/>
      <c r="M175" s="189"/>
      <c r="N175" s="190"/>
      <c r="O175" s="190"/>
      <c r="P175" s="190"/>
      <c r="Q175" s="190"/>
      <c r="R175" s="264"/>
      <c r="S175" s="264"/>
      <c r="T175" s="264"/>
      <c r="U175" s="264"/>
      <c r="V175" s="264"/>
      <c r="W175" s="278"/>
    </row>
    <row r="176" spans="1:23" x14ac:dyDescent="0.25">
      <c r="A176" s="477"/>
      <c r="B176" s="478"/>
      <c r="C176" s="479"/>
      <c r="D176" s="473"/>
      <c r="E176" s="482"/>
      <c r="F176" s="485"/>
      <c r="G176" s="473"/>
      <c r="H176" s="473"/>
      <c r="I176" s="473"/>
      <c r="J176" s="74"/>
      <c r="K176" s="319"/>
      <c r="L176" s="189"/>
      <c r="M176" s="189"/>
      <c r="N176" s="190"/>
      <c r="O176" s="190"/>
      <c r="P176" s="190"/>
      <c r="Q176" s="190"/>
      <c r="R176" s="264"/>
      <c r="S176" s="264"/>
      <c r="T176" s="264"/>
      <c r="U176" s="264"/>
      <c r="V176" s="264"/>
      <c r="W176" s="278"/>
    </row>
    <row r="177" spans="1:23" ht="62.1" customHeight="1" x14ac:dyDescent="0.25">
      <c r="A177" s="477"/>
      <c r="B177" s="320" t="s">
        <v>39</v>
      </c>
      <c r="C177" s="321" t="s">
        <v>145</v>
      </c>
      <c r="D177" s="321" t="s">
        <v>146</v>
      </c>
      <c r="E177" s="322"/>
      <c r="F177" s="323" t="s">
        <v>223</v>
      </c>
      <c r="G177" s="324"/>
      <c r="H177" s="321"/>
      <c r="I177" s="324" t="s">
        <v>22</v>
      </c>
      <c r="J177" s="321" t="s">
        <v>35</v>
      </c>
      <c r="K177" s="74"/>
      <c r="L177" s="264"/>
      <c r="M177" s="189"/>
      <c r="N177" s="189"/>
      <c r="O177" s="190"/>
      <c r="P177" s="190"/>
      <c r="Q177" s="190"/>
      <c r="R177" s="190"/>
      <c r="S177" s="190"/>
      <c r="T177" s="190"/>
      <c r="U177" s="190"/>
      <c r="V177" s="190"/>
      <c r="W177" s="190">
        <v>1</v>
      </c>
    </row>
    <row r="178" spans="1:23" ht="14.25" customHeight="1" x14ac:dyDescent="0.25">
      <c r="A178" s="103"/>
      <c r="B178" s="103"/>
      <c r="C178" s="104"/>
      <c r="D178" s="104"/>
      <c r="E178" s="104"/>
      <c r="F178" s="104"/>
      <c r="G178" s="104"/>
      <c r="H178" s="105"/>
      <c r="I178" s="104"/>
      <c r="J178" s="104"/>
      <c r="K178" s="303"/>
      <c r="L178" s="303"/>
      <c r="M178" s="303"/>
      <c r="N178" s="303"/>
      <c r="O178" s="303"/>
      <c r="P178" s="303"/>
      <c r="Q178" s="303"/>
      <c r="R178" s="303"/>
      <c r="S178" s="303"/>
      <c r="T178" s="304"/>
      <c r="U178" s="304"/>
      <c r="V178" s="304"/>
      <c r="W178" s="54"/>
    </row>
    <row r="179" spans="1:23" x14ac:dyDescent="0.25">
      <c r="A179" s="200" t="s">
        <v>103</v>
      </c>
      <c r="B179" s="201"/>
      <c r="C179" s="202"/>
      <c r="D179" s="202"/>
      <c r="E179" s="202"/>
      <c r="F179" s="203"/>
      <c r="G179" s="202"/>
      <c r="H179" s="202"/>
      <c r="I179" s="204"/>
      <c r="J179" s="205"/>
      <c r="K179" s="205"/>
      <c r="L179" s="206"/>
      <c r="M179" s="206"/>
      <c r="N179" s="206"/>
      <c r="O179" s="206"/>
      <c r="P179" s="206"/>
      <c r="Q179" s="206"/>
      <c r="R179" s="207"/>
      <c r="S179" s="207"/>
      <c r="T179" s="304"/>
      <c r="U179" s="304"/>
      <c r="V179" s="304"/>
      <c r="W179" s="54"/>
    </row>
    <row r="180" spans="1:23" x14ac:dyDescent="0.25">
      <c r="A180" s="474" t="s">
        <v>224</v>
      </c>
      <c r="B180" s="474"/>
      <c r="C180" s="474"/>
      <c r="D180" s="474"/>
      <c r="E180" s="474"/>
      <c r="F180" s="474"/>
      <c r="G180" s="474"/>
      <c r="H180" s="474"/>
      <c r="I180" s="474"/>
      <c r="J180" s="474"/>
      <c r="K180" s="474"/>
      <c r="L180" s="474"/>
      <c r="M180" s="474"/>
      <c r="N180" s="474"/>
      <c r="O180" s="474"/>
      <c r="P180" s="474"/>
      <c r="Q180" s="474"/>
      <c r="R180" s="474"/>
      <c r="S180" s="474"/>
      <c r="T180" s="304"/>
      <c r="U180" s="304"/>
      <c r="V180" s="304"/>
      <c r="W180" s="54"/>
    </row>
    <row r="181" spans="1:23" x14ac:dyDescent="0.25">
      <c r="A181" s="475" t="s">
        <v>225</v>
      </c>
      <c r="B181" s="475"/>
      <c r="C181" s="475"/>
      <c r="D181" s="475"/>
      <c r="E181" s="475"/>
      <c r="F181" s="475"/>
      <c r="G181" s="475"/>
      <c r="H181" s="475"/>
      <c r="I181" s="475"/>
      <c r="J181" s="475"/>
      <c r="K181" s="475"/>
      <c r="L181" s="475"/>
      <c r="M181" s="475"/>
      <c r="N181" s="475"/>
      <c r="O181" s="475"/>
      <c r="P181" s="475"/>
      <c r="Q181" s="475"/>
      <c r="R181" s="475"/>
      <c r="S181" s="475"/>
      <c r="T181" s="304"/>
      <c r="U181" s="304"/>
      <c r="V181" s="304"/>
      <c r="W181" s="54"/>
    </row>
    <row r="182" spans="1:23" x14ac:dyDescent="0.25">
      <c r="A182" s="53"/>
      <c r="B182" s="53"/>
      <c r="C182" s="325"/>
      <c r="D182" s="325"/>
      <c r="E182" s="325"/>
      <c r="F182" s="325"/>
      <c r="G182" s="325"/>
      <c r="H182" s="326"/>
      <c r="I182" s="325"/>
      <c r="J182" s="325"/>
      <c r="K182" s="327"/>
      <c r="L182" s="327"/>
      <c r="M182" s="327"/>
      <c r="N182" s="327"/>
      <c r="O182" s="327"/>
      <c r="P182" s="327"/>
      <c r="Q182" s="327"/>
      <c r="R182" s="327"/>
      <c r="S182" s="327"/>
    </row>
    <row r="183" spans="1:23" x14ac:dyDescent="0.25">
      <c r="A183" s="53"/>
      <c r="B183" s="53"/>
      <c r="C183" s="325"/>
      <c r="D183" s="325"/>
      <c r="E183" s="325"/>
      <c r="F183" s="325"/>
      <c r="G183" s="325"/>
      <c r="H183" s="326"/>
      <c r="I183" s="325"/>
      <c r="J183" s="325"/>
      <c r="K183" s="327"/>
      <c r="L183" s="327"/>
      <c r="M183" s="327"/>
      <c r="N183" s="327"/>
      <c r="O183" s="327"/>
      <c r="P183" s="327"/>
      <c r="Q183" s="327"/>
      <c r="R183" s="327"/>
      <c r="S183" s="327"/>
    </row>
    <row r="184" spans="1:23" x14ac:dyDescent="0.25">
      <c r="A184" s="53"/>
      <c r="B184" s="53"/>
      <c r="C184" s="325"/>
      <c r="D184" s="325"/>
      <c r="E184" s="325"/>
      <c r="F184" s="325"/>
      <c r="G184" s="325"/>
      <c r="H184" s="326"/>
      <c r="I184" s="325"/>
      <c r="J184" s="325"/>
      <c r="K184" s="327"/>
      <c r="L184" s="327"/>
      <c r="M184" s="327"/>
      <c r="N184" s="327"/>
      <c r="O184" s="327"/>
      <c r="P184" s="327"/>
      <c r="Q184" s="327"/>
      <c r="R184" s="327"/>
      <c r="S184" s="327"/>
    </row>
    <row r="185" spans="1:23" x14ac:dyDescent="0.25">
      <c r="A185" s="53"/>
      <c r="B185" s="53"/>
      <c r="C185" s="325"/>
      <c r="D185" s="325"/>
      <c r="E185" s="325"/>
      <c r="F185" s="325"/>
      <c r="G185" s="325"/>
      <c r="H185" s="326"/>
      <c r="I185" s="325"/>
      <c r="J185" s="325"/>
      <c r="K185" s="327"/>
      <c r="L185" s="327"/>
      <c r="M185" s="327"/>
      <c r="N185" s="327"/>
      <c r="O185" s="327"/>
      <c r="P185" s="327"/>
      <c r="Q185" s="327"/>
      <c r="R185" s="327"/>
      <c r="S185" s="327"/>
    </row>
    <row r="186" spans="1:23" x14ac:dyDescent="0.25">
      <c r="A186" s="53"/>
      <c r="B186" s="53"/>
      <c r="C186" s="325"/>
      <c r="D186" s="325"/>
      <c r="E186" s="325"/>
      <c r="F186" s="325"/>
      <c r="G186" s="325"/>
      <c r="H186" s="326"/>
      <c r="I186" s="325"/>
      <c r="J186" s="325"/>
      <c r="K186" s="327"/>
      <c r="L186" s="327"/>
      <c r="M186" s="327"/>
      <c r="N186" s="327"/>
      <c r="O186" s="327"/>
      <c r="P186" s="327"/>
      <c r="Q186" s="327"/>
      <c r="R186" s="327"/>
      <c r="S186" s="327"/>
    </row>
    <row r="187" spans="1:23" x14ac:dyDescent="0.25">
      <c r="A187" s="53"/>
      <c r="B187" s="53"/>
      <c r="C187" s="325"/>
      <c r="D187" s="325"/>
      <c r="E187" s="325"/>
      <c r="F187" s="325"/>
      <c r="G187" s="325"/>
      <c r="H187" s="326"/>
      <c r="I187" s="325"/>
      <c r="J187" s="325"/>
      <c r="K187" s="327"/>
      <c r="L187" s="327"/>
      <c r="M187" s="327"/>
      <c r="N187" s="327"/>
      <c r="O187" s="327"/>
      <c r="P187" s="327"/>
      <c r="Q187" s="327"/>
      <c r="R187" s="327"/>
      <c r="S187" s="327"/>
    </row>
    <row r="188" spans="1:23" x14ac:dyDescent="0.25">
      <c r="A188" s="53"/>
      <c r="B188" s="53"/>
      <c r="C188" s="325"/>
      <c r="D188" s="325"/>
      <c r="E188" s="325"/>
      <c r="F188" s="325"/>
      <c r="G188" s="325"/>
      <c r="H188" s="326"/>
      <c r="I188" s="325"/>
      <c r="J188" s="325"/>
      <c r="K188" s="327"/>
      <c r="L188" s="327"/>
      <c r="M188" s="327"/>
      <c r="N188" s="327"/>
      <c r="O188" s="327"/>
      <c r="P188" s="327"/>
      <c r="Q188" s="327"/>
      <c r="R188" s="327"/>
      <c r="S188" s="327"/>
    </row>
    <row r="189" spans="1:23" x14ac:dyDescent="0.25">
      <c r="A189" s="53"/>
      <c r="B189" s="53"/>
      <c r="C189" s="325"/>
      <c r="D189" s="325"/>
      <c r="E189" s="325"/>
      <c r="F189" s="325"/>
      <c r="G189" s="325"/>
      <c r="H189" s="326"/>
      <c r="I189" s="325"/>
      <c r="J189" s="325"/>
      <c r="K189" s="327"/>
      <c r="L189" s="327"/>
      <c r="M189" s="327"/>
      <c r="N189" s="327"/>
      <c r="O189" s="327"/>
      <c r="P189" s="327"/>
      <c r="Q189" s="327"/>
      <c r="R189" s="327"/>
      <c r="S189" s="327"/>
    </row>
    <row r="190" spans="1:23" x14ac:dyDescent="0.25">
      <c r="A190" s="53"/>
      <c r="B190" s="53"/>
      <c r="C190" s="325"/>
      <c r="D190" s="325"/>
      <c r="E190" s="325"/>
      <c r="F190" s="325"/>
      <c r="G190" s="325"/>
      <c r="H190" s="326"/>
      <c r="I190" s="325"/>
      <c r="J190" s="325"/>
      <c r="K190" s="327"/>
      <c r="L190" s="327"/>
      <c r="M190" s="327"/>
      <c r="N190" s="327"/>
      <c r="O190" s="327"/>
      <c r="P190" s="327"/>
      <c r="Q190" s="327"/>
      <c r="R190" s="327"/>
      <c r="S190" s="327"/>
    </row>
    <row r="191" spans="1:23" x14ac:dyDescent="0.25">
      <c r="A191" s="53"/>
      <c r="B191" s="53"/>
      <c r="C191" s="325"/>
      <c r="D191" s="325"/>
      <c r="E191" s="325"/>
      <c r="F191" s="325"/>
      <c r="G191" s="325"/>
      <c r="H191" s="326"/>
      <c r="I191" s="325"/>
      <c r="J191" s="325"/>
      <c r="K191" s="327"/>
      <c r="L191" s="327"/>
      <c r="M191" s="327"/>
      <c r="N191" s="327"/>
      <c r="O191" s="327"/>
      <c r="P191" s="327"/>
      <c r="Q191" s="327"/>
      <c r="R191" s="327"/>
      <c r="S191" s="327"/>
    </row>
    <row r="192" spans="1:23" x14ac:dyDescent="0.25">
      <c r="A192" s="53"/>
      <c r="B192" s="53"/>
      <c r="C192" s="325"/>
      <c r="D192" s="325"/>
      <c r="E192" s="325"/>
      <c r="F192" s="325"/>
      <c r="G192" s="325"/>
      <c r="H192" s="326"/>
      <c r="I192" s="325"/>
      <c r="J192" s="325"/>
      <c r="K192" s="327"/>
      <c r="L192" s="327"/>
      <c r="M192" s="327"/>
      <c r="N192" s="327"/>
      <c r="O192" s="327"/>
      <c r="P192" s="327"/>
      <c r="Q192" s="327"/>
      <c r="R192" s="327"/>
      <c r="S192" s="327"/>
    </row>
    <row r="193" spans="1:19" x14ac:dyDescent="0.25">
      <c r="A193" s="53"/>
      <c r="B193" s="53"/>
      <c r="C193" s="325"/>
      <c r="D193" s="325"/>
      <c r="E193" s="325"/>
      <c r="F193" s="325"/>
      <c r="G193" s="325"/>
      <c r="H193" s="326"/>
      <c r="I193" s="325"/>
      <c r="J193" s="325"/>
      <c r="K193" s="327"/>
      <c r="L193" s="327"/>
      <c r="M193" s="327"/>
      <c r="N193" s="327"/>
      <c r="O193" s="327"/>
      <c r="P193" s="327"/>
      <c r="Q193" s="327"/>
      <c r="R193" s="327"/>
      <c r="S193" s="327"/>
    </row>
    <row r="194" spans="1:19" x14ac:dyDescent="0.25">
      <c r="A194" s="53"/>
      <c r="B194" s="53"/>
      <c r="C194" s="325"/>
      <c r="D194" s="325"/>
      <c r="E194" s="325"/>
      <c r="F194" s="325"/>
      <c r="G194" s="325"/>
      <c r="H194" s="326"/>
      <c r="I194" s="325"/>
      <c r="J194" s="325"/>
      <c r="K194" s="327"/>
      <c r="L194" s="327"/>
      <c r="M194" s="327"/>
      <c r="N194" s="327"/>
      <c r="O194" s="327"/>
      <c r="P194" s="327"/>
      <c r="Q194" s="327"/>
      <c r="R194" s="327"/>
      <c r="S194" s="327"/>
    </row>
    <row r="195" spans="1:19" x14ac:dyDescent="0.25">
      <c r="A195" s="53"/>
      <c r="B195" s="53"/>
      <c r="C195" s="325"/>
      <c r="D195" s="325"/>
      <c r="E195" s="325"/>
      <c r="F195" s="325"/>
      <c r="G195" s="325"/>
      <c r="H195" s="326"/>
      <c r="I195" s="325"/>
      <c r="J195" s="325"/>
      <c r="K195" s="327"/>
      <c r="L195" s="327"/>
      <c r="M195" s="327"/>
      <c r="N195" s="327"/>
      <c r="O195" s="327"/>
      <c r="P195" s="327"/>
      <c r="Q195" s="327"/>
      <c r="R195" s="327"/>
      <c r="S195" s="327"/>
    </row>
    <row r="196" spans="1:19" x14ac:dyDescent="0.25">
      <c r="A196" s="53"/>
      <c r="B196" s="53"/>
      <c r="C196" s="325"/>
      <c r="D196" s="325"/>
      <c r="E196" s="325"/>
      <c r="F196" s="325"/>
      <c r="G196" s="325"/>
      <c r="H196" s="326"/>
      <c r="I196" s="325"/>
      <c r="J196" s="325"/>
      <c r="K196" s="327"/>
      <c r="L196" s="327"/>
      <c r="M196" s="327"/>
      <c r="N196" s="327"/>
      <c r="O196" s="327"/>
      <c r="P196" s="327"/>
      <c r="Q196" s="327"/>
      <c r="R196" s="327"/>
      <c r="S196" s="327"/>
    </row>
    <row r="197" spans="1:19" x14ac:dyDescent="0.25">
      <c r="A197" s="53"/>
      <c r="B197" s="53"/>
      <c r="C197" s="325"/>
      <c r="D197" s="325"/>
      <c r="E197" s="325"/>
      <c r="F197" s="325"/>
      <c r="G197" s="325"/>
      <c r="H197" s="326"/>
      <c r="I197" s="325"/>
      <c r="J197" s="325"/>
      <c r="K197" s="327"/>
      <c r="L197" s="327"/>
      <c r="M197" s="327"/>
      <c r="N197" s="327"/>
      <c r="O197" s="327"/>
      <c r="P197" s="327"/>
      <c r="Q197" s="327"/>
      <c r="R197" s="327"/>
      <c r="S197" s="327"/>
    </row>
    <row r="198" spans="1:19" x14ac:dyDescent="0.25">
      <c r="A198" s="53"/>
      <c r="B198" s="53"/>
      <c r="C198" s="325"/>
      <c r="D198" s="325"/>
      <c r="E198" s="325"/>
      <c r="F198" s="325"/>
      <c r="G198" s="325"/>
      <c r="H198" s="326"/>
      <c r="I198" s="325"/>
      <c r="J198" s="325"/>
      <c r="K198" s="327"/>
      <c r="L198" s="327"/>
      <c r="M198" s="327"/>
      <c r="N198" s="327"/>
      <c r="O198" s="327"/>
      <c r="P198" s="327"/>
      <c r="Q198" s="327"/>
      <c r="R198" s="327"/>
      <c r="S198" s="327"/>
    </row>
    <row r="199" spans="1:19" x14ac:dyDescent="0.25">
      <c r="A199" s="53"/>
      <c r="B199" s="53"/>
      <c r="C199" s="325"/>
      <c r="D199" s="325"/>
      <c r="E199" s="325"/>
      <c r="F199" s="325"/>
      <c r="G199" s="325"/>
      <c r="H199" s="326"/>
      <c r="I199" s="325"/>
      <c r="J199" s="325"/>
      <c r="K199" s="327"/>
      <c r="L199" s="327"/>
      <c r="M199" s="327"/>
      <c r="N199" s="327"/>
      <c r="O199" s="327"/>
      <c r="P199" s="327"/>
      <c r="Q199" s="327"/>
      <c r="R199" s="327"/>
      <c r="S199" s="327"/>
    </row>
    <row r="200" spans="1:19" x14ac:dyDescent="0.25">
      <c r="A200" s="53"/>
      <c r="B200" s="53"/>
      <c r="C200" s="325"/>
      <c r="D200" s="325"/>
      <c r="E200" s="325"/>
      <c r="F200" s="325"/>
      <c r="G200" s="325"/>
      <c r="H200" s="326"/>
      <c r="I200" s="325"/>
      <c r="J200" s="325"/>
      <c r="K200" s="327"/>
      <c r="L200" s="327"/>
      <c r="M200" s="327"/>
      <c r="N200" s="327"/>
      <c r="O200" s="327"/>
      <c r="P200" s="327"/>
      <c r="Q200" s="327"/>
      <c r="R200" s="327"/>
      <c r="S200" s="327"/>
    </row>
    <row r="201" spans="1:19" x14ac:dyDescent="0.25">
      <c r="A201" s="53"/>
      <c r="B201" s="53"/>
      <c r="C201" s="325"/>
      <c r="D201" s="325"/>
      <c r="E201" s="325"/>
      <c r="F201" s="325"/>
      <c r="G201" s="325"/>
      <c r="H201" s="326"/>
      <c r="I201" s="325"/>
      <c r="J201" s="325"/>
      <c r="K201" s="327"/>
      <c r="L201" s="327"/>
      <c r="M201" s="327"/>
      <c r="N201" s="327"/>
      <c r="O201" s="327"/>
      <c r="P201" s="327"/>
      <c r="Q201" s="327"/>
      <c r="R201" s="327"/>
      <c r="S201" s="327"/>
    </row>
    <row r="202" spans="1:19" x14ac:dyDescent="0.25">
      <c r="A202" s="53"/>
      <c r="B202" s="53"/>
      <c r="C202" s="325"/>
      <c r="D202" s="325"/>
      <c r="E202" s="325"/>
      <c r="F202" s="325"/>
      <c r="G202" s="325"/>
      <c r="H202" s="326"/>
      <c r="I202" s="325"/>
      <c r="J202" s="325"/>
      <c r="K202" s="327"/>
      <c r="L202" s="327"/>
      <c r="M202" s="327"/>
      <c r="N202" s="327"/>
      <c r="O202" s="327"/>
      <c r="P202" s="327"/>
      <c r="Q202" s="327"/>
      <c r="R202" s="327"/>
      <c r="S202" s="327"/>
    </row>
    <row r="203" spans="1:19" x14ac:dyDescent="0.25">
      <c r="A203" s="53"/>
      <c r="B203" s="53"/>
      <c r="C203" s="325"/>
      <c r="D203" s="325"/>
      <c r="E203" s="325"/>
      <c r="F203" s="325"/>
      <c r="G203" s="325"/>
      <c r="H203" s="326"/>
      <c r="I203" s="325"/>
      <c r="J203" s="325"/>
      <c r="K203" s="327"/>
      <c r="L203" s="327"/>
      <c r="M203" s="327"/>
      <c r="N203" s="327"/>
      <c r="O203" s="327"/>
      <c r="P203" s="327"/>
      <c r="Q203" s="327"/>
      <c r="R203" s="327"/>
      <c r="S203" s="327"/>
    </row>
    <row r="204" spans="1:19" x14ac:dyDescent="0.25">
      <c r="A204" s="53"/>
      <c r="B204" s="53"/>
      <c r="C204" s="325"/>
      <c r="D204" s="325"/>
      <c r="E204" s="325"/>
      <c r="F204" s="325"/>
      <c r="G204" s="325"/>
      <c r="H204" s="326"/>
      <c r="I204" s="325"/>
      <c r="J204" s="325"/>
      <c r="K204" s="327"/>
      <c r="L204" s="327"/>
      <c r="M204" s="327"/>
      <c r="N204" s="327"/>
      <c r="O204" s="327"/>
      <c r="P204" s="327"/>
      <c r="Q204" s="327"/>
      <c r="R204" s="327"/>
      <c r="S204" s="327"/>
    </row>
    <row r="205" spans="1:19" x14ac:dyDescent="0.25">
      <c r="A205" s="53"/>
      <c r="B205" s="53"/>
      <c r="C205" s="325"/>
      <c r="D205" s="325"/>
      <c r="E205" s="325"/>
      <c r="F205" s="325"/>
      <c r="G205" s="325"/>
      <c r="H205" s="326"/>
      <c r="I205" s="325"/>
      <c r="J205" s="325"/>
      <c r="K205" s="327"/>
      <c r="L205" s="327"/>
      <c r="M205" s="327"/>
      <c r="N205" s="327"/>
      <c r="O205" s="327"/>
      <c r="P205" s="327"/>
      <c r="Q205" s="327"/>
      <c r="R205" s="327"/>
      <c r="S205" s="327"/>
    </row>
    <row r="206" spans="1:19" x14ac:dyDescent="0.25">
      <c r="A206" s="53"/>
      <c r="B206" s="53"/>
      <c r="C206" s="325"/>
      <c r="D206" s="325"/>
      <c r="E206" s="325"/>
      <c r="F206" s="325"/>
      <c r="G206" s="325"/>
      <c r="H206" s="326"/>
      <c r="I206" s="325"/>
      <c r="J206" s="325"/>
      <c r="K206" s="327"/>
      <c r="L206" s="327"/>
      <c r="M206" s="327"/>
      <c r="N206" s="327"/>
      <c r="O206" s="327"/>
      <c r="P206" s="327"/>
      <c r="Q206" s="327"/>
      <c r="R206" s="327"/>
      <c r="S206" s="327"/>
    </row>
    <row r="207" spans="1:19" x14ac:dyDescent="0.25">
      <c r="A207" s="53"/>
      <c r="B207" s="53"/>
      <c r="C207" s="325"/>
      <c r="D207" s="325"/>
      <c r="E207" s="325"/>
      <c r="F207" s="325"/>
      <c r="G207" s="325"/>
      <c r="H207" s="326"/>
      <c r="I207" s="325"/>
      <c r="J207" s="325"/>
      <c r="K207" s="327"/>
      <c r="L207" s="327"/>
      <c r="M207" s="327"/>
      <c r="N207" s="327"/>
      <c r="O207" s="327"/>
      <c r="P207" s="327"/>
      <c r="Q207" s="327"/>
      <c r="R207" s="327"/>
      <c r="S207" s="327"/>
    </row>
    <row r="208" spans="1:19" x14ac:dyDescent="0.25">
      <c r="A208" s="53"/>
      <c r="B208" s="53"/>
      <c r="C208" s="325"/>
      <c r="D208" s="325"/>
      <c r="E208" s="325"/>
      <c r="F208" s="325"/>
      <c r="G208" s="325"/>
      <c r="H208" s="326"/>
      <c r="I208" s="325"/>
      <c r="J208" s="325"/>
      <c r="K208" s="327"/>
      <c r="L208" s="327"/>
      <c r="M208" s="327"/>
      <c r="N208" s="327"/>
      <c r="O208" s="327"/>
      <c r="P208" s="327"/>
      <c r="Q208" s="327"/>
      <c r="R208" s="327"/>
      <c r="S208" s="327"/>
    </row>
    <row r="209" spans="1:19" x14ac:dyDescent="0.25">
      <c r="A209" s="53"/>
      <c r="B209" s="53"/>
      <c r="C209" s="325"/>
      <c r="D209" s="325"/>
      <c r="E209" s="325"/>
      <c r="F209" s="325"/>
      <c r="G209" s="325"/>
      <c r="H209" s="326"/>
      <c r="I209" s="325"/>
      <c r="J209" s="325"/>
      <c r="K209" s="327"/>
      <c r="L209" s="327"/>
      <c r="M209" s="327"/>
      <c r="N209" s="327"/>
      <c r="O209" s="327"/>
      <c r="P209" s="327"/>
      <c r="Q209" s="327"/>
      <c r="R209" s="327"/>
      <c r="S209" s="327"/>
    </row>
    <row r="210" spans="1:19" x14ac:dyDescent="0.25">
      <c r="A210" s="53"/>
      <c r="B210" s="53"/>
      <c r="C210" s="325"/>
      <c r="D210" s="325"/>
      <c r="E210" s="325"/>
      <c r="F210" s="325"/>
      <c r="G210" s="325"/>
      <c r="H210" s="326"/>
      <c r="I210" s="325"/>
      <c r="J210" s="325"/>
      <c r="K210" s="327"/>
      <c r="L210" s="327"/>
      <c r="M210" s="327"/>
      <c r="N210" s="327"/>
      <c r="O210" s="327"/>
      <c r="P210" s="327"/>
      <c r="Q210" s="327"/>
      <c r="R210" s="327"/>
      <c r="S210" s="327"/>
    </row>
    <row r="211" spans="1:19" x14ac:dyDescent="0.25">
      <c r="A211" s="53"/>
      <c r="B211" s="53"/>
      <c r="C211" s="325"/>
      <c r="D211" s="325"/>
      <c r="E211" s="325"/>
      <c r="F211" s="325"/>
      <c r="G211" s="325"/>
      <c r="H211" s="326"/>
      <c r="I211" s="325"/>
      <c r="J211" s="325"/>
      <c r="K211" s="327"/>
      <c r="L211" s="327"/>
      <c r="M211" s="327"/>
      <c r="N211" s="327"/>
      <c r="O211" s="327"/>
      <c r="P211" s="327"/>
      <c r="Q211" s="327"/>
      <c r="R211" s="327"/>
      <c r="S211" s="327"/>
    </row>
    <row r="212" spans="1:19" x14ac:dyDescent="0.25">
      <c r="A212" s="53"/>
      <c r="B212" s="53"/>
      <c r="C212" s="325"/>
      <c r="D212" s="325"/>
      <c r="E212" s="325"/>
      <c r="F212" s="325"/>
      <c r="G212" s="325"/>
      <c r="H212" s="326"/>
      <c r="I212" s="325"/>
      <c r="J212" s="325"/>
      <c r="K212" s="327"/>
      <c r="L212" s="327"/>
      <c r="M212" s="327"/>
      <c r="N212" s="327"/>
      <c r="O212" s="327"/>
      <c r="P212" s="327"/>
      <c r="Q212" s="327"/>
      <c r="R212" s="327"/>
      <c r="S212" s="327"/>
    </row>
    <row r="213" spans="1:19" x14ac:dyDescent="0.25">
      <c r="A213" s="53"/>
      <c r="B213" s="53"/>
      <c r="C213" s="325"/>
      <c r="D213" s="325"/>
      <c r="E213" s="325"/>
      <c r="F213" s="325"/>
      <c r="G213" s="325"/>
      <c r="H213" s="326"/>
      <c r="I213" s="325"/>
      <c r="J213" s="325"/>
      <c r="K213" s="327"/>
      <c r="L213" s="327"/>
      <c r="M213" s="327"/>
      <c r="N213" s="327"/>
      <c r="O213" s="327"/>
      <c r="P213" s="327"/>
      <c r="Q213" s="327"/>
      <c r="R213" s="327"/>
      <c r="S213" s="327"/>
    </row>
    <row r="214" spans="1:19" x14ac:dyDescent="0.25">
      <c r="A214" s="53"/>
      <c r="B214" s="53"/>
      <c r="C214" s="325"/>
      <c r="D214" s="325"/>
      <c r="E214" s="325"/>
      <c r="F214" s="325"/>
      <c r="G214" s="325"/>
      <c r="H214" s="326"/>
      <c r="I214" s="325"/>
      <c r="J214" s="325"/>
      <c r="K214" s="327"/>
      <c r="L214" s="327"/>
      <c r="M214" s="327"/>
      <c r="N214" s="327"/>
      <c r="O214" s="327"/>
      <c r="P214" s="327"/>
      <c r="Q214" s="327"/>
      <c r="R214" s="327"/>
      <c r="S214" s="327"/>
    </row>
    <row r="215" spans="1:19" x14ac:dyDescent="0.25">
      <c r="A215" s="53"/>
      <c r="B215" s="53"/>
      <c r="C215" s="325"/>
      <c r="D215" s="325"/>
      <c r="E215" s="325"/>
      <c r="F215" s="325"/>
      <c r="G215" s="325"/>
      <c r="H215" s="326"/>
      <c r="I215" s="325"/>
      <c r="J215" s="325"/>
      <c r="K215" s="327"/>
      <c r="L215" s="327"/>
      <c r="M215" s="327"/>
      <c r="N215" s="327"/>
      <c r="O215" s="327"/>
      <c r="P215" s="327"/>
      <c r="Q215" s="327"/>
      <c r="R215" s="327"/>
      <c r="S215" s="327"/>
    </row>
    <row r="216" spans="1:19" x14ac:dyDescent="0.25">
      <c r="A216" s="53"/>
      <c r="B216" s="53"/>
      <c r="C216" s="325"/>
      <c r="D216" s="325"/>
      <c r="E216" s="325"/>
      <c r="F216" s="325"/>
      <c r="G216" s="325"/>
      <c r="H216" s="326"/>
      <c r="I216" s="325"/>
      <c r="J216" s="325"/>
      <c r="K216" s="327"/>
      <c r="L216" s="327"/>
      <c r="M216" s="327"/>
      <c r="N216" s="327"/>
      <c r="O216" s="327"/>
      <c r="P216" s="327"/>
      <c r="Q216" s="327"/>
      <c r="R216" s="327"/>
      <c r="S216" s="327"/>
    </row>
    <row r="217" spans="1:19" x14ac:dyDescent="0.25">
      <c r="A217" s="53"/>
      <c r="B217" s="53"/>
      <c r="C217" s="325"/>
      <c r="D217" s="325"/>
      <c r="E217" s="325"/>
      <c r="F217" s="325"/>
      <c r="G217" s="325"/>
      <c r="H217" s="326"/>
      <c r="I217" s="325"/>
      <c r="J217" s="325"/>
      <c r="K217" s="327"/>
      <c r="L217" s="327"/>
      <c r="M217" s="327"/>
      <c r="N217" s="327"/>
      <c r="O217" s="327"/>
      <c r="P217" s="327"/>
      <c r="Q217" s="327"/>
      <c r="R217" s="327"/>
      <c r="S217" s="327"/>
    </row>
    <row r="218" spans="1:19" x14ac:dyDescent="0.25">
      <c r="A218" s="53"/>
      <c r="B218" s="53"/>
      <c r="C218" s="325"/>
      <c r="D218" s="325"/>
      <c r="E218" s="325"/>
      <c r="F218" s="325"/>
      <c r="G218" s="325"/>
      <c r="H218" s="326"/>
      <c r="I218" s="325"/>
      <c r="J218" s="325"/>
      <c r="K218" s="327"/>
      <c r="L218" s="327"/>
      <c r="M218" s="327"/>
      <c r="N218" s="327"/>
      <c r="O218" s="327"/>
      <c r="P218" s="327"/>
      <c r="Q218" s="327"/>
      <c r="R218" s="327"/>
      <c r="S218" s="327"/>
    </row>
    <row r="219" spans="1:19" x14ac:dyDescent="0.25">
      <c r="A219" s="53"/>
      <c r="B219" s="53"/>
      <c r="C219" s="325"/>
      <c r="D219" s="325"/>
      <c r="E219" s="325"/>
      <c r="F219" s="325"/>
      <c r="G219" s="325"/>
      <c r="H219" s="326"/>
      <c r="I219" s="325"/>
      <c r="J219" s="325"/>
      <c r="K219" s="327"/>
      <c r="L219" s="327"/>
      <c r="M219" s="327"/>
      <c r="N219" s="327"/>
      <c r="O219" s="327"/>
      <c r="P219" s="327"/>
      <c r="Q219" s="327"/>
      <c r="R219" s="327"/>
      <c r="S219" s="327"/>
    </row>
    <row r="220" spans="1:19" x14ac:dyDescent="0.25">
      <c r="A220" s="53"/>
      <c r="B220" s="53"/>
      <c r="C220" s="325"/>
      <c r="D220" s="325"/>
      <c r="E220" s="325"/>
      <c r="F220" s="325"/>
      <c r="G220" s="325"/>
      <c r="H220" s="326"/>
      <c r="I220" s="325"/>
      <c r="J220" s="325"/>
      <c r="K220" s="327"/>
      <c r="L220" s="327"/>
      <c r="M220" s="327"/>
      <c r="N220" s="327"/>
      <c r="O220" s="327"/>
      <c r="P220" s="327"/>
      <c r="Q220" s="327"/>
      <c r="R220" s="327"/>
      <c r="S220" s="327"/>
    </row>
    <row r="221" spans="1:19" x14ac:dyDescent="0.25">
      <c r="A221" s="53"/>
      <c r="B221" s="53"/>
      <c r="C221" s="325"/>
      <c r="D221" s="325"/>
      <c r="E221" s="325"/>
      <c r="F221" s="325"/>
      <c r="G221" s="325"/>
      <c r="H221" s="326"/>
      <c r="I221" s="325"/>
      <c r="J221" s="325"/>
      <c r="K221" s="327"/>
      <c r="L221" s="327"/>
      <c r="M221" s="327"/>
      <c r="N221" s="327"/>
      <c r="O221" s="327"/>
      <c r="P221" s="327"/>
      <c r="Q221" s="327"/>
      <c r="R221" s="327"/>
      <c r="S221" s="327"/>
    </row>
    <row r="222" spans="1:19" x14ac:dyDescent="0.25">
      <c r="A222" s="53"/>
      <c r="B222" s="53"/>
      <c r="C222" s="325"/>
      <c r="D222" s="325"/>
      <c r="E222" s="325"/>
      <c r="F222" s="325"/>
      <c r="G222" s="325"/>
      <c r="H222" s="326"/>
      <c r="I222" s="325"/>
      <c r="J222" s="325"/>
      <c r="K222" s="327"/>
      <c r="L222" s="327"/>
      <c r="M222" s="327"/>
      <c r="N222" s="327"/>
      <c r="O222" s="327"/>
      <c r="P222" s="327"/>
      <c r="Q222" s="327"/>
      <c r="R222" s="327"/>
      <c r="S222" s="327"/>
    </row>
    <row r="223" spans="1:19" x14ac:dyDescent="0.25">
      <c r="A223" s="53"/>
      <c r="B223" s="53"/>
      <c r="C223" s="325"/>
      <c r="D223" s="325"/>
      <c r="E223" s="325"/>
      <c r="F223" s="325"/>
      <c r="G223" s="325"/>
      <c r="H223" s="326"/>
      <c r="I223" s="325"/>
      <c r="J223" s="325"/>
      <c r="K223" s="327"/>
      <c r="L223" s="327"/>
      <c r="M223" s="327"/>
      <c r="N223" s="327"/>
      <c r="O223" s="327"/>
      <c r="P223" s="327"/>
      <c r="Q223" s="327"/>
      <c r="R223" s="327"/>
      <c r="S223" s="327"/>
    </row>
    <row r="224" spans="1:19" x14ac:dyDescent="0.25">
      <c r="A224" s="53"/>
      <c r="B224" s="53"/>
      <c r="C224" s="325"/>
      <c r="D224" s="325"/>
      <c r="E224" s="325"/>
      <c r="F224" s="325"/>
      <c r="G224" s="325"/>
      <c r="H224" s="326"/>
      <c r="I224" s="325"/>
      <c r="J224" s="325"/>
      <c r="K224" s="327"/>
      <c r="L224" s="327"/>
      <c r="M224" s="327"/>
      <c r="N224" s="327"/>
      <c r="O224" s="327"/>
      <c r="P224" s="327"/>
      <c r="Q224" s="327"/>
      <c r="R224" s="327"/>
      <c r="S224" s="327"/>
    </row>
    <row r="225" spans="1:19" x14ac:dyDescent="0.25">
      <c r="A225" s="53"/>
      <c r="B225" s="53"/>
      <c r="C225" s="325"/>
      <c r="D225" s="325"/>
      <c r="E225" s="325"/>
      <c r="F225" s="325"/>
      <c r="G225" s="325"/>
      <c r="H225" s="326"/>
      <c r="I225" s="325"/>
      <c r="J225" s="325"/>
      <c r="K225" s="327"/>
      <c r="L225" s="327"/>
      <c r="M225" s="327"/>
      <c r="N225" s="327"/>
      <c r="O225" s="327"/>
      <c r="P225" s="327"/>
      <c r="Q225" s="327"/>
      <c r="R225" s="327"/>
      <c r="S225" s="327"/>
    </row>
    <row r="226" spans="1:19" x14ac:dyDescent="0.25">
      <c r="A226" s="53"/>
      <c r="B226" s="53"/>
      <c r="C226" s="325"/>
      <c r="D226" s="325"/>
      <c r="E226" s="325"/>
      <c r="F226" s="325"/>
      <c r="G226" s="325"/>
      <c r="H226" s="326"/>
      <c r="I226" s="325"/>
      <c r="J226" s="325"/>
      <c r="K226" s="327"/>
      <c r="L226" s="327"/>
      <c r="M226" s="327"/>
      <c r="N226" s="327"/>
      <c r="O226" s="327"/>
      <c r="P226" s="327"/>
      <c r="Q226" s="327"/>
      <c r="R226" s="327"/>
      <c r="S226" s="327"/>
    </row>
    <row r="227" spans="1:19" x14ac:dyDescent="0.25">
      <c r="A227" s="53"/>
      <c r="B227" s="53"/>
      <c r="C227" s="325"/>
      <c r="D227" s="325"/>
      <c r="E227" s="325"/>
      <c r="F227" s="325"/>
      <c r="G227" s="325"/>
      <c r="H227" s="326"/>
      <c r="I227" s="325"/>
      <c r="J227" s="325"/>
      <c r="K227" s="327"/>
      <c r="L227" s="327"/>
      <c r="M227" s="327"/>
      <c r="N227" s="327"/>
      <c r="O227" s="327"/>
      <c r="P227" s="327"/>
      <c r="Q227" s="327"/>
      <c r="R227" s="327"/>
      <c r="S227" s="327"/>
    </row>
    <row r="228" spans="1:19" x14ac:dyDescent="0.25">
      <c r="A228" s="53"/>
      <c r="B228" s="53"/>
      <c r="C228" s="325"/>
      <c r="D228" s="325"/>
      <c r="E228" s="325"/>
      <c r="F228" s="325"/>
      <c r="G228" s="325"/>
      <c r="H228" s="326"/>
      <c r="I228" s="325"/>
      <c r="J228" s="325"/>
      <c r="K228" s="327"/>
      <c r="L228" s="327"/>
      <c r="M228" s="327"/>
      <c r="N228" s="327"/>
      <c r="O228" s="327"/>
      <c r="P228" s="327"/>
      <c r="Q228" s="327"/>
      <c r="R228" s="327"/>
      <c r="S228" s="327"/>
    </row>
    <row r="229" spans="1:19" x14ac:dyDescent="0.25">
      <c r="A229" s="53"/>
      <c r="B229" s="53"/>
      <c r="C229" s="325"/>
      <c r="D229" s="325"/>
      <c r="E229" s="325"/>
      <c r="F229" s="325"/>
      <c r="G229" s="325"/>
      <c r="H229" s="326"/>
      <c r="I229" s="325"/>
      <c r="J229" s="325"/>
      <c r="K229" s="327"/>
      <c r="L229" s="327"/>
      <c r="M229" s="327"/>
      <c r="N229" s="327"/>
      <c r="O229" s="327"/>
      <c r="P229" s="327"/>
      <c r="Q229" s="327"/>
      <c r="R229" s="327"/>
      <c r="S229" s="327"/>
    </row>
    <row r="230" spans="1:19" x14ac:dyDescent="0.25">
      <c r="A230" s="53"/>
      <c r="B230" s="53"/>
      <c r="C230" s="325"/>
      <c r="D230" s="325"/>
      <c r="E230" s="325"/>
      <c r="F230" s="325"/>
      <c r="G230" s="325"/>
      <c r="H230" s="326"/>
      <c r="I230" s="325"/>
      <c r="J230" s="325"/>
      <c r="K230" s="327"/>
      <c r="L230" s="327"/>
      <c r="M230" s="327"/>
      <c r="N230" s="327"/>
      <c r="O230" s="327"/>
      <c r="P230" s="327"/>
      <c r="Q230" s="327"/>
      <c r="R230" s="327"/>
      <c r="S230" s="327"/>
    </row>
    <row r="231" spans="1:19" x14ac:dyDescent="0.25">
      <c r="A231" s="53"/>
      <c r="B231" s="53"/>
      <c r="C231" s="325"/>
      <c r="D231" s="325"/>
      <c r="E231" s="325"/>
      <c r="F231" s="325"/>
      <c r="G231" s="325"/>
      <c r="H231" s="326"/>
      <c r="I231" s="325"/>
      <c r="J231" s="325"/>
      <c r="K231" s="327"/>
      <c r="L231" s="327"/>
      <c r="M231" s="327"/>
      <c r="N231" s="327"/>
      <c r="O231" s="327"/>
      <c r="P231" s="327"/>
      <c r="Q231" s="327"/>
      <c r="R231" s="327"/>
      <c r="S231" s="327"/>
    </row>
    <row r="232" spans="1:19" x14ac:dyDescent="0.25">
      <c r="A232" s="53"/>
      <c r="B232" s="53"/>
      <c r="C232" s="325"/>
      <c r="D232" s="325"/>
      <c r="E232" s="325"/>
      <c r="F232" s="325"/>
      <c r="G232" s="325"/>
      <c r="H232" s="326"/>
      <c r="I232" s="325"/>
      <c r="J232" s="325"/>
      <c r="K232" s="327"/>
      <c r="L232" s="327"/>
      <c r="M232" s="327"/>
      <c r="N232" s="327"/>
      <c r="O232" s="327"/>
      <c r="P232" s="327"/>
      <c r="Q232" s="327"/>
      <c r="R232" s="327"/>
      <c r="S232" s="327"/>
    </row>
    <row r="233" spans="1:19" x14ac:dyDescent="0.25">
      <c r="A233" s="53"/>
      <c r="B233" s="53"/>
      <c r="C233" s="325"/>
      <c r="D233" s="325"/>
      <c r="E233" s="325"/>
      <c r="F233" s="325"/>
      <c r="G233" s="325"/>
      <c r="H233" s="326"/>
      <c r="I233" s="325"/>
      <c r="J233" s="325"/>
      <c r="K233" s="327"/>
      <c r="L233" s="327"/>
      <c r="M233" s="327"/>
      <c r="N233" s="327"/>
      <c r="O233" s="327"/>
      <c r="P233" s="327"/>
      <c r="Q233" s="327"/>
      <c r="R233" s="327"/>
      <c r="S233" s="327"/>
    </row>
    <row r="234" spans="1:19" x14ac:dyDescent="0.25">
      <c r="A234" s="53"/>
      <c r="B234" s="53"/>
      <c r="C234" s="325"/>
      <c r="D234" s="325"/>
      <c r="E234" s="325"/>
      <c r="F234" s="325"/>
      <c r="G234" s="325"/>
      <c r="H234" s="326"/>
      <c r="I234" s="325"/>
      <c r="J234" s="325"/>
      <c r="K234" s="327"/>
      <c r="L234" s="327"/>
      <c r="M234" s="327"/>
      <c r="N234" s="327"/>
      <c r="O234" s="327"/>
      <c r="P234" s="327"/>
      <c r="Q234" s="327"/>
      <c r="R234" s="327"/>
      <c r="S234" s="327"/>
    </row>
    <row r="235" spans="1:19" x14ac:dyDescent="0.25">
      <c r="A235" s="53"/>
      <c r="B235" s="53"/>
      <c r="C235" s="325"/>
      <c r="D235" s="325"/>
      <c r="E235" s="325"/>
      <c r="F235" s="325"/>
      <c r="G235" s="325"/>
      <c r="H235" s="326"/>
      <c r="I235" s="325"/>
      <c r="J235" s="325"/>
      <c r="K235" s="327"/>
      <c r="L235" s="327"/>
      <c r="M235" s="327"/>
      <c r="N235" s="327"/>
      <c r="O235" s="327"/>
      <c r="P235" s="327"/>
      <c r="Q235" s="327"/>
      <c r="R235" s="327"/>
      <c r="S235" s="327"/>
    </row>
    <row r="236" spans="1:19" x14ac:dyDescent="0.25">
      <c r="A236" s="53"/>
      <c r="B236" s="53"/>
      <c r="C236" s="325"/>
      <c r="D236" s="325"/>
      <c r="E236" s="325"/>
      <c r="F236" s="325"/>
      <c r="G236" s="325"/>
      <c r="H236" s="326"/>
      <c r="I236" s="325"/>
      <c r="J236" s="325"/>
      <c r="K236" s="327"/>
      <c r="L236" s="327"/>
      <c r="M236" s="327"/>
      <c r="N236" s="327"/>
      <c r="O236" s="327"/>
      <c r="P236" s="327"/>
      <c r="Q236" s="327"/>
      <c r="R236" s="327"/>
      <c r="S236" s="327"/>
    </row>
    <row r="237" spans="1:19" x14ac:dyDescent="0.25">
      <c r="A237" s="53"/>
      <c r="B237" s="53"/>
      <c r="C237" s="325"/>
      <c r="D237" s="325"/>
      <c r="E237" s="325"/>
      <c r="F237" s="325"/>
      <c r="G237" s="325"/>
      <c r="H237" s="326"/>
      <c r="I237" s="325"/>
      <c r="J237" s="325"/>
      <c r="K237" s="327"/>
      <c r="L237" s="327"/>
      <c r="M237" s="327"/>
      <c r="N237" s="327"/>
      <c r="O237" s="327"/>
      <c r="P237" s="327"/>
      <c r="Q237" s="327"/>
      <c r="R237" s="327"/>
      <c r="S237" s="327"/>
    </row>
    <row r="238" spans="1:19" x14ac:dyDescent="0.25">
      <c r="A238" s="53"/>
      <c r="B238" s="53"/>
      <c r="C238" s="325"/>
      <c r="D238" s="325"/>
      <c r="E238" s="325"/>
      <c r="F238" s="325"/>
      <c r="G238" s="325"/>
      <c r="H238" s="326"/>
      <c r="I238" s="325"/>
      <c r="J238" s="325"/>
      <c r="K238" s="327"/>
      <c r="L238" s="327"/>
      <c r="M238" s="327"/>
      <c r="N238" s="327"/>
      <c r="O238" s="327"/>
      <c r="P238" s="327"/>
      <c r="Q238" s="327"/>
      <c r="R238" s="327"/>
      <c r="S238" s="327"/>
    </row>
    <row r="239" spans="1:19" x14ac:dyDescent="0.25">
      <c r="A239" s="53"/>
      <c r="B239" s="53"/>
      <c r="C239" s="325"/>
      <c r="D239" s="325"/>
      <c r="E239" s="325"/>
      <c r="F239" s="325"/>
      <c r="G239" s="325"/>
      <c r="H239" s="326"/>
      <c r="I239" s="325"/>
      <c r="J239" s="325"/>
      <c r="K239" s="327"/>
      <c r="L239" s="327"/>
      <c r="M239" s="327"/>
      <c r="N239" s="327"/>
      <c r="O239" s="327"/>
      <c r="P239" s="327"/>
      <c r="Q239" s="327"/>
      <c r="R239" s="327"/>
      <c r="S239" s="327"/>
    </row>
    <row r="240" spans="1:19" x14ac:dyDescent="0.25">
      <c r="A240" s="53"/>
      <c r="B240" s="53"/>
      <c r="C240" s="325"/>
      <c r="D240" s="325"/>
      <c r="E240" s="325"/>
      <c r="F240" s="325"/>
      <c r="G240" s="325"/>
      <c r="H240" s="326"/>
      <c r="I240" s="325"/>
      <c r="J240" s="325"/>
      <c r="K240" s="327"/>
      <c r="L240" s="327"/>
      <c r="M240" s="327"/>
      <c r="N240" s="327"/>
      <c r="O240" s="327"/>
      <c r="P240" s="327"/>
      <c r="Q240" s="327"/>
      <c r="R240" s="327"/>
      <c r="S240" s="327"/>
    </row>
    <row r="241" spans="1:19" x14ac:dyDescent="0.25">
      <c r="A241" s="53"/>
      <c r="B241" s="53"/>
      <c r="C241" s="325"/>
      <c r="D241" s="325"/>
      <c r="E241" s="325"/>
      <c r="F241" s="325"/>
      <c r="G241" s="325"/>
      <c r="H241" s="326"/>
      <c r="I241" s="325"/>
      <c r="J241" s="325"/>
      <c r="K241" s="327"/>
      <c r="L241" s="327"/>
      <c r="M241" s="327"/>
      <c r="N241" s="327"/>
      <c r="O241" s="327"/>
      <c r="P241" s="327"/>
      <c r="Q241" s="327"/>
      <c r="R241" s="327"/>
      <c r="S241" s="327"/>
    </row>
    <row r="242" spans="1:19" x14ac:dyDescent="0.25">
      <c r="A242" s="53"/>
      <c r="B242" s="53"/>
      <c r="C242" s="325"/>
      <c r="D242" s="325"/>
      <c r="E242" s="325"/>
      <c r="F242" s="325"/>
      <c r="G242" s="325"/>
      <c r="H242" s="326"/>
      <c r="I242" s="325"/>
      <c r="J242" s="325"/>
      <c r="K242" s="327"/>
      <c r="L242" s="327"/>
      <c r="M242" s="327"/>
      <c r="N242" s="327"/>
      <c r="O242" s="327"/>
      <c r="P242" s="327"/>
      <c r="Q242" s="327"/>
      <c r="R242" s="327"/>
      <c r="S242" s="327"/>
    </row>
    <row r="243" spans="1:19" x14ac:dyDescent="0.25">
      <c r="A243" s="53"/>
      <c r="B243" s="53"/>
      <c r="C243" s="325"/>
      <c r="D243" s="325"/>
      <c r="E243" s="325"/>
      <c r="F243" s="325"/>
      <c r="G243" s="325"/>
      <c r="H243" s="326"/>
      <c r="I243" s="325"/>
      <c r="J243" s="325"/>
      <c r="K243" s="327"/>
      <c r="L243" s="327"/>
      <c r="M243" s="327"/>
      <c r="N243" s="327"/>
      <c r="O243" s="327"/>
      <c r="P243" s="327"/>
      <c r="Q243" s="327"/>
      <c r="R243" s="327"/>
      <c r="S243" s="327"/>
    </row>
    <row r="244" spans="1:19" x14ac:dyDescent="0.25">
      <c r="A244" s="53"/>
      <c r="B244" s="53"/>
      <c r="C244" s="325"/>
      <c r="D244" s="325"/>
      <c r="E244" s="325"/>
      <c r="F244" s="325"/>
      <c r="G244" s="325"/>
      <c r="H244" s="326"/>
      <c r="I244" s="325"/>
      <c r="J244" s="325"/>
      <c r="K244" s="327"/>
      <c r="L244" s="327"/>
      <c r="M244" s="327"/>
      <c r="N244" s="327"/>
      <c r="O244" s="327"/>
      <c r="P244" s="327"/>
      <c r="Q244" s="327"/>
      <c r="R244" s="327"/>
      <c r="S244" s="327"/>
    </row>
    <row r="245" spans="1:19" x14ac:dyDescent="0.25">
      <c r="A245" s="53"/>
      <c r="B245" s="53"/>
      <c r="C245" s="325"/>
      <c r="D245" s="325"/>
      <c r="E245" s="325"/>
      <c r="F245" s="325"/>
      <c r="G245" s="325"/>
      <c r="H245" s="326"/>
      <c r="I245" s="325"/>
      <c r="J245" s="325"/>
      <c r="K245" s="327"/>
      <c r="L245" s="327"/>
      <c r="M245" s="327"/>
      <c r="N245" s="327"/>
      <c r="O245" s="327"/>
      <c r="P245" s="327"/>
      <c r="Q245" s="327"/>
      <c r="R245" s="327"/>
      <c r="S245" s="327"/>
    </row>
    <row r="246" spans="1:19" x14ac:dyDescent="0.25">
      <c r="A246" s="53"/>
      <c r="B246" s="53"/>
      <c r="C246" s="325"/>
      <c r="D246" s="325"/>
      <c r="E246" s="325"/>
      <c r="F246" s="325"/>
      <c r="G246" s="325"/>
      <c r="H246" s="326"/>
      <c r="I246" s="325"/>
      <c r="J246" s="325"/>
      <c r="K246" s="327"/>
      <c r="L246" s="327"/>
      <c r="M246" s="327"/>
      <c r="N246" s="327"/>
      <c r="O246" s="327"/>
      <c r="P246" s="327"/>
      <c r="Q246" s="327"/>
      <c r="R246" s="327"/>
      <c r="S246" s="327"/>
    </row>
    <row r="247" spans="1:19" x14ac:dyDescent="0.25">
      <c r="A247" s="53"/>
      <c r="B247" s="53"/>
      <c r="C247" s="325"/>
      <c r="D247" s="325"/>
      <c r="E247" s="325"/>
      <c r="F247" s="325"/>
      <c r="G247" s="325"/>
      <c r="H247" s="326"/>
      <c r="I247" s="325"/>
      <c r="J247" s="325"/>
      <c r="K247" s="327"/>
      <c r="L247" s="327"/>
      <c r="M247" s="327"/>
      <c r="N247" s="327"/>
      <c r="O247" s="327"/>
      <c r="P247" s="327"/>
      <c r="Q247" s="327"/>
      <c r="R247" s="327"/>
      <c r="S247" s="327"/>
    </row>
    <row r="248" spans="1:19" x14ac:dyDescent="0.25">
      <c r="A248" s="53"/>
      <c r="B248" s="53"/>
      <c r="C248" s="325"/>
      <c r="D248" s="325"/>
      <c r="E248" s="325"/>
      <c r="F248" s="325"/>
      <c r="G248" s="325"/>
      <c r="H248" s="326"/>
      <c r="I248" s="325"/>
      <c r="J248" s="325"/>
      <c r="K248" s="327"/>
      <c r="L248" s="327"/>
      <c r="M248" s="327"/>
      <c r="N248" s="327"/>
      <c r="O248" s="327"/>
      <c r="P248" s="327"/>
      <c r="Q248" s="327"/>
      <c r="R248" s="327"/>
      <c r="S248" s="327"/>
    </row>
    <row r="249" spans="1:19" x14ac:dyDescent="0.25">
      <c r="A249" s="53"/>
      <c r="B249" s="53"/>
      <c r="C249" s="325"/>
      <c r="D249" s="325"/>
      <c r="E249" s="325"/>
      <c r="F249" s="325"/>
      <c r="G249" s="325"/>
      <c r="H249" s="326"/>
      <c r="I249" s="325"/>
      <c r="J249" s="325"/>
      <c r="K249" s="327"/>
      <c r="L249" s="327"/>
      <c r="M249" s="327"/>
      <c r="N249" s="327"/>
      <c r="O249" s="327"/>
      <c r="P249" s="327"/>
      <c r="Q249" s="327"/>
      <c r="R249" s="327"/>
      <c r="S249" s="327"/>
    </row>
    <row r="250" spans="1:19" x14ac:dyDescent="0.25">
      <c r="A250" s="53"/>
      <c r="B250" s="53"/>
      <c r="C250" s="325"/>
      <c r="D250" s="325"/>
      <c r="E250" s="325"/>
      <c r="F250" s="325"/>
      <c r="G250" s="325"/>
      <c r="H250" s="326"/>
      <c r="I250" s="325"/>
      <c r="J250" s="325"/>
      <c r="K250" s="327"/>
      <c r="L250" s="327"/>
      <c r="M250" s="327"/>
      <c r="N250" s="327"/>
      <c r="O250" s="327"/>
      <c r="P250" s="327"/>
      <c r="Q250" s="327"/>
      <c r="R250" s="327"/>
      <c r="S250" s="327"/>
    </row>
    <row r="251" spans="1:19" x14ac:dyDescent="0.25">
      <c r="A251" s="53"/>
      <c r="B251" s="53"/>
      <c r="C251" s="325"/>
      <c r="D251" s="325"/>
      <c r="E251" s="325"/>
      <c r="F251" s="325"/>
      <c r="G251" s="325"/>
      <c r="H251" s="326"/>
      <c r="I251" s="325"/>
      <c r="J251" s="325"/>
      <c r="K251" s="327"/>
      <c r="L251" s="327"/>
      <c r="M251" s="327"/>
      <c r="N251" s="327"/>
      <c r="O251" s="327"/>
      <c r="P251" s="327"/>
      <c r="Q251" s="327"/>
      <c r="R251" s="327"/>
      <c r="S251" s="327"/>
    </row>
    <row r="252" spans="1:19" x14ac:dyDescent="0.25">
      <c r="A252" s="53"/>
      <c r="B252" s="53"/>
      <c r="C252" s="325"/>
      <c r="D252" s="325"/>
      <c r="E252" s="325"/>
      <c r="F252" s="325"/>
      <c r="G252" s="325"/>
      <c r="H252" s="326"/>
      <c r="I252" s="325"/>
      <c r="J252" s="325"/>
      <c r="K252" s="327"/>
      <c r="L252" s="327"/>
      <c r="M252" s="327"/>
      <c r="N252" s="327"/>
      <c r="O252" s="327"/>
      <c r="P252" s="327"/>
      <c r="Q252" s="327"/>
      <c r="R252" s="327"/>
      <c r="S252" s="327"/>
    </row>
    <row r="253" spans="1:19" x14ac:dyDescent="0.25">
      <c r="A253" s="53"/>
      <c r="B253" s="53"/>
      <c r="C253" s="325"/>
      <c r="D253" s="325"/>
      <c r="E253" s="325"/>
      <c r="F253" s="325"/>
      <c r="G253" s="325"/>
      <c r="H253" s="326"/>
      <c r="I253" s="325"/>
      <c r="J253" s="325"/>
      <c r="K253" s="327"/>
      <c r="L253" s="327"/>
      <c r="M253" s="327"/>
      <c r="N253" s="327"/>
      <c r="O253" s="327"/>
      <c r="P253" s="327"/>
      <c r="Q253" s="327"/>
      <c r="R253" s="327"/>
      <c r="S253" s="327"/>
    </row>
    <row r="254" spans="1:19" x14ac:dyDescent="0.25">
      <c r="A254" s="53"/>
      <c r="B254" s="53"/>
      <c r="C254" s="325"/>
      <c r="D254" s="325"/>
      <c r="E254" s="325"/>
      <c r="F254" s="325"/>
      <c r="G254" s="325"/>
      <c r="H254" s="326"/>
      <c r="I254" s="325"/>
      <c r="J254" s="325"/>
      <c r="K254" s="327"/>
      <c r="L254" s="327"/>
      <c r="M254" s="327"/>
      <c r="N254" s="327"/>
      <c r="O254" s="327"/>
      <c r="P254" s="327"/>
      <c r="Q254" s="327"/>
      <c r="R254" s="327"/>
      <c r="S254" s="327"/>
    </row>
    <row r="255" spans="1:19" x14ac:dyDescent="0.25">
      <c r="A255" s="53"/>
      <c r="B255" s="53"/>
      <c r="C255" s="325"/>
      <c r="D255" s="325"/>
      <c r="E255" s="325"/>
      <c r="F255" s="325"/>
      <c r="G255" s="325"/>
      <c r="H255" s="326"/>
      <c r="I255" s="325"/>
      <c r="J255" s="325"/>
      <c r="K255" s="327"/>
      <c r="L255" s="327"/>
      <c r="M255" s="327"/>
      <c r="N255" s="327"/>
      <c r="O255" s="327"/>
      <c r="P255" s="327"/>
      <c r="Q255" s="327"/>
      <c r="R255" s="327"/>
      <c r="S255" s="327"/>
    </row>
    <row r="256" spans="1:19" x14ac:dyDescent="0.25">
      <c r="A256" s="53"/>
      <c r="B256" s="53"/>
      <c r="C256" s="325"/>
      <c r="D256" s="325"/>
      <c r="E256" s="325"/>
      <c r="F256" s="325"/>
      <c r="G256" s="325"/>
      <c r="H256" s="326"/>
      <c r="I256" s="325"/>
      <c r="J256" s="325"/>
      <c r="K256" s="327"/>
      <c r="L256" s="327"/>
      <c r="M256" s="327"/>
      <c r="N256" s="327"/>
      <c r="O256" s="327"/>
      <c r="P256" s="327"/>
      <c r="Q256" s="327"/>
      <c r="R256" s="327"/>
      <c r="S256" s="327"/>
    </row>
    <row r="257" spans="1:19" x14ac:dyDescent="0.25">
      <c r="A257" s="53"/>
      <c r="B257" s="53"/>
      <c r="C257" s="325"/>
      <c r="D257" s="325"/>
      <c r="E257" s="325"/>
      <c r="F257" s="325"/>
      <c r="G257" s="325"/>
      <c r="H257" s="326"/>
      <c r="I257" s="325"/>
      <c r="J257" s="325"/>
      <c r="K257" s="327"/>
      <c r="L257" s="327"/>
      <c r="M257" s="327"/>
      <c r="N257" s="327"/>
      <c r="O257" s="327"/>
      <c r="P257" s="327"/>
      <c r="Q257" s="327"/>
      <c r="R257" s="327"/>
      <c r="S257" s="327"/>
    </row>
    <row r="258" spans="1:19" x14ac:dyDescent="0.25">
      <c r="A258" s="53"/>
      <c r="B258" s="53"/>
      <c r="C258" s="325"/>
      <c r="D258" s="325"/>
      <c r="E258" s="325"/>
      <c r="F258" s="325"/>
      <c r="G258" s="325"/>
      <c r="H258" s="326"/>
      <c r="I258" s="325"/>
      <c r="J258" s="325"/>
      <c r="K258" s="327"/>
      <c r="L258" s="327"/>
      <c r="M258" s="327"/>
      <c r="N258" s="327"/>
      <c r="O258" s="327"/>
      <c r="P258" s="327"/>
      <c r="Q258" s="327"/>
      <c r="R258" s="327"/>
      <c r="S258" s="327"/>
    </row>
    <row r="259" spans="1:19" x14ac:dyDescent="0.25">
      <c r="A259" s="53"/>
      <c r="B259" s="53"/>
      <c r="C259" s="325"/>
      <c r="D259" s="325"/>
      <c r="E259" s="325"/>
      <c r="F259" s="325"/>
      <c r="G259" s="325"/>
      <c r="H259" s="326"/>
      <c r="I259" s="325"/>
      <c r="J259" s="325"/>
      <c r="K259" s="327"/>
      <c r="L259" s="327"/>
      <c r="M259" s="327"/>
      <c r="N259" s="327"/>
      <c r="O259" s="327"/>
      <c r="P259" s="327"/>
      <c r="Q259" s="327"/>
      <c r="R259" s="327"/>
      <c r="S259" s="327"/>
    </row>
    <row r="260" spans="1:19" x14ac:dyDescent="0.25">
      <c r="A260" s="53"/>
      <c r="B260" s="53"/>
      <c r="C260" s="325"/>
      <c r="D260" s="325"/>
      <c r="E260" s="325"/>
      <c r="F260" s="325"/>
      <c r="G260" s="325"/>
      <c r="H260" s="326"/>
      <c r="I260" s="325"/>
      <c r="J260" s="325"/>
      <c r="K260" s="327"/>
      <c r="L260" s="327"/>
      <c r="M260" s="327"/>
      <c r="N260" s="327"/>
      <c r="O260" s="327"/>
      <c r="P260" s="327"/>
      <c r="Q260" s="327"/>
      <c r="R260" s="327"/>
      <c r="S260" s="327"/>
    </row>
    <row r="261" spans="1:19" x14ac:dyDescent="0.25">
      <c r="A261" s="53"/>
      <c r="B261" s="53"/>
      <c r="C261" s="325"/>
      <c r="D261" s="325"/>
      <c r="E261" s="325"/>
      <c r="F261" s="325"/>
      <c r="G261" s="325"/>
      <c r="H261" s="326"/>
      <c r="I261" s="325"/>
      <c r="J261" s="325"/>
      <c r="K261" s="327"/>
      <c r="L261" s="327"/>
      <c r="M261" s="327"/>
      <c r="N261" s="327"/>
      <c r="O261" s="327"/>
      <c r="P261" s="327"/>
      <c r="Q261" s="327"/>
      <c r="R261" s="327"/>
      <c r="S261" s="327"/>
    </row>
    <row r="262" spans="1:19" x14ac:dyDescent="0.25">
      <c r="A262" s="53"/>
      <c r="B262" s="53"/>
      <c r="C262" s="325"/>
      <c r="D262" s="325"/>
      <c r="E262" s="325"/>
      <c r="F262" s="325"/>
      <c r="G262" s="325"/>
      <c r="H262" s="326"/>
      <c r="I262" s="325"/>
      <c r="J262" s="325"/>
      <c r="K262" s="327"/>
      <c r="L262" s="327"/>
      <c r="M262" s="327"/>
      <c r="N262" s="327"/>
      <c r="O262" s="327"/>
      <c r="P262" s="327"/>
      <c r="Q262" s="327"/>
      <c r="R262" s="327"/>
      <c r="S262" s="327"/>
    </row>
    <row r="263" spans="1:19" x14ac:dyDescent="0.25">
      <c r="A263" s="53"/>
      <c r="B263" s="53"/>
      <c r="C263" s="325"/>
      <c r="D263" s="325"/>
      <c r="E263" s="325"/>
      <c r="F263" s="325"/>
      <c r="G263" s="325"/>
      <c r="H263" s="326"/>
      <c r="I263" s="325"/>
      <c r="J263" s="325"/>
      <c r="K263" s="327"/>
      <c r="L263" s="327"/>
      <c r="M263" s="327"/>
      <c r="N263" s="327"/>
      <c r="O263" s="327"/>
      <c r="P263" s="327"/>
      <c r="Q263" s="327"/>
      <c r="R263" s="327"/>
      <c r="S263" s="327"/>
    </row>
    <row r="264" spans="1:19" x14ac:dyDescent="0.25">
      <c r="A264" s="53"/>
      <c r="B264" s="53"/>
      <c r="C264" s="325"/>
      <c r="D264" s="325"/>
      <c r="E264" s="325"/>
      <c r="F264" s="325"/>
      <c r="G264" s="325"/>
      <c r="H264" s="326"/>
      <c r="I264" s="325"/>
      <c r="J264" s="325"/>
      <c r="K264" s="327"/>
      <c r="L264" s="327"/>
      <c r="M264" s="327"/>
      <c r="N264" s="327"/>
      <c r="O264" s="327"/>
      <c r="P264" s="327"/>
      <c r="Q264" s="327"/>
      <c r="R264" s="327"/>
      <c r="S264" s="327"/>
    </row>
    <row r="265" spans="1:19" x14ac:dyDescent="0.25">
      <c r="A265" s="53"/>
      <c r="B265" s="53"/>
      <c r="C265" s="325"/>
      <c r="D265" s="325"/>
      <c r="E265" s="325"/>
      <c r="F265" s="325"/>
      <c r="G265" s="325"/>
      <c r="H265" s="326"/>
      <c r="I265" s="325"/>
      <c r="J265" s="325"/>
      <c r="K265" s="327"/>
      <c r="L265" s="327"/>
      <c r="M265" s="327"/>
      <c r="N265" s="327"/>
      <c r="O265" s="327"/>
      <c r="P265" s="327"/>
      <c r="Q265" s="327"/>
      <c r="R265" s="327"/>
      <c r="S265" s="327"/>
    </row>
    <row r="266" spans="1:19" x14ac:dyDescent="0.25">
      <c r="A266" s="53"/>
      <c r="B266" s="53"/>
      <c r="C266" s="325"/>
      <c r="D266" s="325"/>
      <c r="E266" s="325"/>
      <c r="F266" s="325"/>
      <c r="G266" s="325"/>
      <c r="H266" s="326"/>
      <c r="I266" s="325"/>
      <c r="J266" s="325"/>
      <c r="K266" s="327"/>
      <c r="L266" s="327"/>
      <c r="M266" s="327"/>
      <c r="N266" s="327"/>
      <c r="O266" s="327"/>
      <c r="P266" s="327"/>
      <c r="Q266" s="327"/>
      <c r="R266" s="327"/>
      <c r="S266" s="327"/>
    </row>
    <row r="267" spans="1:19" x14ac:dyDescent="0.25">
      <c r="A267" s="53"/>
      <c r="B267" s="53"/>
      <c r="C267" s="325"/>
      <c r="D267" s="325"/>
      <c r="E267" s="325"/>
      <c r="F267" s="325"/>
      <c r="G267" s="325"/>
      <c r="H267" s="326"/>
      <c r="I267" s="325"/>
      <c r="J267" s="325"/>
      <c r="K267" s="327"/>
      <c r="L267" s="327"/>
      <c r="M267" s="327"/>
      <c r="N267" s="327"/>
      <c r="O267" s="327"/>
      <c r="P267" s="327"/>
      <c r="Q267" s="327"/>
      <c r="R267" s="327"/>
      <c r="S267" s="327"/>
    </row>
    <row r="268" spans="1:19" x14ac:dyDescent="0.25">
      <c r="A268" s="53"/>
      <c r="B268" s="53"/>
      <c r="C268" s="325"/>
      <c r="D268" s="325"/>
      <c r="E268" s="325"/>
      <c r="F268" s="325"/>
      <c r="G268" s="325"/>
      <c r="H268" s="326"/>
      <c r="I268" s="325"/>
      <c r="J268" s="325"/>
      <c r="K268" s="327"/>
      <c r="L268" s="327"/>
      <c r="M268" s="327"/>
      <c r="N268" s="327"/>
      <c r="O268" s="327"/>
      <c r="P268" s="327"/>
      <c r="Q268" s="327"/>
      <c r="R268" s="327"/>
      <c r="S268" s="327"/>
    </row>
    <row r="269" spans="1:19" x14ac:dyDescent="0.25">
      <c r="A269" s="53"/>
      <c r="B269" s="53"/>
      <c r="C269" s="325"/>
      <c r="D269" s="325"/>
      <c r="E269" s="325"/>
      <c r="F269" s="325"/>
      <c r="G269" s="325"/>
      <c r="H269" s="326"/>
      <c r="I269" s="325"/>
      <c r="J269" s="325"/>
      <c r="K269" s="327"/>
      <c r="L269" s="327"/>
      <c r="M269" s="327"/>
      <c r="N269" s="327"/>
      <c r="O269" s="327"/>
      <c r="P269" s="327"/>
      <c r="Q269" s="327"/>
      <c r="R269" s="327"/>
      <c r="S269" s="327"/>
    </row>
    <row r="270" spans="1:19" x14ac:dyDescent="0.25">
      <c r="A270" s="53"/>
      <c r="B270" s="53"/>
      <c r="C270" s="325"/>
      <c r="D270" s="325"/>
      <c r="E270" s="325"/>
      <c r="F270" s="325"/>
      <c r="G270" s="325"/>
      <c r="H270" s="326"/>
      <c r="I270" s="325"/>
      <c r="J270" s="325"/>
      <c r="K270" s="327"/>
      <c r="L270" s="327"/>
      <c r="M270" s="327"/>
      <c r="N270" s="327"/>
      <c r="O270" s="327"/>
      <c r="P270" s="327"/>
      <c r="Q270" s="327"/>
      <c r="R270" s="327"/>
      <c r="S270" s="327"/>
    </row>
    <row r="271" spans="1:19" x14ac:dyDescent="0.25">
      <c r="A271" s="53"/>
      <c r="B271" s="53"/>
      <c r="C271" s="325"/>
      <c r="D271" s="325"/>
      <c r="E271" s="325"/>
      <c r="F271" s="325"/>
      <c r="G271" s="325"/>
      <c r="H271" s="326"/>
      <c r="I271" s="325"/>
      <c r="J271" s="325"/>
      <c r="K271" s="327"/>
      <c r="L271" s="327"/>
      <c r="M271" s="327"/>
      <c r="N271" s="327"/>
      <c r="O271" s="327"/>
      <c r="P271" s="327"/>
      <c r="Q271" s="327"/>
      <c r="R271" s="327"/>
      <c r="S271" s="327"/>
    </row>
    <row r="272" spans="1:19" x14ac:dyDescent="0.25">
      <c r="A272" s="53"/>
      <c r="B272" s="53"/>
      <c r="C272" s="325"/>
      <c r="D272" s="325"/>
      <c r="E272" s="325"/>
      <c r="F272" s="325"/>
      <c r="G272" s="325"/>
      <c r="H272" s="326"/>
      <c r="I272" s="325"/>
      <c r="J272" s="325"/>
      <c r="K272" s="327"/>
      <c r="L272" s="327"/>
      <c r="M272" s="327"/>
      <c r="N272" s="327"/>
      <c r="O272" s="327"/>
      <c r="P272" s="327"/>
      <c r="Q272" s="327"/>
      <c r="R272" s="327"/>
      <c r="S272" s="327"/>
    </row>
    <row r="273" spans="1:19" x14ac:dyDescent="0.25">
      <c r="A273" s="53"/>
      <c r="B273" s="53"/>
      <c r="C273" s="325"/>
      <c r="D273" s="325"/>
      <c r="E273" s="325"/>
      <c r="F273" s="325"/>
      <c r="G273" s="325"/>
      <c r="H273" s="326"/>
      <c r="I273" s="325"/>
      <c r="J273" s="325"/>
      <c r="K273" s="327"/>
      <c r="L273" s="327"/>
      <c r="M273" s="327"/>
      <c r="N273" s="327"/>
      <c r="O273" s="327"/>
      <c r="P273" s="327"/>
      <c r="Q273" s="327"/>
      <c r="R273" s="327"/>
      <c r="S273" s="327"/>
    </row>
    <row r="274" spans="1:19" x14ac:dyDescent="0.25">
      <c r="A274" s="53"/>
      <c r="B274" s="53"/>
      <c r="C274" s="325"/>
      <c r="D274" s="325"/>
      <c r="E274" s="325"/>
      <c r="F274" s="325"/>
      <c r="G274" s="325"/>
      <c r="H274" s="326"/>
      <c r="I274" s="325"/>
      <c r="J274" s="325"/>
      <c r="K274" s="327"/>
      <c r="L274" s="327"/>
      <c r="M274" s="327"/>
      <c r="N274" s="327"/>
      <c r="O274" s="327"/>
      <c r="P274" s="327"/>
      <c r="Q274" s="327"/>
      <c r="R274" s="327"/>
      <c r="S274" s="327"/>
    </row>
    <row r="275" spans="1:19" x14ac:dyDescent="0.25">
      <c r="A275" s="53"/>
      <c r="B275" s="53"/>
      <c r="C275" s="325"/>
      <c r="D275" s="325"/>
      <c r="E275" s="325"/>
      <c r="F275" s="325"/>
      <c r="G275" s="325"/>
      <c r="H275" s="326"/>
      <c r="I275" s="325"/>
      <c r="J275" s="325"/>
      <c r="K275" s="327"/>
      <c r="L275" s="327"/>
      <c r="M275" s="327"/>
      <c r="N275" s="327"/>
      <c r="O275" s="327"/>
      <c r="P275" s="327"/>
      <c r="Q275" s="327"/>
      <c r="R275" s="327"/>
      <c r="S275" s="327"/>
    </row>
    <row r="276" spans="1:19" x14ac:dyDescent="0.25">
      <c r="A276" s="53"/>
      <c r="B276" s="53"/>
      <c r="C276" s="325"/>
      <c r="D276" s="325"/>
      <c r="E276" s="325"/>
      <c r="F276" s="325"/>
      <c r="G276" s="325"/>
      <c r="H276" s="326"/>
      <c r="I276" s="325"/>
      <c r="J276" s="325"/>
      <c r="K276" s="327"/>
      <c r="L276" s="327"/>
      <c r="M276" s="327"/>
      <c r="N276" s="327"/>
      <c r="O276" s="327"/>
      <c r="P276" s="327"/>
      <c r="Q276" s="327"/>
      <c r="R276" s="327"/>
      <c r="S276" s="327"/>
    </row>
    <row r="277" spans="1:19" x14ac:dyDescent="0.25">
      <c r="A277" s="53"/>
      <c r="B277" s="53"/>
      <c r="C277" s="325"/>
      <c r="D277" s="325"/>
      <c r="E277" s="325"/>
      <c r="F277" s="325"/>
      <c r="G277" s="325"/>
      <c r="H277" s="326"/>
      <c r="I277" s="325"/>
      <c r="J277" s="325"/>
      <c r="K277" s="327"/>
      <c r="L277" s="327"/>
      <c r="M277" s="327"/>
      <c r="N277" s="327"/>
      <c r="O277" s="327"/>
      <c r="P277" s="327"/>
      <c r="Q277" s="327"/>
      <c r="R277" s="327"/>
      <c r="S277" s="327"/>
    </row>
    <row r="278" spans="1:19" x14ac:dyDescent="0.25">
      <c r="A278" s="53"/>
      <c r="B278" s="53"/>
      <c r="C278" s="325"/>
      <c r="D278" s="325"/>
      <c r="E278" s="325"/>
      <c r="F278" s="325"/>
      <c r="G278" s="325"/>
      <c r="H278" s="326"/>
      <c r="I278" s="325"/>
      <c r="J278" s="325"/>
      <c r="K278" s="327"/>
      <c r="L278" s="327"/>
      <c r="M278" s="327"/>
      <c r="N278" s="327"/>
      <c r="O278" s="327"/>
      <c r="P278" s="327"/>
      <c r="Q278" s="327"/>
      <c r="R278" s="327"/>
      <c r="S278" s="327"/>
    </row>
    <row r="279" spans="1:19" x14ac:dyDescent="0.25">
      <c r="A279" s="53"/>
      <c r="B279" s="53"/>
      <c r="C279" s="325"/>
      <c r="D279" s="325"/>
      <c r="E279" s="325"/>
      <c r="F279" s="325"/>
      <c r="G279" s="325"/>
      <c r="H279" s="326"/>
      <c r="I279" s="325"/>
      <c r="J279" s="325"/>
      <c r="K279" s="327"/>
      <c r="L279" s="327"/>
      <c r="M279" s="327"/>
      <c r="N279" s="327"/>
      <c r="O279" s="327"/>
      <c r="P279" s="327"/>
      <c r="Q279" s="327"/>
      <c r="R279" s="327"/>
      <c r="S279" s="327"/>
    </row>
    <row r="280" spans="1:19" x14ac:dyDescent="0.25">
      <c r="A280" s="53"/>
      <c r="B280" s="53"/>
      <c r="C280" s="325"/>
      <c r="D280" s="325"/>
      <c r="E280" s="325"/>
      <c r="F280" s="325"/>
      <c r="G280" s="325"/>
      <c r="H280" s="326"/>
      <c r="I280" s="325"/>
      <c r="J280" s="325"/>
      <c r="K280" s="327"/>
      <c r="L280" s="327"/>
      <c r="M280" s="327"/>
      <c r="N280" s="327"/>
      <c r="O280" s="327"/>
      <c r="P280" s="327"/>
      <c r="Q280" s="327"/>
      <c r="R280" s="327"/>
      <c r="S280" s="327"/>
    </row>
    <row r="281" spans="1:19" x14ac:dyDescent="0.25">
      <c r="A281" s="53"/>
      <c r="B281" s="53"/>
      <c r="C281" s="325"/>
      <c r="D281" s="325"/>
      <c r="E281" s="325"/>
      <c r="F281" s="325"/>
      <c r="G281" s="325"/>
      <c r="H281" s="326"/>
      <c r="I281" s="325"/>
      <c r="J281" s="325"/>
      <c r="K281" s="327"/>
      <c r="L281" s="327"/>
      <c r="M281" s="327"/>
      <c r="N281" s="327"/>
      <c r="O281" s="327"/>
      <c r="P281" s="327"/>
      <c r="Q281" s="327"/>
      <c r="R281" s="327"/>
      <c r="S281" s="327"/>
    </row>
    <row r="282" spans="1:19" x14ac:dyDescent="0.25">
      <c r="A282" s="53"/>
      <c r="B282" s="53"/>
      <c r="C282" s="325"/>
      <c r="D282" s="325"/>
      <c r="E282" s="325"/>
      <c r="F282" s="325"/>
      <c r="G282" s="325"/>
      <c r="H282" s="326"/>
      <c r="I282" s="325"/>
      <c r="J282" s="325"/>
      <c r="K282" s="327"/>
      <c r="L282" s="327"/>
      <c r="M282" s="327"/>
      <c r="N282" s="327"/>
      <c r="O282" s="327"/>
      <c r="P282" s="327"/>
      <c r="Q282" s="327"/>
      <c r="R282" s="327"/>
      <c r="S282" s="327"/>
    </row>
    <row r="283" spans="1:19" x14ac:dyDescent="0.25">
      <c r="A283" s="53"/>
      <c r="B283" s="53"/>
      <c r="C283" s="325"/>
      <c r="D283" s="325"/>
      <c r="E283" s="325"/>
      <c r="F283" s="325"/>
      <c r="G283" s="325"/>
      <c r="H283" s="326"/>
      <c r="I283" s="325"/>
      <c r="J283" s="325"/>
      <c r="K283" s="327"/>
      <c r="L283" s="327"/>
      <c r="M283" s="327"/>
      <c r="N283" s="327"/>
      <c r="O283" s="327"/>
      <c r="P283" s="327"/>
      <c r="Q283" s="327"/>
      <c r="R283" s="327"/>
      <c r="S283" s="327"/>
    </row>
    <row r="284" spans="1:19" x14ac:dyDescent="0.25">
      <c r="A284" s="53"/>
      <c r="B284" s="53"/>
      <c r="C284" s="325"/>
      <c r="D284" s="325"/>
      <c r="E284" s="325"/>
      <c r="F284" s="325"/>
      <c r="G284" s="325"/>
      <c r="H284" s="326"/>
      <c r="I284" s="325"/>
      <c r="J284" s="325"/>
      <c r="K284" s="327"/>
      <c r="L284" s="327"/>
      <c r="M284" s="327"/>
      <c r="N284" s="327"/>
      <c r="O284" s="327"/>
      <c r="P284" s="327"/>
      <c r="Q284" s="327"/>
      <c r="R284" s="327"/>
      <c r="S284" s="327"/>
    </row>
    <row r="285" spans="1:19" x14ac:dyDescent="0.25">
      <c r="A285" s="53"/>
      <c r="B285" s="53"/>
      <c r="C285" s="325"/>
      <c r="D285" s="325"/>
      <c r="E285" s="325"/>
      <c r="F285" s="325"/>
      <c r="G285" s="325"/>
      <c r="H285" s="326"/>
      <c r="I285" s="325"/>
      <c r="J285" s="325"/>
      <c r="K285" s="327"/>
      <c r="L285" s="327"/>
      <c r="M285" s="327"/>
      <c r="N285" s="327"/>
      <c r="O285" s="327"/>
      <c r="P285" s="327"/>
      <c r="Q285" s="327"/>
      <c r="R285" s="327"/>
      <c r="S285" s="327"/>
    </row>
    <row r="286" spans="1:19" x14ac:dyDescent="0.25">
      <c r="A286" s="53"/>
      <c r="B286" s="53"/>
      <c r="C286" s="325"/>
      <c r="D286" s="325"/>
      <c r="E286" s="325"/>
      <c r="F286" s="325"/>
      <c r="G286" s="325"/>
      <c r="H286" s="326"/>
      <c r="I286" s="325"/>
      <c r="J286" s="325"/>
      <c r="K286" s="327"/>
      <c r="L286" s="327"/>
      <c r="M286" s="327"/>
      <c r="N286" s="327"/>
      <c r="O286" s="327"/>
      <c r="P286" s="327"/>
      <c r="Q286" s="327"/>
      <c r="R286" s="327"/>
      <c r="S286" s="327"/>
    </row>
    <row r="287" spans="1:19" x14ac:dyDescent="0.25">
      <c r="A287" s="53"/>
      <c r="B287" s="53"/>
      <c r="C287" s="325"/>
      <c r="D287" s="325"/>
      <c r="E287" s="325"/>
      <c r="F287" s="325"/>
      <c r="G287" s="325"/>
      <c r="H287" s="326"/>
      <c r="I287" s="325"/>
      <c r="J287" s="325"/>
      <c r="K287" s="327"/>
      <c r="L287" s="327"/>
      <c r="M287" s="327"/>
      <c r="N287" s="327"/>
      <c r="O287" s="327"/>
      <c r="P287" s="327"/>
      <c r="Q287" s="327"/>
      <c r="R287" s="327"/>
      <c r="S287" s="327"/>
    </row>
    <row r="288" spans="1:19" x14ac:dyDescent="0.25">
      <c r="A288" s="53"/>
      <c r="B288" s="53"/>
      <c r="C288" s="325"/>
      <c r="D288" s="325"/>
      <c r="E288" s="325"/>
      <c r="F288" s="325"/>
      <c r="G288" s="325"/>
      <c r="H288" s="326"/>
      <c r="I288" s="325"/>
      <c r="J288" s="325"/>
      <c r="K288" s="327"/>
      <c r="L288" s="327"/>
      <c r="M288" s="327"/>
      <c r="N288" s="327"/>
      <c r="O288" s="327"/>
      <c r="P288" s="327"/>
      <c r="Q288" s="327"/>
      <c r="R288" s="327"/>
      <c r="S288" s="327"/>
    </row>
    <row r="289" spans="1:19" x14ac:dyDescent="0.25">
      <c r="A289" s="53"/>
      <c r="B289" s="53"/>
      <c r="C289" s="325"/>
      <c r="D289" s="325"/>
      <c r="E289" s="325"/>
      <c r="F289" s="325"/>
      <c r="G289" s="325"/>
      <c r="H289" s="326"/>
      <c r="I289" s="325"/>
      <c r="J289" s="325"/>
      <c r="K289" s="327"/>
      <c r="L289" s="327"/>
      <c r="M289" s="327"/>
      <c r="N289" s="327"/>
      <c r="O289" s="327"/>
      <c r="P289" s="327"/>
      <c r="Q289" s="327"/>
      <c r="R289" s="327"/>
      <c r="S289" s="327"/>
    </row>
    <row r="290" spans="1:19" x14ac:dyDescent="0.25">
      <c r="A290" s="53"/>
      <c r="B290" s="53"/>
      <c r="C290" s="325"/>
      <c r="D290" s="325"/>
      <c r="E290" s="325"/>
      <c r="F290" s="325"/>
      <c r="G290" s="325"/>
      <c r="H290" s="326"/>
      <c r="I290" s="325"/>
      <c r="J290" s="325"/>
      <c r="K290" s="327"/>
      <c r="L290" s="327"/>
      <c r="M290" s="327"/>
      <c r="N290" s="327"/>
      <c r="O290" s="327"/>
      <c r="P290" s="327"/>
      <c r="Q290" s="327"/>
      <c r="R290" s="327"/>
      <c r="S290" s="327"/>
    </row>
    <row r="291" spans="1:19" x14ac:dyDescent="0.25">
      <c r="A291" s="53"/>
      <c r="B291" s="53"/>
      <c r="C291" s="325"/>
      <c r="D291" s="325"/>
      <c r="E291" s="325"/>
      <c r="F291" s="325"/>
      <c r="G291" s="325"/>
      <c r="H291" s="326"/>
      <c r="I291" s="325"/>
      <c r="J291" s="325"/>
      <c r="K291" s="327"/>
      <c r="L291" s="327"/>
      <c r="M291" s="327"/>
      <c r="N291" s="327"/>
      <c r="O291" s="327"/>
      <c r="P291" s="327"/>
      <c r="Q291" s="327"/>
      <c r="R291" s="327"/>
      <c r="S291" s="327"/>
    </row>
    <row r="292" spans="1:19" x14ac:dyDescent="0.25">
      <c r="A292" s="53"/>
      <c r="B292" s="53"/>
      <c r="C292" s="325"/>
      <c r="D292" s="325"/>
      <c r="E292" s="325"/>
      <c r="F292" s="325"/>
      <c r="G292" s="325"/>
      <c r="H292" s="326"/>
      <c r="I292" s="325"/>
      <c r="J292" s="325"/>
      <c r="K292" s="327"/>
      <c r="L292" s="327"/>
      <c r="M292" s="327"/>
      <c r="N292" s="327"/>
      <c r="O292" s="327"/>
      <c r="P292" s="327"/>
      <c r="Q292" s="327"/>
      <c r="R292" s="327"/>
      <c r="S292" s="327"/>
    </row>
    <row r="293" spans="1:19" x14ac:dyDescent="0.25">
      <c r="A293" s="53"/>
      <c r="B293" s="53"/>
      <c r="C293" s="325"/>
      <c r="D293" s="325"/>
      <c r="E293" s="325"/>
      <c r="F293" s="325"/>
      <c r="G293" s="325"/>
      <c r="H293" s="326"/>
      <c r="I293" s="325"/>
      <c r="J293" s="325"/>
      <c r="K293" s="327"/>
      <c r="L293" s="327"/>
      <c r="M293" s="327"/>
      <c r="N293" s="327"/>
      <c r="O293" s="327"/>
      <c r="P293" s="327"/>
      <c r="Q293" s="327"/>
      <c r="R293" s="327"/>
      <c r="S293" s="327"/>
    </row>
    <row r="294" spans="1:19" x14ac:dyDescent="0.25">
      <c r="A294" s="53"/>
      <c r="B294" s="53"/>
      <c r="C294" s="325"/>
      <c r="D294" s="325"/>
      <c r="E294" s="325"/>
      <c r="F294" s="325"/>
      <c r="G294" s="325"/>
      <c r="H294" s="326"/>
      <c r="I294" s="325"/>
      <c r="J294" s="325"/>
      <c r="K294" s="327"/>
      <c r="L294" s="327"/>
      <c r="M294" s="327"/>
      <c r="N294" s="327"/>
      <c r="O294" s="327"/>
      <c r="P294" s="327"/>
      <c r="Q294" s="327"/>
      <c r="R294" s="327"/>
      <c r="S294" s="327"/>
    </row>
    <row r="295" spans="1:19" x14ac:dyDescent="0.25">
      <c r="A295" s="53"/>
      <c r="B295" s="53"/>
      <c r="C295" s="325"/>
      <c r="D295" s="325"/>
      <c r="E295" s="325"/>
      <c r="F295" s="325"/>
      <c r="G295" s="325"/>
      <c r="H295" s="326"/>
      <c r="I295" s="325"/>
      <c r="J295" s="325"/>
      <c r="K295" s="327"/>
      <c r="L295" s="327"/>
      <c r="M295" s="327"/>
      <c r="N295" s="327"/>
      <c r="O295" s="327"/>
      <c r="P295" s="327"/>
      <c r="Q295" s="327"/>
      <c r="R295" s="327"/>
      <c r="S295" s="327"/>
    </row>
    <row r="296" spans="1:19" x14ac:dyDescent="0.25">
      <c r="A296" s="53"/>
      <c r="B296" s="53"/>
      <c r="C296" s="325"/>
      <c r="D296" s="325"/>
      <c r="E296" s="325"/>
      <c r="F296" s="325"/>
      <c r="G296" s="325"/>
      <c r="H296" s="326"/>
      <c r="I296" s="325"/>
      <c r="J296" s="325"/>
      <c r="K296" s="327"/>
      <c r="L296" s="327"/>
      <c r="M296" s="327"/>
      <c r="N296" s="327"/>
      <c r="O296" s="327"/>
      <c r="P296" s="327"/>
      <c r="Q296" s="327"/>
      <c r="R296" s="327"/>
      <c r="S296" s="327"/>
    </row>
    <row r="297" spans="1:19" x14ac:dyDescent="0.25">
      <c r="A297" s="53"/>
      <c r="B297" s="53"/>
      <c r="C297" s="325"/>
      <c r="D297" s="325"/>
      <c r="E297" s="325"/>
      <c r="F297" s="325"/>
      <c r="G297" s="325"/>
      <c r="H297" s="326"/>
      <c r="I297" s="325"/>
      <c r="J297" s="325"/>
      <c r="K297" s="327"/>
      <c r="L297" s="327"/>
      <c r="M297" s="327"/>
      <c r="N297" s="327"/>
      <c r="O297" s="327"/>
      <c r="P297" s="327"/>
      <c r="Q297" s="327"/>
      <c r="R297" s="327"/>
      <c r="S297" s="327"/>
    </row>
    <row r="298" spans="1:19" x14ac:dyDescent="0.25">
      <c r="A298" s="53"/>
      <c r="B298" s="53"/>
      <c r="C298" s="325"/>
      <c r="D298" s="325"/>
      <c r="E298" s="325"/>
      <c r="F298" s="325"/>
      <c r="G298" s="325"/>
      <c r="H298" s="326"/>
      <c r="I298" s="325"/>
      <c r="J298" s="325"/>
      <c r="K298" s="327"/>
      <c r="L298" s="327"/>
      <c r="M298" s="327"/>
      <c r="N298" s="327"/>
      <c r="O298" s="327"/>
      <c r="P298" s="327"/>
      <c r="Q298" s="327"/>
      <c r="R298" s="327"/>
      <c r="S298" s="327"/>
    </row>
    <row r="299" spans="1:19" x14ac:dyDescent="0.25">
      <c r="A299" s="53"/>
      <c r="B299" s="53"/>
      <c r="C299" s="325"/>
      <c r="D299" s="325"/>
      <c r="E299" s="325"/>
      <c r="F299" s="325"/>
      <c r="G299" s="325"/>
      <c r="H299" s="326"/>
      <c r="I299" s="325"/>
      <c r="J299" s="325"/>
      <c r="K299" s="327"/>
      <c r="L299" s="327"/>
      <c r="M299" s="327"/>
      <c r="N299" s="327"/>
      <c r="O299" s="327"/>
      <c r="P299" s="327"/>
      <c r="Q299" s="327"/>
      <c r="R299" s="327"/>
      <c r="S299" s="327"/>
    </row>
    <row r="300" spans="1:19" x14ac:dyDescent="0.25">
      <c r="A300" s="53"/>
      <c r="B300" s="53"/>
      <c r="C300" s="325"/>
      <c r="D300" s="325"/>
      <c r="E300" s="325"/>
      <c r="F300" s="325"/>
      <c r="G300" s="325"/>
      <c r="H300" s="326"/>
      <c r="I300" s="325"/>
      <c r="J300" s="325"/>
      <c r="K300" s="327"/>
      <c r="L300" s="327"/>
      <c r="M300" s="327"/>
      <c r="N300" s="327"/>
      <c r="O300" s="327"/>
      <c r="P300" s="327"/>
      <c r="Q300" s="327"/>
      <c r="R300" s="327"/>
      <c r="S300" s="327"/>
    </row>
    <row r="301" spans="1:19" x14ac:dyDescent="0.25">
      <c r="A301" s="53"/>
      <c r="B301" s="53"/>
      <c r="C301" s="325"/>
      <c r="D301" s="325"/>
      <c r="E301" s="325"/>
      <c r="F301" s="325"/>
      <c r="G301" s="325"/>
      <c r="H301" s="326"/>
      <c r="I301" s="325"/>
      <c r="J301" s="325"/>
      <c r="K301" s="327"/>
      <c r="L301" s="327"/>
      <c r="M301" s="327"/>
      <c r="N301" s="327"/>
      <c r="O301" s="327"/>
      <c r="P301" s="327"/>
      <c r="Q301" s="327"/>
      <c r="R301" s="327"/>
      <c r="S301" s="327"/>
    </row>
    <row r="302" spans="1:19" x14ac:dyDescent="0.25">
      <c r="A302" s="53"/>
      <c r="B302" s="53"/>
      <c r="C302" s="325"/>
      <c r="D302" s="325"/>
      <c r="E302" s="325"/>
      <c r="F302" s="325"/>
      <c r="G302" s="325"/>
      <c r="H302" s="326"/>
      <c r="I302" s="325"/>
      <c r="J302" s="325"/>
      <c r="K302" s="327"/>
      <c r="L302" s="327"/>
      <c r="M302" s="327"/>
      <c r="N302" s="327"/>
      <c r="O302" s="327"/>
      <c r="P302" s="327"/>
      <c r="Q302" s="327"/>
      <c r="R302" s="327"/>
      <c r="S302" s="327"/>
    </row>
    <row r="303" spans="1:19" x14ac:dyDescent="0.25">
      <c r="A303" s="53"/>
      <c r="B303" s="53"/>
      <c r="C303" s="325"/>
      <c r="D303" s="325"/>
      <c r="E303" s="325"/>
      <c r="F303" s="325"/>
      <c r="G303" s="325"/>
      <c r="H303" s="326"/>
      <c r="I303" s="325"/>
      <c r="J303" s="325"/>
      <c r="K303" s="327"/>
      <c r="L303" s="327"/>
      <c r="M303" s="327"/>
      <c r="N303" s="327"/>
      <c r="O303" s="327"/>
      <c r="P303" s="327"/>
      <c r="Q303" s="327"/>
      <c r="R303" s="327"/>
      <c r="S303" s="327"/>
    </row>
    <row r="304" spans="1:19" x14ac:dyDescent="0.25">
      <c r="A304" s="53"/>
      <c r="B304" s="53"/>
      <c r="C304" s="325"/>
      <c r="D304" s="325"/>
      <c r="E304" s="325"/>
      <c r="F304" s="325"/>
      <c r="G304" s="325"/>
      <c r="H304" s="326"/>
      <c r="I304" s="325"/>
      <c r="J304" s="325"/>
      <c r="K304" s="327"/>
      <c r="L304" s="327"/>
      <c r="M304" s="327"/>
      <c r="N304" s="327"/>
      <c r="O304" s="327"/>
      <c r="P304" s="327"/>
      <c r="Q304" s="327"/>
      <c r="R304" s="327"/>
      <c r="S304" s="327"/>
    </row>
    <row r="305" spans="1:19" x14ac:dyDescent="0.25">
      <c r="A305" s="53"/>
      <c r="B305" s="53"/>
      <c r="C305" s="325"/>
      <c r="D305" s="325"/>
      <c r="E305" s="325"/>
      <c r="F305" s="325"/>
      <c r="G305" s="325"/>
      <c r="H305" s="326"/>
      <c r="I305" s="325"/>
      <c r="J305" s="325"/>
      <c r="K305" s="327"/>
      <c r="L305" s="327"/>
      <c r="M305" s="327"/>
      <c r="N305" s="327"/>
      <c r="O305" s="327"/>
      <c r="P305" s="327"/>
      <c r="Q305" s="327"/>
      <c r="R305" s="327"/>
      <c r="S305" s="327"/>
    </row>
    <row r="306" spans="1:19" x14ac:dyDescent="0.25">
      <c r="A306" s="53"/>
      <c r="B306" s="53"/>
      <c r="C306" s="325"/>
      <c r="D306" s="325"/>
      <c r="E306" s="325"/>
      <c r="F306" s="325"/>
      <c r="G306" s="325"/>
      <c r="H306" s="326"/>
      <c r="I306" s="325"/>
      <c r="J306" s="325"/>
      <c r="K306" s="327"/>
      <c r="L306" s="327"/>
      <c r="M306" s="327"/>
      <c r="N306" s="327"/>
      <c r="O306" s="327"/>
      <c r="P306" s="327"/>
      <c r="Q306" s="327"/>
      <c r="R306" s="327"/>
      <c r="S306" s="327"/>
    </row>
    <row r="307" spans="1:19" x14ac:dyDescent="0.25">
      <c r="A307" s="53"/>
      <c r="B307" s="53"/>
      <c r="C307" s="325"/>
      <c r="D307" s="325"/>
      <c r="E307" s="325"/>
      <c r="F307" s="325"/>
      <c r="G307" s="325"/>
      <c r="H307" s="326"/>
      <c r="I307" s="325"/>
      <c r="J307" s="325"/>
      <c r="K307" s="327"/>
      <c r="L307" s="327"/>
      <c r="M307" s="327"/>
      <c r="N307" s="327"/>
      <c r="O307" s="327"/>
      <c r="P307" s="327"/>
      <c r="Q307" s="327"/>
      <c r="R307" s="327"/>
      <c r="S307" s="327"/>
    </row>
    <row r="308" spans="1:19" x14ac:dyDescent="0.25">
      <c r="A308" s="53"/>
      <c r="B308" s="53"/>
      <c r="C308" s="325"/>
      <c r="D308" s="325"/>
      <c r="E308" s="325"/>
      <c r="F308" s="325"/>
      <c r="G308" s="325"/>
      <c r="H308" s="326"/>
      <c r="I308" s="325"/>
      <c r="J308" s="325"/>
      <c r="K308" s="327"/>
      <c r="L308" s="327"/>
      <c r="M308" s="327"/>
      <c r="N308" s="327"/>
      <c r="O308" s="327"/>
      <c r="P308" s="327"/>
      <c r="Q308" s="327"/>
      <c r="R308" s="327"/>
      <c r="S308" s="327"/>
    </row>
    <row r="309" spans="1:19" x14ac:dyDescent="0.25">
      <c r="A309" s="53"/>
      <c r="B309" s="53"/>
      <c r="C309" s="325"/>
      <c r="D309" s="325"/>
      <c r="E309" s="325"/>
      <c r="F309" s="325"/>
      <c r="G309" s="325"/>
      <c r="H309" s="326"/>
      <c r="I309" s="325"/>
      <c r="J309" s="325"/>
      <c r="K309" s="327"/>
      <c r="L309" s="327"/>
      <c r="M309" s="327"/>
      <c r="N309" s="327"/>
      <c r="O309" s="327"/>
      <c r="P309" s="327"/>
      <c r="Q309" s="327"/>
      <c r="R309" s="327"/>
      <c r="S309" s="327"/>
    </row>
    <row r="310" spans="1:19" x14ac:dyDescent="0.25">
      <c r="A310" s="53"/>
      <c r="B310" s="53"/>
      <c r="C310" s="325"/>
      <c r="D310" s="325"/>
      <c r="E310" s="325"/>
      <c r="F310" s="325"/>
      <c r="G310" s="325"/>
      <c r="H310" s="326"/>
      <c r="I310" s="325"/>
      <c r="J310" s="325"/>
      <c r="K310" s="327"/>
      <c r="L310" s="327"/>
      <c r="M310" s="327"/>
      <c r="N310" s="327"/>
      <c r="O310" s="327"/>
      <c r="P310" s="327"/>
      <c r="Q310" s="327"/>
      <c r="R310" s="327"/>
      <c r="S310" s="327"/>
    </row>
    <row r="311" spans="1:19" x14ac:dyDescent="0.25">
      <c r="A311" s="53"/>
      <c r="B311" s="53"/>
      <c r="C311" s="325"/>
      <c r="D311" s="325"/>
      <c r="E311" s="325"/>
      <c r="F311" s="325"/>
      <c r="G311" s="325"/>
      <c r="H311" s="326"/>
      <c r="I311" s="325"/>
      <c r="J311" s="325"/>
      <c r="K311" s="327"/>
      <c r="L311" s="327"/>
      <c r="M311" s="327"/>
      <c r="N311" s="327"/>
      <c r="O311" s="327"/>
      <c r="P311" s="327"/>
      <c r="Q311" s="327"/>
      <c r="R311" s="327"/>
      <c r="S311" s="327"/>
    </row>
    <row r="312" spans="1:19" x14ac:dyDescent="0.25">
      <c r="A312" s="53"/>
      <c r="B312" s="53"/>
      <c r="C312" s="325"/>
      <c r="D312" s="325"/>
      <c r="E312" s="325"/>
      <c r="F312" s="325"/>
      <c r="G312" s="325"/>
      <c r="H312" s="326"/>
      <c r="I312" s="325"/>
      <c r="J312" s="325"/>
      <c r="K312" s="327"/>
      <c r="L312" s="327"/>
      <c r="M312" s="327"/>
      <c r="N312" s="327"/>
      <c r="O312" s="327"/>
      <c r="P312" s="327"/>
      <c r="Q312" s="327"/>
      <c r="R312" s="327"/>
      <c r="S312" s="327"/>
    </row>
    <row r="313" spans="1:19" x14ac:dyDescent="0.25">
      <c r="A313" s="53"/>
      <c r="B313" s="53"/>
      <c r="C313" s="325"/>
      <c r="D313" s="325"/>
      <c r="E313" s="325"/>
      <c r="F313" s="325"/>
      <c r="G313" s="325"/>
      <c r="H313" s="326"/>
      <c r="I313" s="325"/>
      <c r="J313" s="325"/>
      <c r="K313" s="327"/>
      <c r="L313" s="327"/>
      <c r="M313" s="327"/>
      <c r="N313" s="327"/>
      <c r="O313" s="327"/>
      <c r="P313" s="327"/>
      <c r="Q313" s="327"/>
      <c r="R313" s="327"/>
      <c r="S313" s="327"/>
    </row>
    <row r="314" spans="1:19" x14ac:dyDescent="0.25">
      <c r="A314" s="53"/>
      <c r="B314" s="53"/>
      <c r="C314" s="325"/>
      <c r="D314" s="325"/>
      <c r="E314" s="325"/>
      <c r="F314" s="325"/>
      <c r="G314" s="325"/>
      <c r="H314" s="326"/>
      <c r="I314" s="325"/>
      <c r="J314" s="325"/>
      <c r="K314" s="327"/>
      <c r="L314" s="327"/>
      <c r="M314" s="327"/>
      <c r="N314" s="327"/>
      <c r="O314" s="327"/>
      <c r="P314" s="327"/>
      <c r="Q314" s="327"/>
      <c r="R314" s="327"/>
      <c r="S314" s="327"/>
    </row>
    <row r="315" spans="1:19" x14ac:dyDescent="0.25">
      <c r="A315" s="53"/>
      <c r="B315" s="53"/>
      <c r="C315" s="325"/>
      <c r="D315" s="325"/>
      <c r="E315" s="325"/>
      <c r="F315" s="325"/>
      <c r="G315" s="325"/>
      <c r="H315" s="326"/>
      <c r="I315" s="325"/>
      <c r="J315" s="325"/>
      <c r="K315" s="327"/>
      <c r="L315" s="327"/>
      <c r="M315" s="327"/>
      <c r="N315" s="327"/>
      <c r="O315" s="327"/>
      <c r="P315" s="327"/>
      <c r="Q315" s="327"/>
      <c r="R315" s="327"/>
      <c r="S315" s="327"/>
    </row>
    <row r="316" spans="1:19" x14ac:dyDescent="0.25">
      <c r="A316" s="53"/>
      <c r="B316" s="53"/>
      <c r="C316" s="325"/>
      <c r="D316" s="325"/>
      <c r="E316" s="325"/>
      <c r="F316" s="325"/>
      <c r="G316" s="325"/>
      <c r="H316" s="326"/>
      <c r="I316" s="325"/>
      <c r="J316" s="325"/>
      <c r="K316" s="327"/>
      <c r="L316" s="327"/>
      <c r="M316" s="327"/>
      <c r="N316" s="327"/>
      <c r="O316" s="327"/>
      <c r="P316" s="327"/>
      <c r="Q316" s="327"/>
      <c r="R316" s="327"/>
      <c r="S316" s="327"/>
    </row>
    <row r="317" spans="1:19" x14ac:dyDescent="0.25">
      <c r="A317" s="53"/>
      <c r="B317" s="53"/>
      <c r="C317" s="325"/>
      <c r="D317" s="325"/>
      <c r="E317" s="325"/>
      <c r="F317" s="325"/>
      <c r="G317" s="325"/>
      <c r="H317" s="326"/>
      <c r="I317" s="325"/>
      <c r="J317" s="325"/>
      <c r="K317" s="327"/>
      <c r="L317" s="327"/>
      <c r="M317" s="327"/>
      <c r="N317" s="327"/>
      <c r="O317" s="327"/>
      <c r="P317" s="327"/>
      <c r="Q317" s="327"/>
      <c r="R317" s="327"/>
      <c r="S317" s="327"/>
    </row>
    <row r="318" spans="1:19" x14ac:dyDescent="0.25">
      <c r="A318" s="53"/>
      <c r="B318" s="53"/>
      <c r="C318" s="325"/>
      <c r="D318" s="325"/>
      <c r="E318" s="325"/>
      <c r="F318" s="325"/>
      <c r="G318" s="325"/>
      <c r="H318" s="326"/>
      <c r="I318" s="325"/>
      <c r="J318" s="325"/>
      <c r="K318" s="327"/>
      <c r="L318" s="327"/>
      <c r="M318" s="327"/>
      <c r="N318" s="327"/>
      <c r="O318" s="327"/>
      <c r="P318" s="327"/>
      <c r="Q318" s="327"/>
      <c r="R318" s="327"/>
      <c r="S318" s="327"/>
    </row>
    <row r="319" spans="1:19" x14ac:dyDescent="0.25">
      <c r="A319" s="53"/>
      <c r="B319" s="53"/>
      <c r="C319" s="325"/>
      <c r="D319" s="325"/>
      <c r="E319" s="325"/>
      <c r="F319" s="325"/>
      <c r="G319" s="325"/>
      <c r="H319" s="326"/>
      <c r="I319" s="325"/>
      <c r="J319" s="325"/>
      <c r="K319" s="327"/>
      <c r="L319" s="327"/>
      <c r="M319" s="327"/>
      <c r="N319" s="327"/>
      <c r="O319" s="327"/>
      <c r="P319" s="327"/>
      <c r="Q319" s="327"/>
      <c r="R319" s="327"/>
      <c r="S319" s="327"/>
    </row>
    <row r="320" spans="1:19" x14ac:dyDescent="0.25">
      <c r="A320" s="53"/>
      <c r="B320" s="53"/>
      <c r="C320" s="325"/>
      <c r="D320" s="325"/>
      <c r="E320" s="325"/>
      <c r="F320" s="325"/>
      <c r="G320" s="325"/>
      <c r="H320" s="326"/>
      <c r="I320" s="325"/>
      <c r="J320" s="325"/>
      <c r="K320" s="327"/>
      <c r="L320" s="327"/>
      <c r="M320" s="327"/>
      <c r="N320" s="327"/>
      <c r="O320" s="327"/>
      <c r="P320" s="327"/>
      <c r="Q320" s="327"/>
      <c r="R320" s="327"/>
      <c r="S320" s="327"/>
    </row>
    <row r="321" spans="1:19" x14ac:dyDescent="0.25">
      <c r="A321" s="53"/>
      <c r="B321" s="53"/>
      <c r="C321" s="325"/>
      <c r="D321" s="325"/>
      <c r="E321" s="325"/>
      <c r="F321" s="325"/>
      <c r="G321" s="325"/>
      <c r="H321" s="326"/>
      <c r="I321" s="325"/>
      <c r="J321" s="325"/>
      <c r="K321" s="327"/>
      <c r="L321" s="327"/>
      <c r="M321" s="327"/>
      <c r="N321" s="327"/>
      <c r="O321" s="327"/>
      <c r="P321" s="327"/>
      <c r="Q321" s="327"/>
      <c r="R321" s="327"/>
      <c r="S321" s="327"/>
    </row>
    <row r="322" spans="1:19" x14ac:dyDescent="0.25">
      <c r="A322" s="53"/>
      <c r="B322" s="53"/>
      <c r="C322" s="325"/>
      <c r="D322" s="325"/>
      <c r="E322" s="325"/>
      <c r="F322" s="325"/>
      <c r="G322" s="325"/>
      <c r="H322" s="326"/>
      <c r="I322" s="325"/>
      <c r="J322" s="325"/>
      <c r="K322" s="327"/>
      <c r="L322" s="327"/>
      <c r="M322" s="327"/>
      <c r="N322" s="327"/>
      <c r="O322" s="327"/>
      <c r="P322" s="327"/>
      <c r="Q322" s="327"/>
      <c r="R322" s="327"/>
      <c r="S322" s="327"/>
    </row>
    <row r="323" spans="1:19" x14ac:dyDescent="0.25">
      <c r="A323" s="53"/>
      <c r="B323" s="53"/>
      <c r="C323" s="325"/>
      <c r="D323" s="325"/>
      <c r="E323" s="325"/>
      <c r="F323" s="325"/>
      <c r="G323" s="325"/>
      <c r="H323" s="326"/>
      <c r="I323" s="325"/>
      <c r="J323" s="325"/>
      <c r="K323" s="327"/>
      <c r="L323" s="327"/>
      <c r="M323" s="327"/>
      <c r="N323" s="327"/>
      <c r="O323" s="327"/>
      <c r="P323" s="327"/>
      <c r="Q323" s="327"/>
      <c r="R323" s="327"/>
      <c r="S323" s="327"/>
    </row>
    <row r="324" spans="1:19" x14ac:dyDescent="0.25">
      <c r="A324" s="53"/>
      <c r="B324" s="53"/>
      <c r="C324" s="325"/>
      <c r="D324" s="325"/>
      <c r="E324" s="325"/>
      <c r="F324" s="325"/>
      <c r="G324" s="325"/>
      <c r="H324" s="326"/>
      <c r="I324" s="325"/>
      <c r="J324" s="325"/>
      <c r="K324" s="327"/>
      <c r="L324" s="327"/>
      <c r="M324" s="327"/>
      <c r="N324" s="327"/>
      <c r="O324" s="327"/>
      <c r="P324" s="327"/>
      <c r="Q324" s="327"/>
      <c r="R324" s="327"/>
      <c r="S324" s="327"/>
    </row>
    <row r="325" spans="1:19" x14ac:dyDescent="0.25">
      <c r="A325" s="53"/>
      <c r="B325" s="53"/>
      <c r="C325" s="325"/>
      <c r="D325" s="325"/>
      <c r="E325" s="325"/>
      <c r="F325" s="325"/>
      <c r="G325" s="325"/>
      <c r="H325" s="326"/>
      <c r="I325" s="325"/>
      <c r="J325" s="325"/>
      <c r="K325" s="327"/>
      <c r="L325" s="327"/>
      <c r="M325" s="327"/>
      <c r="N325" s="327"/>
      <c r="O325" s="327"/>
      <c r="P325" s="327"/>
      <c r="Q325" s="327"/>
      <c r="R325" s="327"/>
      <c r="S325" s="327"/>
    </row>
    <row r="326" spans="1:19" x14ac:dyDescent="0.25">
      <c r="A326" s="53"/>
      <c r="B326" s="53"/>
      <c r="C326" s="325"/>
      <c r="D326" s="325"/>
      <c r="E326" s="325"/>
      <c r="F326" s="325"/>
      <c r="G326" s="325"/>
      <c r="H326" s="326"/>
      <c r="I326" s="325"/>
      <c r="J326" s="325"/>
      <c r="K326" s="327"/>
      <c r="L326" s="327"/>
      <c r="M326" s="327"/>
      <c r="N326" s="327"/>
      <c r="O326" s="327"/>
      <c r="P326" s="327"/>
      <c r="Q326" s="327"/>
      <c r="R326" s="327"/>
      <c r="S326" s="327"/>
    </row>
    <row r="327" spans="1:19" x14ac:dyDescent="0.25">
      <c r="A327" s="53"/>
      <c r="B327" s="53"/>
      <c r="C327" s="325"/>
      <c r="D327" s="325"/>
      <c r="E327" s="325"/>
      <c r="F327" s="325"/>
      <c r="G327" s="325"/>
      <c r="H327" s="326"/>
      <c r="I327" s="325"/>
      <c r="J327" s="325"/>
      <c r="K327" s="327"/>
      <c r="L327" s="327"/>
      <c r="M327" s="327"/>
      <c r="N327" s="327"/>
      <c r="O327" s="327"/>
      <c r="P327" s="327"/>
      <c r="Q327" s="327"/>
      <c r="R327" s="327"/>
      <c r="S327" s="327"/>
    </row>
    <row r="328" spans="1:19" x14ac:dyDescent="0.25">
      <c r="A328" s="53"/>
      <c r="B328" s="53"/>
      <c r="C328" s="325"/>
      <c r="D328" s="325"/>
      <c r="E328" s="325"/>
      <c r="F328" s="325"/>
      <c r="G328" s="325"/>
      <c r="H328" s="326"/>
      <c r="I328" s="325"/>
      <c r="J328" s="325"/>
      <c r="K328" s="327"/>
      <c r="L328" s="327"/>
      <c r="M328" s="327"/>
      <c r="N328" s="327"/>
      <c r="O328" s="327"/>
      <c r="P328" s="327"/>
      <c r="Q328" s="327"/>
      <c r="R328" s="327"/>
      <c r="S328" s="327"/>
    </row>
    <row r="329" spans="1:19" x14ac:dyDescent="0.25">
      <c r="A329" s="53"/>
      <c r="B329" s="53"/>
      <c r="C329" s="325"/>
      <c r="D329" s="325"/>
      <c r="E329" s="325"/>
      <c r="F329" s="325"/>
      <c r="G329" s="325"/>
      <c r="H329" s="326"/>
      <c r="I329" s="325"/>
      <c r="J329" s="325"/>
      <c r="K329" s="327"/>
      <c r="L329" s="327"/>
      <c r="M329" s="327"/>
      <c r="N329" s="327"/>
      <c r="O329" s="327"/>
      <c r="P329" s="327"/>
      <c r="Q329" s="327"/>
      <c r="R329" s="327"/>
      <c r="S329" s="327"/>
    </row>
    <row r="330" spans="1:19" x14ac:dyDescent="0.25">
      <c r="A330" s="53"/>
      <c r="B330" s="53"/>
      <c r="C330" s="325"/>
      <c r="D330" s="325"/>
      <c r="E330" s="325"/>
      <c r="F330" s="325"/>
      <c r="G330" s="325"/>
      <c r="H330" s="326"/>
      <c r="I330" s="325"/>
      <c r="J330" s="325"/>
      <c r="K330" s="327"/>
      <c r="L330" s="327"/>
      <c r="M330" s="327"/>
      <c r="N330" s="327"/>
      <c r="O330" s="327"/>
      <c r="P330" s="327"/>
      <c r="Q330" s="327"/>
      <c r="R330" s="327"/>
      <c r="S330" s="327"/>
    </row>
    <row r="331" spans="1:19" x14ac:dyDescent="0.25">
      <c r="A331" s="53"/>
      <c r="B331" s="53"/>
      <c r="C331" s="325"/>
      <c r="D331" s="325"/>
      <c r="E331" s="325"/>
      <c r="F331" s="325"/>
      <c r="G331" s="325"/>
      <c r="H331" s="326"/>
      <c r="I331" s="325"/>
      <c r="J331" s="325"/>
      <c r="K331" s="327"/>
      <c r="L331" s="327"/>
      <c r="M331" s="327"/>
      <c r="N331" s="327"/>
      <c r="O331" s="327"/>
      <c r="P331" s="327"/>
      <c r="Q331" s="327"/>
      <c r="R331" s="327"/>
      <c r="S331" s="327"/>
    </row>
    <row r="332" spans="1:19" x14ac:dyDescent="0.25">
      <c r="A332" s="53"/>
      <c r="B332" s="53"/>
      <c r="C332" s="325"/>
      <c r="D332" s="325"/>
      <c r="E332" s="325"/>
      <c r="F332" s="325"/>
      <c r="G332" s="325"/>
      <c r="H332" s="326"/>
      <c r="I332" s="325"/>
      <c r="J332" s="325"/>
      <c r="K332" s="327"/>
      <c r="L332" s="327"/>
      <c r="M332" s="327"/>
      <c r="N332" s="327"/>
      <c r="O332" s="327"/>
      <c r="P332" s="327"/>
      <c r="Q332" s="327"/>
      <c r="R332" s="327"/>
      <c r="S332" s="327"/>
    </row>
    <row r="333" spans="1:19" x14ac:dyDescent="0.25">
      <c r="A333" s="53"/>
      <c r="B333" s="53"/>
      <c r="C333" s="325"/>
      <c r="D333" s="325"/>
      <c r="E333" s="325"/>
      <c r="F333" s="325"/>
      <c r="G333" s="325"/>
      <c r="H333" s="326"/>
      <c r="I333" s="325"/>
      <c r="J333" s="325"/>
      <c r="K333" s="327"/>
      <c r="L333" s="327"/>
      <c r="M333" s="327"/>
      <c r="N333" s="327"/>
      <c r="O333" s="327"/>
      <c r="P333" s="327"/>
      <c r="Q333" s="327"/>
      <c r="R333" s="327"/>
      <c r="S333" s="327"/>
    </row>
    <row r="334" spans="1:19" x14ac:dyDescent="0.25">
      <c r="A334" s="53"/>
      <c r="B334" s="53"/>
      <c r="C334" s="325"/>
      <c r="D334" s="325"/>
      <c r="E334" s="325"/>
      <c r="F334" s="325"/>
      <c r="G334" s="325"/>
      <c r="H334" s="326"/>
      <c r="I334" s="325"/>
      <c r="J334" s="325"/>
      <c r="K334" s="327"/>
      <c r="L334" s="327"/>
      <c r="M334" s="327"/>
      <c r="N334" s="327"/>
      <c r="O334" s="327"/>
      <c r="P334" s="327"/>
      <c r="Q334" s="327"/>
      <c r="R334" s="327"/>
      <c r="S334" s="327"/>
    </row>
    <row r="335" spans="1:19" x14ac:dyDescent="0.25">
      <c r="A335" s="53"/>
      <c r="B335" s="53"/>
      <c r="C335" s="325"/>
      <c r="D335" s="325"/>
      <c r="E335" s="325"/>
      <c r="F335" s="325"/>
      <c r="G335" s="325"/>
      <c r="H335" s="326"/>
      <c r="I335" s="325"/>
      <c r="J335" s="325"/>
      <c r="K335" s="327"/>
      <c r="L335" s="327"/>
      <c r="M335" s="327"/>
      <c r="N335" s="327"/>
      <c r="O335" s="327"/>
      <c r="P335" s="327"/>
      <c r="Q335" s="327"/>
      <c r="R335" s="327"/>
      <c r="S335" s="327"/>
    </row>
    <row r="336" spans="1:19" x14ac:dyDescent="0.25">
      <c r="A336" s="53"/>
      <c r="B336" s="53"/>
      <c r="C336" s="325"/>
      <c r="D336" s="325"/>
      <c r="E336" s="325"/>
      <c r="F336" s="325"/>
      <c r="G336" s="325"/>
      <c r="H336" s="326"/>
      <c r="I336" s="325"/>
      <c r="J336" s="325"/>
      <c r="K336" s="327"/>
      <c r="L336" s="327"/>
      <c r="M336" s="327"/>
      <c r="N336" s="327"/>
      <c r="O336" s="327"/>
      <c r="P336" s="327"/>
      <c r="Q336" s="327"/>
      <c r="R336" s="327"/>
      <c r="S336" s="327"/>
    </row>
    <row r="337" spans="1:19" x14ac:dyDescent="0.25">
      <c r="A337" s="53"/>
      <c r="B337" s="53"/>
      <c r="C337" s="325"/>
      <c r="D337" s="325"/>
      <c r="E337" s="325"/>
      <c r="F337" s="325"/>
      <c r="G337" s="325"/>
      <c r="H337" s="326"/>
      <c r="I337" s="325"/>
      <c r="J337" s="325"/>
      <c r="K337" s="327"/>
      <c r="L337" s="327"/>
      <c r="M337" s="327"/>
      <c r="N337" s="327"/>
      <c r="O337" s="327"/>
      <c r="P337" s="327"/>
      <c r="Q337" s="327"/>
      <c r="R337" s="327"/>
      <c r="S337" s="327"/>
    </row>
    <row r="338" spans="1:19" x14ac:dyDescent="0.25">
      <c r="A338" s="53"/>
      <c r="B338" s="53"/>
      <c r="C338" s="325"/>
      <c r="D338" s="325"/>
      <c r="E338" s="325"/>
      <c r="F338" s="325"/>
      <c r="G338" s="325"/>
      <c r="H338" s="326"/>
      <c r="I338" s="325"/>
      <c r="J338" s="325"/>
      <c r="K338" s="327"/>
      <c r="L338" s="327"/>
      <c r="M338" s="327"/>
      <c r="N338" s="327"/>
      <c r="O338" s="327"/>
      <c r="P338" s="327"/>
      <c r="Q338" s="327"/>
      <c r="R338" s="327"/>
      <c r="S338" s="327"/>
    </row>
    <row r="339" spans="1:19" x14ac:dyDescent="0.25">
      <c r="A339" s="53"/>
      <c r="B339" s="53"/>
      <c r="C339" s="325"/>
      <c r="D339" s="325"/>
      <c r="E339" s="325"/>
      <c r="F339" s="325"/>
      <c r="G339" s="325"/>
      <c r="H339" s="326"/>
      <c r="I339" s="325"/>
      <c r="J339" s="325"/>
      <c r="K339" s="327"/>
      <c r="L339" s="327"/>
      <c r="M339" s="327"/>
      <c r="N339" s="327"/>
      <c r="O339" s="327"/>
      <c r="P339" s="327"/>
      <c r="Q339" s="327"/>
      <c r="R339" s="327"/>
      <c r="S339" s="327"/>
    </row>
    <row r="340" spans="1:19" x14ac:dyDescent="0.25">
      <c r="A340" s="53"/>
      <c r="B340" s="53"/>
      <c r="C340" s="325"/>
      <c r="D340" s="325"/>
      <c r="E340" s="325"/>
      <c r="F340" s="325"/>
      <c r="G340" s="325"/>
      <c r="H340" s="326"/>
      <c r="I340" s="325"/>
      <c r="J340" s="325"/>
      <c r="K340" s="327"/>
      <c r="L340" s="327"/>
      <c r="M340" s="327"/>
      <c r="N340" s="327"/>
      <c r="O340" s="327"/>
      <c r="P340" s="327"/>
      <c r="Q340" s="327"/>
      <c r="R340" s="327"/>
      <c r="S340" s="327"/>
    </row>
    <row r="341" spans="1:19" x14ac:dyDescent="0.25">
      <c r="A341" s="53"/>
      <c r="B341" s="53"/>
      <c r="C341" s="325"/>
      <c r="D341" s="325"/>
      <c r="E341" s="325"/>
      <c r="F341" s="325"/>
      <c r="G341" s="325"/>
      <c r="H341" s="326"/>
      <c r="I341" s="325"/>
      <c r="J341" s="325"/>
      <c r="K341" s="327"/>
      <c r="L341" s="327"/>
      <c r="M341" s="327"/>
      <c r="N341" s="327"/>
      <c r="O341" s="327"/>
      <c r="P341" s="327"/>
      <c r="Q341" s="327"/>
      <c r="R341" s="327"/>
      <c r="S341" s="327"/>
    </row>
    <row r="342" spans="1:19" x14ac:dyDescent="0.25">
      <c r="A342" s="53"/>
      <c r="B342" s="53"/>
      <c r="C342" s="325"/>
      <c r="D342" s="325"/>
      <c r="E342" s="325"/>
      <c r="F342" s="325"/>
      <c r="G342" s="325"/>
      <c r="H342" s="326"/>
      <c r="I342" s="325"/>
      <c r="J342" s="325"/>
      <c r="K342" s="327"/>
      <c r="L342" s="327"/>
      <c r="M342" s="327"/>
      <c r="N342" s="327"/>
      <c r="O342" s="327"/>
      <c r="P342" s="327"/>
      <c r="Q342" s="327"/>
      <c r="R342" s="327"/>
      <c r="S342" s="327"/>
    </row>
    <row r="343" spans="1:19" x14ac:dyDescent="0.25">
      <c r="A343" s="53"/>
      <c r="B343" s="53"/>
      <c r="C343" s="325"/>
      <c r="D343" s="325"/>
      <c r="E343" s="325"/>
      <c r="F343" s="325"/>
      <c r="G343" s="325"/>
      <c r="H343" s="326"/>
      <c r="I343" s="325"/>
      <c r="J343" s="325"/>
      <c r="K343" s="327"/>
      <c r="L343" s="327"/>
      <c r="M343" s="327"/>
      <c r="N343" s="327"/>
      <c r="O343" s="327"/>
      <c r="P343" s="327"/>
      <c r="Q343" s="327"/>
      <c r="R343" s="327"/>
      <c r="S343" s="327"/>
    </row>
    <row r="344" spans="1:19" x14ac:dyDescent="0.25">
      <c r="A344" s="53"/>
      <c r="B344" s="53"/>
      <c r="C344" s="325"/>
      <c r="D344" s="325"/>
      <c r="E344" s="325"/>
      <c r="F344" s="325"/>
      <c r="G344" s="325"/>
      <c r="H344" s="326"/>
      <c r="I344" s="325"/>
      <c r="J344" s="325"/>
      <c r="K344" s="327"/>
      <c r="L344" s="327"/>
      <c r="M344" s="327"/>
      <c r="N344" s="327"/>
      <c r="O344" s="327"/>
      <c r="P344" s="327"/>
      <c r="Q344" s="327"/>
      <c r="R344" s="327"/>
      <c r="S344" s="327"/>
    </row>
    <row r="345" spans="1:19" x14ac:dyDescent="0.25">
      <c r="A345" s="53"/>
      <c r="B345" s="53"/>
      <c r="C345" s="325"/>
      <c r="D345" s="325"/>
      <c r="E345" s="325"/>
      <c r="F345" s="325"/>
      <c r="G345" s="325"/>
      <c r="H345" s="326"/>
      <c r="I345" s="325"/>
      <c r="J345" s="325"/>
      <c r="K345" s="327"/>
      <c r="L345" s="327"/>
      <c r="M345" s="327"/>
      <c r="N345" s="327"/>
      <c r="O345" s="327"/>
      <c r="P345" s="327"/>
      <c r="Q345" s="327"/>
      <c r="R345" s="327"/>
      <c r="S345" s="327"/>
    </row>
    <row r="346" spans="1:19" x14ac:dyDescent="0.25">
      <c r="A346" s="53"/>
      <c r="B346" s="53"/>
      <c r="C346" s="325"/>
      <c r="D346" s="325"/>
      <c r="E346" s="325"/>
      <c r="F346" s="325"/>
      <c r="G346" s="325"/>
      <c r="H346" s="326"/>
      <c r="I346" s="325"/>
      <c r="J346" s="325"/>
      <c r="K346" s="327"/>
      <c r="L346" s="327"/>
      <c r="M346" s="327"/>
      <c r="N346" s="327"/>
      <c r="O346" s="327"/>
      <c r="P346" s="327"/>
      <c r="Q346" s="327"/>
      <c r="R346" s="327"/>
      <c r="S346" s="327"/>
    </row>
    <row r="347" spans="1:19" x14ac:dyDescent="0.25">
      <c r="A347" s="53"/>
      <c r="B347" s="53"/>
      <c r="C347" s="325"/>
      <c r="D347" s="325"/>
      <c r="E347" s="325"/>
      <c r="F347" s="325"/>
      <c r="G347" s="325"/>
      <c r="H347" s="326"/>
      <c r="I347" s="325"/>
      <c r="J347" s="325"/>
      <c r="K347" s="327"/>
      <c r="L347" s="327"/>
      <c r="M347" s="327"/>
      <c r="N347" s="327"/>
      <c r="O347" s="327"/>
      <c r="P347" s="327"/>
      <c r="Q347" s="327"/>
      <c r="R347" s="327"/>
      <c r="S347" s="327"/>
    </row>
    <row r="348" spans="1:19" x14ac:dyDescent="0.25">
      <c r="A348" s="53"/>
      <c r="B348" s="53"/>
      <c r="C348" s="325"/>
      <c r="D348" s="325"/>
      <c r="E348" s="325"/>
      <c r="F348" s="325"/>
      <c r="G348" s="325"/>
      <c r="H348" s="326"/>
      <c r="I348" s="325"/>
      <c r="J348" s="325"/>
      <c r="K348" s="327"/>
      <c r="L348" s="327"/>
      <c r="M348" s="327"/>
      <c r="N348" s="327"/>
      <c r="O348" s="327"/>
      <c r="P348" s="327"/>
      <c r="Q348" s="327"/>
      <c r="R348" s="327"/>
      <c r="S348" s="327"/>
    </row>
    <row r="349" spans="1:19" x14ac:dyDescent="0.25">
      <c r="A349" s="53"/>
      <c r="B349" s="53"/>
      <c r="C349" s="325"/>
      <c r="D349" s="325"/>
      <c r="E349" s="325"/>
      <c r="F349" s="325"/>
      <c r="G349" s="325"/>
      <c r="H349" s="326"/>
      <c r="I349" s="325"/>
      <c r="J349" s="325"/>
      <c r="K349" s="327"/>
      <c r="L349" s="327"/>
      <c r="M349" s="327"/>
      <c r="N349" s="327"/>
      <c r="O349" s="327"/>
      <c r="P349" s="327"/>
      <c r="Q349" s="327"/>
      <c r="R349" s="327"/>
      <c r="S349" s="327"/>
    </row>
    <row r="350" spans="1:19" x14ac:dyDescent="0.25">
      <c r="A350" s="53"/>
      <c r="B350" s="53"/>
      <c r="C350" s="325"/>
      <c r="D350" s="325"/>
      <c r="E350" s="325"/>
      <c r="F350" s="325"/>
      <c r="G350" s="325"/>
      <c r="H350" s="326"/>
      <c r="I350" s="325"/>
      <c r="J350" s="325"/>
      <c r="K350" s="327"/>
      <c r="L350" s="327"/>
      <c r="M350" s="327"/>
      <c r="N350" s="327"/>
      <c r="O350" s="327"/>
      <c r="P350" s="327"/>
      <c r="Q350" s="327"/>
      <c r="R350" s="327"/>
      <c r="S350" s="327"/>
    </row>
    <row r="351" spans="1:19" x14ac:dyDescent="0.25">
      <c r="A351" s="53"/>
      <c r="B351" s="53"/>
      <c r="C351" s="325"/>
      <c r="D351" s="325"/>
      <c r="E351" s="325"/>
      <c r="F351" s="325"/>
      <c r="G351" s="325"/>
      <c r="H351" s="326"/>
      <c r="I351" s="325"/>
      <c r="J351" s="325"/>
      <c r="K351" s="327"/>
      <c r="L351" s="327"/>
      <c r="M351" s="327"/>
      <c r="N351" s="327"/>
      <c r="O351" s="327"/>
      <c r="P351" s="327"/>
      <c r="Q351" s="327"/>
      <c r="R351" s="327"/>
      <c r="S351" s="327"/>
    </row>
    <row r="352" spans="1:19" x14ac:dyDescent="0.25">
      <c r="A352" s="53"/>
      <c r="B352" s="53"/>
      <c r="C352" s="325"/>
      <c r="D352" s="325"/>
      <c r="E352" s="325"/>
      <c r="F352" s="325"/>
      <c r="G352" s="325"/>
      <c r="H352" s="326"/>
      <c r="I352" s="325"/>
      <c r="J352" s="325"/>
      <c r="K352" s="327"/>
      <c r="L352" s="327"/>
      <c r="M352" s="327"/>
      <c r="N352" s="327"/>
      <c r="O352" s="327"/>
      <c r="P352" s="327"/>
      <c r="Q352" s="327"/>
      <c r="R352" s="327"/>
      <c r="S352" s="327"/>
    </row>
    <row r="353" spans="1:19" x14ac:dyDescent="0.25">
      <c r="A353" s="53"/>
      <c r="B353" s="53"/>
      <c r="C353" s="325"/>
      <c r="D353" s="325"/>
      <c r="E353" s="325"/>
      <c r="F353" s="325"/>
      <c r="G353" s="325"/>
      <c r="H353" s="326"/>
      <c r="I353" s="325"/>
      <c r="J353" s="325"/>
      <c r="K353" s="327"/>
      <c r="L353" s="327"/>
      <c r="M353" s="327"/>
      <c r="N353" s="327"/>
      <c r="O353" s="327"/>
      <c r="P353" s="327"/>
      <c r="Q353" s="327"/>
      <c r="R353" s="327"/>
      <c r="S353" s="327"/>
    </row>
    <row r="354" spans="1:19" x14ac:dyDescent="0.25">
      <c r="A354" s="53"/>
      <c r="B354" s="53"/>
      <c r="C354" s="325"/>
      <c r="D354" s="325"/>
      <c r="E354" s="325"/>
      <c r="F354" s="325"/>
      <c r="G354" s="325"/>
      <c r="H354" s="326"/>
      <c r="I354" s="325"/>
      <c r="J354" s="325"/>
      <c r="K354" s="327"/>
      <c r="L354" s="327"/>
      <c r="M354" s="327"/>
      <c r="N354" s="327"/>
      <c r="O354" s="327"/>
      <c r="P354" s="327"/>
      <c r="Q354" s="327"/>
      <c r="R354" s="327"/>
      <c r="S354" s="327"/>
    </row>
    <row r="355" spans="1:19" x14ac:dyDescent="0.25">
      <c r="A355" s="53"/>
      <c r="B355" s="53"/>
      <c r="C355" s="325"/>
      <c r="D355" s="325"/>
      <c r="E355" s="325"/>
      <c r="F355" s="325"/>
      <c r="G355" s="325"/>
      <c r="H355" s="326"/>
      <c r="I355" s="325"/>
      <c r="J355" s="325"/>
      <c r="K355" s="327"/>
      <c r="L355" s="327"/>
      <c r="M355" s="327"/>
      <c r="N355" s="327"/>
      <c r="O355" s="327"/>
      <c r="P355" s="327"/>
      <c r="Q355" s="327"/>
      <c r="R355" s="327"/>
      <c r="S355" s="327"/>
    </row>
    <row r="356" spans="1:19" x14ac:dyDescent="0.25">
      <c r="A356" s="53"/>
      <c r="B356" s="53"/>
      <c r="C356" s="325"/>
      <c r="D356" s="325"/>
      <c r="E356" s="325"/>
      <c r="F356" s="325"/>
      <c r="G356" s="325"/>
      <c r="H356" s="326"/>
      <c r="I356" s="325"/>
      <c r="J356" s="325"/>
      <c r="K356" s="327"/>
      <c r="L356" s="327"/>
      <c r="M356" s="327"/>
      <c r="N356" s="327"/>
      <c r="O356" s="327"/>
      <c r="P356" s="327"/>
      <c r="Q356" s="327"/>
      <c r="R356" s="327"/>
      <c r="S356" s="327"/>
    </row>
    <row r="357" spans="1:19" x14ac:dyDescent="0.25">
      <c r="A357" s="53"/>
      <c r="B357" s="53"/>
      <c r="C357" s="325"/>
      <c r="D357" s="325"/>
      <c r="E357" s="325"/>
      <c r="F357" s="325"/>
      <c r="G357" s="325"/>
      <c r="H357" s="326"/>
      <c r="I357" s="325"/>
      <c r="J357" s="325"/>
      <c r="K357" s="327"/>
      <c r="L357" s="327"/>
      <c r="M357" s="327"/>
      <c r="N357" s="327"/>
      <c r="O357" s="327"/>
      <c r="P357" s="327"/>
      <c r="Q357" s="327"/>
      <c r="R357" s="327"/>
      <c r="S357" s="327"/>
    </row>
    <row r="358" spans="1:19" x14ac:dyDescent="0.25">
      <c r="A358" s="53"/>
      <c r="B358" s="53"/>
      <c r="C358" s="325"/>
      <c r="D358" s="325"/>
      <c r="E358" s="325"/>
      <c r="F358" s="325"/>
      <c r="G358" s="325"/>
      <c r="H358" s="326"/>
      <c r="I358" s="325"/>
      <c r="J358" s="325"/>
      <c r="K358" s="327"/>
      <c r="L358" s="327"/>
      <c r="M358" s="327"/>
      <c r="N358" s="327"/>
      <c r="O358" s="327"/>
      <c r="P358" s="327"/>
      <c r="Q358" s="327"/>
      <c r="R358" s="327"/>
      <c r="S358" s="327"/>
    </row>
    <row r="359" spans="1:19" x14ac:dyDescent="0.25">
      <c r="A359" s="53"/>
      <c r="B359" s="53"/>
      <c r="C359" s="325"/>
      <c r="D359" s="325"/>
      <c r="E359" s="325"/>
      <c r="F359" s="325"/>
      <c r="G359" s="325"/>
      <c r="H359" s="326"/>
      <c r="I359" s="325"/>
      <c r="J359" s="325"/>
      <c r="K359" s="327"/>
      <c r="L359" s="327"/>
      <c r="M359" s="327"/>
      <c r="N359" s="327"/>
      <c r="O359" s="327"/>
      <c r="P359" s="327"/>
      <c r="Q359" s="327"/>
      <c r="R359" s="327"/>
      <c r="S359" s="327"/>
    </row>
    <row r="360" spans="1:19" x14ac:dyDescent="0.25">
      <c r="A360" s="53"/>
      <c r="B360" s="53"/>
      <c r="C360" s="325"/>
      <c r="D360" s="325"/>
      <c r="E360" s="325"/>
      <c r="F360" s="325"/>
      <c r="G360" s="325"/>
      <c r="H360" s="326"/>
      <c r="I360" s="325"/>
      <c r="J360" s="325"/>
      <c r="K360" s="327"/>
      <c r="L360" s="327"/>
      <c r="M360" s="327"/>
      <c r="N360" s="327"/>
      <c r="O360" s="327"/>
      <c r="P360" s="327"/>
      <c r="Q360" s="327"/>
      <c r="R360" s="327"/>
      <c r="S360" s="327"/>
    </row>
    <row r="361" spans="1:19" x14ac:dyDescent="0.25">
      <c r="A361" s="53"/>
      <c r="B361" s="53"/>
      <c r="C361" s="325"/>
      <c r="D361" s="325"/>
      <c r="E361" s="325"/>
      <c r="F361" s="325"/>
      <c r="G361" s="325"/>
      <c r="H361" s="326"/>
      <c r="I361" s="325"/>
      <c r="J361" s="325"/>
      <c r="K361" s="327"/>
      <c r="L361" s="327"/>
      <c r="M361" s="327"/>
      <c r="N361" s="327"/>
      <c r="O361" s="327"/>
      <c r="P361" s="327"/>
      <c r="Q361" s="327"/>
      <c r="R361" s="327"/>
      <c r="S361" s="327"/>
    </row>
    <row r="362" spans="1:19" x14ac:dyDescent="0.25">
      <c r="A362" s="53"/>
      <c r="B362" s="53"/>
      <c r="C362" s="325"/>
      <c r="D362" s="325"/>
      <c r="E362" s="325"/>
      <c r="F362" s="325"/>
      <c r="G362" s="325"/>
      <c r="H362" s="326"/>
      <c r="I362" s="325"/>
      <c r="J362" s="325"/>
      <c r="K362" s="327"/>
      <c r="L362" s="327"/>
      <c r="M362" s="327"/>
      <c r="N362" s="327"/>
      <c r="O362" s="327"/>
      <c r="P362" s="327"/>
      <c r="Q362" s="327"/>
      <c r="R362" s="327"/>
      <c r="S362" s="327"/>
    </row>
    <row r="363" spans="1:19" x14ac:dyDescent="0.25">
      <c r="A363" s="53"/>
      <c r="B363" s="53"/>
      <c r="C363" s="325"/>
      <c r="D363" s="325"/>
      <c r="E363" s="325"/>
      <c r="F363" s="325"/>
      <c r="G363" s="325"/>
      <c r="H363" s="326"/>
      <c r="I363" s="325"/>
      <c r="J363" s="325"/>
      <c r="K363" s="327"/>
      <c r="L363" s="327"/>
      <c r="M363" s="327"/>
      <c r="N363" s="327"/>
      <c r="O363" s="327"/>
      <c r="P363" s="327"/>
      <c r="Q363" s="327"/>
      <c r="R363" s="327"/>
      <c r="S363" s="327"/>
    </row>
    <row r="364" spans="1:19" x14ac:dyDescent="0.25">
      <c r="A364" s="53"/>
      <c r="B364" s="53"/>
      <c r="C364" s="325"/>
      <c r="D364" s="325"/>
      <c r="E364" s="325"/>
      <c r="F364" s="325"/>
      <c r="G364" s="325"/>
      <c r="H364" s="326"/>
      <c r="I364" s="325"/>
      <c r="J364" s="325"/>
      <c r="K364" s="327"/>
      <c r="L364" s="327"/>
      <c r="M364" s="327"/>
      <c r="N364" s="327"/>
      <c r="O364" s="327"/>
      <c r="P364" s="327"/>
      <c r="Q364" s="327"/>
      <c r="R364" s="327"/>
      <c r="S364" s="327"/>
    </row>
    <row r="365" spans="1:19" x14ac:dyDescent="0.25">
      <c r="A365" s="53"/>
      <c r="B365" s="53"/>
      <c r="C365" s="325"/>
      <c r="D365" s="325"/>
      <c r="E365" s="325"/>
      <c r="F365" s="325"/>
      <c r="G365" s="325"/>
      <c r="H365" s="326"/>
      <c r="I365" s="325"/>
      <c r="J365" s="325"/>
      <c r="K365" s="327"/>
      <c r="L365" s="327"/>
      <c r="M365" s="327"/>
      <c r="N365" s="327"/>
      <c r="O365" s="327"/>
      <c r="P365" s="327"/>
      <c r="Q365" s="327"/>
      <c r="R365" s="327"/>
      <c r="S365" s="327"/>
    </row>
    <row r="366" spans="1:19" x14ac:dyDescent="0.25">
      <c r="A366" s="53"/>
      <c r="B366" s="53"/>
      <c r="C366" s="325"/>
      <c r="D366" s="325"/>
      <c r="E366" s="325"/>
      <c r="F366" s="325"/>
      <c r="G366" s="325"/>
      <c r="H366" s="326"/>
      <c r="I366" s="325"/>
      <c r="J366" s="325"/>
      <c r="K366" s="327"/>
      <c r="L366" s="327"/>
      <c r="M366" s="327"/>
      <c r="N366" s="327"/>
      <c r="O366" s="327"/>
      <c r="P366" s="327"/>
      <c r="Q366" s="327"/>
      <c r="R366" s="327"/>
      <c r="S366" s="327"/>
    </row>
    <row r="367" spans="1:19" x14ac:dyDescent="0.25">
      <c r="A367" s="53"/>
      <c r="B367" s="53"/>
      <c r="C367" s="325"/>
      <c r="D367" s="325"/>
      <c r="E367" s="325"/>
      <c r="F367" s="325"/>
      <c r="G367" s="325"/>
      <c r="H367" s="326"/>
      <c r="I367" s="325"/>
      <c r="J367" s="325"/>
      <c r="K367" s="327"/>
      <c r="L367" s="327"/>
      <c r="M367" s="327"/>
      <c r="N367" s="327"/>
      <c r="O367" s="327"/>
      <c r="P367" s="327"/>
      <c r="Q367" s="327"/>
      <c r="R367" s="327"/>
      <c r="S367" s="327"/>
    </row>
    <row r="368" spans="1:19" x14ac:dyDescent="0.25">
      <c r="A368" s="53"/>
      <c r="B368" s="53"/>
      <c r="C368" s="325"/>
      <c r="D368" s="325"/>
      <c r="E368" s="325"/>
      <c r="F368" s="325"/>
      <c r="G368" s="325"/>
      <c r="H368" s="326"/>
      <c r="I368" s="325"/>
      <c r="J368" s="325"/>
      <c r="K368" s="327"/>
      <c r="L368" s="327"/>
      <c r="M368" s="327"/>
      <c r="N368" s="327"/>
      <c r="O368" s="327"/>
      <c r="P368" s="327"/>
      <c r="Q368" s="327"/>
      <c r="R368" s="327"/>
      <c r="S368" s="327"/>
    </row>
    <row r="369" spans="1:19" x14ac:dyDescent="0.25">
      <c r="A369" s="53"/>
      <c r="B369" s="53"/>
      <c r="C369" s="325"/>
      <c r="D369" s="325"/>
      <c r="E369" s="325"/>
      <c r="F369" s="325"/>
      <c r="G369" s="325"/>
      <c r="H369" s="326"/>
      <c r="I369" s="325"/>
      <c r="J369" s="325"/>
      <c r="K369" s="327"/>
      <c r="L369" s="327"/>
      <c r="M369" s="327"/>
      <c r="N369" s="327"/>
      <c r="O369" s="327"/>
      <c r="P369" s="327"/>
      <c r="Q369" s="327"/>
      <c r="R369" s="327"/>
      <c r="S369" s="327"/>
    </row>
    <row r="370" spans="1:19" x14ac:dyDescent="0.25">
      <c r="A370" s="53"/>
      <c r="B370" s="53"/>
      <c r="C370" s="325"/>
      <c r="D370" s="325"/>
      <c r="E370" s="325"/>
      <c r="F370" s="325"/>
      <c r="G370" s="325"/>
      <c r="H370" s="326"/>
      <c r="I370" s="325"/>
      <c r="J370" s="325"/>
      <c r="K370" s="327"/>
      <c r="L370" s="327"/>
      <c r="M370" s="327"/>
      <c r="N370" s="327"/>
      <c r="O370" s="327"/>
      <c r="P370" s="327"/>
      <c r="Q370" s="327"/>
      <c r="R370" s="327"/>
      <c r="S370" s="327"/>
    </row>
    <row r="371" spans="1:19" x14ac:dyDescent="0.25">
      <c r="A371" s="53"/>
      <c r="B371" s="53"/>
      <c r="C371" s="325"/>
      <c r="D371" s="325"/>
      <c r="E371" s="325"/>
      <c r="F371" s="325"/>
      <c r="G371" s="325"/>
      <c r="H371" s="326"/>
      <c r="I371" s="325"/>
      <c r="J371" s="325"/>
      <c r="K371" s="327"/>
      <c r="L371" s="327"/>
      <c r="M371" s="327"/>
      <c r="N371" s="327"/>
      <c r="O371" s="327"/>
      <c r="P371" s="327"/>
      <c r="Q371" s="327"/>
      <c r="R371" s="327"/>
      <c r="S371" s="327"/>
    </row>
    <row r="372" spans="1:19" x14ac:dyDescent="0.25">
      <c r="A372" s="53"/>
      <c r="B372" s="53"/>
      <c r="C372" s="325"/>
      <c r="D372" s="325"/>
      <c r="E372" s="325"/>
      <c r="F372" s="325"/>
      <c r="G372" s="325"/>
      <c r="H372" s="326"/>
      <c r="I372" s="325"/>
      <c r="J372" s="325"/>
      <c r="K372" s="327"/>
      <c r="L372" s="327"/>
      <c r="M372" s="327"/>
      <c r="N372" s="327"/>
      <c r="O372" s="327"/>
      <c r="P372" s="327"/>
      <c r="Q372" s="327"/>
      <c r="R372" s="327"/>
      <c r="S372" s="327"/>
    </row>
    <row r="373" spans="1:19" x14ac:dyDescent="0.25">
      <c r="A373" s="53"/>
      <c r="B373" s="53"/>
      <c r="C373" s="325"/>
      <c r="D373" s="325"/>
      <c r="E373" s="325"/>
      <c r="F373" s="325"/>
      <c r="G373" s="325"/>
      <c r="H373" s="326"/>
      <c r="I373" s="325"/>
      <c r="J373" s="325"/>
      <c r="K373" s="327"/>
      <c r="L373" s="327"/>
      <c r="M373" s="327"/>
      <c r="N373" s="327"/>
      <c r="O373" s="327"/>
      <c r="P373" s="327"/>
      <c r="Q373" s="327"/>
      <c r="R373" s="327"/>
      <c r="S373" s="327"/>
    </row>
    <row r="374" spans="1:19" x14ac:dyDescent="0.25">
      <c r="A374" s="53"/>
      <c r="B374" s="53"/>
      <c r="C374" s="325"/>
      <c r="D374" s="325"/>
      <c r="E374" s="325"/>
      <c r="F374" s="325"/>
      <c r="G374" s="325"/>
      <c r="H374" s="326"/>
      <c r="I374" s="325"/>
      <c r="J374" s="325"/>
      <c r="K374" s="327"/>
      <c r="L374" s="327"/>
      <c r="M374" s="327"/>
      <c r="N374" s="327"/>
      <c r="O374" s="327"/>
      <c r="P374" s="327"/>
      <c r="Q374" s="327"/>
      <c r="R374" s="327"/>
      <c r="S374" s="327"/>
    </row>
    <row r="375" spans="1:19" x14ac:dyDescent="0.25">
      <c r="A375" s="53"/>
      <c r="B375" s="53"/>
      <c r="C375" s="325"/>
      <c r="D375" s="325"/>
      <c r="E375" s="325"/>
      <c r="F375" s="325"/>
      <c r="G375" s="325"/>
      <c r="H375" s="326"/>
      <c r="I375" s="325"/>
      <c r="J375" s="325"/>
      <c r="K375" s="327"/>
      <c r="L375" s="327"/>
      <c r="M375" s="327"/>
      <c r="N375" s="327"/>
      <c r="O375" s="327"/>
      <c r="P375" s="327"/>
      <c r="Q375" s="327"/>
      <c r="R375" s="327"/>
      <c r="S375" s="327"/>
    </row>
    <row r="376" spans="1:19" x14ac:dyDescent="0.25">
      <c r="A376" s="53"/>
      <c r="B376" s="53"/>
      <c r="C376" s="325"/>
      <c r="D376" s="325"/>
      <c r="E376" s="325"/>
      <c r="F376" s="325"/>
      <c r="G376" s="325"/>
      <c r="H376" s="326"/>
      <c r="I376" s="325"/>
      <c r="J376" s="325"/>
      <c r="K376" s="327"/>
      <c r="L376" s="327"/>
      <c r="M376" s="327"/>
      <c r="N376" s="327"/>
      <c r="O376" s="327"/>
      <c r="P376" s="327"/>
      <c r="Q376" s="327"/>
      <c r="R376" s="327"/>
      <c r="S376" s="327"/>
    </row>
    <row r="377" spans="1:19" x14ac:dyDescent="0.25">
      <c r="A377" s="53"/>
      <c r="B377" s="53"/>
      <c r="C377" s="325"/>
      <c r="D377" s="325"/>
      <c r="E377" s="325"/>
      <c r="F377" s="325"/>
      <c r="G377" s="325"/>
      <c r="H377" s="326"/>
      <c r="I377" s="325"/>
      <c r="J377" s="325"/>
      <c r="K377" s="327"/>
      <c r="L377" s="327"/>
      <c r="M377" s="327"/>
      <c r="N377" s="327"/>
      <c r="O377" s="327"/>
      <c r="P377" s="327"/>
      <c r="Q377" s="327"/>
      <c r="R377" s="327"/>
      <c r="S377" s="327"/>
    </row>
    <row r="378" spans="1:19" x14ac:dyDescent="0.25">
      <c r="A378" s="53"/>
      <c r="B378" s="53"/>
      <c r="C378" s="325"/>
      <c r="D378" s="325"/>
      <c r="E378" s="325"/>
      <c r="F378" s="325"/>
      <c r="G378" s="325"/>
      <c r="H378" s="326"/>
      <c r="I378" s="325"/>
      <c r="J378" s="325"/>
      <c r="K378" s="327"/>
      <c r="L378" s="327"/>
      <c r="M378" s="327"/>
      <c r="N378" s="327"/>
      <c r="O378" s="327"/>
      <c r="P378" s="327"/>
      <c r="Q378" s="327"/>
      <c r="R378" s="327"/>
      <c r="S378" s="327"/>
    </row>
    <row r="379" spans="1:19" x14ac:dyDescent="0.25">
      <c r="A379" s="53"/>
      <c r="B379" s="53"/>
      <c r="C379" s="325"/>
      <c r="D379" s="325"/>
      <c r="E379" s="325"/>
      <c r="F379" s="325"/>
      <c r="G379" s="325"/>
      <c r="H379" s="326"/>
      <c r="I379" s="325"/>
      <c r="J379" s="325"/>
      <c r="K379" s="327"/>
      <c r="L379" s="327"/>
      <c r="M379" s="327"/>
      <c r="N379" s="327"/>
      <c r="O379" s="327"/>
      <c r="P379" s="327"/>
      <c r="Q379" s="327"/>
      <c r="R379" s="327"/>
      <c r="S379" s="327"/>
    </row>
    <row r="380" spans="1:19" x14ac:dyDescent="0.25">
      <c r="A380" s="53"/>
      <c r="B380" s="53"/>
      <c r="C380" s="325"/>
      <c r="D380" s="325"/>
      <c r="E380" s="325"/>
      <c r="F380" s="325"/>
      <c r="G380" s="325"/>
      <c r="H380" s="326"/>
      <c r="I380" s="325"/>
      <c r="J380" s="325"/>
      <c r="K380" s="327"/>
      <c r="L380" s="327"/>
      <c r="M380" s="327"/>
      <c r="N380" s="327"/>
      <c r="O380" s="327"/>
      <c r="P380" s="327"/>
      <c r="Q380" s="327"/>
      <c r="R380" s="327"/>
      <c r="S380" s="327"/>
    </row>
    <row r="381" spans="1:19" x14ac:dyDescent="0.25">
      <c r="A381" s="53"/>
      <c r="B381" s="53"/>
      <c r="C381" s="325"/>
      <c r="D381" s="325"/>
      <c r="E381" s="325"/>
      <c r="F381" s="325"/>
      <c r="G381" s="325"/>
      <c r="H381" s="326"/>
      <c r="I381" s="325"/>
      <c r="J381" s="325"/>
      <c r="K381" s="327"/>
      <c r="L381" s="327"/>
      <c r="M381" s="327"/>
      <c r="N381" s="327"/>
      <c r="O381" s="327"/>
      <c r="P381" s="327"/>
      <c r="Q381" s="327"/>
      <c r="R381" s="327"/>
      <c r="S381" s="327"/>
    </row>
    <row r="382" spans="1:19" x14ac:dyDescent="0.25">
      <c r="A382" s="53"/>
      <c r="B382" s="53"/>
      <c r="C382" s="325"/>
      <c r="D382" s="325"/>
      <c r="E382" s="325"/>
      <c r="F382" s="325"/>
      <c r="G382" s="325"/>
      <c r="H382" s="326"/>
      <c r="I382" s="325"/>
      <c r="J382" s="325"/>
      <c r="K382" s="327"/>
      <c r="L382" s="327"/>
      <c r="M382" s="327"/>
      <c r="N382" s="327"/>
      <c r="O382" s="327"/>
      <c r="P382" s="327"/>
      <c r="Q382" s="327"/>
      <c r="R382" s="327"/>
      <c r="S382" s="327"/>
    </row>
    <row r="383" spans="1:19" x14ac:dyDescent="0.25">
      <c r="A383" s="53"/>
      <c r="B383" s="53"/>
      <c r="C383" s="325"/>
      <c r="D383" s="325"/>
      <c r="E383" s="325"/>
      <c r="F383" s="325"/>
      <c r="G383" s="325"/>
      <c r="H383" s="326"/>
      <c r="I383" s="325"/>
      <c r="J383" s="325"/>
      <c r="K383" s="327"/>
      <c r="L383" s="327"/>
      <c r="M383" s="327"/>
      <c r="N383" s="327"/>
      <c r="O383" s="327"/>
      <c r="P383" s="327"/>
      <c r="Q383" s="327"/>
      <c r="R383" s="327"/>
      <c r="S383" s="327"/>
    </row>
    <row r="384" spans="1:19" x14ac:dyDescent="0.25">
      <c r="A384" s="53"/>
      <c r="B384" s="53"/>
      <c r="C384" s="325"/>
      <c r="D384" s="325"/>
      <c r="E384" s="325"/>
      <c r="F384" s="325"/>
      <c r="G384" s="325"/>
      <c r="H384" s="326"/>
      <c r="I384" s="325"/>
      <c r="J384" s="325"/>
      <c r="K384" s="327"/>
      <c r="L384" s="327"/>
      <c r="M384" s="327"/>
      <c r="N384" s="327"/>
      <c r="O384" s="327"/>
      <c r="P384" s="327"/>
      <c r="Q384" s="327"/>
      <c r="R384" s="327"/>
      <c r="S384" s="327"/>
    </row>
    <row r="385" spans="1:19" x14ac:dyDescent="0.25">
      <c r="A385" s="53"/>
      <c r="B385" s="53"/>
      <c r="C385" s="325"/>
      <c r="D385" s="325"/>
      <c r="E385" s="325"/>
      <c r="F385" s="325"/>
      <c r="G385" s="325"/>
      <c r="H385" s="326"/>
      <c r="I385" s="325"/>
      <c r="J385" s="325"/>
      <c r="K385" s="327"/>
      <c r="L385" s="327"/>
      <c r="M385" s="327"/>
      <c r="N385" s="327"/>
      <c r="O385" s="327"/>
      <c r="P385" s="327"/>
      <c r="Q385" s="327"/>
      <c r="R385" s="327"/>
      <c r="S385" s="327"/>
    </row>
    <row r="386" spans="1:19" x14ac:dyDescent="0.25">
      <c r="A386" s="53"/>
      <c r="B386" s="53"/>
      <c r="C386" s="325"/>
      <c r="D386" s="325"/>
      <c r="E386" s="325"/>
      <c r="F386" s="325"/>
      <c r="G386" s="325"/>
      <c r="H386" s="326"/>
      <c r="I386" s="325"/>
      <c r="J386" s="325"/>
      <c r="K386" s="327"/>
      <c r="L386" s="327"/>
      <c r="M386" s="327"/>
      <c r="N386" s="327"/>
      <c r="O386" s="327"/>
      <c r="P386" s="327"/>
      <c r="Q386" s="327"/>
      <c r="R386" s="327"/>
      <c r="S386" s="327"/>
    </row>
    <row r="387" spans="1:19" x14ac:dyDescent="0.25">
      <c r="A387" s="53"/>
      <c r="B387" s="53"/>
      <c r="C387" s="325"/>
      <c r="D387" s="325"/>
      <c r="E387" s="325"/>
      <c r="F387" s="325"/>
      <c r="G387" s="325"/>
      <c r="H387" s="326"/>
      <c r="I387" s="325"/>
      <c r="J387" s="325"/>
      <c r="K387" s="327"/>
      <c r="L387" s="327"/>
      <c r="M387" s="327"/>
      <c r="N387" s="327"/>
      <c r="O387" s="327"/>
      <c r="P387" s="327"/>
      <c r="Q387" s="327"/>
      <c r="R387" s="327"/>
      <c r="S387" s="327"/>
    </row>
    <row r="388" spans="1:19" x14ac:dyDescent="0.25">
      <c r="A388" s="53"/>
      <c r="B388" s="53"/>
      <c r="C388" s="325"/>
      <c r="D388" s="325"/>
      <c r="E388" s="325"/>
      <c r="F388" s="325"/>
      <c r="G388" s="325"/>
      <c r="H388" s="326"/>
      <c r="I388" s="325"/>
      <c r="J388" s="325"/>
      <c r="K388" s="327"/>
      <c r="L388" s="327"/>
      <c r="M388" s="327"/>
      <c r="N388" s="327"/>
      <c r="O388" s="327"/>
      <c r="P388" s="327"/>
      <c r="Q388" s="327"/>
      <c r="R388" s="327"/>
      <c r="S388" s="327"/>
    </row>
    <row r="389" spans="1:19" x14ac:dyDescent="0.25">
      <c r="A389" s="53"/>
      <c r="B389" s="53"/>
      <c r="C389" s="325"/>
      <c r="D389" s="325"/>
      <c r="E389" s="325"/>
      <c r="F389" s="325"/>
      <c r="G389" s="325"/>
      <c r="H389" s="326"/>
      <c r="I389" s="325"/>
      <c r="J389" s="325"/>
      <c r="K389" s="327"/>
      <c r="L389" s="327"/>
      <c r="M389" s="327"/>
      <c r="N389" s="327"/>
      <c r="O389" s="327"/>
      <c r="P389" s="327"/>
      <c r="Q389" s="327"/>
      <c r="R389" s="327"/>
      <c r="S389" s="327"/>
    </row>
    <row r="390" spans="1:19" x14ac:dyDescent="0.25">
      <c r="A390" s="53"/>
      <c r="B390" s="53"/>
      <c r="C390" s="325"/>
      <c r="D390" s="325"/>
      <c r="E390" s="325"/>
      <c r="F390" s="325"/>
      <c r="G390" s="325"/>
      <c r="H390" s="326"/>
      <c r="I390" s="325"/>
      <c r="J390" s="325"/>
      <c r="K390" s="327"/>
      <c r="L390" s="327"/>
      <c r="M390" s="327"/>
      <c r="N390" s="327"/>
      <c r="O390" s="327"/>
      <c r="P390" s="327"/>
      <c r="Q390" s="327"/>
      <c r="R390" s="327"/>
      <c r="S390" s="327"/>
    </row>
    <row r="391" spans="1:19" x14ac:dyDescent="0.25">
      <c r="A391" s="53"/>
      <c r="B391" s="53"/>
      <c r="C391" s="325"/>
      <c r="D391" s="325"/>
      <c r="E391" s="325"/>
      <c r="F391" s="325"/>
      <c r="G391" s="325"/>
      <c r="H391" s="326"/>
      <c r="I391" s="325"/>
      <c r="J391" s="325"/>
      <c r="K391" s="327"/>
      <c r="L391" s="327"/>
      <c r="M391" s="327"/>
      <c r="N391" s="327"/>
      <c r="O391" s="327"/>
      <c r="P391" s="327"/>
      <c r="Q391" s="327"/>
      <c r="R391" s="327"/>
      <c r="S391" s="327"/>
    </row>
    <row r="392" spans="1:19" x14ac:dyDescent="0.25">
      <c r="A392" s="53"/>
      <c r="B392" s="53"/>
      <c r="C392" s="325"/>
      <c r="D392" s="325"/>
      <c r="E392" s="325"/>
      <c r="F392" s="325"/>
      <c r="G392" s="325"/>
      <c r="H392" s="326"/>
      <c r="I392" s="325"/>
      <c r="J392" s="325"/>
      <c r="K392" s="327"/>
      <c r="L392" s="327"/>
      <c r="M392" s="327"/>
      <c r="N392" s="327"/>
      <c r="O392" s="327"/>
      <c r="P392" s="327"/>
      <c r="Q392" s="327"/>
      <c r="R392" s="327"/>
      <c r="S392" s="327"/>
    </row>
    <row r="393" spans="1:19" x14ac:dyDescent="0.25">
      <c r="A393" s="53"/>
      <c r="B393" s="53"/>
      <c r="C393" s="325"/>
      <c r="D393" s="325"/>
      <c r="E393" s="325"/>
      <c r="F393" s="325"/>
      <c r="G393" s="325"/>
      <c r="H393" s="326"/>
      <c r="I393" s="325"/>
      <c r="J393" s="325"/>
      <c r="K393" s="327"/>
      <c r="L393" s="327"/>
      <c r="M393" s="327"/>
      <c r="N393" s="327"/>
      <c r="O393" s="327"/>
      <c r="P393" s="327"/>
      <c r="Q393" s="327"/>
      <c r="R393" s="327"/>
      <c r="S393" s="327"/>
    </row>
    <row r="394" spans="1:19" x14ac:dyDescent="0.25">
      <c r="A394" s="53"/>
      <c r="B394" s="53"/>
      <c r="C394" s="325"/>
      <c r="D394" s="325"/>
      <c r="E394" s="325"/>
      <c r="F394" s="325"/>
      <c r="G394" s="325"/>
      <c r="H394" s="326"/>
      <c r="I394" s="325"/>
      <c r="J394" s="325"/>
      <c r="K394" s="327"/>
      <c r="L394" s="327"/>
      <c r="M394" s="327"/>
      <c r="N394" s="327"/>
      <c r="O394" s="327"/>
      <c r="P394" s="327"/>
      <c r="Q394" s="327"/>
      <c r="R394" s="327"/>
      <c r="S394" s="327"/>
    </row>
    <row r="395" spans="1:19" x14ac:dyDescent="0.25">
      <c r="A395" s="53"/>
      <c r="B395" s="53"/>
      <c r="C395" s="325"/>
      <c r="D395" s="325"/>
      <c r="E395" s="325"/>
      <c r="F395" s="325"/>
      <c r="G395" s="325"/>
      <c r="H395" s="326"/>
      <c r="I395" s="325"/>
      <c r="J395" s="325"/>
      <c r="K395" s="327"/>
      <c r="L395" s="327"/>
      <c r="M395" s="327"/>
      <c r="N395" s="327"/>
      <c r="O395" s="327"/>
      <c r="P395" s="327"/>
      <c r="Q395" s="327"/>
      <c r="R395" s="327"/>
      <c r="S395" s="327"/>
    </row>
    <row r="396" spans="1:19" x14ac:dyDescent="0.25">
      <c r="A396" s="53"/>
      <c r="B396" s="53"/>
      <c r="C396" s="325"/>
      <c r="D396" s="325"/>
      <c r="E396" s="325"/>
      <c r="F396" s="325"/>
      <c r="G396" s="325"/>
      <c r="H396" s="326"/>
      <c r="I396" s="325"/>
      <c r="J396" s="325"/>
      <c r="K396" s="327"/>
      <c r="L396" s="327"/>
      <c r="M396" s="327"/>
      <c r="N396" s="327"/>
      <c r="O396" s="327"/>
      <c r="P396" s="327"/>
      <c r="Q396" s="327"/>
      <c r="R396" s="327"/>
      <c r="S396" s="327"/>
    </row>
    <row r="397" spans="1:19" x14ac:dyDescent="0.25">
      <c r="A397" s="53"/>
      <c r="B397" s="53"/>
      <c r="C397" s="325"/>
      <c r="D397" s="325"/>
      <c r="E397" s="325"/>
      <c r="F397" s="325"/>
      <c r="G397" s="325"/>
      <c r="H397" s="326"/>
      <c r="I397" s="325"/>
      <c r="J397" s="325"/>
      <c r="K397" s="327"/>
      <c r="L397" s="327"/>
      <c r="M397" s="327"/>
      <c r="N397" s="327"/>
      <c r="O397" s="327"/>
      <c r="P397" s="327"/>
      <c r="Q397" s="327"/>
      <c r="R397" s="327"/>
      <c r="S397" s="327"/>
    </row>
    <row r="398" spans="1:19" x14ac:dyDescent="0.25">
      <c r="A398" s="53"/>
      <c r="B398" s="53"/>
      <c r="C398" s="325"/>
      <c r="D398" s="325"/>
      <c r="E398" s="325"/>
      <c r="F398" s="325"/>
      <c r="G398" s="325"/>
      <c r="H398" s="326"/>
      <c r="I398" s="325"/>
      <c r="J398" s="325"/>
      <c r="K398" s="327"/>
      <c r="L398" s="327"/>
      <c r="M398" s="327"/>
      <c r="N398" s="327"/>
      <c r="O398" s="327"/>
      <c r="P398" s="327"/>
      <c r="Q398" s="327"/>
      <c r="R398" s="327"/>
      <c r="S398" s="327"/>
    </row>
    <row r="399" spans="1:19" x14ac:dyDescent="0.25">
      <c r="A399" s="53"/>
      <c r="B399" s="53"/>
      <c r="C399" s="325"/>
      <c r="D399" s="325"/>
      <c r="E399" s="325"/>
      <c r="F399" s="325"/>
      <c r="G399" s="325"/>
      <c r="H399" s="326"/>
      <c r="I399" s="325"/>
      <c r="J399" s="325"/>
      <c r="K399" s="327"/>
      <c r="L399" s="327"/>
      <c r="M399" s="327"/>
      <c r="N399" s="327"/>
      <c r="O399" s="327"/>
      <c r="P399" s="327"/>
      <c r="Q399" s="327"/>
      <c r="R399" s="327"/>
      <c r="S399" s="327"/>
    </row>
    <row r="400" spans="1:19" x14ac:dyDescent="0.25">
      <c r="A400" s="53"/>
      <c r="B400" s="53"/>
      <c r="C400" s="325"/>
      <c r="D400" s="325"/>
      <c r="E400" s="325"/>
      <c r="F400" s="325"/>
      <c r="G400" s="325"/>
      <c r="H400" s="326"/>
      <c r="I400" s="325"/>
      <c r="J400" s="325"/>
      <c r="K400" s="327"/>
      <c r="L400" s="327"/>
      <c r="M400" s="327"/>
      <c r="N400" s="327"/>
      <c r="O400" s="327"/>
      <c r="P400" s="327"/>
      <c r="Q400" s="327"/>
      <c r="R400" s="327"/>
      <c r="S400" s="327"/>
    </row>
    <row r="401" spans="1:19" x14ac:dyDescent="0.25">
      <c r="A401" s="53"/>
      <c r="B401" s="53"/>
      <c r="C401" s="325"/>
      <c r="D401" s="325"/>
      <c r="E401" s="325"/>
      <c r="F401" s="325"/>
      <c r="G401" s="325"/>
      <c r="H401" s="326"/>
      <c r="I401" s="325"/>
      <c r="J401" s="325"/>
      <c r="K401" s="327"/>
      <c r="L401" s="327"/>
      <c r="M401" s="327"/>
      <c r="N401" s="327"/>
      <c r="O401" s="327"/>
      <c r="P401" s="327"/>
      <c r="Q401" s="327"/>
      <c r="R401" s="327"/>
      <c r="S401" s="327"/>
    </row>
    <row r="402" spans="1:19" x14ac:dyDescent="0.25">
      <c r="A402" s="53"/>
      <c r="B402" s="53"/>
      <c r="C402" s="325"/>
      <c r="D402" s="325"/>
      <c r="E402" s="325"/>
      <c r="F402" s="325"/>
      <c r="G402" s="325"/>
      <c r="H402" s="326"/>
      <c r="I402" s="325"/>
      <c r="J402" s="325"/>
      <c r="K402" s="327"/>
      <c r="L402" s="327"/>
      <c r="M402" s="327"/>
      <c r="N402" s="327"/>
      <c r="O402" s="327"/>
      <c r="P402" s="327"/>
      <c r="Q402" s="327"/>
      <c r="R402" s="327"/>
      <c r="S402" s="327"/>
    </row>
    <row r="403" spans="1:19" x14ac:dyDescent="0.25">
      <c r="A403" s="53"/>
      <c r="B403" s="53"/>
      <c r="C403" s="325"/>
      <c r="D403" s="325"/>
      <c r="E403" s="325"/>
      <c r="F403" s="325"/>
      <c r="G403" s="325"/>
      <c r="H403" s="326"/>
      <c r="I403" s="325"/>
      <c r="J403" s="325"/>
      <c r="K403" s="327"/>
      <c r="L403" s="327"/>
      <c r="M403" s="327"/>
      <c r="N403" s="327"/>
      <c r="O403" s="327"/>
      <c r="P403" s="327"/>
      <c r="Q403" s="327"/>
      <c r="R403" s="327"/>
      <c r="S403" s="327"/>
    </row>
    <row r="404" spans="1:19" x14ac:dyDescent="0.25">
      <c r="A404" s="53"/>
      <c r="B404" s="53"/>
      <c r="C404" s="325"/>
      <c r="D404" s="325"/>
      <c r="E404" s="325"/>
      <c r="F404" s="325"/>
      <c r="G404" s="325"/>
      <c r="H404" s="326"/>
      <c r="I404" s="325"/>
      <c r="J404" s="325"/>
      <c r="K404" s="327"/>
      <c r="L404" s="327"/>
      <c r="M404" s="327"/>
      <c r="N404" s="327"/>
      <c r="O404" s="327"/>
      <c r="P404" s="327"/>
      <c r="Q404" s="327"/>
      <c r="R404" s="327"/>
      <c r="S404" s="327"/>
    </row>
    <row r="405" spans="1:19" x14ac:dyDescent="0.25">
      <c r="A405" s="53"/>
      <c r="B405" s="53"/>
      <c r="C405" s="325"/>
      <c r="D405" s="325"/>
      <c r="E405" s="325"/>
      <c r="F405" s="325"/>
      <c r="G405" s="325"/>
      <c r="H405" s="326"/>
      <c r="I405" s="325"/>
      <c r="J405" s="325"/>
      <c r="K405" s="327"/>
      <c r="L405" s="327"/>
      <c r="M405" s="327"/>
      <c r="N405" s="327"/>
      <c r="O405" s="327"/>
      <c r="P405" s="327"/>
      <c r="Q405" s="327"/>
      <c r="R405" s="327"/>
      <c r="S405" s="327"/>
    </row>
    <row r="406" spans="1:19" x14ac:dyDescent="0.25">
      <c r="A406" s="53"/>
      <c r="B406" s="53"/>
      <c r="C406" s="325"/>
      <c r="D406" s="325"/>
      <c r="E406" s="325"/>
      <c r="F406" s="325"/>
      <c r="G406" s="325"/>
      <c r="H406" s="326"/>
      <c r="I406" s="325"/>
      <c r="J406" s="325"/>
      <c r="K406" s="327"/>
      <c r="L406" s="327"/>
      <c r="M406" s="327"/>
      <c r="N406" s="327"/>
      <c r="O406" s="327"/>
      <c r="P406" s="327"/>
      <c r="Q406" s="327"/>
      <c r="R406" s="327"/>
      <c r="S406" s="327"/>
    </row>
    <row r="407" spans="1:19" x14ac:dyDescent="0.25">
      <c r="A407" s="53"/>
      <c r="B407" s="53"/>
      <c r="C407" s="325"/>
      <c r="D407" s="325"/>
      <c r="E407" s="325"/>
      <c r="F407" s="325"/>
      <c r="G407" s="325"/>
      <c r="H407" s="326"/>
      <c r="I407" s="325"/>
      <c r="J407" s="325"/>
      <c r="K407" s="327"/>
      <c r="L407" s="327"/>
      <c r="M407" s="327"/>
      <c r="N407" s="327"/>
      <c r="O407" s="327"/>
      <c r="P407" s="327"/>
      <c r="Q407" s="327"/>
      <c r="R407" s="327"/>
      <c r="S407" s="327"/>
    </row>
    <row r="408" spans="1:19" x14ac:dyDescent="0.25">
      <c r="A408" s="53"/>
      <c r="B408" s="53"/>
      <c r="C408" s="325"/>
      <c r="D408" s="325"/>
      <c r="E408" s="325"/>
      <c r="F408" s="325"/>
      <c r="G408" s="325"/>
      <c r="H408" s="326"/>
      <c r="I408" s="325"/>
      <c r="J408" s="325"/>
      <c r="K408" s="327"/>
      <c r="L408" s="327"/>
      <c r="M408" s="327"/>
      <c r="N408" s="327"/>
      <c r="O408" s="327"/>
      <c r="P408" s="327"/>
      <c r="Q408" s="327"/>
      <c r="R408" s="327"/>
      <c r="S408" s="327"/>
    </row>
    <row r="409" spans="1:19" x14ac:dyDescent="0.25">
      <c r="A409" s="53"/>
      <c r="B409" s="53"/>
      <c r="C409" s="325"/>
      <c r="D409" s="325"/>
      <c r="E409" s="325"/>
      <c r="F409" s="325"/>
      <c r="G409" s="325"/>
      <c r="H409" s="326"/>
      <c r="I409" s="325"/>
      <c r="J409" s="325"/>
      <c r="K409" s="327"/>
      <c r="L409" s="327"/>
      <c r="M409" s="327"/>
      <c r="N409" s="327"/>
      <c r="O409" s="327"/>
      <c r="P409" s="327"/>
      <c r="Q409" s="327"/>
      <c r="R409" s="327"/>
      <c r="S409" s="327"/>
    </row>
    <row r="410" spans="1:19" x14ac:dyDescent="0.25">
      <c r="A410" s="53"/>
      <c r="B410" s="53"/>
      <c r="C410" s="325"/>
      <c r="D410" s="325"/>
      <c r="E410" s="325"/>
      <c r="F410" s="325"/>
      <c r="G410" s="325"/>
      <c r="H410" s="326"/>
      <c r="I410" s="325"/>
      <c r="J410" s="325"/>
      <c r="K410" s="327"/>
      <c r="L410" s="327"/>
      <c r="M410" s="327"/>
      <c r="N410" s="327"/>
      <c r="O410" s="327"/>
      <c r="P410" s="327"/>
      <c r="Q410" s="327"/>
      <c r="R410" s="327"/>
      <c r="S410" s="327"/>
    </row>
    <row r="411" spans="1:19" x14ac:dyDescent="0.25">
      <c r="A411" s="53"/>
      <c r="B411" s="53"/>
      <c r="C411" s="325"/>
      <c r="D411" s="325"/>
      <c r="E411" s="325"/>
      <c r="F411" s="325"/>
      <c r="G411" s="325"/>
      <c r="H411" s="326"/>
      <c r="I411" s="325"/>
      <c r="J411" s="325"/>
      <c r="K411" s="327"/>
      <c r="L411" s="327"/>
      <c r="M411" s="327"/>
      <c r="N411" s="327"/>
      <c r="O411" s="327"/>
      <c r="P411" s="327"/>
      <c r="Q411" s="327"/>
      <c r="R411" s="327"/>
      <c r="S411" s="327"/>
    </row>
    <row r="412" spans="1:19" x14ac:dyDescent="0.25">
      <c r="A412" s="53"/>
      <c r="B412" s="53"/>
      <c r="C412" s="325"/>
      <c r="D412" s="325"/>
      <c r="E412" s="325"/>
      <c r="F412" s="325"/>
      <c r="G412" s="325"/>
      <c r="H412" s="326"/>
      <c r="I412" s="325"/>
      <c r="J412" s="325"/>
      <c r="K412" s="327"/>
      <c r="L412" s="327"/>
      <c r="M412" s="327"/>
      <c r="N412" s="327"/>
      <c r="O412" s="327"/>
      <c r="P412" s="327"/>
      <c r="Q412" s="327"/>
      <c r="R412" s="327"/>
      <c r="S412" s="327"/>
    </row>
    <row r="413" spans="1:19" x14ac:dyDescent="0.25">
      <c r="A413" s="53"/>
      <c r="B413" s="53"/>
      <c r="C413" s="325"/>
      <c r="D413" s="325"/>
      <c r="E413" s="325"/>
      <c r="F413" s="325"/>
      <c r="G413" s="325"/>
      <c r="H413" s="326"/>
      <c r="I413" s="325"/>
      <c r="J413" s="325"/>
      <c r="K413" s="327"/>
      <c r="L413" s="327"/>
      <c r="M413" s="327"/>
      <c r="N413" s="327"/>
      <c r="O413" s="327"/>
      <c r="P413" s="327"/>
      <c r="Q413" s="327"/>
      <c r="R413" s="327"/>
      <c r="S413" s="327"/>
    </row>
    <row r="414" spans="1:19" x14ac:dyDescent="0.25">
      <c r="A414" s="53"/>
      <c r="B414" s="53"/>
      <c r="C414" s="325"/>
      <c r="D414" s="325"/>
      <c r="E414" s="325"/>
      <c r="F414" s="325"/>
      <c r="G414" s="325"/>
      <c r="H414" s="326"/>
      <c r="I414" s="325"/>
      <c r="J414" s="325"/>
      <c r="K414" s="327"/>
      <c r="L414" s="327"/>
      <c r="M414" s="327"/>
      <c r="N414" s="327"/>
      <c r="O414" s="327"/>
      <c r="P414" s="327"/>
      <c r="Q414" s="327"/>
      <c r="R414" s="327"/>
      <c r="S414" s="327"/>
    </row>
    <row r="415" spans="1:19" x14ac:dyDescent="0.25">
      <c r="A415" s="53"/>
      <c r="B415" s="53"/>
      <c r="C415" s="325"/>
      <c r="D415" s="325"/>
      <c r="E415" s="325"/>
      <c r="F415" s="325"/>
      <c r="G415" s="325"/>
      <c r="H415" s="326"/>
      <c r="I415" s="325"/>
      <c r="J415" s="325"/>
      <c r="K415" s="327"/>
      <c r="L415" s="327"/>
      <c r="M415" s="327"/>
      <c r="N415" s="327"/>
      <c r="O415" s="327"/>
      <c r="P415" s="327"/>
      <c r="Q415" s="327"/>
      <c r="R415" s="327"/>
      <c r="S415" s="327"/>
    </row>
    <row r="416" spans="1:19" x14ac:dyDescent="0.25">
      <c r="A416" s="53"/>
      <c r="B416" s="53"/>
      <c r="C416" s="325"/>
      <c r="D416" s="325"/>
      <c r="E416" s="325"/>
      <c r="F416" s="325"/>
      <c r="G416" s="325"/>
      <c r="H416" s="326"/>
      <c r="I416" s="325"/>
      <c r="J416" s="325"/>
      <c r="K416" s="327"/>
      <c r="L416" s="327"/>
      <c r="M416" s="327"/>
      <c r="N416" s="327"/>
      <c r="O416" s="327"/>
      <c r="P416" s="327"/>
      <c r="Q416" s="327"/>
      <c r="R416" s="327"/>
      <c r="S416" s="327"/>
    </row>
    <row r="417" spans="1:19" x14ac:dyDescent="0.25">
      <c r="A417" s="53"/>
      <c r="B417" s="53"/>
      <c r="C417" s="325"/>
      <c r="D417" s="325"/>
      <c r="E417" s="325"/>
      <c r="F417" s="325"/>
      <c r="G417" s="325"/>
      <c r="H417" s="326"/>
      <c r="I417" s="325"/>
      <c r="J417" s="325"/>
      <c r="K417" s="327"/>
      <c r="L417" s="327"/>
      <c r="M417" s="327"/>
      <c r="N417" s="327"/>
      <c r="O417" s="327"/>
      <c r="P417" s="327"/>
      <c r="Q417" s="327"/>
      <c r="R417" s="327"/>
      <c r="S417" s="327"/>
    </row>
    <row r="418" spans="1:19" x14ac:dyDescent="0.25">
      <c r="A418" s="53"/>
      <c r="B418" s="53"/>
      <c r="C418" s="325"/>
      <c r="D418" s="325"/>
      <c r="E418" s="325"/>
      <c r="F418" s="325"/>
      <c r="G418" s="325"/>
      <c r="H418" s="326"/>
      <c r="I418" s="325"/>
      <c r="J418" s="325"/>
      <c r="K418" s="327"/>
      <c r="L418" s="327"/>
      <c r="M418" s="327"/>
      <c r="N418" s="327"/>
      <c r="O418" s="327"/>
      <c r="P418" s="327"/>
      <c r="Q418" s="327"/>
      <c r="R418" s="327"/>
      <c r="S418" s="327"/>
    </row>
    <row r="419" spans="1:19" x14ac:dyDescent="0.25">
      <c r="A419" s="53"/>
      <c r="B419" s="53"/>
      <c r="C419" s="325"/>
      <c r="D419" s="325"/>
      <c r="E419" s="325"/>
      <c r="F419" s="325"/>
      <c r="G419" s="325"/>
      <c r="H419" s="326"/>
      <c r="I419" s="325"/>
      <c r="J419" s="325"/>
      <c r="K419" s="327"/>
      <c r="L419" s="327"/>
      <c r="M419" s="327"/>
      <c r="N419" s="327"/>
      <c r="O419" s="327"/>
      <c r="P419" s="327"/>
      <c r="Q419" s="327"/>
      <c r="R419" s="327"/>
      <c r="S419" s="327"/>
    </row>
    <row r="420" spans="1:19" x14ac:dyDescent="0.25">
      <c r="A420" s="53"/>
      <c r="B420" s="53"/>
      <c r="C420" s="325"/>
      <c r="D420" s="325"/>
      <c r="E420" s="325"/>
      <c r="F420" s="325"/>
      <c r="G420" s="325"/>
      <c r="H420" s="326"/>
      <c r="I420" s="325"/>
      <c r="J420" s="325"/>
      <c r="K420" s="327"/>
      <c r="L420" s="327"/>
      <c r="M420" s="327"/>
      <c r="N420" s="327"/>
      <c r="O420" s="327"/>
      <c r="P420" s="327"/>
      <c r="Q420" s="327"/>
      <c r="R420" s="327"/>
      <c r="S420" s="327"/>
    </row>
    <row r="421" spans="1:19" x14ac:dyDescent="0.25">
      <c r="A421" s="53"/>
      <c r="B421" s="53"/>
      <c r="C421" s="325"/>
      <c r="D421" s="325"/>
      <c r="E421" s="325"/>
      <c r="F421" s="325"/>
      <c r="G421" s="325"/>
      <c r="H421" s="326"/>
      <c r="I421" s="325"/>
      <c r="J421" s="325"/>
      <c r="K421" s="327"/>
      <c r="L421" s="327"/>
      <c r="M421" s="327"/>
      <c r="N421" s="327"/>
      <c r="O421" s="327"/>
      <c r="P421" s="327"/>
      <c r="Q421" s="327"/>
      <c r="R421" s="327"/>
      <c r="S421" s="327"/>
    </row>
    <row r="422" spans="1:19" x14ac:dyDescent="0.25">
      <c r="A422" s="53"/>
      <c r="B422" s="53"/>
      <c r="C422" s="325"/>
      <c r="D422" s="325"/>
      <c r="E422" s="325"/>
      <c r="F422" s="325"/>
      <c r="G422" s="325"/>
      <c r="H422" s="326"/>
      <c r="I422" s="325"/>
      <c r="J422" s="325"/>
      <c r="K422" s="327"/>
      <c r="L422" s="327"/>
      <c r="M422" s="327"/>
      <c r="N422" s="327"/>
      <c r="O422" s="327"/>
      <c r="P422" s="327"/>
      <c r="Q422" s="327"/>
      <c r="R422" s="327"/>
      <c r="S422" s="327"/>
    </row>
    <row r="423" spans="1:19" x14ac:dyDescent="0.25">
      <c r="A423" s="53"/>
      <c r="B423" s="53"/>
      <c r="C423" s="325"/>
      <c r="D423" s="325"/>
      <c r="E423" s="325"/>
      <c r="F423" s="325"/>
      <c r="G423" s="325"/>
      <c r="H423" s="326"/>
      <c r="I423" s="325"/>
      <c r="J423" s="325"/>
      <c r="K423" s="327"/>
      <c r="L423" s="327"/>
      <c r="M423" s="327"/>
      <c r="N423" s="327"/>
      <c r="O423" s="327"/>
      <c r="P423" s="327"/>
      <c r="Q423" s="327"/>
      <c r="R423" s="327"/>
      <c r="S423" s="327"/>
    </row>
    <row r="424" spans="1:19" x14ac:dyDescent="0.25">
      <c r="A424" s="53"/>
      <c r="B424" s="53"/>
      <c r="C424" s="325"/>
      <c r="D424" s="325"/>
      <c r="E424" s="325"/>
      <c r="F424" s="325"/>
      <c r="G424" s="325"/>
      <c r="H424" s="326"/>
      <c r="I424" s="325"/>
      <c r="J424" s="325"/>
      <c r="K424" s="327"/>
      <c r="L424" s="327"/>
      <c r="M424" s="327"/>
      <c r="N424" s="327"/>
      <c r="O424" s="327"/>
      <c r="P424" s="327"/>
      <c r="Q424" s="327"/>
      <c r="R424" s="327"/>
      <c r="S424" s="327"/>
    </row>
    <row r="425" spans="1:19" x14ac:dyDescent="0.25">
      <c r="A425" s="53"/>
      <c r="B425" s="53"/>
      <c r="C425" s="325"/>
      <c r="D425" s="325"/>
      <c r="E425" s="325"/>
      <c r="F425" s="325"/>
      <c r="G425" s="325"/>
      <c r="H425" s="326"/>
      <c r="I425" s="325"/>
      <c r="J425" s="325"/>
      <c r="K425" s="327"/>
      <c r="L425" s="327"/>
      <c r="M425" s="327"/>
      <c r="N425" s="327"/>
      <c r="O425" s="327"/>
      <c r="P425" s="327"/>
      <c r="Q425" s="327"/>
      <c r="R425" s="327"/>
      <c r="S425" s="327"/>
    </row>
    <row r="426" spans="1:19" x14ac:dyDescent="0.25">
      <c r="A426" s="53"/>
      <c r="B426" s="53"/>
      <c r="C426" s="325"/>
      <c r="D426" s="325"/>
      <c r="E426" s="325"/>
      <c r="F426" s="325"/>
      <c r="G426" s="325"/>
      <c r="H426" s="326"/>
      <c r="I426" s="325"/>
      <c r="J426" s="325"/>
      <c r="K426" s="327"/>
      <c r="L426" s="327"/>
      <c r="M426" s="327"/>
      <c r="N426" s="327"/>
      <c r="O426" s="327"/>
      <c r="P426" s="327"/>
      <c r="Q426" s="327"/>
      <c r="R426" s="327"/>
      <c r="S426" s="327"/>
    </row>
    <row r="427" spans="1:19" x14ac:dyDescent="0.25">
      <c r="A427" s="53"/>
      <c r="B427" s="53"/>
      <c r="C427" s="325"/>
      <c r="D427" s="325"/>
      <c r="E427" s="325"/>
      <c r="F427" s="325"/>
      <c r="G427" s="325"/>
      <c r="H427" s="326"/>
      <c r="I427" s="325"/>
      <c r="J427" s="325"/>
      <c r="K427" s="327"/>
      <c r="L427" s="327"/>
      <c r="M427" s="327"/>
      <c r="N427" s="327"/>
      <c r="O427" s="327"/>
      <c r="P427" s="327"/>
      <c r="Q427" s="327"/>
      <c r="R427" s="327"/>
      <c r="S427" s="327"/>
    </row>
    <row r="428" spans="1:19" x14ac:dyDescent="0.25">
      <c r="A428" s="53"/>
      <c r="B428" s="53"/>
      <c r="C428" s="325"/>
      <c r="D428" s="325"/>
      <c r="E428" s="325"/>
      <c r="F428" s="325"/>
      <c r="G428" s="325"/>
      <c r="H428" s="326"/>
      <c r="I428" s="325"/>
      <c r="J428" s="325"/>
      <c r="K428" s="327"/>
      <c r="L428" s="327"/>
      <c r="M428" s="327"/>
      <c r="N428" s="327"/>
      <c r="O428" s="327"/>
      <c r="P428" s="327"/>
      <c r="Q428" s="327"/>
      <c r="R428" s="327"/>
      <c r="S428" s="327"/>
    </row>
    <row r="429" spans="1:19" x14ac:dyDescent="0.25">
      <c r="A429" s="53"/>
      <c r="B429" s="53"/>
      <c r="C429" s="325"/>
      <c r="D429" s="325"/>
      <c r="E429" s="325"/>
      <c r="F429" s="325"/>
      <c r="G429" s="325"/>
      <c r="H429" s="326"/>
      <c r="I429" s="325"/>
      <c r="J429" s="325"/>
      <c r="K429" s="327"/>
      <c r="L429" s="327"/>
      <c r="M429" s="327"/>
      <c r="N429" s="327"/>
      <c r="O429" s="327"/>
      <c r="P429" s="327"/>
      <c r="Q429" s="327"/>
      <c r="R429" s="327"/>
      <c r="S429" s="327"/>
    </row>
    <row r="430" spans="1:19" x14ac:dyDescent="0.25">
      <c r="A430" s="53"/>
      <c r="B430" s="53"/>
      <c r="C430" s="325"/>
      <c r="D430" s="325"/>
      <c r="E430" s="325"/>
      <c r="F430" s="325"/>
      <c r="G430" s="325"/>
      <c r="H430" s="326"/>
      <c r="I430" s="325"/>
      <c r="J430" s="325"/>
      <c r="K430" s="327"/>
      <c r="L430" s="327"/>
      <c r="M430" s="327"/>
      <c r="N430" s="327"/>
      <c r="O430" s="327"/>
      <c r="P430" s="327"/>
      <c r="Q430" s="327"/>
      <c r="R430" s="327"/>
      <c r="S430" s="327"/>
    </row>
    <row r="431" spans="1:19" x14ac:dyDescent="0.25">
      <c r="A431" s="53"/>
      <c r="B431" s="53"/>
      <c r="C431" s="325"/>
      <c r="D431" s="325"/>
      <c r="E431" s="325"/>
      <c r="F431" s="325"/>
      <c r="G431" s="325"/>
      <c r="H431" s="326"/>
      <c r="I431" s="325"/>
      <c r="J431" s="325"/>
      <c r="K431" s="327"/>
      <c r="L431" s="327"/>
      <c r="M431" s="327"/>
      <c r="N431" s="327"/>
      <c r="O431" s="327"/>
      <c r="P431" s="327"/>
      <c r="Q431" s="327"/>
      <c r="R431" s="327"/>
      <c r="S431" s="327"/>
    </row>
    <row r="432" spans="1:19" x14ac:dyDescent="0.25">
      <c r="A432" s="53"/>
      <c r="B432" s="53"/>
      <c r="C432" s="325"/>
      <c r="D432" s="325"/>
      <c r="E432" s="325"/>
      <c r="F432" s="325"/>
      <c r="G432" s="325"/>
      <c r="H432" s="326"/>
      <c r="I432" s="325"/>
      <c r="J432" s="325"/>
      <c r="K432" s="327"/>
      <c r="L432" s="327"/>
      <c r="M432" s="327"/>
      <c r="N432" s="327"/>
      <c r="O432" s="327"/>
      <c r="P432" s="327"/>
      <c r="Q432" s="327"/>
      <c r="R432" s="327"/>
      <c r="S432" s="327"/>
    </row>
    <row r="433" spans="1:19" x14ac:dyDescent="0.25">
      <c r="A433" s="53"/>
      <c r="B433" s="53"/>
      <c r="C433" s="325"/>
      <c r="D433" s="325"/>
      <c r="E433" s="325"/>
      <c r="F433" s="325"/>
      <c r="G433" s="325"/>
      <c r="H433" s="326"/>
      <c r="I433" s="325"/>
      <c r="J433" s="325"/>
      <c r="K433" s="327"/>
      <c r="L433" s="327"/>
      <c r="M433" s="327"/>
      <c r="N433" s="327"/>
      <c r="O433" s="327"/>
      <c r="P433" s="327"/>
      <c r="Q433" s="327"/>
      <c r="R433" s="327"/>
      <c r="S433" s="327"/>
    </row>
    <row r="434" spans="1:19" x14ac:dyDescent="0.25">
      <c r="A434" s="53"/>
      <c r="B434" s="53"/>
      <c r="C434" s="325"/>
      <c r="D434" s="325"/>
      <c r="E434" s="325"/>
      <c r="F434" s="325"/>
      <c r="G434" s="325"/>
      <c r="H434" s="326"/>
      <c r="I434" s="325"/>
      <c r="J434" s="325"/>
      <c r="K434" s="327"/>
      <c r="L434" s="327"/>
      <c r="M434" s="327"/>
      <c r="N434" s="327"/>
      <c r="O434" s="327"/>
      <c r="P434" s="327"/>
      <c r="Q434" s="327"/>
      <c r="R434" s="327"/>
      <c r="S434" s="327"/>
    </row>
    <row r="435" spans="1:19" x14ac:dyDescent="0.25">
      <c r="A435" s="53"/>
      <c r="B435" s="53"/>
      <c r="C435" s="325"/>
      <c r="D435" s="325"/>
      <c r="E435" s="325"/>
      <c r="F435" s="325"/>
      <c r="G435" s="325"/>
      <c r="H435" s="326"/>
      <c r="I435" s="325"/>
      <c r="J435" s="325"/>
      <c r="K435" s="327"/>
      <c r="L435" s="327"/>
      <c r="M435" s="327"/>
      <c r="N435" s="327"/>
      <c r="O435" s="327"/>
      <c r="P435" s="327"/>
      <c r="Q435" s="327"/>
      <c r="R435" s="327"/>
      <c r="S435" s="327"/>
    </row>
    <row r="436" spans="1:19" x14ac:dyDescent="0.25">
      <c r="A436" s="53"/>
      <c r="B436" s="53"/>
      <c r="C436" s="325"/>
      <c r="D436" s="325"/>
      <c r="E436" s="325"/>
      <c r="F436" s="325"/>
      <c r="G436" s="325"/>
      <c r="H436" s="326"/>
      <c r="I436" s="325"/>
      <c r="J436" s="325"/>
      <c r="K436" s="327"/>
      <c r="L436" s="327"/>
      <c r="M436" s="327"/>
      <c r="N436" s="327"/>
      <c r="O436" s="327"/>
      <c r="P436" s="327"/>
      <c r="Q436" s="327"/>
      <c r="R436" s="327"/>
      <c r="S436" s="327"/>
    </row>
    <row r="437" spans="1:19" x14ac:dyDescent="0.25">
      <c r="A437" s="53"/>
      <c r="B437" s="53"/>
      <c r="C437" s="325"/>
      <c r="D437" s="325"/>
      <c r="E437" s="325"/>
      <c r="F437" s="325"/>
      <c r="G437" s="325"/>
      <c r="H437" s="326"/>
      <c r="I437" s="325"/>
      <c r="J437" s="325"/>
      <c r="K437" s="327"/>
      <c r="L437" s="327"/>
      <c r="M437" s="327"/>
      <c r="N437" s="327"/>
      <c r="O437" s="327"/>
      <c r="P437" s="327"/>
      <c r="Q437" s="327"/>
      <c r="R437" s="327"/>
      <c r="S437" s="327"/>
    </row>
    <row r="438" spans="1:19" x14ac:dyDescent="0.25">
      <c r="A438" s="53"/>
      <c r="B438" s="53"/>
      <c r="C438" s="325"/>
      <c r="D438" s="325"/>
      <c r="E438" s="325"/>
      <c r="F438" s="325"/>
      <c r="G438" s="325"/>
      <c r="H438" s="326"/>
      <c r="I438" s="325"/>
      <c r="J438" s="325"/>
      <c r="K438" s="327"/>
      <c r="L438" s="327"/>
      <c r="M438" s="327"/>
      <c r="N438" s="327"/>
      <c r="O438" s="327"/>
      <c r="P438" s="327"/>
      <c r="Q438" s="327"/>
      <c r="R438" s="327"/>
      <c r="S438" s="327"/>
    </row>
    <row r="439" spans="1:19" x14ac:dyDescent="0.25">
      <c r="A439" s="53"/>
      <c r="B439" s="53"/>
      <c r="C439" s="325"/>
      <c r="D439" s="325"/>
      <c r="E439" s="325"/>
      <c r="F439" s="325"/>
      <c r="G439" s="325"/>
      <c r="H439" s="326"/>
      <c r="I439" s="325"/>
      <c r="J439" s="325"/>
      <c r="K439" s="327"/>
      <c r="L439" s="327"/>
      <c r="M439" s="327"/>
      <c r="N439" s="327"/>
      <c r="O439" s="327"/>
      <c r="P439" s="327"/>
      <c r="Q439" s="327"/>
      <c r="R439" s="327"/>
      <c r="S439" s="327"/>
    </row>
    <row r="440" spans="1:19" x14ac:dyDescent="0.25">
      <c r="A440" s="53"/>
      <c r="B440" s="53"/>
      <c r="C440" s="325"/>
      <c r="D440" s="325"/>
      <c r="E440" s="325"/>
      <c r="F440" s="325"/>
      <c r="G440" s="325"/>
      <c r="H440" s="326"/>
      <c r="I440" s="325"/>
      <c r="J440" s="325"/>
      <c r="K440" s="327"/>
      <c r="L440" s="327"/>
      <c r="M440" s="327"/>
      <c r="N440" s="327"/>
      <c r="O440" s="327"/>
      <c r="P440" s="327"/>
      <c r="Q440" s="327"/>
      <c r="R440" s="327"/>
      <c r="S440" s="327"/>
    </row>
    <row r="441" spans="1:19" x14ac:dyDescent="0.25">
      <c r="A441" s="53"/>
      <c r="B441" s="53"/>
      <c r="C441" s="325"/>
      <c r="D441" s="325"/>
      <c r="E441" s="325"/>
      <c r="F441" s="325"/>
      <c r="G441" s="325"/>
      <c r="H441" s="326"/>
      <c r="I441" s="325"/>
      <c r="J441" s="325"/>
      <c r="K441" s="327"/>
      <c r="L441" s="327"/>
      <c r="M441" s="327"/>
      <c r="N441" s="327"/>
      <c r="O441" s="327"/>
      <c r="P441" s="327"/>
      <c r="Q441" s="327"/>
      <c r="R441" s="327"/>
      <c r="S441" s="327"/>
    </row>
    <row r="442" spans="1:19" x14ac:dyDescent="0.25">
      <c r="A442" s="53"/>
      <c r="B442" s="53"/>
      <c r="C442" s="325"/>
      <c r="D442" s="325"/>
      <c r="E442" s="325"/>
      <c r="F442" s="325"/>
      <c r="G442" s="325"/>
      <c r="H442" s="326"/>
      <c r="I442" s="325"/>
      <c r="J442" s="325"/>
      <c r="K442" s="327"/>
      <c r="L442" s="327"/>
      <c r="M442" s="327"/>
      <c r="N442" s="327"/>
      <c r="O442" s="327"/>
      <c r="P442" s="327"/>
      <c r="Q442" s="327"/>
      <c r="R442" s="327"/>
      <c r="S442" s="327"/>
    </row>
    <row r="443" spans="1:19" x14ac:dyDescent="0.25">
      <c r="A443" s="53"/>
      <c r="B443" s="53"/>
      <c r="C443" s="325"/>
      <c r="D443" s="325"/>
      <c r="E443" s="325"/>
      <c r="F443" s="325"/>
      <c r="G443" s="325"/>
      <c r="H443" s="326"/>
      <c r="I443" s="325"/>
      <c r="J443" s="325"/>
      <c r="K443" s="327"/>
      <c r="L443" s="327"/>
      <c r="M443" s="327"/>
      <c r="N443" s="327"/>
      <c r="O443" s="327"/>
      <c r="P443" s="327"/>
      <c r="Q443" s="327"/>
      <c r="R443" s="327"/>
      <c r="S443" s="327"/>
    </row>
    <row r="444" spans="1:19" x14ac:dyDescent="0.25">
      <c r="A444" s="53"/>
      <c r="B444" s="53"/>
      <c r="C444" s="325"/>
      <c r="D444" s="325"/>
      <c r="E444" s="325"/>
      <c r="F444" s="325"/>
      <c r="G444" s="325"/>
      <c r="H444" s="326"/>
      <c r="I444" s="325"/>
      <c r="J444" s="325"/>
      <c r="K444" s="327"/>
      <c r="L444" s="327"/>
      <c r="M444" s="327"/>
      <c r="N444" s="327"/>
      <c r="O444" s="327"/>
      <c r="P444" s="327"/>
      <c r="Q444" s="327"/>
      <c r="R444" s="327"/>
      <c r="S444" s="327"/>
    </row>
    <row r="445" spans="1:19" x14ac:dyDescent="0.25">
      <c r="A445" s="53"/>
      <c r="B445" s="53"/>
      <c r="C445" s="325"/>
      <c r="D445" s="325"/>
      <c r="E445" s="325"/>
      <c r="F445" s="325"/>
      <c r="G445" s="325"/>
      <c r="H445" s="326"/>
      <c r="I445" s="325"/>
      <c r="J445" s="325"/>
      <c r="K445" s="327"/>
      <c r="L445" s="327"/>
      <c r="M445" s="327"/>
      <c r="N445" s="327"/>
      <c r="O445" s="327"/>
      <c r="P445" s="327"/>
      <c r="Q445" s="327"/>
      <c r="R445" s="327"/>
      <c r="S445" s="327"/>
    </row>
    <row r="446" spans="1:19" x14ac:dyDescent="0.25">
      <c r="A446" s="53"/>
      <c r="B446" s="53"/>
      <c r="C446" s="325"/>
      <c r="D446" s="325"/>
      <c r="E446" s="325"/>
      <c r="F446" s="325"/>
      <c r="G446" s="325"/>
      <c r="H446" s="326"/>
      <c r="I446" s="325"/>
      <c r="J446" s="325"/>
      <c r="K446" s="327"/>
      <c r="L446" s="327"/>
      <c r="M446" s="327"/>
      <c r="N446" s="327"/>
      <c r="O446" s="327"/>
      <c r="P446" s="327"/>
      <c r="Q446" s="327"/>
      <c r="R446" s="327"/>
      <c r="S446" s="327"/>
    </row>
    <row r="447" spans="1:19" x14ac:dyDescent="0.25">
      <c r="A447" s="53"/>
      <c r="B447" s="53"/>
      <c r="C447" s="325"/>
      <c r="D447" s="325"/>
      <c r="E447" s="325"/>
      <c r="F447" s="325"/>
      <c r="G447" s="325"/>
      <c r="H447" s="326"/>
      <c r="I447" s="325"/>
      <c r="J447" s="325"/>
      <c r="K447" s="327"/>
      <c r="L447" s="327"/>
      <c r="M447" s="327"/>
      <c r="N447" s="327"/>
      <c r="O447" s="327"/>
      <c r="P447" s="327"/>
      <c r="Q447" s="327"/>
      <c r="R447" s="327"/>
      <c r="S447" s="327"/>
    </row>
    <row r="448" spans="1:19" x14ac:dyDescent="0.25">
      <c r="A448" s="53"/>
      <c r="B448" s="53"/>
      <c r="C448" s="325"/>
      <c r="D448" s="325"/>
      <c r="E448" s="325"/>
      <c r="F448" s="325"/>
      <c r="G448" s="325"/>
      <c r="H448" s="326"/>
      <c r="I448" s="325"/>
      <c r="J448" s="325"/>
      <c r="K448" s="327"/>
      <c r="L448" s="327"/>
      <c r="M448" s="327"/>
      <c r="N448" s="327"/>
      <c r="O448" s="327"/>
      <c r="P448" s="327"/>
      <c r="Q448" s="327"/>
      <c r="R448" s="327"/>
      <c r="S448" s="327"/>
    </row>
    <row r="449" spans="1:19" x14ac:dyDescent="0.25">
      <c r="A449" s="53"/>
      <c r="B449" s="53"/>
      <c r="C449" s="325"/>
      <c r="D449" s="325"/>
      <c r="E449" s="325"/>
      <c r="F449" s="325"/>
      <c r="G449" s="325"/>
      <c r="H449" s="326"/>
      <c r="I449" s="325"/>
      <c r="J449" s="325"/>
      <c r="K449" s="327"/>
      <c r="L449" s="327"/>
      <c r="M449" s="327"/>
      <c r="N449" s="327"/>
      <c r="O449" s="327"/>
      <c r="P449" s="327"/>
      <c r="Q449" s="327"/>
      <c r="R449" s="327"/>
      <c r="S449" s="327"/>
    </row>
    <row r="450" spans="1:19" x14ac:dyDescent="0.25">
      <c r="A450" s="53"/>
      <c r="B450" s="53"/>
      <c r="C450" s="325"/>
      <c r="D450" s="325"/>
      <c r="E450" s="325"/>
      <c r="F450" s="325"/>
      <c r="G450" s="325"/>
      <c r="H450" s="326"/>
      <c r="I450" s="325"/>
      <c r="J450" s="325"/>
      <c r="K450" s="327"/>
      <c r="L450" s="327"/>
      <c r="M450" s="327"/>
      <c r="N450" s="327"/>
      <c r="O450" s="327"/>
      <c r="P450" s="327"/>
      <c r="Q450" s="327"/>
      <c r="R450" s="327"/>
      <c r="S450" s="327"/>
    </row>
    <row r="451" spans="1:19" x14ac:dyDescent="0.25">
      <c r="A451" s="53"/>
      <c r="B451" s="53"/>
      <c r="C451" s="325"/>
      <c r="D451" s="325"/>
      <c r="E451" s="325"/>
      <c r="F451" s="325"/>
      <c r="G451" s="325"/>
      <c r="H451" s="326"/>
      <c r="I451" s="325"/>
      <c r="J451" s="325"/>
      <c r="K451" s="327"/>
      <c r="L451" s="327"/>
      <c r="M451" s="327"/>
      <c r="N451" s="327"/>
      <c r="O451" s="327"/>
      <c r="P451" s="327"/>
      <c r="Q451" s="327"/>
      <c r="R451" s="327"/>
      <c r="S451" s="327"/>
    </row>
    <row r="452" spans="1:19" x14ac:dyDescent="0.25">
      <c r="A452" s="53"/>
      <c r="B452" s="53"/>
      <c r="C452" s="325"/>
      <c r="D452" s="325"/>
      <c r="E452" s="325"/>
      <c r="F452" s="325"/>
      <c r="G452" s="325"/>
      <c r="H452" s="326"/>
      <c r="I452" s="325"/>
      <c r="J452" s="325"/>
      <c r="K452" s="327"/>
      <c r="L452" s="327"/>
      <c r="M452" s="327"/>
      <c r="N452" s="327"/>
      <c r="O452" s="327"/>
      <c r="P452" s="327"/>
      <c r="Q452" s="327"/>
      <c r="R452" s="327"/>
      <c r="S452" s="327"/>
    </row>
    <row r="453" spans="1:19" x14ac:dyDescent="0.25">
      <c r="A453" s="53"/>
      <c r="B453" s="53"/>
      <c r="C453" s="325"/>
      <c r="D453" s="325"/>
      <c r="E453" s="325"/>
      <c r="F453" s="325"/>
      <c r="G453" s="325"/>
      <c r="H453" s="326"/>
      <c r="I453" s="325"/>
      <c r="J453" s="325"/>
      <c r="K453" s="327"/>
      <c r="L453" s="327"/>
      <c r="M453" s="327"/>
      <c r="N453" s="327"/>
      <c r="O453" s="327"/>
      <c r="P453" s="327"/>
      <c r="Q453" s="327"/>
      <c r="R453" s="327"/>
      <c r="S453" s="327"/>
    </row>
    <row r="454" spans="1:19" x14ac:dyDescent="0.25">
      <c r="A454" s="53"/>
      <c r="B454" s="53"/>
      <c r="C454" s="325"/>
      <c r="D454" s="325"/>
      <c r="E454" s="325"/>
      <c r="F454" s="325"/>
      <c r="G454" s="325"/>
      <c r="H454" s="326"/>
      <c r="I454" s="325"/>
      <c r="J454" s="325"/>
      <c r="K454" s="327"/>
      <c r="L454" s="327"/>
      <c r="M454" s="327"/>
      <c r="N454" s="327"/>
      <c r="O454" s="327"/>
      <c r="P454" s="327"/>
      <c r="Q454" s="327"/>
      <c r="R454" s="327"/>
      <c r="S454" s="327"/>
    </row>
    <row r="455" spans="1:19" x14ac:dyDescent="0.25">
      <c r="A455" s="53"/>
      <c r="B455" s="53"/>
      <c r="C455" s="325"/>
      <c r="D455" s="325"/>
      <c r="E455" s="325"/>
      <c r="F455" s="325"/>
      <c r="G455" s="325"/>
      <c r="H455" s="326"/>
      <c r="I455" s="325"/>
      <c r="J455" s="325"/>
      <c r="K455" s="327"/>
      <c r="L455" s="327"/>
      <c r="M455" s="327"/>
      <c r="N455" s="327"/>
      <c r="O455" s="327"/>
      <c r="P455" s="327"/>
      <c r="Q455" s="327"/>
      <c r="R455" s="327"/>
      <c r="S455" s="327"/>
    </row>
    <row r="456" spans="1:19" x14ac:dyDescent="0.25">
      <c r="A456" s="53"/>
      <c r="B456" s="53"/>
      <c r="C456" s="325"/>
      <c r="D456" s="325"/>
      <c r="E456" s="325"/>
      <c r="F456" s="325"/>
      <c r="G456" s="325"/>
      <c r="H456" s="326"/>
      <c r="I456" s="325"/>
      <c r="J456" s="325"/>
      <c r="K456" s="327"/>
      <c r="L456" s="327"/>
      <c r="M456" s="327"/>
      <c r="N456" s="327"/>
      <c r="O456" s="327"/>
      <c r="P456" s="327"/>
      <c r="Q456" s="327"/>
      <c r="R456" s="327"/>
      <c r="S456" s="327"/>
    </row>
    <row r="457" spans="1:19" x14ac:dyDescent="0.25">
      <c r="A457" s="53"/>
      <c r="B457" s="53"/>
      <c r="C457" s="325"/>
      <c r="D457" s="325"/>
      <c r="E457" s="325"/>
      <c r="F457" s="325"/>
      <c r="G457" s="325"/>
      <c r="H457" s="326"/>
      <c r="I457" s="325"/>
      <c r="J457" s="325"/>
      <c r="K457" s="327"/>
      <c r="L457" s="327"/>
      <c r="M457" s="327"/>
      <c r="N457" s="327"/>
      <c r="O457" s="327"/>
      <c r="P457" s="327"/>
      <c r="Q457" s="327"/>
      <c r="R457" s="327"/>
      <c r="S457" s="327"/>
    </row>
    <row r="458" spans="1:19" x14ac:dyDescent="0.25">
      <c r="A458" s="53"/>
      <c r="B458" s="53"/>
      <c r="C458" s="325"/>
      <c r="D458" s="325"/>
      <c r="E458" s="325"/>
      <c r="F458" s="325"/>
      <c r="G458" s="325"/>
      <c r="H458" s="326"/>
      <c r="I458" s="325"/>
      <c r="J458" s="325"/>
      <c r="K458" s="327"/>
      <c r="L458" s="327"/>
      <c r="M458" s="327"/>
      <c r="N458" s="327"/>
      <c r="O458" s="327"/>
      <c r="P458" s="327"/>
      <c r="Q458" s="327"/>
      <c r="R458" s="327"/>
      <c r="S458" s="327"/>
    </row>
    <row r="459" spans="1:19" x14ac:dyDescent="0.25">
      <c r="A459" s="53"/>
      <c r="B459" s="53"/>
      <c r="C459" s="325"/>
      <c r="D459" s="325"/>
      <c r="E459" s="325"/>
      <c r="F459" s="325"/>
      <c r="G459" s="325"/>
      <c r="H459" s="326"/>
      <c r="I459" s="325"/>
      <c r="J459" s="325"/>
      <c r="K459" s="327"/>
      <c r="L459" s="327"/>
      <c r="M459" s="327"/>
      <c r="N459" s="327"/>
      <c r="O459" s="327"/>
      <c r="P459" s="327"/>
      <c r="Q459" s="327"/>
      <c r="R459" s="327"/>
      <c r="S459" s="327"/>
    </row>
    <row r="460" spans="1:19" x14ac:dyDescent="0.25">
      <c r="A460" s="53"/>
      <c r="B460" s="53"/>
      <c r="C460" s="325"/>
      <c r="D460" s="325"/>
      <c r="E460" s="325"/>
      <c r="F460" s="325"/>
      <c r="G460" s="325"/>
      <c r="H460" s="326"/>
      <c r="I460" s="325"/>
      <c r="J460" s="325"/>
      <c r="K460" s="327"/>
      <c r="L460" s="327"/>
      <c r="M460" s="327"/>
      <c r="N460" s="327"/>
      <c r="O460" s="327"/>
      <c r="P460" s="327"/>
      <c r="Q460" s="327"/>
      <c r="R460" s="327"/>
      <c r="S460" s="327"/>
    </row>
    <row r="461" spans="1:19" x14ac:dyDescent="0.25">
      <c r="A461" s="53"/>
      <c r="B461" s="53"/>
      <c r="C461" s="325"/>
      <c r="D461" s="325"/>
      <c r="E461" s="325"/>
      <c r="F461" s="325"/>
      <c r="G461" s="325"/>
      <c r="H461" s="326"/>
      <c r="I461" s="325"/>
      <c r="J461" s="325"/>
      <c r="K461" s="327"/>
      <c r="L461" s="327"/>
      <c r="M461" s="327"/>
      <c r="N461" s="327"/>
      <c r="O461" s="327"/>
      <c r="P461" s="327"/>
      <c r="Q461" s="327"/>
      <c r="R461" s="327"/>
      <c r="S461" s="327"/>
    </row>
    <row r="462" spans="1:19" x14ac:dyDescent="0.25">
      <c r="A462" s="53"/>
      <c r="B462" s="53"/>
      <c r="C462" s="325"/>
      <c r="D462" s="325"/>
      <c r="E462" s="325"/>
      <c r="F462" s="325"/>
      <c r="G462" s="325"/>
      <c r="H462" s="326"/>
      <c r="I462" s="325"/>
      <c r="J462" s="325"/>
      <c r="K462" s="327"/>
      <c r="L462" s="327"/>
      <c r="M462" s="327"/>
      <c r="N462" s="327"/>
      <c r="O462" s="327"/>
      <c r="P462" s="327"/>
      <c r="Q462" s="327"/>
      <c r="R462" s="327"/>
      <c r="S462" s="327"/>
    </row>
    <row r="463" spans="1:19" x14ac:dyDescent="0.25">
      <c r="A463" s="53"/>
      <c r="B463" s="53"/>
      <c r="C463" s="325"/>
      <c r="D463" s="325"/>
      <c r="E463" s="325"/>
      <c r="F463" s="325"/>
      <c r="G463" s="325"/>
      <c r="H463" s="326"/>
      <c r="I463" s="325"/>
      <c r="J463" s="325"/>
      <c r="K463" s="327"/>
      <c r="L463" s="327"/>
      <c r="M463" s="327"/>
      <c r="N463" s="327"/>
      <c r="O463" s="327"/>
      <c r="P463" s="327"/>
      <c r="Q463" s="327"/>
      <c r="R463" s="327"/>
      <c r="S463" s="327"/>
    </row>
    <row r="464" spans="1:19" x14ac:dyDescent="0.25">
      <c r="A464" s="53"/>
      <c r="B464" s="53"/>
      <c r="C464" s="325"/>
      <c r="D464" s="325"/>
      <c r="E464" s="325"/>
      <c r="F464" s="325"/>
      <c r="G464" s="325"/>
      <c r="H464" s="326"/>
      <c r="I464" s="325"/>
      <c r="J464" s="325"/>
      <c r="K464" s="327"/>
      <c r="L464" s="327"/>
      <c r="M464" s="327"/>
      <c r="N464" s="327"/>
      <c r="O464" s="327"/>
      <c r="P464" s="327"/>
      <c r="Q464" s="327"/>
      <c r="R464" s="327"/>
      <c r="S464" s="327"/>
    </row>
    <row r="465" spans="1:19" x14ac:dyDescent="0.25">
      <c r="A465" s="53"/>
      <c r="B465" s="53"/>
      <c r="C465" s="325"/>
      <c r="D465" s="325"/>
      <c r="E465" s="325"/>
      <c r="F465" s="325"/>
      <c r="G465" s="325"/>
      <c r="H465" s="326"/>
      <c r="I465" s="325"/>
      <c r="J465" s="325"/>
      <c r="K465" s="327"/>
      <c r="L465" s="327"/>
      <c r="M465" s="327"/>
      <c r="N465" s="327"/>
      <c r="O465" s="327"/>
      <c r="P465" s="327"/>
      <c r="Q465" s="327"/>
      <c r="R465" s="327"/>
      <c r="S465" s="327"/>
    </row>
    <row r="466" spans="1:19" x14ac:dyDescent="0.25">
      <c r="A466" s="53"/>
      <c r="B466" s="53"/>
      <c r="C466" s="325"/>
      <c r="D466" s="325"/>
      <c r="E466" s="325"/>
      <c r="F466" s="325"/>
      <c r="G466" s="325"/>
      <c r="H466" s="326"/>
      <c r="I466" s="325"/>
      <c r="J466" s="325"/>
      <c r="K466" s="327"/>
      <c r="L466" s="327"/>
      <c r="M466" s="327"/>
      <c r="N466" s="327"/>
      <c r="O466" s="327"/>
      <c r="P466" s="327"/>
      <c r="Q466" s="327"/>
      <c r="R466" s="327"/>
      <c r="S466" s="327"/>
    </row>
    <row r="467" spans="1:19" x14ac:dyDescent="0.25">
      <c r="A467" s="53"/>
      <c r="B467" s="53"/>
      <c r="C467" s="325"/>
      <c r="D467" s="325"/>
      <c r="E467" s="325"/>
      <c r="F467" s="325"/>
      <c r="G467" s="325"/>
      <c r="H467" s="326"/>
      <c r="I467" s="325"/>
      <c r="J467" s="325"/>
      <c r="K467" s="327"/>
      <c r="L467" s="327"/>
      <c r="M467" s="327"/>
      <c r="N467" s="327"/>
      <c r="O467" s="327"/>
      <c r="P467" s="327"/>
      <c r="Q467" s="327"/>
      <c r="R467" s="327"/>
      <c r="S467" s="327"/>
    </row>
    <row r="468" spans="1:19" x14ac:dyDescent="0.25">
      <c r="A468" s="53"/>
      <c r="B468" s="53"/>
      <c r="C468" s="325"/>
      <c r="D468" s="325"/>
      <c r="E468" s="325"/>
      <c r="F468" s="325"/>
      <c r="G468" s="325"/>
      <c r="H468" s="326"/>
      <c r="I468" s="325"/>
      <c r="J468" s="325"/>
      <c r="K468" s="327"/>
      <c r="L468" s="327"/>
      <c r="M468" s="327"/>
      <c r="N468" s="327"/>
      <c r="O468" s="327"/>
      <c r="P468" s="327"/>
      <c r="Q468" s="327"/>
      <c r="R468" s="327"/>
      <c r="S468" s="327"/>
    </row>
    <row r="469" spans="1:19" x14ac:dyDescent="0.25">
      <c r="A469" s="53"/>
      <c r="B469" s="53"/>
      <c r="C469" s="325"/>
      <c r="D469" s="325"/>
      <c r="E469" s="325"/>
      <c r="F469" s="325"/>
      <c r="G469" s="325"/>
      <c r="H469" s="326"/>
      <c r="I469" s="325"/>
      <c r="J469" s="325"/>
      <c r="K469" s="327"/>
      <c r="L469" s="327"/>
      <c r="M469" s="327"/>
      <c r="N469" s="327"/>
      <c r="O469" s="327"/>
      <c r="P469" s="327"/>
      <c r="Q469" s="327"/>
      <c r="R469" s="327"/>
      <c r="S469" s="327"/>
    </row>
    <row r="470" spans="1:19" x14ac:dyDescent="0.25">
      <c r="A470" s="53"/>
      <c r="B470" s="53"/>
      <c r="C470" s="325"/>
      <c r="D470" s="325"/>
      <c r="E470" s="325"/>
      <c r="F470" s="325"/>
      <c r="G470" s="325"/>
      <c r="H470" s="326"/>
      <c r="I470" s="325"/>
      <c r="J470" s="325"/>
      <c r="K470" s="327"/>
      <c r="L470" s="327"/>
      <c r="M470" s="327"/>
      <c r="N470" s="327"/>
      <c r="O470" s="327"/>
      <c r="P470" s="327"/>
      <c r="Q470" s="327"/>
      <c r="R470" s="327"/>
      <c r="S470" s="327"/>
    </row>
    <row r="471" spans="1:19" x14ac:dyDescent="0.25">
      <c r="A471" s="53"/>
      <c r="B471" s="53"/>
      <c r="C471" s="325"/>
      <c r="D471" s="325"/>
      <c r="E471" s="325"/>
      <c r="F471" s="325"/>
      <c r="G471" s="325"/>
      <c r="H471" s="326"/>
      <c r="I471" s="325"/>
      <c r="J471" s="325"/>
      <c r="K471" s="327"/>
      <c r="L471" s="327"/>
      <c r="M471" s="327"/>
      <c r="N471" s="327"/>
      <c r="O471" s="327"/>
      <c r="P471" s="327"/>
      <c r="Q471" s="327"/>
      <c r="R471" s="327"/>
      <c r="S471" s="327"/>
    </row>
    <row r="472" spans="1:19" x14ac:dyDescent="0.25">
      <c r="A472" s="53"/>
      <c r="B472" s="53"/>
      <c r="C472" s="325"/>
      <c r="D472" s="325"/>
      <c r="E472" s="325"/>
      <c r="F472" s="325"/>
      <c r="G472" s="325"/>
      <c r="H472" s="326"/>
      <c r="I472" s="325"/>
      <c r="J472" s="325"/>
      <c r="K472" s="327"/>
      <c r="L472" s="327"/>
      <c r="M472" s="327"/>
      <c r="N472" s="327"/>
      <c r="O472" s="327"/>
      <c r="P472" s="327"/>
      <c r="Q472" s="327"/>
      <c r="R472" s="327"/>
      <c r="S472" s="327"/>
    </row>
    <row r="473" spans="1:19" x14ac:dyDescent="0.25">
      <c r="A473" s="53"/>
      <c r="B473" s="53"/>
      <c r="C473" s="325"/>
      <c r="D473" s="325"/>
      <c r="E473" s="325"/>
      <c r="F473" s="325"/>
      <c r="G473" s="325"/>
      <c r="H473" s="326"/>
      <c r="I473" s="325"/>
      <c r="J473" s="325"/>
      <c r="K473" s="327"/>
      <c r="L473" s="327"/>
      <c r="M473" s="327"/>
      <c r="N473" s="327"/>
      <c r="O473" s="327"/>
      <c r="P473" s="327"/>
      <c r="Q473" s="327"/>
      <c r="R473" s="327"/>
      <c r="S473" s="327"/>
    </row>
    <row r="474" spans="1:19" x14ac:dyDescent="0.25">
      <c r="A474" s="53"/>
      <c r="B474" s="53"/>
      <c r="C474" s="325"/>
      <c r="D474" s="325"/>
      <c r="E474" s="325"/>
      <c r="F474" s="325"/>
      <c r="G474" s="325"/>
      <c r="H474" s="326"/>
      <c r="I474" s="325"/>
      <c r="J474" s="325"/>
      <c r="K474" s="327"/>
      <c r="L474" s="327"/>
      <c r="M474" s="327"/>
      <c r="N474" s="327"/>
      <c r="O474" s="327"/>
      <c r="P474" s="327"/>
      <c r="Q474" s="327"/>
      <c r="R474" s="327"/>
      <c r="S474" s="327"/>
    </row>
    <row r="475" spans="1:19" x14ac:dyDescent="0.25">
      <c r="A475" s="53"/>
      <c r="B475" s="53"/>
      <c r="C475" s="325"/>
      <c r="D475" s="325"/>
      <c r="E475" s="325"/>
      <c r="F475" s="325"/>
      <c r="G475" s="325"/>
      <c r="H475" s="326"/>
      <c r="I475" s="325"/>
      <c r="J475" s="325"/>
      <c r="K475" s="327"/>
      <c r="L475" s="327"/>
      <c r="M475" s="327"/>
      <c r="N475" s="327"/>
      <c r="O475" s="327"/>
      <c r="P475" s="327"/>
      <c r="Q475" s="327"/>
      <c r="R475" s="327"/>
      <c r="S475" s="327"/>
    </row>
    <row r="476" spans="1:19" x14ac:dyDescent="0.25">
      <c r="A476" s="53"/>
      <c r="B476" s="53"/>
      <c r="C476" s="325"/>
      <c r="D476" s="325"/>
      <c r="E476" s="325"/>
      <c r="F476" s="325"/>
      <c r="G476" s="325"/>
      <c r="H476" s="326"/>
      <c r="I476" s="325"/>
      <c r="J476" s="325"/>
      <c r="K476" s="327"/>
      <c r="L476" s="327"/>
      <c r="M476" s="327"/>
      <c r="N476" s="327"/>
      <c r="O476" s="327"/>
      <c r="P476" s="327"/>
      <c r="Q476" s="327"/>
      <c r="R476" s="327"/>
      <c r="S476" s="327"/>
    </row>
    <row r="477" spans="1:19" x14ac:dyDescent="0.25">
      <c r="A477" s="53"/>
      <c r="B477" s="53"/>
      <c r="C477" s="325"/>
      <c r="D477" s="325"/>
      <c r="E477" s="325"/>
      <c r="F477" s="325"/>
      <c r="G477" s="325"/>
      <c r="H477" s="326"/>
      <c r="I477" s="325"/>
      <c r="J477" s="325"/>
      <c r="K477" s="327"/>
      <c r="L477" s="327"/>
      <c r="M477" s="327"/>
      <c r="N477" s="327"/>
      <c r="O477" s="327"/>
      <c r="P477" s="327"/>
      <c r="Q477" s="327"/>
      <c r="R477" s="327"/>
      <c r="S477" s="327"/>
    </row>
    <row r="478" spans="1:19" x14ac:dyDescent="0.25">
      <c r="A478" s="53"/>
      <c r="B478" s="53"/>
      <c r="C478" s="325"/>
      <c r="D478" s="325"/>
      <c r="E478" s="325"/>
      <c r="F478" s="325"/>
      <c r="G478" s="325"/>
      <c r="H478" s="326"/>
      <c r="I478" s="325"/>
      <c r="J478" s="325"/>
      <c r="K478" s="327"/>
      <c r="L478" s="327"/>
      <c r="M478" s="327"/>
      <c r="N478" s="327"/>
      <c r="O478" s="327"/>
      <c r="P478" s="327"/>
      <c r="Q478" s="327"/>
      <c r="R478" s="327"/>
      <c r="S478" s="327"/>
    </row>
    <row r="479" spans="1:19" x14ac:dyDescent="0.25">
      <c r="A479" s="53"/>
      <c r="B479" s="53"/>
      <c r="C479" s="325"/>
      <c r="D479" s="325"/>
      <c r="E479" s="325"/>
      <c r="F479" s="325"/>
      <c r="G479" s="325"/>
      <c r="H479" s="326"/>
      <c r="I479" s="325"/>
      <c r="J479" s="325"/>
      <c r="K479" s="327"/>
      <c r="L479" s="327"/>
      <c r="M479" s="327"/>
      <c r="N479" s="327"/>
      <c r="O479" s="327"/>
      <c r="P479" s="327"/>
      <c r="Q479" s="327"/>
      <c r="R479" s="327"/>
      <c r="S479" s="327"/>
    </row>
    <row r="480" spans="1:19" x14ac:dyDescent="0.25">
      <c r="A480" s="53"/>
      <c r="B480" s="53"/>
      <c r="C480" s="325"/>
      <c r="D480" s="325"/>
      <c r="E480" s="325"/>
      <c r="F480" s="325"/>
      <c r="G480" s="325"/>
      <c r="H480" s="326"/>
      <c r="I480" s="325"/>
      <c r="J480" s="325"/>
      <c r="K480" s="327"/>
      <c r="L480" s="327"/>
      <c r="M480" s="327"/>
      <c r="N480" s="327"/>
      <c r="O480" s="327"/>
      <c r="P480" s="327"/>
      <c r="Q480" s="327"/>
      <c r="R480" s="327"/>
      <c r="S480" s="327"/>
    </row>
    <row r="481" spans="1:19" x14ac:dyDescent="0.25">
      <c r="A481" s="53"/>
      <c r="B481" s="53"/>
      <c r="C481" s="325"/>
      <c r="D481" s="325"/>
      <c r="E481" s="325"/>
      <c r="F481" s="325"/>
      <c r="G481" s="325"/>
      <c r="H481" s="326"/>
      <c r="I481" s="325"/>
      <c r="J481" s="325"/>
      <c r="K481" s="327"/>
      <c r="L481" s="327"/>
      <c r="M481" s="327"/>
      <c r="N481" s="327"/>
      <c r="O481" s="327"/>
      <c r="P481" s="327"/>
      <c r="Q481" s="327"/>
      <c r="R481" s="327"/>
      <c r="S481" s="327"/>
    </row>
    <row r="482" spans="1:19" x14ac:dyDescent="0.25">
      <c r="A482" s="53"/>
      <c r="B482" s="53"/>
      <c r="C482" s="325"/>
      <c r="D482" s="325"/>
      <c r="E482" s="325"/>
      <c r="F482" s="325"/>
      <c r="G482" s="325"/>
      <c r="H482" s="326"/>
      <c r="I482" s="325"/>
      <c r="J482" s="325"/>
      <c r="K482" s="327"/>
      <c r="L482" s="327"/>
      <c r="M482" s="327"/>
      <c r="N482" s="327"/>
      <c r="O482" s="327"/>
      <c r="P482" s="327"/>
      <c r="Q482" s="327"/>
      <c r="R482" s="327"/>
      <c r="S482" s="327"/>
    </row>
    <row r="483" spans="1:19" x14ac:dyDescent="0.25">
      <c r="A483" s="53"/>
      <c r="B483" s="53"/>
      <c r="C483" s="325"/>
      <c r="D483" s="325"/>
      <c r="E483" s="325"/>
      <c r="F483" s="325"/>
      <c r="G483" s="325"/>
      <c r="H483" s="326"/>
      <c r="I483" s="325"/>
      <c r="J483" s="325"/>
      <c r="K483" s="327"/>
      <c r="L483" s="327"/>
      <c r="M483" s="327"/>
      <c r="N483" s="327"/>
      <c r="O483" s="327"/>
      <c r="P483" s="327"/>
      <c r="Q483" s="327"/>
      <c r="R483" s="327"/>
      <c r="S483" s="327"/>
    </row>
    <row r="484" spans="1:19" x14ac:dyDescent="0.25">
      <c r="A484" s="53"/>
      <c r="B484" s="53"/>
      <c r="C484" s="325"/>
      <c r="D484" s="325"/>
      <c r="E484" s="325"/>
      <c r="F484" s="325"/>
      <c r="G484" s="325"/>
      <c r="H484" s="326"/>
      <c r="I484" s="325"/>
      <c r="J484" s="325"/>
      <c r="K484" s="327"/>
      <c r="L484" s="327"/>
      <c r="M484" s="327"/>
      <c r="N484" s="327"/>
      <c r="O484" s="327"/>
      <c r="P484" s="327"/>
      <c r="Q484" s="327"/>
      <c r="R484" s="327"/>
      <c r="S484" s="327"/>
    </row>
    <row r="485" spans="1:19" x14ac:dyDescent="0.25">
      <c r="A485" s="53"/>
      <c r="B485" s="53"/>
      <c r="C485" s="325"/>
      <c r="D485" s="325"/>
      <c r="E485" s="325"/>
      <c r="F485" s="325"/>
      <c r="G485" s="325"/>
      <c r="H485" s="326"/>
      <c r="I485" s="325"/>
      <c r="J485" s="325"/>
      <c r="K485" s="327"/>
      <c r="L485" s="327"/>
      <c r="M485" s="327"/>
      <c r="N485" s="327"/>
      <c r="O485" s="327"/>
      <c r="P485" s="327"/>
      <c r="Q485" s="327"/>
      <c r="R485" s="327"/>
      <c r="S485" s="327"/>
    </row>
    <row r="486" spans="1:19" x14ac:dyDescent="0.25">
      <c r="L486" s="218"/>
      <c r="M486" s="218"/>
      <c r="N486" s="218"/>
      <c r="O486" s="218"/>
      <c r="P486" s="218"/>
      <c r="Q486" s="218"/>
      <c r="R486" s="218"/>
      <c r="S486" s="218"/>
    </row>
    <row r="487" spans="1:19" x14ac:dyDescent="0.25">
      <c r="L487" s="218"/>
      <c r="M487" s="218"/>
      <c r="N487" s="218"/>
      <c r="O487" s="218"/>
      <c r="P487" s="218"/>
      <c r="Q487" s="218"/>
      <c r="R487" s="218"/>
      <c r="S487" s="218"/>
    </row>
    <row r="488" spans="1:19" x14ac:dyDescent="0.25">
      <c r="L488" s="218"/>
      <c r="M488" s="218"/>
      <c r="N488" s="218"/>
      <c r="O488" s="218"/>
      <c r="P488" s="218"/>
      <c r="Q488" s="218"/>
      <c r="R488" s="218"/>
      <c r="S488" s="218"/>
    </row>
    <row r="489" spans="1:19" x14ac:dyDescent="0.25">
      <c r="L489" s="218"/>
      <c r="M489" s="218"/>
      <c r="N489" s="218"/>
      <c r="O489" s="218"/>
      <c r="P489" s="218"/>
      <c r="Q489" s="218"/>
      <c r="R489" s="218"/>
      <c r="S489" s="218"/>
    </row>
    <row r="490" spans="1:19" x14ac:dyDescent="0.25">
      <c r="L490" s="218"/>
      <c r="M490" s="218"/>
      <c r="N490" s="218"/>
      <c r="O490" s="218"/>
      <c r="P490" s="218"/>
      <c r="Q490" s="218"/>
      <c r="R490" s="218"/>
      <c r="S490" s="218"/>
    </row>
    <row r="491" spans="1:19" x14ac:dyDescent="0.25">
      <c r="L491" s="218"/>
      <c r="M491" s="218"/>
      <c r="N491" s="218"/>
      <c r="O491" s="218"/>
      <c r="P491" s="218"/>
      <c r="Q491" s="218"/>
      <c r="R491" s="218"/>
      <c r="S491" s="218"/>
    </row>
    <row r="492" spans="1:19" x14ac:dyDescent="0.25">
      <c r="L492" s="218"/>
      <c r="M492" s="218"/>
      <c r="N492" s="218"/>
      <c r="O492" s="218"/>
      <c r="P492" s="218"/>
      <c r="Q492" s="218"/>
      <c r="R492" s="218"/>
      <c r="S492" s="218"/>
    </row>
    <row r="493" spans="1:19" x14ac:dyDescent="0.25">
      <c r="L493" s="218"/>
      <c r="M493" s="218"/>
      <c r="N493" s="218"/>
      <c r="O493" s="218"/>
      <c r="P493" s="218"/>
      <c r="Q493" s="218"/>
      <c r="R493" s="218"/>
      <c r="S493" s="218"/>
    </row>
    <row r="494" spans="1:19" x14ac:dyDescent="0.25">
      <c r="L494" s="218"/>
      <c r="M494" s="218"/>
      <c r="N494" s="218"/>
      <c r="O494" s="218"/>
      <c r="P494" s="218"/>
      <c r="Q494" s="218"/>
      <c r="R494" s="218"/>
      <c r="S494" s="218"/>
    </row>
    <row r="495" spans="1:19" x14ac:dyDescent="0.25">
      <c r="L495" s="218"/>
      <c r="M495" s="218"/>
      <c r="N495" s="218"/>
      <c r="O495" s="218"/>
      <c r="P495" s="218"/>
      <c r="Q495" s="218"/>
      <c r="R495" s="218"/>
      <c r="S495" s="218"/>
    </row>
    <row r="496" spans="1:19" x14ac:dyDescent="0.25">
      <c r="L496" s="218"/>
      <c r="M496" s="218"/>
      <c r="N496" s="218"/>
      <c r="O496" s="218"/>
      <c r="P496" s="218"/>
      <c r="Q496" s="218"/>
      <c r="R496" s="218"/>
      <c r="S496" s="218"/>
    </row>
    <row r="497" spans="12:19" x14ac:dyDescent="0.25">
      <c r="L497" s="218"/>
      <c r="M497" s="218"/>
      <c r="N497" s="218"/>
      <c r="O497" s="218"/>
      <c r="P497" s="218"/>
      <c r="Q497" s="218"/>
      <c r="R497" s="218"/>
      <c r="S497" s="218"/>
    </row>
    <row r="498" spans="12:19" x14ac:dyDescent="0.25">
      <c r="L498" s="218"/>
      <c r="M498" s="218"/>
      <c r="N498" s="218"/>
      <c r="O498" s="218"/>
      <c r="P498" s="218"/>
      <c r="Q498" s="218"/>
      <c r="R498" s="218"/>
      <c r="S498" s="218"/>
    </row>
    <row r="499" spans="12:19" x14ac:dyDescent="0.25">
      <c r="L499" s="218"/>
      <c r="M499" s="218"/>
      <c r="N499" s="218"/>
      <c r="O499" s="218"/>
      <c r="P499" s="218"/>
      <c r="Q499" s="218"/>
      <c r="R499" s="218"/>
      <c r="S499" s="218"/>
    </row>
    <row r="500" spans="12:19" x14ac:dyDescent="0.25">
      <c r="L500" s="218"/>
      <c r="M500" s="218"/>
      <c r="N500" s="218"/>
      <c r="O500" s="218"/>
      <c r="P500" s="218"/>
      <c r="Q500" s="218"/>
      <c r="R500" s="218"/>
      <c r="S500" s="218"/>
    </row>
    <row r="501" spans="12:19" x14ac:dyDescent="0.25">
      <c r="L501" s="218"/>
      <c r="M501" s="218"/>
      <c r="N501" s="218"/>
      <c r="O501" s="218"/>
      <c r="P501" s="218"/>
      <c r="Q501" s="218"/>
      <c r="R501" s="218"/>
      <c r="S501" s="218"/>
    </row>
    <row r="502" spans="12:19" x14ac:dyDescent="0.25">
      <c r="L502" s="218"/>
      <c r="M502" s="218"/>
      <c r="N502" s="218"/>
      <c r="O502" s="218"/>
      <c r="P502" s="218"/>
      <c r="Q502" s="218"/>
      <c r="R502" s="218"/>
      <c r="S502" s="218"/>
    </row>
    <row r="503" spans="12:19" x14ac:dyDescent="0.25">
      <c r="L503" s="218"/>
      <c r="M503" s="218"/>
      <c r="N503" s="218"/>
      <c r="O503" s="218"/>
      <c r="P503" s="218"/>
      <c r="Q503" s="218"/>
      <c r="R503" s="218"/>
      <c r="S503" s="218"/>
    </row>
    <row r="504" spans="12:19" x14ac:dyDescent="0.25">
      <c r="L504" s="218"/>
      <c r="M504" s="218"/>
      <c r="N504" s="218"/>
      <c r="O504" s="218"/>
      <c r="P504" s="218"/>
      <c r="Q504" s="218"/>
      <c r="R504" s="218"/>
      <c r="S504" s="218"/>
    </row>
    <row r="505" spans="12:19" x14ac:dyDescent="0.25">
      <c r="L505" s="218"/>
      <c r="M505" s="218"/>
      <c r="N505" s="218"/>
      <c r="O505" s="218"/>
      <c r="P505" s="218"/>
      <c r="Q505" s="218"/>
      <c r="R505" s="218"/>
      <c r="S505" s="218"/>
    </row>
    <row r="506" spans="12:19" x14ac:dyDescent="0.25">
      <c r="L506" s="218"/>
      <c r="M506" s="218"/>
      <c r="N506" s="218"/>
      <c r="O506" s="218"/>
      <c r="P506" s="218"/>
      <c r="Q506" s="218"/>
      <c r="R506" s="218"/>
      <c r="S506" s="218"/>
    </row>
    <row r="507" spans="12:19" x14ac:dyDescent="0.25">
      <c r="L507" s="218"/>
      <c r="M507" s="218"/>
      <c r="N507" s="218"/>
      <c r="O507" s="218"/>
      <c r="P507" s="218"/>
      <c r="Q507" s="218"/>
      <c r="R507" s="218"/>
      <c r="S507" s="218"/>
    </row>
    <row r="508" spans="12:19" x14ac:dyDescent="0.25">
      <c r="L508" s="218"/>
      <c r="M508" s="218"/>
      <c r="N508" s="218"/>
      <c r="O508" s="218"/>
      <c r="P508" s="218"/>
      <c r="Q508" s="218"/>
      <c r="R508" s="218"/>
      <c r="S508" s="218"/>
    </row>
    <row r="509" spans="12:19" x14ac:dyDescent="0.25">
      <c r="L509" s="218"/>
      <c r="M509" s="218"/>
      <c r="N509" s="218"/>
      <c r="O509" s="218"/>
      <c r="P509" s="218"/>
      <c r="Q509" s="218"/>
      <c r="R509" s="218"/>
      <c r="S509" s="218"/>
    </row>
    <row r="510" spans="12:19" x14ac:dyDescent="0.25">
      <c r="L510" s="218"/>
      <c r="M510" s="218"/>
      <c r="N510" s="218"/>
      <c r="O510" s="218"/>
      <c r="P510" s="218"/>
      <c r="Q510" s="218"/>
      <c r="R510" s="218"/>
      <c r="S510" s="218"/>
    </row>
    <row r="511" spans="12:19" x14ac:dyDescent="0.25">
      <c r="L511" s="218"/>
      <c r="M511" s="218"/>
      <c r="N511" s="218"/>
      <c r="O511" s="218"/>
      <c r="P511" s="218"/>
      <c r="Q511" s="218"/>
      <c r="R511" s="218"/>
      <c r="S511" s="218"/>
    </row>
    <row r="512" spans="12:19" x14ac:dyDescent="0.25">
      <c r="L512" s="218"/>
      <c r="M512" s="218"/>
      <c r="N512" s="218"/>
      <c r="O512" s="218"/>
      <c r="P512" s="218"/>
      <c r="Q512" s="218"/>
      <c r="R512" s="218"/>
      <c r="S512" s="218"/>
    </row>
    <row r="513" spans="12:19" x14ac:dyDescent="0.25">
      <c r="L513" s="218"/>
      <c r="M513" s="218"/>
      <c r="N513" s="218"/>
      <c r="O513" s="218"/>
      <c r="P513" s="218"/>
      <c r="Q513" s="218"/>
      <c r="R513" s="218"/>
      <c r="S513" s="218"/>
    </row>
    <row r="514" spans="12:19" x14ac:dyDescent="0.25">
      <c r="L514" s="218"/>
      <c r="M514" s="218"/>
      <c r="N514" s="218"/>
      <c r="O514" s="218"/>
      <c r="P514" s="218"/>
      <c r="Q514" s="218"/>
      <c r="R514" s="218"/>
      <c r="S514" s="218"/>
    </row>
    <row r="515" spans="12:19" x14ac:dyDescent="0.25">
      <c r="L515" s="218"/>
      <c r="M515" s="218"/>
      <c r="N515" s="218"/>
      <c r="O515" s="218"/>
      <c r="P515" s="218"/>
      <c r="Q515" s="218"/>
      <c r="R515" s="218"/>
      <c r="S515" s="218"/>
    </row>
    <row r="516" spans="12:19" x14ac:dyDescent="0.25">
      <c r="L516" s="218"/>
      <c r="M516" s="218"/>
      <c r="N516" s="218"/>
      <c r="O516" s="218"/>
      <c r="P516" s="218"/>
      <c r="Q516" s="218"/>
      <c r="R516" s="218"/>
      <c r="S516" s="218"/>
    </row>
    <row r="517" spans="12:19" x14ac:dyDescent="0.25">
      <c r="L517" s="218"/>
      <c r="M517" s="218"/>
      <c r="N517" s="218"/>
      <c r="O517" s="218"/>
      <c r="P517" s="218"/>
      <c r="Q517" s="218"/>
      <c r="R517" s="218"/>
      <c r="S517" s="218"/>
    </row>
    <row r="518" spans="12:19" x14ac:dyDescent="0.25">
      <c r="L518" s="218"/>
      <c r="M518" s="218"/>
      <c r="N518" s="218"/>
      <c r="O518" s="218"/>
      <c r="P518" s="218"/>
      <c r="Q518" s="218"/>
      <c r="R518" s="218"/>
      <c r="S518" s="218"/>
    </row>
    <row r="519" spans="12:19" x14ac:dyDescent="0.25">
      <c r="L519" s="218"/>
      <c r="M519" s="218"/>
      <c r="N519" s="218"/>
      <c r="O519" s="218"/>
      <c r="P519" s="218"/>
      <c r="Q519" s="218"/>
      <c r="R519" s="218"/>
      <c r="S519" s="218"/>
    </row>
    <row r="520" spans="12:19" x14ac:dyDescent="0.25">
      <c r="L520" s="218"/>
      <c r="M520" s="218"/>
      <c r="N520" s="218"/>
      <c r="O520" s="218"/>
      <c r="P520" s="218"/>
      <c r="Q520" s="218"/>
      <c r="R520" s="218"/>
      <c r="S520" s="218"/>
    </row>
    <row r="521" spans="12:19" x14ac:dyDescent="0.25">
      <c r="L521" s="218"/>
      <c r="M521" s="218"/>
      <c r="N521" s="218"/>
      <c r="O521" s="218"/>
      <c r="P521" s="218"/>
      <c r="Q521" s="218"/>
      <c r="R521" s="218"/>
      <c r="S521" s="218"/>
    </row>
    <row r="522" spans="12:19" x14ac:dyDescent="0.25">
      <c r="L522" s="218"/>
      <c r="M522" s="218"/>
      <c r="N522" s="218"/>
      <c r="O522" s="218"/>
      <c r="P522" s="218"/>
      <c r="Q522" s="218"/>
      <c r="R522" s="218"/>
      <c r="S522" s="218"/>
    </row>
    <row r="523" spans="12:19" x14ac:dyDescent="0.25">
      <c r="L523" s="218"/>
      <c r="M523" s="218"/>
      <c r="N523" s="218"/>
      <c r="O523" s="218"/>
      <c r="P523" s="218"/>
      <c r="Q523" s="218"/>
      <c r="R523" s="218"/>
      <c r="S523" s="218"/>
    </row>
    <row r="524" spans="12:19" x14ac:dyDescent="0.25">
      <c r="L524" s="218"/>
      <c r="M524" s="218"/>
      <c r="N524" s="218"/>
      <c r="O524" s="218"/>
      <c r="P524" s="218"/>
      <c r="Q524" s="218"/>
      <c r="R524" s="218"/>
      <c r="S524" s="218"/>
    </row>
    <row r="525" spans="12:19" x14ac:dyDescent="0.25">
      <c r="L525" s="218"/>
      <c r="M525" s="218"/>
      <c r="N525" s="218"/>
      <c r="O525" s="218"/>
      <c r="P525" s="218"/>
      <c r="Q525" s="218"/>
      <c r="R525" s="218"/>
      <c r="S525" s="218"/>
    </row>
    <row r="526" spans="12:19" x14ac:dyDescent="0.25">
      <c r="L526" s="218"/>
      <c r="M526" s="218"/>
      <c r="N526" s="218"/>
      <c r="O526" s="218"/>
      <c r="P526" s="218"/>
      <c r="Q526" s="218"/>
      <c r="R526" s="218"/>
      <c r="S526" s="218"/>
    </row>
    <row r="527" spans="12:19" x14ac:dyDescent="0.25">
      <c r="L527" s="218"/>
      <c r="M527" s="218"/>
      <c r="N527" s="218"/>
      <c r="O527" s="218"/>
      <c r="P527" s="218"/>
      <c r="Q527" s="218"/>
      <c r="R527" s="218"/>
      <c r="S527" s="218"/>
    </row>
    <row r="528" spans="12:19" x14ac:dyDescent="0.25">
      <c r="L528" s="218"/>
      <c r="M528" s="218"/>
      <c r="N528" s="218"/>
      <c r="O528" s="218"/>
      <c r="P528" s="218"/>
      <c r="Q528" s="218"/>
      <c r="R528" s="218"/>
      <c r="S528" s="218"/>
    </row>
    <row r="529" spans="12:19" x14ac:dyDescent="0.25">
      <c r="L529" s="218"/>
      <c r="M529" s="218"/>
      <c r="N529" s="218"/>
      <c r="O529" s="218"/>
      <c r="P529" s="218"/>
      <c r="Q529" s="218"/>
      <c r="R529" s="218"/>
      <c r="S529" s="218"/>
    </row>
    <row r="530" spans="12:19" x14ac:dyDescent="0.25">
      <c r="L530" s="218"/>
      <c r="M530" s="218"/>
      <c r="N530" s="218"/>
      <c r="O530" s="218"/>
      <c r="P530" s="218"/>
      <c r="Q530" s="218"/>
      <c r="R530" s="218"/>
      <c r="S530" s="218"/>
    </row>
    <row r="531" spans="12:19" x14ac:dyDescent="0.25">
      <c r="L531" s="218"/>
      <c r="M531" s="218"/>
      <c r="N531" s="218"/>
      <c r="O531" s="218"/>
      <c r="P531" s="218"/>
      <c r="Q531" s="218"/>
      <c r="R531" s="218"/>
      <c r="S531" s="218"/>
    </row>
    <row r="532" spans="12:19" x14ac:dyDescent="0.25">
      <c r="L532" s="218"/>
      <c r="M532" s="218"/>
      <c r="N532" s="218"/>
      <c r="O532" s="218"/>
      <c r="P532" s="218"/>
      <c r="Q532" s="218"/>
      <c r="R532" s="218"/>
      <c r="S532" s="218"/>
    </row>
    <row r="533" spans="12:19" x14ac:dyDescent="0.25">
      <c r="L533" s="218"/>
      <c r="M533" s="218"/>
      <c r="N533" s="218"/>
      <c r="O533" s="218"/>
      <c r="P533" s="218"/>
      <c r="Q533" s="218"/>
      <c r="R533" s="218"/>
      <c r="S533" s="218"/>
    </row>
    <row r="534" spans="12:19" x14ac:dyDescent="0.25">
      <c r="L534" s="218"/>
      <c r="M534" s="218"/>
      <c r="N534" s="218"/>
      <c r="O534" s="218"/>
      <c r="P534" s="218"/>
      <c r="Q534" s="218"/>
      <c r="R534" s="218"/>
      <c r="S534" s="218"/>
    </row>
    <row r="535" spans="12:19" x14ac:dyDescent="0.25">
      <c r="L535" s="218"/>
      <c r="M535" s="218"/>
      <c r="N535" s="218"/>
      <c r="O535" s="218"/>
      <c r="P535" s="218"/>
      <c r="Q535" s="218"/>
      <c r="R535" s="218"/>
      <c r="S535" s="218"/>
    </row>
    <row r="536" spans="12:19" x14ac:dyDescent="0.25">
      <c r="L536" s="218"/>
      <c r="M536" s="218"/>
      <c r="N536" s="218"/>
      <c r="O536" s="218"/>
      <c r="P536" s="218"/>
      <c r="Q536" s="218"/>
      <c r="R536" s="218"/>
      <c r="S536" s="218"/>
    </row>
    <row r="537" spans="12:19" x14ac:dyDescent="0.25">
      <c r="L537" s="218"/>
      <c r="M537" s="218"/>
      <c r="N537" s="218"/>
      <c r="O537" s="218"/>
      <c r="P537" s="218"/>
      <c r="Q537" s="218"/>
      <c r="R537" s="218"/>
      <c r="S537" s="218"/>
    </row>
    <row r="538" spans="12:19" x14ac:dyDescent="0.25">
      <c r="L538" s="218"/>
      <c r="M538" s="218"/>
      <c r="N538" s="218"/>
      <c r="O538" s="218"/>
      <c r="P538" s="218"/>
      <c r="Q538" s="218"/>
      <c r="R538" s="218"/>
      <c r="S538" s="218"/>
    </row>
    <row r="539" spans="12:19" x14ac:dyDescent="0.25">
      <c r="L539" s="218"/>
      <c r="M539" s="218"/>
      <c r="N539" s="218"/>
      <c r="O539" s="218"/>
      <c r="P539" s="218"/>
      <c r="Q539" s="218"/>
      <c r="R539" s="218"/>
      <c r="S539" s="218"/>
    </row>
    <row r="540" spans="12:19" x14ac:dyDescent="0.25">
      <c r="L540" s="218"/>
      <c r="M540" s="218"/>
      <c r="N540" s="218"/>
      <c r="O540" s="218"/>
      <c r="P540" s="218"/>
      <c r="Q540" s="218"/>
      <c r="R540" s="218"/>
      <c r="S540" s="218"/>
    </row>
    <row r="541" spans="12:19" x14ac:dyDescent="0.25">
      <c r="L541" s="218"/>
      <c r="M541" s="218"/>
      <c r="N541" s="218"/>
      <c r="O541" s="218"/>
      <c r="P541" s="218"/>
      <c r="Q541" s="218"/>
      <c r="R541" s="218"/>
      <c r="S541" s="218"/>
    </row>
    <row r="542" spans="12:19" x14ac:dyDescent="0.25">
      <c r="L542" s="218"/>
      <c r="M542" s="218"/>
      <c r="N542" s="218"/>
      <c r="O542" s="218"/>
      <c r="P542" s="218"/>
      <c r="Q542" s="218"/>
      <c r="R542" s="218"/>
      <c r="S542" s="218"/>
    </row>
    <row r="543" spans="12:19" x14ac:dyDescent="0.25">
      <c r="L543" s="218"/>
      <c r="M543" s="218"/>
      <c r="N543" s="218"/>
      <c r="O543" s="218"/>
      <c r="P543" s="218"/>
      <c r="Q543" s="218"/>
      <c r="R543" s="218"/>
      <c r="S543" s="218"/>
    </row>
    <row r="544" spans="12:19" x14ac:dyDescent="0.25">
      <c r="L544" s="218"/>
      <c r="M544" s="218"/>
      <c r="N544" s="218"/>
      <c r="O544" s="218"/>
      <c r="P544" s="218"/>
      <c r="Q544" s="218"/>
      <c r="R544" s="218"/>
      <c r="S544" s="218"/>
    </row>
    <row r="545" spans="12:19" x14ac:dyDescent="0.25">
      <c r="L545" s="218"/>
      <c r="M545" s="218"/>
      <c r="N545" s="218"/>
      <c r="O545" s="218"/>
      <c r="P545" s="218"/>
      <c r="Q545" s="218"/>
      <c r="R545" s="218"/>
      <c r="S545" s="218"/>
    </row>
    <row r="546" spans="12:19" x14ac:dyDescent="0.25">
      <c r="L546" s="218"/>
      <c r="M546" s="218"/>
      <c r="N546" s="218"/>
      <c r="O546" s="218"/>
      <c r="P546" s="218"/>
      <c r="Q546" s="218"/>
      <c r="R546" s="218"/>
      <c r="S546" s="218"/>
    </row>
    <row r="547" spans="12:19" x14ac:dyDescent="0.25">
      <c r="L547" s="218"/>
      <c r="M547" s="218"/>
      <c r="N547" s="218"/>
      <c r="O547" s="218"/>
      <c r="P547" s="218"/>
      <c r="Q547" s="218"/>
      <c r="R547" s="218"/>
      <c r="S547" s="218"/>
    </row>
    <row r="548" spans="12:19" x14ac:dyDescent="0.25">
      <c r="L548" s="218"/>
      <c r="M548" s="218"/>
      <c r="N548" s="218"/>
      <c r="O548" s="218"/>
      <c r="P548" s="218"/>
      <c r="Q548" s="218"/>
      <c r="R548" s="218"/>
      <c r="S548" s="218"/>
    </row>
    <row r="549" spans="12:19" x14ac:dyDescent="0.25">
      <c r="L549" s="218"/>
      <c r="M549" s="218"/>
      <c r="N549" s="218"/>
      <c r="O549" s="218"/>
      <c r="P549" s="218"/>
      <c r="Q549" s="218"/>
      <c r="R549" s="218"/>
      <c r="S549" s="218"/>
    </row>
    <row r="550" spans="12:19" x14ac:dyDescent="0.25">
      <c r="L550" s="218"/>
      <c r="M550" s="218"/>
      <c r="N550" s="218"/>
      <c r="O550" s="218"/>
      <c r="P550" s="218"/>
      <c r="Q550" s="218"/>
      <c r="R550" s="218"/>
      <c r="S550" s="218"/>
    </row>
    <row r="551" spans="12:19" x14ac:dyDescent="0.25">
      <c r="L551" s="218"/>
      <c r="M551" s="218"/>
      <c r="N551" s="218"/>
      <c r="O551" s="218"/>
      <c r="P551" s="218"/>
      <c r="Q551" s="218"/>
      <c r="R551" s="218"/>
      <c r="S551" s="218"/>
    </row>
    <row r="552" spans="12:19" x14ac:dyDescent="0.25">
      <c r="L552" s="218"/>
      <c r="M552" s="218"/>
      <c r="N552" s="218"/>
      <c r="O552" s="218"/>
      <c r="P552" s="218"/>
      <c r="Q552" s="218"/>
      <c r="R552" s="218"/>
      <c r="S552" s="218"/>
    </row>
    <row r="553" spans="12:19" x14ac:dyDescent="0.25">
      <c r="L553" s="218"/>
      <c r="M553" s="218"/>
      <c r="N553" s="218"/>
      <c r="O553" s="218"/>
      <c r="P553" s="218"/>
      <c r="Q553" s="218"/>
      <c r="R553" s="218"/>
      <c r="S553" s="218"/>
    </row>
    <row r="554" spans="12:19" x14ac:dyDescent="0.25">
      <c r="L554" s="218"/>
      <c r="M554" s="218"/>
      <c r="N554" s="218"/>
      <c r="O554" s="218"/>
      <c r="P554" s="218"/>
      <c r="Q554" s="218"/>
      <c r="R554" s="218"/>
      <c r="S554" s="218"/>
    </row>
    <row r="555" spans="12:19" x14ac:dyDescent="0.25">
      <c r="L555" s="218"/>
      <c r="M555" s="218"/>
      <c r="N555" s="218"/>
      <c r="O555" s="218"/>
      <c r="P555" s="218"/>
      <c r="Q555" s="218"/>
      <c r="R555" s="218"/>
      <c r="S555" s="218"/>
    </row>
    <row r="556" spans="12:19" x14ac:dyDescent="0.25">
      <c r="L556" s="218"/>
      <c r="M556" s="218"/>
      <c r="N556" s="218"/>
      <c r="O556" s="218"/>
      <c r="P556" s="218"/>
      <c r="Q556" s="218"/>
      <c r="R556" s="218"/>
      <c r="S556" s="218"/>
    </row>
    <row r="557" spans="12:19" x14ac:dyDescent="0.25">
      <c r="L557" s="218"/>
      <c r="M557" s="218"/>
      <c r="N557" s="218"/>
      <c r="O557" s="218"/>
      <c r="P557" s="218"/>
      <c r="Q557" s="218"/>
      <c r="R557" s="218"/>
      <c r="S557" s="218"/>
    </row>
    <row r="558" spans="12:19" x14ac:dyDescent="0.25">
      <c r="L558" s="218"/>
      <c r="M558" s="218"/>
      <c r="N558" s="218"/>
      <c r="O558" s="218"/>
      <c r="P558" s="218"/>
      <c r="Q558" s="218"/>
      <c r="R558" s="218"/>
      <c r="S558" s="218"/>
    </row>
    <row r="559" spans="12:19" x14ac:dyDescent="0.25">
      <c r="L559" s="218"/>
      <c r="M559" s="218"/>
      <c r="N559" s="218"/>
      <c r="O559" s="218"/>
      <c r="P559" s="218"/>
      <c r="Q559" s="218"/>
      <c r="R559" s="218"/>
      <c r="S559" s="218"/>
    </row>
    <row r="560" spans="12:19" x14ac:dyDescent="0.25">
      <c r="L560" s="218"/>
      <c r="M560" s="218"/>
      <c r="N560" s="218"/>
      <c r="O560" s="218"/>
      <c r="P560" s="218"/>
      <c r="Q560" s="218"/>
      <c r="R560" s="218"/>
      <c r="S560" s="218"/>
    </row>
    <row r="561" spans="12:19" x14ac:dyDescent="0.25">
      <c r="L561" s="218"/>
      <c r="M561" s="218"/>
      <c r="N561" s="218"/>
      <c r="O561" s="218"/>
      <c r="P561" s="218"/>
      <c r="Q561" s="218"/>
      <c r="R561" s="218"/>
      <c r="S561" s="218"/>
    </row>
    <row r="562" spans="12:19" x14ac:dyDescent="0.25">
      <c r="L562" s="218"/>
      <c r="M562" s="218"/>
      <c r="N562" s="218"/>
      <c r="O562" s="218"/>
      <c r="P562" s="218"/>
      <c r="Q562" s="218"/>
      <c r="R562" s="218"/>
      <c r="S562" s="218"/>
    </row>
    <row r="563" spans="12:19" x14ac:dyDescent="0.25">
      <c r="L563" s="218"/>
      <c r="M563" s="218"/>
      <c r="N563" s="218"/>
      <c r="O563" s="218"/>
      <c r="P563" s="218"/>
      <c r="Q563" s="218"/>
      <c r="R563" s="218"/>
      <c r="S563" s="218"/>
    </row>
    <row r="564" spans="12:19" x14ac:dyDescent="0.25">
      <c r="L564" s="218"/>
      <c r="M564" s="218"/>
      <c r="N564" s="218"/>
      <c r="O564" s="218"/>
      <c r="P564" s="218"/>
      <c r="Q564" s="218"/>
      <c r="R564" s="218"/>
      <c r="S564" s="218"/>
    </row>
    <row r="565" spans="12:19" x14ac:dyDescent="0.25">
      <c r="L565" s="218"/>
      <c r="M565" s="218"/>
      <c r="N565" s="218"/>
      <c r="O565" s="218"/>
      <c r="P565" s="218"/>
      <c r="Q565" s="218"/>
      <c r="R565" s="218"/>
      <c r="S565" s="218"/>
    </row>
    <row r="566" spans="12:19" x14ac:dyDescent="0.25">
      <c r="L566" s="218"/>
      <c r="M566" s="218"/>
      <c r="N566" s="218"/>
      <c r="O566" s="218"/>
      <c r="P566" s="218"/>
      <c r="Q566" s="218"/>
      <c r="R566" s="218"/>
      <c r="S566" s="218"/>
    </row>
    <row r="567" spans="12:19" x14ac:dyDescent="0.25">
      <c r="L567" s="218"/>
      <c r="M567" s="218"/>
      <c r="N567" s="218"/>
      <c r="O567" s="218"/>
      <c r="P567" s="218"/>
      <c r="Q567" s="218"/>
      <c r="R567" s="218"/>
      <c r="S567" s="218"/>
    </row>
    <row r="568" spans="12:19" x14ac:dyDescent="0.25">
      <c r="L568" s="218"/>
      <c r="M568" s="218"/>
      <c r="N568" s="218"/>
      <c r="O568" s="218"/>
      <c r="P568" s="218"/>
      <c r="Q568" s="218"/>
      <c r="R568" s="218"/>
      <c r="S568" s="218"/>
    </row>
    <row r="569" spans="12:19" x14ac:dyDescent="0.25">
      <c r="L569" s="218"/>
      <c r="M569" s="218"/>
      <c r="N569" s="218"/>
      <c r="O569" s="218"/>
      <c r="P569" s="218"/>
      <c r="Q569" s="218"/>
      <c r="R569" s="218"/>
      <c r="S569" s="218"/>
    </row>
    <row r="570" spans="12:19" x14ac:dyDescent="0.25">
      <c r="L570" s="218"/>
      <c r="M570" s="218"/>
      <c r="N570" s="218"/>
      <c r="O570" s="218"/>
      <c r="P570" s="218"/>
      <c r="Q570" s="218"/>
      <c r="R570" s="218"/>
      <c r="S570" s="218"/>
    </row>
    <row r="571" spans="12:19" x14ac:dyDescent="0.25">
      <c r="L571" s="218"/>
      <c r="M571" s="218"/>
      <c r="N571" s="218"/>
      <c r="O571" s="218"/>
      <c r="P571" s="218"/>
      <c r="Q571" s="218"/>
      <c r="R571" s="218"/>
      <c r="S571" s="218"/>
    </row>
    <row r="572" spans="12:19" x14ac:dyDescent="0.25">
      <c r="L572" s="218"/>
      <c r="M572" s="218"/>
      <c r="N572" s="218"/>
      <c r="O572" s="218"/>
      <c r="P572" s="218"/>
      <c r="Q572" s="218"/>
      <c r="R572" s="218"/>
      <c r="S572" s="218"/>
    </row>
    <row r="573" spans="12:19" x14ac:dyDescent="0.25">
      <c r="L573" s="218"/>
      <c r="M573" s="218"/>
      <c r="N573" s="218"/>
      <c r="O573" s="218"/>
      <c r="P573" s="218"/>
      <c r="Q573" s="218"/>
      <c r="R573" s="218"/>
      <c r="S573" s="218"/>
    </row>
    <row r="574" spans="12:19" x14ac:dyDescent="0.25">
      <c r="L574" s="218"/>
      <c r="M574" s="218"/>
      <c r="N574" s="218"/>
      <c r="O574" s="218"/>
      <c r="P574" s="218"/>
      <c r="Q574" s="218"/>
      <c r="R574" s="218"/>
      <c r="S574" s="218"/>
    </row>
    <row r="575" spans="12:19" x14ac:dyDescent="0.25">
      <c r="L575" s="218"/>
      <c r="M575" s="218"/>
      <c r="N575" s="218"/>
      <c r="O575" s="218"/>
      <c r="P575" s="218"/>
      <c r="Q575" s="218"/>
      <c r="R575" s="218"/>
      <c r="S575" s="218"/>
    </row>
    <row r="576" spans="12:19" x14ac:dyDescent="0.25">
      <c r="L576" s="218"/>
      <c r="M576" s="218"/>
      <c r="N576" s="218"/>
      <c r="O576" s="218"/>
      <c r="P576" s="218"/>
      <c r="Q576" s="218"/>
      <c r="R576" s="218"/>
      <c r="S576" s="218"/>
    </row>
    <row r="577" spans="12:19" x14ac:dyDescent="0.25">
      <c r="L577" s="218"/>
      <c r="M577" s="218"/>
      <c r="N577" s="218"/>
      <c r="O577" s="218"/>
      <c r="P577" s="218"/>
      <c r="Q577" s="218"/>
      <c r="R577" s="218"/>
      <c r="S577" s="218"/>
    </row>
    <row r="578" spans="12:19" x14ac:dyDescent="0.25">
      <c r="L578" s="218"/>
      <c r="M578" s="218"/>
      <c r="N578" s="218"/>
      <c r="O578" s="218"/>
      <c r="P578" s="218"/>
      <c r="Q578" s="218"/>
      <c r="R578" s="218"/>
      <c r="S578" s="218"/>
    </row>
    <row r="579" spans="12:19" x14ac:dyDescent="0.25">
      <c r="L579" s="218"/>
      <c r="M579" s="218"/>
      <c r="N579" s="218"/>
      <c r="O579" s="218"/>
      <c r="P579" s="218"/>
      <c r="Q579" s="218"/>
      <c r="R579" s="218"/>
      <c r="S579" s="218"/>
    </row>
    <row r="580" spans="12:19" x14ac:dyDescent="0.25">
      <c r="L580" s="218"/>
      <c r="M580" s="218"/>
      <c r="N580" s="218"/>
      <c r="O580" s="218"/>
      <c r="P580" s="218"/>
      <c r="Q580" s="218"/>
      <c r="R580" s="218"/>
      <c r="S580" s="218"/>
    </row>
    <row r="581" spans="12:19" x14ac:dyDescent="0.25">
      <c r="L581" s="218"/>
      <c r="M581" s="218"/>
      <c r="N581" s="218"/>
      <c r="O581" s="218"/>
      <c r="P581" s="218"/>
      <c r="Q581" s="218"/>
      <c r="R581" s="218"/>
      <c r="S581" s="218"/>
    </row>
    <row r="582" spans="12:19" x14ac:dyDescent="0.25">
      <c r="L582" s="218"/>
      <c r="M582" s="218"/>
      <c r="N582" s="218"/>
      <c r="O582" s="218"/>
      <c r="P582" s="218"/>
      <c r="Q582" s="218"/>
      <c r="R582" s="218"/>
      <c r="S582" s="218"/>
    </row>
    <row r="583" spans="12:19" x14ac:dyDescent="0.25">
      <c r="L583" s="218"/>
      <c r="M583" s="218"/>
      <c r="N583" s="218"/>
      <c r="O583" s="218"/>
      <c r="P583" s="218"/>
      <c r="Q583" s="218"/>
      <c r="R583" s="218"/>
      <c r="S583" s="218"/>
    </row>
    <row r="584" spans="12:19" x14ac:dyDescent="0.25">
      <c r="L584" s="218"/>
      <c r="M584" s="218"/>
      <c r="N584" s="218"/>
      <c r="O584" s="218"/>
      <c r="P584" s="218"/>
      <c r="Q584" s="218"/>
      <c r="R584" s="218"/>
      <c r="S584" s="218"/>
    </row>
    <row r="585" spans="12:19" x14ac:dyDescent="0.25">
      <c r="L585" s="218"/>
      <c r="M585" s="218"/>
      <c r="N585" s="218"/>
      <c r="O585" s="218"/>
      <c r="P585" s="218"/>
      <c r="Q585" s="218"/>
      <c r="R585" s="218"/>
      <c r="S585" s="218"/>
    </row>
    <row r="586" spans="12:19" x14ac:dyDescent="0.25">
      <c r="L586" s="218"/>
      <c r="M586" s="218"/>
      <c r="N586" s="218"/>
      <c r="O586" s="218"/>
      <c r="P586" s="218"/>
      <c r="Q586" s="218"/>
      <c r="R586" s="218"/>
      <c r="S586" s="218"/>
    </row>
    <row r="587" spans="12:19" x14ac:dyDescent="0.25">
      <c r="L587" s="218"/>
      <c r="M587" s="218"/>
      <c r="N587" s="218"/>
      <c r="O587" s="218"/>
      <c r="P587" s="218"/>
      <c r="Q587" s="218"/>
      <c r="R587" s="218"/>
      <c r="S587" s="218"/>
    </row>
    <row r="588" spans="12:19" x14ac:dyDescent="0.25">
      <c r="L588" s="218"/>
      <c r="M588" s="218"/>
      <c r="N588" s="218"/>
      <c r="O588" s="218"/>
      <c r="P588" s="218"/>
      <c r="Q588" s="218"/>
      <c r="R588" s="218"/>
      <c r="S588" s="218"/>
    </row>
    <row r="589" spans="12:19" x14ac:dyDescent="0.25">
      <c r="L589" s="218"/>
      <c r="M589" s="218"/>
      <c r="N589" s="218"/>
      <c r="O589" s="218"/>
      <c r="P589" s="218"/>
      <c r="Q589" s="218"/>
      <c r="R589" s="218"/>
      <c r="S589" s="218"/>
    </row>
    <row r="590" spans="12:19" x14ac:dyDescent="0.25">
      <c r="L590" s="218"/>
      <c r="M590" s="218"/>
      <c r="N590" s="218"/>
      <c r="O590" s="218"/>
      <c r="P590" s="218"/>
      <c r="Q590" s="218"/>
      <c r="R590" s="218"/>
      <c r="S590" s="218"/>
    </row>
    <row r="591" spans="12:19" x14ac:dyDescent="0.25">
      <c r="L591" s="218"/>
      <c r="M591" s="218"/>
      <c r="N591" s="218"/>
      <c r="O591" s="218"/>
      <c r="P591" s="218"/>
      <c r="Q591" s="218"/>
      <c r="R591" s="218"/>
      <c r="S591" s="218"/>
    </row>
    <row r="592" spans="12:19" x14ac:dyDescent="0.25">
      <c r="L592" s="218"/>
      <c r="M592" s="218"/>
      <c r="N592" s="218"/>
      <c r="O592" s="218"/>
      <c r="P592" s="218"/>
      <c r="Q592" s="218"/>
      <c r="R592" s="218"/>
      <c r="S592" s="218"/>
    </row>
    <row r="593" spans="12:19" x14ac:dyDescent="0.25">
      <c r="L593" s="218"/>
      <c r="M593" s="218"/>
      <c r="N593" s="218"/>
      <c r="O593" s="218"/>
      <c r="P593" s="218"/>
      <c r="Q593" s="218"/>
      <c r="R593" s="218"/>
      <c r="S593" s="218"/>
    </row>
    <row r="594" spans="12:19" x14ac:dyDescent="0.25">
      <c r="L594" s="218"/>
      <c r="M594" s="218"/>
      <c r="N594" s="218"/>
      <c r="O594" s="218"/>
      <c r="P594" s="218"/>
      <c r="Q594" s="218"/>
      <c r="R594" s="218"/>
      <c r="S594" s="218"/>
    </row>
    <row r="595" spans="12:19" x14ac:dyDescent="0.25">
      <c r="L595" s="218"/>
      <c r="M595" s="218"/>
      <c r="N595" s="218"/>
      <c r="O595" s="218"/>
      <c r="P595" s="218"/>
      <c r="Q595" s="218"/>
      <c r="R595" s="218"/>
      <c r="S595" s="218"/>
    </row>
    <row r="596" spans="12:19" x14ac:dyDescent="0.25">
      <c r="L596" s="218"/>
      <c r="M596" s="218"/>
      <c r="N596" s="218"/>
      <c r="O596" s="218"/>
      <c r="P596" s="218"/>
      <c r="Q596" s="218"/>
      <c r="R596" s="218"/>
      <c r="S596" s="218"/>
    </row>
    <row r="597" spans="12:19" x14ac:dyDescent="0.25">
      <c r="L597" s="218"/>
      <c r="M597" s="218"/>
      <c r="N597" s="218"/>
      <c r="O597" s="218"/>
      <c r="P597" s="218"/>
      <c r="Q597" s="218"/>
      <c r="R597" s="218"/>
      <c r="S597" s="218"/>
    </row>
    <row r="598" spans="12:19" x14ac:dyDescent="0.25">
      <c r="L598" s="218"/>
      <c r="M598" s="218"/>
      <c r="N598" s="218"/>
      <c r="O598" s="218"/>
      <c r="P598" s="218"/>
      <c r="Q598" s="218"/>
      <c r="R598" s="218"/>
      <c r="S598" s="218"/>
    </row>
    <row r="599" spans="12:19" x14ac:dyDescent="0.25">
      <c r="L599" s="218"/>
      <c r="M599" s="218"/>
      <c r="N599" s="218"/>
      <c r="O599" s="218"/>
      <c r="P599" s="218"/>
      <c r="Q599" s="218"/>
      <c r="R599" s="218"/>
      <c r="S599" s="218"/>
    </row>
    <row r="600" spans="12:19" x14ac:dyDescent="0.25">
      <c r="L600" s="218"/>
      <c r="M600" s="218"/>
      <c r="N600" s="218"/>
      <c r="O600" s="218"/>
      <c r="P600" s="218"/>
      <c r="Q600" s="218"/>
      <c r="R600" s="218"/>
      <c r="S600" s="218"/>
    </row>
    <row r="601" spans="12:19" x14ac:dyDescent="0.25">
      <c r="L601" s="218"/>
      <c r="M601" s="218"/>
      <c r="N601" s="218"/>
      <c r="O601" s="218"/>
      <c r="P601" s="218"/>
      <c r="Q601" s="218"/>
      <c r="R601" s="218"/>
      <c r="S601" s="218"/>
    </row>
    <row r="602" spans="12:19" x14ac:dyDescent="0.25">
      <c r="L602" s="218"/>
      <c r="M602" s="218"/>
      <c r="N602" s="218"/>
      <c r="O602" s="218"/>
      <c r="P602" s="218"/>
      <c r="Q602" s="218"/>
      <c r="R602" s="218"/>
      <c r="S602" s="218"/>
    </row>
    <row r="603" spans="12:19" x14ac:dyDescent="0.25">
      <c r="L603" s="218"/>
      <c r="M603" s="218"/>
      <c r="N603" s="218"/>
      <c r="O603" s="218"/>
      <c r="P603" s="218"/>
      <c r="Q603" s="218"/>
      <c r="R603" s="218"/>
      <c r="S603" s="218"/>
    </row>
    <row r="604" spans="12:19" x14ac:dyDescent="0.25">
      <c r="L604" s="218"/>
      <c r="M604" s="218"/>
      <c r="N604" s="218"/>
      <c r="O604" s="218"/>
      <c r="P604" s="218"/>
      <c r="Q604" s="218"/>
      <c r="R604" s="218"/>
      <c r="S604" s="218"/>
    </row>
    <row r="605" spans="12:19" x14ac:dyDescent="0.25">
      <c r="L605" s="218"/>
      <c r="M605" s="218"/>
      <c r="N605" s="218"/>
      <c r="O605" s="218"/>
      <c r="P605" s="218"/>
      <c r="Q605" s="218"/>
      <c r="R605" s="218"/>
      <c r="S605" s="218"/>
    </row>
    <row r="606" spans="12:19" x14ac:dyDescent="0.25">
      <c r="L606" s="218"/>
      <c r="M606" s="218"/>
      <c r="N606" s="218"/>
      <c r="O606" s="218"/>
      <c r="P606" s="218"/>
      <c r="Q606" s="218"/>
      <c r="R606" s="218"/>
      <c r="S606" s="218"/>
    </row>
    <row r="607" spans="12:19" x14ac:dyDescent="0.25">
      <c r="L607" s="218"/>
      <c r="M607" s="218"/>
      <c r="N607" s="218"/>
      <c r="O607" s="218"/>
      <c r="P607" s="218"/>
      <c r="Q607" s="218"/>
      <c r="R607" s="218"/>
      <c r="S607" s="218"/>
    </row>
    <row r="608" spans="12:19" x14ac:dyDescent="0.25">
      <c r="L608" s="218"/>
      <c r="M608" s="218"/>
      <c r="N608" s="218"/>
      <c r="O608" s="218"/>
      <c r="P608" s="218"/>
      <c r="Q608" s="218"/>
      <c r="R608" s="218"/>
      <c r="S608" s="218"/>
    </row>
    <row r="609" spans="12:19" x14ac:dyDescent="0.25">
      <c r="L609" s="218"/>
      <c r="M609" s="218"/>
      <c r="N609" s="218"/>
      <c r="O609" s="218"/>
      <c r="P609" s="218"/>
      <c r="Q609" s="218"/>
      <c r="R609" s="218"/>
      <c r="S609" s="218"/>
    </row>
    <row r="610" spans="12:19" x14ac:dyDescent="0.25">
      <c r="L610" s="218"/>
      <c r="M610" s="218"/>
      <c r="N610" s="218"/>
      <c r="O610" s="218"/>
      <c r="P610" s="218"/>
      <c r="Q610" s="218"/>
      <c r="R610" s="218"/>
      <c r="S610" s="218"/>
    </row>
    <row r="611" spans="12:19" x14ac:dyDescent="0.25">
      <c r="L611" s="218"/>
      <c r="M611" s="218"/>
      <c r="N611" s="218"/>
      <c r="O611" s="218"/>
      <c r="P611" s="218"/>
      <c r="Q611" s="218"/>
      <c r="R611" s="218"/>
      <c r="S611" s="218"/>
    </row>
    <row r="612" spans="12:19" x14ac:dyDescent="0.25">
      <c r="L612" s="218"/>
      <c r="M612" s="218"/>
      <c r="N612" s="218"/>
      <c r="O612" s="218"/>
      <c r="P612" s="218"/>
      <c r="Q612" s="218"/>
      <c r="R612" s="218"/>
      <c r="S612" s="218"/>
    </row>
    <row r="613" spans="12:19" x14ac:dyDescent="0.25">
      <c r="L613" s="218"/>
      <c r="M613" s="218"/>
      <c r="N613" s="218"/>
      <c r="O613" s="218"/>
      <c r="P613" s="218"/>
      <c r="Q613" s="218"/>
      <c r="R613" s="218"/>
      <c r="S613" s="218"/>
    </row>
    <row r="614" spans="12:19" x14ac:dyDescent="0.25">
      <c r="L614" s="218"/>
      <c r="M614" s="218"/>
      <c r="N614" s="218"/>
      <c r="O614" s="218"/>
      <c r="P614" s="218"/>
      <c r="Q614" s="218"/>
      <c r="R614" s="218"/>
      <c r="S614" s="218"/>
    </row>
    <row r="615" spans="12:19" x14ac:dyDescent="0.25">
      <c r="L615" s="218"/>
      <c r="M615" s="218"/>
      <c r="N615" s="218"/>
      <c r="O615" s="218"/>
      <c r="P615" s="218"/>
      <c r="Q615" s="218"/>
      <c r="R615" s="218"/>
      <c r="S615" s="218"/>
    </row>
    <row r="616" spans="12:19" x14ac:dyDescent="0.25">
      <c r="L616" s="218"/>
      <c r="M616" s="218"/>
      <c r="N616" s="218"/>
      <c r="O616" s="218"/>
      <c r="P616" s="218"/>
      <c r="Q616" s="218"/>
      <c r="R616" s="218"/>
      <c r="S616" s="218"/>
    </row>
    <row r="617" spans="12:19" x14ac:dyDescent="0.25">
      <c r="L617" s="218"/>
      <c r="M617" s="218"/>
      <c r="N617" s="218"/>
      <c r="O617" s="218"/>
      <c r="P617" s="218"/>
      <c r="Q617" s="218"/>
      <c r="R617" s="218"/>
      <c r="S617" s="218"/>
    </row>
    <row r="618" spans="12:19" x14ac:dyDescent="0.25">
      <c r="L618" s="218"/>
      <c r="M618" s="218"/>
      <c r="N618" s="218"/>
      <c r="O618" s="218"/>
      <c r="P618" s="218"/>
      <c r="Q618" s="218"/>
      <c r="R618" s="218"/>
      <c r="S618" s="218"/>
    </row>
    <row r="619" spans="12:19" x14ac:dyDescent="0.25">
      <c r="L619" s="218"/>
      <c r="M619" s="218"/>
      <c r="N619" s="218"/>
      <c r="O619" s="218"/>
      <c r="P619" s="218"/>
      <c r="Q619" s="218"/>
      <c r="R619" s="218"/>
      <c r="S619" s="218"/>
    </row>
    <row r="620" spans="12:19" x14ac:dyDescent="0.25">
      <c r="L620" s="218"/>
      <c r="M620" s="218"/>
      <c r="N620" s="218"/>
      <c r="O620" s="218"/>
      <c r="P620" s="218"/>
      <c r="Q620" s="218"/>
      <c r="R620" s="218"/>
      <c r="S620" s="218"/>
    </row>
    <row r="621" spans="12:19" x14ac:dyDescent="0.25">
      <c r="L621" s="218"/>
      <c r="M621" s="218"/>
      <c r="N621" s="218"/>
      <c r="O621" s="218"/>
      <c r="P621" s="218"/>
      <c r="Q621" s="218"/>
      <c r="R621" s="218"/>
      <c r="S621" s="218"/>
    </row>
    <row r="622" spans="12:19" x14ac:dyDescent="0.25">
      <c r="L622" s="218"/>
      <c r="M622" s="218"/>
      <c r="N622" s="218"/>
      <c r="O622" s="218"/>
      <c r="P622" s="218"/>
      <c r="Q622" s="218"/>
      <c r="R622" s="218"/>
      <c r="S622" s="218"/>
    </row>
    <row r="623" spans="12:19" x14ac:dyDescent="0.25">
      <c r="L623" s="218"/>
      <c r="M623" s="218"/>
      <c r="N623" s="218"/>
      <c r="O623" s="218"/>
      <c r="P623" s="218"/>
      <c r="Q623" s="218"/>
      <c r="R623" s="218"/>
      <c r="S623" s="218"/>
    </row>
    <row r="624" spans="12:19" x14ac:dyDescent="0.25">
      <c r="L624" s="218"/>
      <c r="M624" s="218"/>
      <c r="N624" s="218"/>
      <c r="O624" s="218"/>
      <c r="P624" s="218"/>
      <c r="Q624" s="218"/>
      <c r="R624" s="218"/>
      <c r="S624" s="218"/>
    </row>
    <row r="625" spans="12:19" x14ac:dyDescent="0.25">
      <c r="L625" s="218"/>
      <c r="M625" s="218"/>
      <c r="N625" s="218"/>
      <c r="O625" s="218"/>
      <c r="P625" s="218"/>
      <c r="Q625" s="218"/>
      <c r="R625" s="218"/>
      <c r="S625" s="218"/>
    </row>
    <row r="626" spans="12:19" x14ac:dyDescent="0.25">
      <c r="L626" s="218"/>
      <c r="M626" s="218"/>
      <c r="N626" s="218"/>
      <c r="O626" s="218"/>
      <c r="P626" s="218"/>
      <c r="Q626" s="218"/>
      <c r="R626" s="218"/>
      <c r="S626" s="218"/>
    </row>
    <row r="627" spans="12:19" x14ac:dyDescent="0.25">
      <c r="L627" s="218"/>
      <c r="M627" s="218"/>
      <c r="N627" s="218"/>
      <c r="O627" s="218"/>
      <c r="P627" s="218"/>
      <c r="Q627" s="218"/>
      <c r="R627" s="218"/>
      <c r="S627" s="218"/>
    </row>
    <row r="628" spans="12:19" x14ac:dyDescent="0.25">
      <c r="L628" s="218"/>
      <c r="M628" s="218"/>
      <c r="N628" s="218"/>
      <c r="O628" s="218"/>
      <c r="P628" s="218"/>
      <c r="Q628" s="218"/>
      <c r="R628" s="218"/>
      <c r="S628" s="218"/>
    </row>
    <row r="629" spans="12:19" x14ac:dyDescent="0.25">
      <c r="L629" s="218"/>
      <c r="M629" s="218"/>
      <c r="N629" s="218"/>
      <c r="O629" s="218"/>
      <c r="P629" s="218"/>
      <c r="Q629" s="218"/>
      <c r="R629" s="218"/>
      <c r="S629" s="218"/>
    </row>
    <row r="630" spans="12:19" x14ac:dyDescent="0.25">
      <c r="L630" s="218"/>
      <c r="M630" s="218"/>
      <c r="N630" s="218"/>
      <c r="O630" s="218"/>
      <c r="P630" s="218"/>
      <c r="Q630" s="218"/>
      <c r="R630" s="218"/>
      <c r="S630" s="218"/>
    </row>
    <row r="631" spans="12:19" x14ac:dyDescent="0.25">
      <c r="L631" s="218"/>
      <c r="M631" s="218"/>
      <c r="N631" s="218"/>
      <c r="O631" s="218"/>
      <c r="P631" s="218"/>
      <c r="Q631" s="218"/>
      <c r="R631" s="218"/>
      <c r="S631" s="218"/>
    </row>
    <row r="632" spans="12:19" x14ac:dyDescent="0.25">
      <c r="L632" s="218"/>
      <c r="M632" s="218"/>
      <c r="N632" s="218"/>
      <c r="O632" s="218"/>
      <c r="P632" s="218"/>
      <c r="Q632" s="218"/>
      <c r="R632" s="218"/>
      <c r="S632" s="218"/>
    </row>
    <row r="633" spans="12:19" x14ac:dyDescent="0.25">
      <c r="L633" s="218"/>
      <c r="M633" s="218"/>
      <c r="N633" s="218"/>
      <c r="O633" s="218"/>
      <c r="P633" s="218"/>
      <c r="Q633" s="218"/>
      <c r="R633" s="218"/>
      <c r="S633" s="218"/>
    </row>
    <row r="634" spans="12:19" x14ac:dyDescent="0.25">
      <c r="L634" s="218"/>
      <c r="M634" s="218"/>
      <c r="N634" s="218"/>
      <c r="O634" s="218"/>
      <c r="P634" s="218"/>
      <c r="Q634" s="218"/>
      <c r="R634" s="218"/>
      <c r="S634" s="218"/>
    </row>
    <row r="635" spans="12:19" x14ac:dyDescent="0.25">
      <c r="L635" s="218"/>
      <c r="M635" s="218"/>
      <c r="N635" s="218"/>
      <c r="O635" s="218"/>
      <c r="P635" s="218"/>
      <c r="Q635" s="218"/>
      <c r="R635" s="218"/>
      <c r="S635" s="218"/>
    </row>
    <row r="636" spans="12:19" x14ac:dyDescent="0.25">
      <c r="L636" s="218"/>
      <c r="M636" s="218"/>
      <c r="N636" s="218"/>
      <c r="O636" s="218"/>
      <c r="P636" s="218"/>
      <c r="Q636" s="218"/>
      <c r="R636" s="218"/>
      <c r="S636" s="218"/>
    </row>
    <row r="637" spans="12:19" x14ac:dyDescent="0.25">
      <c r="L637" s="218"/>
      <c r="M637" s="218"/>
      <c r="N637" s="218"/>
      <c r="O637" s="218"/>
      <c r="P637" s="218"/>
      <c r="Q637" s="218"/>
      <c r="R637" s="218"/>
      <c r="S637" s="218"/>
    </row>
    <row r="638" spans="12:19" x14ac:dyDescent="0.25">
      <c r="L638" s="218"/>
      <c r="M638" s="218"/>
      <c r="N638" s="218"/>
      <c r="O638" s="218"/>
      <c r="P638" s="218"/>
      <c r="Q638" s="218"/>
      <c r="R638" s="218"/>
      <c r="S638" s="218"/>
    </row>
    <row r="639" spans="12:19" x14ac:dyDescent="0.25">
      <c r="L639" s="218"/>
      <c r="M639" s="218"/>
      <c r="N639" s="218"/>
      <c r="O639" s="218"/>
      <c r="P639" s="218"/>
      <c r="Q639" s="218"/>
      <c r="R639" s="218"/>
      <c r="S639" s="218"/>
    </row>
    <row r="640" spans="12:19" x14ac:dyDescent="0.25">
      <c r="L640" s="218"/>
      <c r="M640" s="218"/>
      <c r="N640" s="218"/>
      <c r="O640" s="218"/>
      <c r="P640" s="218"/>
      <c r="Q640" s="218"/>
      <c r="R640" s="218"/>
      <c r="S640" s="218"/>
    </row>
    <row r="641" spans="12:19" x14ac:dyDescent="0.25">
      <c r="L641" s="218"/>
      <c r="M641" s="218"/>
      <c r="N641" s="218"/>
      <c r="O641" s="218"/>
      <c r="P641" s="218"/>
      <c r="Q641" s="218"/>
      <c r="R641" s="218"/>
      <c r="S641" s="218"/>
    </row>
    <row r="642" spans="12:19" x14ac:dyDescent="0.25">
      <c r="L642" s="218"/>
      <c r="M642" s="218"/>
      <c r="N642" s="218"/>
      <c r="O642" s="218"/>
      <c r="P642" s="218"/>
      <c r="Q642" s="218"/>
      <c r="R642" s="218"/>
      <c r="S642" s="218"/>
    </row>
    <row r="643" spans="12:19" x14ac:dyDescent="0.25">
      <c r="L643" s="218"/>
      <c r="M643" s="218"/>
      <c r="N643" s="218"/>
      <c r="O643" s="218"/>
      <c r="P643" s="218"/>
      <c r="Q643" s="218"/>
      <c r="R643" s="218"/>
      <c r="S643" s="218"/>
    </row>
    <row r="644" spans="12:19" x14ac:dyDescent="0.25">
      <c r="L644" s="218"/>
      <c r="M644" s="218"/>
      <c r="N644" s="218"/>
      <c r="O644" s="218"/>
      <c r="P644" s="218"/>
      <c r="Q644" s="218"/>
      <c r="R644" s="218"/>
      <c r="S644" s="218"/>
    </row>
    <row r="645" spans="12:19" x14ac:dyDescent="0.25">
      <c r="L645" s="218"/>
      <c r="M645" s="218"/>
      <c r="N645" s="218"/>
      <c r="O645" s="218"/>
      <c r="P645" s="218"/>
      <c r="Q645" s="218"/>
      <c r="R645" s="218"/>
      <c r="S645" s="218"/>
    </row>
    <row r="646" spans="12:19" x14ac:dyDescent="0.25">
      <c r="L646" s="218"/>
      <c r="M646" s="218"/>
      <c r="N646" s="218"/>
      <c r="O646" s="218"/>
      <c r="P646" s="218"/>
      <c r="Q646" s="218"/>
      <c r="R646" s="218"/>
      <c r="S646" s="218"/>
    </row>
    <row r="647" spans="12:19" x14ac:dyDescent="0.25">
      <c r="L647" s="218"/>
      <c r="M647" s="218"/>
      <c r="N647" s="218"/>
      <c r="O647" s="218"/>
      <c r="P647" s="218"/>
      <c r="Q647" s="218"/>
      <c r="R647" s="218"/>
      <c r="S647" s="218"/>
    </row>
    <row r="648" spans="12:19" x14ac:dyDescent="0.25">
      <c r="L648" s="218"/>
      <c r="M648" s="218"/>
      <c r="N648" s="218"/>
      <c r="O648" s="218"/>
      <c r="P648" s="218"/>
      <c r="Q648" s="218"/>
      <c r="R648" s="218"/>
      <c r="S648" s="218"/>
    </row>
    <row r="649" spans="12:19" x14ac:dyDescent="0.25">
      <c r="L649" s="218"/>
      <c r="M649" s="218"/>
      <c r="N649" s="218"/>
      <c r="O649" s="218"/>
      <c r="P649" s="218"/>
      <c r="Q649" s="218"/>
      <c r="R649" s="218"/>
      <c r="S649" s="218"/>
    </row>
    <row r="650" spans="12:19" x14ac:dyDescent="0.25">
      <c r="L650" s="218"/>
      <c r="M650" s="218"/>
      <c r="N650" s="218"/>
      <c r="O650" s="218"/>
      <c r="P650" s="218"/>
      <c r="Q650" s="218"/>
      <c r="R650" s="218"/>
      <c r="S650" s="218"/>
    </row>
    <row r="651" spans="12:19" x14ac:dyDescent="0.25">
      <c r="L651" s="218"/>
      <c r="M651" s="218"/>
      <c r="N651" s="218"/>
      <c r="O651" s="218"/>
      <c r="P651" s="218"/>
      <c r="Q651" s="218"/>
      <c r="R651" s="218"/>
      <c r="S651" s="218"/>
    </row>
    <row r="652" spans="12:19" x14ac:dyDescent="0.25">
      <c r="L652" s="218"/>
      <c r="M652" s="218"/>
      <c r="N652" s="218"/>
      <c r="O652" s="218"/>
      <c r="P652" s="218"/>
      <c r="Q652" s="218"/>
      <c r="R652" s="218"/>
      <c r="S652" s="218"/>
    </row>
    <row r="653" spans="12:19" x14ac:dyDescent="0.25">
      <c r="L653" s="218"/>
      <c r="M653" s="218"/>
      <c r="N653" s="218"/>
      <c r="O653" s="218"/>
      <c r="P653" s="218"/>
      <c r="Q653" s="218"/>
      <c r="R653" s="218"/>
      <c r="S653" s="218"/>
    </row>
    <row r="654" spans="12:19" x14ac:dyDescent="0.25">
      <c r="L654" s="218"/>
      <c r="M654" s="218"/>
      <c r="N654" s="218"/>
      <c r="O654" s="218"/>
      <c r="P654" s="218"/>
      <c r="Q654" s="218"/>
      <c r="R654" s="218"/>
      <c r="S654" s="218"/>
    </row>
    <row r="655" spans="12:19" x14ac:dyDescent="0.25">
      <c r="L655" s="218"/>
      <c r="M655" s="218"/>
      <c r="N655" s="218"/>
      <c r="O655" s="218"/>
      <c r="P655" s="218"/>
      <c r="Q655" s="218"/>
      <c r="R655" s="218"/>
      <c r="S655" s="218"/>
    </row>
    <row r="656" spans="12:19" x14ac:dyDescent="0.25">
      <c r="L656" s="218"/>
      <c r="M656" s="218"/>
      <c r="N656" s="218"/>
      <c r="O656" s="218"/>
      <c r="P656" s="218"/>
      <c r="Q656" s="218"/>
      <c r="R656" s="218"/>
      <c r="S656" s="218"/>
    </row>
    <row r="657" spans="12:19" x14ac:dyDescent="0.25">
      <c r="L657" s="218"/>
      <c r="M657" s="218"/>
      <c r="N657" s="218"/>
      <c r="O657" s="218"/>
      <c r="P657" s="218"/>
      <c r="Q657" s="218"/>
      <c r="R657" s="218"/>
      <c r="S657" s="218"/>
    </row>
    <row r="658" spans="12:19" x14ac:dyDescent="0.25">
      <c r="L658" s="218"/>
      <c r="M658" s="218"/>
      <c r="N658" s="218"/>
      <c r="O658" s="218"/>
      <c r="P658" s="218"/>
      <c r="Q658" s="218"/>
      <c r="R658" s="218"/>
      <c r="S658" s="218"/>
    </row>
    <row r="659" spans="12:19" x14ac:dyDescent="0.25">
      <c r="L659" s="218"/>
      <c r="M659" s="218"/>
      <c r="N659" s="218"/>
      <c r="O659" s="218"/>
      <c r="P659" s="218"/>
      <c r="Q659" s="218"/>
      <c r="R659" s="218"/>
      <c r="S659" s="218"/>
    </row>
    <row r="660" spans="12:19" x14ac:dyDescent="0.25">
      <c r="L660" s="218"/>
      <c r="M660" s="218"/>
      <c r="N660" s="218"/>
      <c r="O660" s="218"/>
      <c r="P660" s="218"/>
      <c r="Q660" s="218"/>
      <c r="R660" s="218"/>
      <c r="S660" s="218"/>
    </row>
    <row r="661" spans="12:19" x14ac:dyDescent="0.25">
      <c r="L661" s="218"/>
      <c r="M661" s="218"/>
      <c r="N661" s="218"/>
      <c r="O661" s="218"/>
      <c r="P661" s="218"/>
      <c r="Q661" s="218"/>
      <c r="R661" s="218"/>
      <c r="S661" s="218"/>
    </row>
    <row r="662" spans="12:19" x14ac:dyDescent="0.25">
      <c r="L662" s="218"/>
      <c r="M662" s="218"/>
      <c r="N662" s="218"/>
      <c r="O662" s="218"/>
      <c r="P662" s="218"/>
      <c r="Q662" s="218"/>
      <c r="R662" s="218"/>
      <c r="S662" s="218"/>
    </row>
    <row r="663" spans="12:19" x14ac:dyDescent="0.25">
      <c r="L663" s="218"/>
      <c r="M663" s="218"/>
      <c r="N663" s="218"/>
      <c r="O663" s="218"/>
      <c r="P663" s="218"/>
      <c r="Q663" s="218"/>
      <c r="R663" s="218"/>
      <c r="S663" s="218"/>
    </row>
    <row r="664" spans="12:19" x14ac:dyDescent="0.25">
      <c r="L664" s="218"/>
      <c r="M664" s="218"/>
      <c r="N664" s="218"/>
      <c r="O664" s="218"/>
      <c r="P664" s="218"/>
      <c r="Q664" s="218"/>
      <c r="R664" s="218"/>
      <c r="S664" s="218"/>
    </row>
    <row r="665" spans="12:19" x14ac:dyDescent="0.25">
      <c r="L665" s="218"/>
      <c r="M665" s="218"/>
      <c r="N665" s="218"/>
      <c r="O665" s="218"/>
      <c r="P665" s="218"/>
      <c r="Q665" s="218"/>
      <c r="R665" s="218"/>
      <c r="S665" s="218"/>
    </row>
    <row r="666" spans="12:19" x14ac:dyDescent="0.25">
      <c r="L666" s="218"/>
      <c r="M666" s="218"/>
      <c r="N666" s="218"/>
      <c r="O666" s="218"/>
      <c r="P666" s="218"/>
      <c r="Q666" s="218"/>
      <c r="R666" s="218"/>
      <c r="S666" s="218"/>
    </row>
    <row r="667" spans="12:19" x14ac:dyDescent="0.25">
      <c r="L667" s="218"/>
      <c r="M667" s="218"/>
      <c r="N667" s="218"/>
      <c r="O667" s="218"/>
      <c r="P667" s="218"/>
      <c r="Q667" s="218"/>
      <c r="R667" s="218"/>
      <c r="S667" s="218"/>
    </row>
    <row r="668" spans="12:19" x14ac:dyDescent="0.25">
      <c r="L668" s="218"/>
      <c r="M668" s="218"/>
      <c r="N668" s="218"/>
      <c r="O668" s="218"/>
      <c r="P668" s="218"/>
      <c r="Q668" s="218"/>
      <c r="R668" s="218"/>
      <c r="S668" s="218"/>
    </row>
    <row r="669" spans="12:19" x14ac:dyDescent="0.25">
      <c r="L669" s="218"/>
      <c r="M669" s="218"/>
      <c r="N669" s="218"/>
      <c r="O669" s="218"/>
      <c r="P669" s="218"/>
      <c r="Q669" s="218"/>
      <c r="R669" s="218"/>
      <c r="S669" s="218"/>
    </row>
    <row r="670" spans="12:19" x14ac:dyDescent="0.25">
      <c r="L670" s="218"/>
      <c r="M670" s="218"/>
      <c r="N670" s="218"/>
      <c r="O670" s="218"/>
      <c r="P670" s="218"/>
      <c r="Q670" s="218"/>
      <c r="R670" s="218"/>
      <c r="S670" s="218"/>
    </row>
    <row r="671" spans="12:19" x14ac:dyDescent="0.25">
      <c r="L671" s="218"/>
      <c r="M671" s="218"/>
      <c r="N671" s="218"/>
      <c r="O671" s="218"/>
      <c r="P671" s="218"/>
      <c r="Q671" s="218"/>
      <c r="R671" s="218"/>
      <c r="S671" s="218"/>
    </row>
    <row r="672" spans="12:19" x14ac:dyDescent="0.25">
      <c r="L672" s="218"/>
      <c r="M672" s="218"/>
      <c r="N672" s="218"/>
      <c r="O672" s="218"/>
      <c r="P672" s="218"/>
      <c r="Q672" s="218"/>
      <c r="R672" s="218"/>
      <c r="S672" s="218"/>
    </row>
    <row r="673" spans="12:19" x14ac:dyDescent="0.25">
      <c r="L673" s="218"/>
      <c r="M673" s="218"/>
      <c r="N673" s="218"/>
      <c r="O673" s="218"/>
      <c r="P673" s="218"/>
      <c r="Q673" s="218"/>
      <c r="R673" s="218"/>
      <c r="S673" s="218"/>
    </row>
    <row r="674" spans="12:19" x14ac:dyDescent="0.25">
      <c r="L674" s="218"/>
      <c r="M674" s="218"/>
      <c r="N674" s="218"/>
      <c r="O674" s="218"/>
      <c r="P674" s="218"/>
      <c r="Q674" s="218"/>
      <c r="R674" s="218"/>
      <c r="S674" s="218"/>
    </row>
    <row r="675" spans="12:19" x14ac:dyDescent="0.25">
      <c r="L675" s="218"/>
      <c r="M675" s="218"/>
      <c r="N675" s="218"/>
      <c r="O675" s="218"/>
      <c r="P675" s="218"/>
      <c r="Q675" s="218"/>
      <c r="R675" s="218"/>
      <c r="S675" s="218"/>
    </row>
    <row r="676" spans="12:19" x14ac:dyDescent="0.25">
      <c r="L676" s="218"/>
      <c r="M676" s="218"/>
      <c r="N676" s="218"/>
      <c r="O676" s="218"/>
      <c r="P676" s="218"/>
      <c r="Q676" s="218"/>
      <c r="R676" s="218"/>
      <c r="S676" s="218"/>
    </row>
    <row r="677" spans="12:19" x14ac:dyDescent="0.25">
      <c r="L677" s="218"/>
      <c r="M677" s="218"/>
      <c r="N677" s="218"/>
      <c r="O677" s="218"/>
      <c r="P677" s="218"/>
      <c r="Q677" s="218"/>
      <c r="R677" s="218"/>
      <c r="S677" s="218"/>
    </row>
    <row r="678" spans="12:19" x14ac:dyDescent="0.25">
      <c r="L678" s="218"/>
      <c r="M678" s="218"/>
      <c r="N678" s="218"/>
      <c r="O678" s="218"/>
      <c r="P678" s="218"/>
      <c r="Q678" s="218"/>
      <c r="R678" s="218"/>
      <c r="S678" s="218"/>
    </row>
    <row r="679" spans="12:19" x14ac:dyDescent="0.25">
      <c r="L679" s="218"/>
      <c r="M679" s="218"/>
      <c r="N679" s="218"/>
      <c r="O679" s="218"/>
      <c r="P679" s="218"/>
      <c r="Q679" s="218"/>
      <c r="R679" s="218"/>
      <c r="S679" s="218"/>
    </row>
    <row r="680" spans="12:19" x14ac:dyDescent="0.25">
      <c r="L680" s="218"/>
      <c r="M680" s="218"/>
      <c r="N680" s="218"/>
      <c r="O680" s="218"/>
      <c r="P680" s="218"/>
      <c r="Q680" s="218"/>
      <c r="R680" s="218"/>
      <c r="S680" s="218"/>
    </row>
    <row r="681" spans="12:19" x14ac:dyDescent="0.25">
      <c r="L681" s="218"/>
      <c r="M681" s="218"/>
      <c r="N681" s="218"/>
      <c r="O681" s="218"/>
      <c r="P681" s="218"/>
      <c r="Q681" s="218"/>
      <c r="R681" s="218"/>
      <c r="S681" s="218"/>
    </row>
    <row r="682" spans="12:19" x14ac:dyDescent="0.25">
      <c r="L682" s="218"/>
      <c r="M682" s="218"/>
      <c r="N682" s="218"/>
      <c r="O682" s="218"/>
      <c r="P682" s="218"/>
      <c r="Q682" s="218"/>
      <c r="R682" s="218"/>
      <c r="S682" s="218"/>
    </row>
    <row r="683" spans="12:19" x14ac:dyDescent="0.25">
      <c r="L683" s="218"/>
      <c r="M683" s="218"/>
      <c r="N683" s="218"/>
      <c r="O683" s="218"/>
      <c r="P683" s="218"/>
      <c r="Q683" s="218"/>
      <c r="R683" s="218"/>
      <c r="S683" s="218"/>
    </row>
    <row r="684" spans="12:19" x14ac:dyDescent="0.25">
      <c r="L684" s="218"/>
      <c r="M684" s="218"/>
      <c r="N684" s="218"/>
      <c r="O684" s="218"/>
      <c r="P684" s="218"/>
      <c r="Q684" s="218"/>
      <c r="R684" s="218"/>
      <c r="S684" s="218"/>
    </row>
    <row r="685" spans="12:19" x14ac:dyDescent="0.25">
      <c r="L685" s="218"/>
      <c r="M685" s="218"/>
      <c r="N685" s="218"/>
      <c r="O685" s="218"/>
      <c r="P685" s="218"/>
      <c r="Q685" s="218"/>
      <c r="R685" s="218"/>
      <c r="S685" s="218"/>
    </row>
    <row r="686" spans="12:19" x14ac:dyDescent="0.25">
      <c r="L686" s="218"/>
      <c r="M686" s="218"/>
      <c r="N686" s="218"/>
      <c r="O686" s="218"/>
      <c r="P686" s="218"/>
      <c r="Q686" s="218"/>
      <c r="R686" s="218"/>
      <c r="S686" s="218"/>
    </row>
    <row r="687" spans="12:19" x14ac:dyDescent="0.25">
      <c r="L687" s="218"/>
      <c r="M687" s="218"/>
      <c r="N687" s="218"/>
      <c r="O687" s="218"/>
      <c r="P687" s="218"/>
      <c r="Q687" s="218"/>
      <c r="R687" s="218"/>
      <c r="S687" s="218"/>
    </row>
    <row r="688" spans="12:19" x14ac:dyDescent="0.25">
      <c r="L688" s="218"/>
      <c r="M688" s="218"/>
      <c r="N688" s="218"/>
      <c r="O688" s="218"/>
      <c r="P688" s="218"/>
      <c r="Q688" s="218"/>
      <c r="R688" s="218"/>
      <c r="S688" s="218"/>
    </row>
    <row r="689" spans="12:19" x14ac:dyDescent="0.25">
      <c r="L689" s="218"/>
      <c r="M689" s="218"/>
      <c r="N689" s="218"/>
      <c r="O689" s="218"/>
      <c r="P689" s="218"/>
      <c r="Q689" s="218"/>
      <c r="R689" s="218"/>
      <c r="S689" s="218"/>
    </row>
    <row r="690" spans="12:19" x14ac:dyDescent="0.25">
      <c r="L690" s="218"/>
      <c r="M690" s="218"/>
      <c r="N690" s="218"/>
      <c r="O690" s="218"/>
      <c r="P690" s="218"/>
      <c r="Q690" s="218"/>
      <c r="R690" s="218"/>
      <c r="S690" s="218"/>
    </row>
    <row r="691" spans="12:19" x14ac:dyDescent="0.25">
      <c r="L691" s="218"/>
      <c r="M691" s="218"/>
      <c r="N691" s="218"/>
      <c r="O691" s="218"/>
      <c r="P691" s="218"/>
      <c r="Q691" s="218"/>
      <c r="R691" s="218"/>
      <c r="S691" s="218"/>
    </row>
    <row r="692" spans="12:19" x14ac:dyDescent="0.25">
      <c r="L692" s="218"/>
      <c r="M692" s="218"/>
      <c r="N692" s="218"/>
      <c r="O692" s="218"/>
      <c r="P692" s="218"/>
      <c r="Q692" s="218"/>
      <c r="R692" s="218"/>
      <c r="S692" s="218"/>
    </row>
    <row r="693" spans="12:19" x14ac:dyDescent="0.25">
      <c r="L693" s="218"/>
      <c r="M693" s="218"/>
      <c r="N693" s="218"/>
      <c r="O693" s="218"/>
      <c r="P693" s="218"/>
      <c r="Q693" s="218"/>
      <c r="R693" s="218"/>
      <c r="S693" s="218"/>
    </row>
    <row r="694" spans="12:19" x14ac:dyDescent="0.25">
      <c r="L694" s="218"/>
      <c r="M694" s="218"/>
      <c r="N694" s="218"/>
      <c r="O694" s="218"/>
      <c r="P694" s="218"/>
      <c r="Q694" s="218"/>
      <c r="R694" s="218"/>
      <c r="S694" s="218"/>
    </row>
    <row r="695" spans="12:19" x14ac:dyDescent="0.25">
      <c r="L695" s="218"/>
      <c r="M695" s="218"/>
      <c r="N695" s="218"/>
      <c r="O695" s="218"/>
      <c r="P695" s="218"/>
      <c r="Q695" s="218"/>
      <c r="R695" s="218"/>
      <c r="S695" s="218"/>
    </row>
    <row r="696" spans="12:19" x14ac:dyDescent="0.25">
      <c r="L696" s="218"/>
      <c r="M696" s="218"/>
      <c r="N696" s="218"/>
      <c r="O696" s="218"/>
      <c r="P696" s="218"/>
      <c r="Q696" s="218"/>
      <c r="R696" s="218"/>
      <c r="S696" s="218"/>
    </row>
    <row r="697" spans="12:19" x14ac:dyDescent="0.25">
      <c r="L697" s="218"/>
      <c r="M697" s="218"/>
      <c r="N697" s="218"/>
      <c r="O697" s="218"/>
      <c r="P697" s="218"/>
      <c r="Q697" s="218"/>
      <c r="R697" s="218"/>
      <c r="S697" s="218"/>
    </row>
    <row r="698" spans="12:19" x14ac:dyDescent="0.25">
      <c r="L698" s="218"/>
      <c r="M698" s="218"/>
      <c r="N698" s="218"/>
      <c r="O698" s="218"/>
      <c r="P698" s="218"/>
      <c r="Q698" s="218"/>
      <c r="R698" s="218"/>
      <c r="S698" s="218"/>
    </row>
    <row r="699" spans="12:19" x14ac:dyDescent="0.25">
      <c r="L699" s="218"/>
      <c r="M699" s="218"/>
      <c r="N699" s="218"/>
      <c r="O699" s="218"/>
      <c r="P699" s="218"/>
      <c r="Q699" s="218"/>
      <c r="R699" s="218"/>
      <c r="S699" s="218"/>
    </row>
    <row r="700" spans="12:19" x14ac:dyDescent="0.25">
      <c r="L700" s="218"/>
      <c r="M700" s="218"/>
      <c r="N700" s="218"/>
      <c r="O700" s="218"/>
      <c r="P700" s="218"/>
      <c r="Q700" s="218"/>
      <c r="R700" s="218"/>
      <c r="S700" s="218"/>
    </row>
    <row r="701" spans="12:19" x14ac:dyDescent="0.25">
      <c r="L701" s="218"/>
      <c r="M701" s="218"/>
      <c r="N701" s="218"/>
      <c r="O701" s="218"/>
      <c r="P701" s="218"/>
      <c r="Q701" s="218"/>
      <c r="R701" s="218"/>
      <c r="S701" s="218"/>
    </row>
    <row r="702" spans="12:19" x14ac:dyDescent="0.25">
      <c r="L702" s="218"/>
      <c r="M702" s="218"/>
      <c r="N702" s="218"/>
      <c r="O702" s="218"/>
      <c r="P702" s="218"/>
      <c r="Q702" s="218"/>
      <c r="R702" s="218"/>
      <c r="S702" s="218"/>
    </row>
    <row r="703" spans="12:19" x14ac:dyDescent="0.25">
      <c r="L703" s="218"/>
      <c r="M703" s="218"/>
      <c r="N703" s="218"/>
      <c r="O703" s="218"/>
      <c r="P703" s="218"/>
      <c r="Q703" s="218"/>
      <c r="R703" s="218"/>
      <c r="S703" s="218"/>
    </row>
    <row r="704" spans="12:19" x14ac:dyDescent="0.25">
      <c r="L704" s="218"/>
      <c r="M704" s="218"/>
      <c r="N704" s="218"/>
      <c r="O704" s="218"/>
      <c r="P704" s="218"/>
      <c r="Q704" s="218"/>
      <c r="R704" s="218"/>
      <c r="S704" s="218"/>
    </row>
    <row r="705" spans="12:19" x14ac:dyDescent="0.25">
      <c r="L705" s="218"/>
      <c r="M705" s="218"/>
      <c r="N705" s="218"/>
      <c r="O705" s="218"/>
      <c r="P705" s="218"/>
      <c r="Q705" s="218"/>
      <c r="R705" s="218"/>
      <c r="S705" s="218"/>
    </row>
    <row r="706" spans="12:19" x14ac:dyDescent="0.25">
      <c r="L706" s="218"/>
      <c r="M706" s="218"/>
      <c r="N706" s="218"/>
      <c r="O706" s="218"/>
      <c r="P706" s="218"/>
      <c r="Q706" s="218"/>
      <c r="R706" s="218"/>
      <c r="S706" s="218"/>
    </row>
    <row r="707" spans="12:19" x14ac:dyDescent="0.25">
      <c r="L707" s="218"/>
      <c r="M707" s="218"/>
      <c r="N707" s="218"/>
      <c r="O707" s="218"/>
      <c r="P707" s="218"/>
      <c r="Q707" s="218"/>
      <c r="R707" s="218"/>
      <c r="S707" s="218"/>
    </row>
    <row r="708" spans="12:19" x14ac:dyDescent="0.25">
      <c r="L708" s="218"/>
      <c r="M708" s="218"/>
      <c r="N708" s="218"/>
      <c r="O708" s="218"/>
      <c r="P708" s="218"/>
      <c r="Q708" s="218"/>
      <c r="R708" s="218"/>
      <c r="S708" s="218"/>
    </row>
    <row r="709" spans="12:19" x14ac:dyDescent="0.25">
      <c r="L709" s="218"/>
      <c r="M709" s="218"/>
      <c r="N709" s="218"/>
      <c r="O709" s="218"/>
      <c r="P709" s="218"/>
      <c r="Q709" s="218"/>
      <c r="R709" s="218"/>
      <c r="S709" s="218"/>
    </row>
    <row r="710" spans="12:19" x14ac:dyDescent="0.25">
      <c r="L710" s="218"/>
      <c r="M710" s="218"/>
      <c r="N710" s="218"/>
      <c r="O710" s="218"/>
      <c r="P710" s="218"/>
      <c r="Q710" s="218"/>
      <c r="R710" s="218"/>
      <c r="S710" s="218"/>
    </row>
    <row r="711" spans="12:19" x14ac:dyDescent="0.25">
      <c r="L711" s="218"/>
      <c r="M711" s="218"/>
      <c r="N711" s="218"/>
      <c r="O711" s="218"/>
      <c r="P711" s="218"/>
      <c r="Q711" s="218"/>
      <c r="R711" s="218"/>
      <c r="S711" s="218"/>
    </row>
    <row r="712" spans="12:19" x14ac:dyDescent="0.25">
      <c r="L712" s="218"/>
      <c r="M712" s="218"/>
      <c r="N712" s="218"/>
      <c r="O712" s="218"/>
      <c r="P712" s="218"/>
      <c r="Q712" s="218"/>
      <c r="R712" s="218"/>
      <c r="S712" s="218"/>
    </row>
    <row r="713" spans="12:19" x14ac:dyDescent="0.25">
      <c r="L713" s="218"/>
      <c r="M713" s="218"/>
      <c r="N713" s="218"/>
      <c r="O713" s="218"/>
      <c r="P713" s="218"/>
      <c r="Q713" s="218"/>
      <c r="R713" s="218"/>
      <c r="S713" s="218"/>
    </row>
    <row r="714" spans="12:19" x14ac:dyDescent="0.25">
      <c r="L714" s="218"/>
      <c r="M714" s="218"/>
      <c r="N714" s="218"/>
      <c r="O714" s="218"/>
      <c r="P714" s="218"/>
      <c r="Q714" s="218"/>
      <c r="R714" s="218"/>
      <c r="S714" s="218"/>
    </row>
    <row r="715" spans="12:19" x14ac:dyDescent="0.25">
      <c r="L715" s="218"/>
      <c r="M715" s="218"/>
      <c r="N715" s="218"/>
      <c r="O715" s="218"/>
      <c r="P715" s="218"/>
      <c r="Q715" s="218"/>
      <c r="R715" s="218"/>
      <c r="S715" s="218"/>
    </row>
    <row r="716" spans="12:19" x14ac:dyDescent="0.25">
      <c r="L716" s="218"/>
      <c r="M716" s="218"/>
      <c r="N716" s="218"/>
      <c r="O716" s="218"/>
      <c r="P716" s="218"/>
      <c r="Q716" s="218"/>
      <c r="R716" s="218"/>
      <c r="S716" s="218"/>
    </row>
    <row r="717" spans="12:19" x14ac:dyDescent="0.25">
      <c r="L717" s="218"/>
      <c r="M717" s="218"/>
      <c r="N717" s="218"/>
      <c r="O717" s="218"/>
      <c r="P717" s="218"/>
      <c r="Q717" s="218"/>
      <c r="R717" s="218"/>
      <c r="S717" s="218"/>
    </row>
    <row r="718" spans="12:19" x14ac:dyDescent="0.25">
      <c r="L718" s="218"/>
      <c r="M718" s="218"/>
      <c r="N718" s="218"/>
      <c r="O718" s="218"/>
      <c r="P718" s="218"/>
      <c r="Q718" s="218"/>
      <c r="R718" s="218"/>
      <c r="S718" s="218"/>
    </row>
    <row r="719" spans="12:19" x14ac:dyDescent="0.25">
      <c r="L719" s="218"/>
      <c r="M719" s="218"/>
      <c r="N719" s="218"/>
      <c r="O719" s="218"/>
      <c r="P719" s="218"/>
      <c r="Q719" s="218"/>
      <c r="R719" s="218"/>
      <c r="S719" s="218"/>
    </row>
    <row r="720" spans="12:19" x14ac:dyDescent="0.25">
      <c r="L720" s="218"/>
      <c r="M720" s="218"/>
      <c r="N720" s="218"/>
      <c r="O720" s="218"/>
      <c r="P720" s="218"/>
      <c r="Q720" s="218"/>
      <c r="R720" s="218"/>
      <c r="S720" s="218"/>
    </row>
    <row r="721" spans="12:19" x14ac:dyDescent="0.25">
      <c r="L721" s="218"/>
      <c r="M721" s="218"/>
      <c r="N721" s="218"/>
      <c r="O721" s="218"/>
      <c r="P721" s="218"/>
      <c r="Q721" s="218"/>
      <c r="R721" s="218"/>
      <c r="S721" s="218"/>
    </row>
    <row r="722" spans="12:19" x14ac:dyDescent="0.25">
      <c r="L722" s="218"/>
      <c r="M722" s="218"/>
      <c r="N722" s="218"/>
      <c r="O722" s="218"/>
      <c r="P722" s="218"/>
      <c r="Q722" s="218"/>
      <c r="R722" s="218"/>
      <c r="S722" s="218"/>
    </row>
    <row r="723" spans="12:19" x14ac:dyDescent="0.25">
      <c r="L723" s="218"/>
      <c r="M723" s="218"/>
      <c r="N723" s="218"/>
      <c r="O723" s="218"/>
      <c r="P723" s="218"/>
      <c r="Q723" s="218"/>
      <c r="R723" s="218"/>
      <c r="S723" s="218"/>
    </row>
    <row r="724" spans="12:19" x14ac:dyDescent="0.25">
      <c r="L724" s="218"/>
      <c r="M724" s="218"/>
      <c r="N724" s="218"/>
      <c r="O724" s="218"/>
      <c r="P724" s="218"/>
      <c r="Q724" s="218"/>
      <c r="R724" s="218"/>
      <c r="S724" s="218"/>
    </row>
    <row r="725" spans="12:19" x14ac:dyDescent="0.25">
      <c r="L725" s="218"/>
      <c r="M725" s="218"/>
      <c r="N725" s="218"/>
      <c r="O725" s="218"/>
      <c r="P725" s="218"/>
      <c r="Q725" s="218"/>
      <c r="R725" s="218"/>
      <c r="S725" s="218"/>
    </row>
    <row r="726" spans="12:19" x14ac:dyDescent="0.25">
      <c r="L726" s="218"/>
      <c r="M726" s="218"/>
      <c r="N726" s="218"/>
      <c r="O726" s="218"/>
      <c r="P726" s="218"/>
      <c r="Q726" s="218"/>
      <c r="R726" s="218"/>
      <c r="S726" s="218"/>
    </row>
    <row r="727" spans="12:19" x14ac:dyDescent="0.25">
      <c r="L727" s="218"/>
      <c r="M727" s="218"/>
      <c r="N727" s="218"/>
      <c r="O727" s="218"/>
      <c r="P727" s="218"/>
      <c r="Q727" s="218"/>
      <c r="R727" s="218"/>
      <c r="S727" s="218"/>
    </row>
    <row r="728" spans="12:19" x14ac:dyDescent="0.25">
      <c r="L728" s="218"/>
      <c r="M728" s="218"/>
      <c r="N728" s="218"/>
      <c r="O728" s="218"/>
      <c r="P728" s="218"/>
      <c r="Q728" s="218"/>
      <c r="R728" s="218"/>
      <c r="S728" s="218"/>
    </row>
    <row r="729" spans="12:19" x14ac:dyDescent="0.25">
      <c r="L729" s="218"/>
      <c r="M729" s="218"/>
      <c r="N729" s="218"/>
      <c r="O729" s="218"/>
      <c r="P729" s="218"/>
      <c r="Q729" s="218"/>
      <c r="R729" s="218"/>
      <c r="S729" s="218"/>
    </row>
    <row r="730" spans="12:19" x14ac:dyDescent="0.25">
      <c r="L730" s="218"/>
      <c r="M730" s="218"/>
      <c r="N730" s="218"/>
      <c r="O730" s="218"/>
      <c r="P730" s="218"/>
      <c r="Q730" s="218"/>
      <c r="R730" s="218"/>
      <c r="S730" s="218"/>
    </row>
    <row r="731" spans="12:19" x14ac:dyDescent="0.25">
      <c r="L731" s="218"/>
      <c r="M731" s="218"/>
      <c r="N731" s="218"/>
      <c r="O731" s="218"/>
      <c r="P731" s="218"/>
      <c r="Q731" s="218"/>
      <c r="R731" s="218"/>
      <c r="S731" s="218"/>
    </row>
    <row r="732" spans="12:19" x14ac:dyDescent="0.25">
      <c r="L732" s="218"/>
      <c r="M732" s="218"/>
      <c r="N732" s="218"/>
      <c r="O732" s="218"/>
      <c r="P732" s="218"/>
      <c r="Q732" s="218"/>
      <c r="R732" s="218"/>
      <c r="S732" s="218"/>
    </row>
    <row r="733" spans="12:19" x14ac:dyDescent="0.25">
      <c r="L733" s="218"/>
      <c r="M733" s="218"/>
      <c r="N733" s="218"/>
      <c r="O733" s="218"/>
      <c r="P733" s="218"/>
      <c r="Q733" s="218"/>
      <c r="R733" s="218"/>
      <c r="S733" s="218"/>
    </row>
    <row r="734" spans="12:19" x14ac:dyDescent="0.25">
      <c r="L734" s="218"/>
      <c r="M734" s="218"/>
      <c r="N734" s="218"/>
      <c r="O734" s="218"/>
      <c r="P734" s="218"/>
      <c r="Q734" s="218"/>
      <c r="R734" s="218"/>
      <c r="S734" s="218"/>
    </row>
    <row r="735" spans="12:19" x14ac:dyDescent="0.25">
      <c r="L735" s="218"/>
      <c r="M735" s="218"/>
      <c r="N735" s="218"/>
      <c r="O735" s="218"/>
      <c r="P735" s="218"/>
      <c r="Q735" s="218"/>
      <c r="R735" s="218"/>
      <c r="S735" s="218"/>
    </row>
    <row r="736" spans="12:19" x14ac:dyDescent="0.25">
      <c r="L736" s="218"/>
      <c r="M736" s="218"/>
      <c r="N736" s="218"/>
      <c r="O736" s="218"/>
      <c r="P736" s="218"/>
      <c r="Q736" s="218"/>
      <c r="R736" s="218"/>
      <c r="S736" s="218"/>
    </row>
    <row r="737" spans="12:19" x14ac:dyDescent="0.25">
      <c r="L737" s="218"/>
      <c r="M737" s="218"/>
      <c r="N737" s="218"/>
      <c r="O737" s="218"/>
      <c r="P737" s="218"/>
      <c r="Q737" s="218"/>
      <c r="R737" s="218"/>
      <c r="S737" s="218"/>
    </row>
    <row r="738" spans="12:19" x14ac:dyDescent="0.25">
      <c r="L738" s="218"/>
      <c r="M738" s="218"/>
      <c r="N738" s="218"/>
      <c r="O738" s="218"/>
      <c r="P738" s="218"/>
      <c r="Q738" s="218"/>
      <c r="R738" s="218"/>
      <c r="S738" s="218"/>
    </row>
    <row r="739" spans="12:19" x14ac:dyDescent="0.25">
      <c r="L739" s="218"/>
      <c r="M739" s="218"/>
      <c r="N739" s="218"/>
      <c r="O739" s="218"/>
      <c r="P739" s="218"/>
      <c r="Q739" s="218"/>
      <c r="R739" s="218"/>
      <c r="S739" s="218"/>
    </row>
    <row r="740" spans="12:19" x14ac:dyDescent="0.25">
      <c r="L740" s="218"/>
      <c r="M740" s="218"/>
      <c r="N740" s="218"/>
      <c r="O740" s="218"/>
      <c r="P740" s="218"/>
      <c r="Q740" s="218"/>
      <c r="R740" s="218"/>
      <c r="S740" s="218"/>
    </row>
    <row r="741" spans="12:19" x14ac:dyDescent="0.25">
      <c r="L741" s="218"/>
      <c r="M741" s="218"/>
      <c r="N741" s="218"/>
      <c r="O741" s="218"/>
      <c r="P741" s="218"/>
      <c r="Q741" s="218"/>
      <c r="R741" s="218"/>
      <c r="S741" s="218"/>
    </row>
    <row r="742" spans="12:19" x14ac:dyDescent="0.25">
      <c r="L742" s="218"/>
      <c r="M742" s="218"/>
      <c r="N742" s="218"/>
      <c r="O742" s="218"/>
      <c r="P742" s="218"/>
      <c r="Q742" s="218"/>
      <c r="R742" s="218"/>
      <c r="S742" s="218"/>
    </row>
    <row r="743" spans="12:19" x14ac:dyDescent="0.25">
      <c r="L743" s="218"/>
      <c r="M743" s="218"/>
      <c r="N743" s="218"/>
      <c r="O743" s="218"/>
      <c r="P743" s="218"/>
      <c r="Q743" s="218"/>
      <c r="R743" s="218"/>
      <c r="S743" s="218"/>
    </row>
    <row r="744" spans="12:19" x14ac:dyDescent="0.25">
      <c r="L744" s="218"/>
      <c r="M744" s="218"/>
      <c r="N744" s="218"/>
      <c r="O744" s="218"/>
      <c r="P744" s="218"/>
      <c r="Q744" s="218"/>
      <c r="R744" s="218"/>
      <c r="S744" s="218"/>
    </row>
    <row r="745" spans="12:19" x14ac:dyDescent="0.25">
      <c r="L745" s="218"/>
      <c r="M745" s="218"/>
      <c r="N745" s="218"/>
      <c r="O745" s="218"/>
      <c r="P745" s="218"/>
      <c r="Q745" s="218"/>
      <c r="R745" s="218"/>
      <c r="S745" s="218"/>
    </row>
    <row r="746" spans="12:19" x14ac:dyDescent="0.25">
      <c r="L746" s="218"/>
      <c r="M746" s="218"/>
      <c r="N746" s="218"/>
      <c r="O746" s="218"/>
      <c r="P746" s="218"/>
      <c r="Q746" s="218"/>
      <c r="R746" s="218"/>
      <c r="S746" s="218"/>
    </row>
    <row r="747" spans="12:19" x14ac:dyDescent="0.25">
      <c r="L747" s="218"/>
      <c r="M747" s="218"/>
      <c r="N747" s="218"/>
      <c r="O747" s="218"/>
      <c r="P747" s="218"/>
      <c r="Q747" s="218"/>
      <c r="R747" s="218"/>
      <c r="S747" s="218"/>
    </row>
    <row r="748" spans="12:19" x14ac:dyDescent="0.25">
      <c r="L748" s="218"/>
      <c r="M748" s="218"/>
      <c r="N748" s="218"/>
      <c r="O748" s="218"/>
      <c r="P748" s="218"/>
      <c r="Q748" s="218"/>
      <c r="R748" s="218"/>
      <c r="S748" s="218"/>
    </row>
    <row r="749" spans="12:19" x14ac:dyDescent="0.25">
      <c r="L749" s="218"/>
      <c r="M749" s="218"/>
      <c r="N749" s="218"/>
      <c r="O749" s="218"/>
      <c r="P749" s="218"/>
      <c r="Q749" s="218"/>
      <c r="R749" s="218"/>
      <c r="S749" s="218"/>
    </row>
    <row r="750" spans="12:19" x14ac:dyDescent="0.25">
      <c r="L750" s="218"/>
      <c r="M750" s="218"/>
      <c r="N750" s="218"/>
      <c r="O750" s="218"/>
      <c r="P750" s="218"/>
      <c r="Q750" s="218"/>
      <c r="R750" s="218"/>
      <c r="S750" s="218"/>
    </row>
    <row r="751" spans="12:19" x14ac:dyDescent="0.25">
      <c r="L751" s="218"/>
      <c r="M751" s="218"/>
      <c r="N751" s="218"/>
      <c r="O751" s="218"/>
      <c r="P751" s="218"/>
      <c r="Q751" s="218"/>
      <c r="R751" s="218"/>
      <c r="S751" s="218"/>
    </row>
    <row r="752" spans="12:19" x14ac:dyDescent="0.25">
      <c r="L752" s="218"/>
      <c r="M752" s="218"/>
      <c r="N752" s="218"/>
      <c r="O752" s="218"/>
      <c r="P752" s="218"/>
      <c r="Q752" s="218"/>
      <c r="R752" s="218"/>
      <c r="S752" s="218"/>
    </row>
    <row r="753" spans="12:19" x14ac:dyDescent="0.25">
      <c r="L753" s="218"/>
      <c r="M753" s="218"/>
      <c r="N753" s="218"/>
      <c r="O753" s="218"/>
      <c r="P753" s="218"/>
      <c r="Q753" s="218"/>
      <c r="R753" s="218"/>
      <c r="S753" s="218"/>
    </row>
    <row r="754" spans="12:19" x14ac:dyDescent="0.25">
      <c r="L754" s="218"/>
      <c r="M754" s="218"/>
      <c r="N754" s="218"/>
      <c r="O754" s="218"/>
      <c r="P754" s="218"/>
      <c r="Q754" s="218"/>
      <c r="R754" s="218"/>
      <c r="S754" s="218"/>
    </row>
    <row r="755" spans="12:19" x14ac:dyDescent="0.25">
      <c r="L755" s="218"/>
      <c r="M755" s="218"/>
      <c r="N755" s="218"/>
      <c r="O755" s="218"/>
      <c r="P755" s="218"/>
      <c r="Q755" s="218"/>
      <c r="R755" s="218"/>
      <c r="S755" s="218"/>
    </row>
    <row r="756" spans="12:19" x14ac:dyDescent="0.25">
      <c r="L756" s="218"/>
      <c r="M756" s="218"/>
      <c r="N756" s="218"/>
      <c r="O756" s="218"/>
      <c r="P756" s="218"/>
      <c r="Q756" s="218"/>
      <c r="R756" s="218"/>
      <c r="S756" s="218"/>
    </row>
    <row r="757" spans="12:19" x14ac:dyDescent="0.25">
      <c r="L757" s="218"/>
      <c r="M757" s="218"/>
      <c r="N757" s="218"/>
      <c r="O757" s="218"/>
      <c r="P757" s="218"/>
      <c r="Q757" s="218"/>
      <c r="R757" s="218"/>
      <c r="S757" s="218"/>
    </row>
    <row r="758" spans="12:19" x14ac:dyDescent="0.25">
      <c r="L758" s="218"/>
      <c r="M758" s="218"/>
      <c r="N758" s="218"/>
      <c r="O758" s="218"/>
      <c r="P758" s="218"/>
      <c r="Q758" s="218"/>
      <c r="R758" s="218"/>
      <c r="S758" s="218"/>
    </row>
    <row r="759" spans="12:19" x14ac:dyDescent="0.25">
      <c r="L759" s="218"/>
      <c r="M759" s="218"/>
      <c r="N759" s="218"/>
      <c r="O759" s="218"/>
      <c r="P759" s="218"/>
      <c r="Q759" s="218"/>
      <c r="R759" s="218"/>
      <c r="S759" s="218"/>
    </row>
    <row r="760" spans="12:19" x14ac:dyDescent="0.25">
      <c r="L760" s="218"/>
      <c r="M760" s="218"/>
      <c r="N760" s="218"/>
      <c r="O760" s="218"/>
      <c r="P760" s="218"/>
      <c r="Q760" s="218"/>
      <c r="R760" s="218"/>
      <c r="S760" s="218"/>
    </row>
    <row r="761" spans="12:19" x14ac:dyDescent="0.25">
      <c r="L761" s="218"/>
      <c r="M761" s="218"/>
      <c r="N761" s="218"/>
      <c r="O761" s="218"/>
      <c r="P761" s="218"/>
      <c r="Q761" s="218"/>
      <c r="R761" s="218"/>
      <c r="S761" s="218"/>
    </row>
    <row r="762" spans="12:19" x14ac:dyDescent="0.25">
      <c r="L762" s="218"/>
      <c r="M762" s="218"/>
      <c r="N762" s="218"/>
      <c r="O762" s="218"/>
      <c r="P762" s="218"/>
      <c r="Q762" s="218"/>
      <c r="R762" s="218"/>
      <c r="S762" s="218"/>
    </row>
    <row r="763" spans="12:19" x14ac:dyDescent="0.25">
      <c r="L763" s="218"/>
      <c r="M763" s="218"/>
      <c r="N763" s="218"/>
      <c r="O763" s="218"/>
      <c r="P763" s="218"/>
      <c r="Q763" s="218"/>
      <c r="R763" s="218"/>
      <c r="S763" s="218"/>
    </row>
    <row r="764" spans="12:19" x14ac:dyDescent="0.25">
      <c r="L764" s="218"/>
      <c r="M764" s="218"/>
      <c r="N764" s="218"/>
      <c r="O764" s="218"/>
      <c r="P764" s="218"/>
      <c r="Q764" s="218"/>
      <c r="R764" s="218"/>
      <c r="S764" s="218"/>
    </row>
    <row r="765" spans="12:19" x14ac:dyDescent="0.25">
      <c r="L765" s="218"/>
      <c r="M765" s="218"/>
      <c r="N765" s="218"/>
      <c r="O765" s="218"/>
      <c r="P765" s="218"/>
      <c r="Q765" s="218"/>
      <c r="R765" s="218"/>
      <c r="S765" s="218"/>
    </row>
    <row r="766" spans="12:19" x14ac:dyDescent="0.25">
      <c r="L766" s="218"/>
      <c r="M766" s="218"/>
      <c r="N766" s="218"/>
      <c r="O766" s="218"/>
      <c r="P766" s="218"/>
      <c r="Q766" s="218"/>
      <c r="R766" s="218"/>
      <c r="S766" s="218"/>
    </row>
    <row r="767" spans="12:19" x14ac:dyDescent="0.25">
      <c r="L767" s="218"/>
      <c r="M767" s="218"/>
      <c r="N767" s="218"/>
      <c r="O767" s="218"/>
      <c r="P767" s="218"/>
      <c r="Q767" s="218"/>
      <c r="R767" s="218"/>
      <c r="S767" s="218"/>
    </row>
    <row r="768" spans="12:19" x14ac:dyDescent="0.25">
      <c r="L768" s="218"/>
      <c r="M768" s="218"/>
      <c r="N768" s="218"/>
      <c r="O768" s="218"/>
      <c r="P768" s="218"/>
      <c r="Q768" s="218"/>
      <c r="R768" s="218"/>
      <c r="S768" s="218"/>
    </row>
    <row r="769" spans="12:19" x14ac:dyDescent="0.25">
      <c r="L769" s="218"/>
      <c r="M769" s="218"/>
      <c r="N769" s="218"/>
      <c r="O769" s="218"/>
      <c r="P769" s="218"/>
      <c r="Q769" s="218"/>
      <c r="R769" s="218"/>
      <c r="S769" s="218"/>
    </row>
    <row r="770" spans="12:19" x14ac:dyDescent="0.25">
      <c r="L770" s="218"/>
      <c r="M770" s="218"/>
      <c r="N770" s="218"/>
      <c r="O770" s="218"/>
      <c r="P770" s="218"/>
      <c r="Q770" s="218"/>
      <c r="R770" s="218"/>
      <c r="S770" s="218"/>
    </row>
    <row r="771" spans="12:19" x14ac:dyDescent="0.25">
      <c r="L771" s="218"/>
      <c r="M771" s="218"/>
      <c r="N771" s="218"/>
      <c r="O771" s="218"/>
      <c r="P771" s="218"/>
      <c r="Q771" s="218"/>
      <c r="R771" s="218"/>
      <c r="S771" s="218"/>
    </row>
    <row r="772" spans="12:19" x14ac:dyDescent="0.25">
      <c r="L772" s="218"/>
      <c r="M772" s="218"/>
      <c r="N772" s="218"/>
      <c r="O772" s="218"/>
      <c r="P772" s="218"/>
      <c r="Q772" s="218"/>
      <c r="R772" s="218"/>
      <c r="S772" s="218"/>
    </row>
    <row r="773" spans="12:19" x14ac:dyDescent="0.25">
      <c r="L773" s="218"/>
      <c r="M773" s="218"/>
      <c r="N773" s="218"/>
      <c r="O773" s="218"/>
      <c r="P773" s="218"/>
      <c r="Q773" s="218"/>
      <c r="R773" s="218"/>
      <c r="S773" s="218"/>
    </row>
    <row r="774" spans="12:19" x14ac:dyDescent="0.25">
      <c r="L774" s="218"/>
      <c r="M774" s="218"/>
      <c r="N774" s="218"/>
      <c r="O774" s="218"/>
      <c r="P774" s="218"/>
      <c r="Q774" s="218"/>
      <c r="R774" s="218"/>
      <c r="S774" s="218"/>
    </row>
    <row r="775" spans="12:19" x14ac:dyDescent="0.25">
      <c r="L775" s="218"/>
      <c r="M775" s="218"/>
      <c r="N775" s="218"/>
      <c r="O775" s="218"/>
      <c r="P775" s="218"/>
      <c r="Q775" s="218"/>
      <c r="R775" s="218"/>
      <c r="S775" s="218"/>
    </row>
    <row r="776" spans="12:19" x14ac:dyDescent="0.25">
      <c r="L776" s="218"/>
      <c r="M776" s="218"/>
      <c r="N776" s="218"/>
      <c r="O776" s="218"/>
      <c r="P776" s="218"/>
      <c r="Q776" s="218"/>
      <c r="R776" s="218"/>
      <c r="S776" s="218"/>
    </row>
    <row r="777" spans="12:19" x14ac:dyDescent="0.25">
      <c r="L777" s="218"/>
      <c r="M777" s="218"/>
      <c r="N777" s="218"/>
      <c r="O777" s="218"/>
      <c r="P777" s="218"/>
      <c r="Q777" s="218"/>
      <c r="R777" s="218"/>
      <c r="S777" s="218"/>
    </row>
    <row r="778" spans="12:19" x14ac:dyDescent="0.25">
      <c r="L778" s="218"/>
      <c r="M778" s="218"/>
      <c r="N778" s="218"/>
      <c r="O778" s="218"/>
      <c r="P778" s="218"/>
      <c r="Q778" s="218"/>
      <c r="R778" s="218"/>
      <c r="S778" s="218"/>
    </row>
    <row r="779" spans="12:19" x14ac:dyDescent="0.25">
      <c r="L779" s="218"/>
      <c r="M779" s="218"/>
      <c r="N779" s="218"/>
      <c r="O779" s="218"/>
      <c r="P779" s="218"/>
      <c r="Q779" s="218"/>
      <c r="R779" s="218"/>
      <c r="S779" s="218"/>
    </row>
    <row r="780" spans="12:19" x14ac:dyDescent="0.25">
      <c r="L780" s="218"/>
      <c r="M780" s="218"/>
      <c r="N780" s="218"/>
      <c r="O780" s="218"/>
      <c r="P780" s="218"/>
      <c r="Q780" s="218"/>
      <c r="R780" s="218"/>
      <c r="S780" s="218"/>
    </row>
    <row r="781" spans="12:19" x14ac:dyDescent="0.25">
      <c r="L781" s="218"/>
      <c r="M781" s="218"/>
      <c r="N781" s="218"/>
      <c r="O781" s="218"/>
      <c r="P781" s="218"/>
      <c r="Q781" s="218"/>
      <c r="R781" s="218"/>
      <c r="S781" s="218"/>
    </row>
    <row r="782" spans="12:19" x14ac:dyDescent="0.25">
      <c r="L782" s="218"/>
      <c r="M782" s="218"/>
      <c r="N782" s="218"/>
      <c r="O782" s="218"/>
      <c r="P782" s="218"/>
      <c r="Q782" s="218"/>
      <c r="R782" s="218"/>
      <c r="S782" s="218"/>
    </row>
    <row r="783" spans="12:19" x14ac:dyDescent="0.25">
      <c r="L783" s="218"/>
      <c r="M783" s="218"/>
      <c r="N783" s="218"/>
      <c r="O783" s="218"/>
      <c r="P783" s="218"/>
      <c r="Q783" s="218"/>
      <c r="R783" s="218"/>
      <c r="S783" s="218"/>
    </row>
    <row r="784" spans="12:19" x14ac:dyDescent="0.25">
      <c r="L784" s="218"/>
      <c r="M784" s="218"/>
      <c r="N784" s="218"/>
      <c r="O784" s="218"/>
      <c r="P784" s="218"/>
      <c r="Q784" s="218"/>
      <c r="R784" s="218"/>
      <c r="S784" s="218"/>
    </row>
    <row r="785" spans="12:19" x14ac:dyDescent="0.25">
      <c r="L785" s="218"/>
      <c r="M785" s="218"/>
      <c r="N785" s="218"/>
      <c r="O785" s="218"/>
      <c r="P785" s="218"/>
      <c r="Q785" s="218"/>
      <c r="R785" s="218"/>
      <c r="S785" s="218"/>
    </row>
    <row r="786" spans="12:19" x14ac:dyDescent="0.25">
      <c r="L786" s="218"/>
      <c r="M786" s="218"/>
      <c r="N786" s="218"/>
      <c r="O786" s="218"/>
      <c r="P786" s="218"/>
      <c r="Q786" s="218"/>
      <c r="R786" s="218"/>
      <c r="S786" s="218"/>
    </row>
    <row r="787" spans="12:19" x14ac:dyDescent="0.25">
      <c r="L787" s="218"/>
      <c r="M787" s="218"/>
      <c r="N787" s="218"/>
      <c r="O787" s="218"/>
      <c r="P787" s="218"/>
      <c r="Q787" s="218"/>
      <c r="R787" s="218"/>
      <c r="S787" s="218"/>
    </row>
    <row r="788" spans="12:19" x14ac:dyDescent="0.25">
      <c r="L788" s="218"/>
      <c r="M788" s="218"/>
      <c r="N788" s="218"/>
      <c r="O788" s="218"/>
      <c r="P788" s="218"/>
      <c r="Q788" s="218"/>
      <c r="R788" s="218"/>
      <c r="S788" s="218"/>
    </row>
    <row r="789" spans="12:19" x14ac:dyDescent="0.25">
      <c r="L789" s="218"/>
      <c r="M789" s="218"/>
      <c r="N789" s="218"/>
      <c r="O789" s="218"/>
      <c r="P789" s="218"/>
      <c r="Q789" s="218"/>
      <c r="R789" s="218"/>
      <c r="S789" s="218"/>
    </row>
    <row r="790" spans="12:19" x14ac:dyDescent="0.25">
      <c r="L790" s="218"/>
      <c r="M790" s="218"/>
      <c r="N790" s="218"/>
      <c r="O790" s="218"/>
      <c r="P790" s="218"/>
      <c r="Q790" s="218"/>
      <c r="R790" s="218"/>
      <c r="S790" s="218"/>
    </row>
    <row r="791" spans="12:19" x14ac:dyDescent="0.25">
      <c r="L791" s="218"/>
      <c r="M791" s="218"/>
      <c r="N791" s="218"/>
      <c r="O791" s="218"/>
      <c r="P791" s="218"/>
      <c r="Q791" s="218"/>
      <c r="R791" s="218"/>
      <c r="S791" s="218"/>
    </row>
    <row r="792" spans="12:19" x14ac:dyDescent="0.25">
      <c r="L792" s="218"/>
      <c r="M792" s="218"/>
      <c r="N792" s="218"/>
      <c r="O792" s="218"/>
      <c r="P792" s="218"/>
      <c r="Q792" s="218"/>
      <c r="R792" s="218"/>
      <c r="S792" s="218"/>
    </row>
    <row r="793" spans="12:19" x14ac:dyDescent="0.25">
      <c r="L793" s="218"/>
      <c r="M793" s="218"/>
      <c r="N793" s="218"/>
      <c r="O793" s="218"/>
      <c r="P793" s="218"/>
      <c r="Q793" s="218"/>
      <c r="R793" s="218"/>
      <c r="S793" s="218"/>
    </row>
    <row r="794" spans="12:19" x14ac:dyDescent="0.25">
      <c r="L794" s="218"/>
      <c r="M794" s="218"/>
      <c r="N794" s="218"/>
      <c r="O794" s="218"/>
      <c r="P794" s="218"/>
      <c r="Q794" s="218"/>
      <c r="R794" s="218"/>
      <c r="S794" s="218"/>
    </row>
    <row r="795" spans="12:19" x14ac:dyDescent="0.25">
      <c r="L795" s="218"/>
      <c r="M795" s="218"/>
      <c r="N795" s="218"/>
      <c r="O795" s="218"/>
      <c r="P795" s="218"/>
      <c r="Q795" s="218"/>
      <c r="R795" s="218"/>
      <c r="S795" s="218"/>
    </row>
    <row r="796" spans="12:19" x14ac:dyDescent="0.25">
      <c r="L796" s="218"/>
      <c r="M796" s="218"/>
      <c r="N796" s="218"/>
      <c r="O796" s="218"/>
      <c r="P796" s="218"/>
      <c r="Q796" s="218"/>
      <c r="R796" s="218"/>
      <c r="S796" s="218"/>
    </row>
    <row r="797" spans="12:19" x14ac:dyDescent="0.25">
      <c r="L797" s="218"/>
      <c r="M797" s="218"/>
      <c r="N797" s="218"/>
      <c r="O797" s="218"/>
      <c r="P797" s="218"/>
      <c r="Q797" s="218"/>
      <c r="R797" s="218"/>
      <c r="S797" s="218"/>
    </row>
    <row r="798" spans="12:19" x14ac:dyDescent="0.25">
      <c r="L798" s="218"/>
      <c r="M798" s="218"/>
      <c r="N798" s="218"/>
      <c r="O798" s="218"/>
      <c r="P798" s="218"/>
      <c r="Q798" s="218"/>
      <c r="R798" s="218"/>
      <c r="S798" s="218"/>
    </row>
    <row r="799" spans="12:19" x14ac:dyDescent="0.25">
      <c r="L799" s="218"/>
      <c r="M799" s="218"/>
      <c r="N799" s="218"/>
      <c r="O799" s="218"/>
      <c r="P799" s="218"/>
      <c r="Q799" s="218"/>
      <c r="R799" s="218"/>
      <c r="S799" s="218"/>
    </row>
    <row r="800" spans="12:19" x14ac:dyDescent="0.25">
      <c r="L800" s="218"/>
      <c r="M800" s="218"/>
      <c r="N800" s="218"/>
      <c r="O800" s="218"/>
      <c r="P800" s="218"/>
      <c r="Q800" s="218"/>
      <c r="R800" s="218"/>
      <c r="S800" s="218"/>
    </row>
    <row r="801" spans="12:19" x14ac:dyDescent="0.25">
      <c r="L801" s="218"/>
      <c r="M801" s="218"/>
      <c r="N801" s="218"/>
      <c r="O801" s="218"/>
      <c r="P801" s="218"/>
      <c r="Q801" s="218"/>
      <c r="R801" s="218"/>
      <c r="S801" s="218"/>
    </row>
    <row r="802" spans="12:19" x14ac:dyDescent="0.25">
      <c r="L802" s="218"/>
      <c r="M802" s="218"/>
      <c r="N802" s="218"/>
      <c r="O802" s="218"/>
      <c r="P802" s="218"/>
      <c r="Q802" s="218"/>
      <c r="R802" s="218"/>
      <c r="S802" s="218"/>
    </row>
    <row r="803" spans="12:19" x14ac:dyDescent="0.25">
      <c r="L803" s="218"/>
      <c r="M803" s="218"/>
      <c r="N803" s="218"/>
      <c r="O803" s="218"/>
      <c r="P803" s="218"/>
      <c r="Q803" s="218"/>
      <c r="R803" s="218"/>
      <c r="S803" s="218"/>
    </row>
    <row r="804" spans="12:19" x14ac:dyDescent="0.25">
      <c r="L804" s="218"/>
      <c r="M804" s="218"/>
      <c r="N804" s="218"/>
      <c r="O804" s="218"/>
      <c r="P804" s="218"/>
      <c r="Q804" s="218"/>
      <c r="R804" s="218"/>
      <c r="S804" s="218"/>
    </row>
    <row r="805" spans="12:19" x14ac:dyDescent="0.25">
      <c r="L805" s="218"/>
      <c r="M805" s="218"/>
      <c r="N805" s="218"/>
      <c r="O805" s="218"/>
      <c r="P805" s="218"/>
      <c r="Q805" s="218"/>
      <c r="R805" s="218"/>
      <c r="S805" s="218"/>
    </row>
    <row r="806" spans="12:19" x14ac:dyDescent="0.25">
      <c r="L806" s="218"/>
      <c r="M806" s="218"/>
      <c r="N806" s="218"/>
      <c r="O806" s="218"/>
      <c r="P806" s="218"/>
      <c r="Q806" s="218"/>
      <c r="R806" s="218"/>
      <c r="S806" s="218"/>
    </row>
    <row r="807" spans="12:19" x14ac:dyDescent="0.25">
      <c r="L807" s="218"/>
      <c r="M807" s="218"/>
      <c r="N807" s="218"/>
      <c r="O807" s="218"/>
      <c r="P807" s="218"/>
      <c r="Q807" s="218"/>
      <c r="R807" s="218"/>
      <c r="S807" s="218"/>
    </row>
    <row r="808" spans="12:19" x14ac:dyDescent="0.25">
      <c r="L808" s="218"/>
      <c r="M808" s="218"/>
      <c r="N808" s="218"/>
      <c r="O808" s="218"/>
      <c r="P808" s="218"/>
      <c r="Q808" s="218"/>
      <c r="R808" s="218"/>
      <c r="S808" s="218"/>
    </row>
    <row r="809" spans="12:19" x14ac:dyDescent="0.25">
      <c r="L809" s="218"/>
      <c r="M809" s="218"/>
      <c r="N809" s="218"/>
      <c r="O809" s="218"/>
      <c r="P809" s="218"/>
      <c r="Q809" s="218"/>
      <c r="R809" s="218"/>
      <c r="S809" s="218"/>
    </row>
    <row r="810" spans="12:19" x14ac:dyDescent="0.25">
      <c r="L810" s="218"/>
      <c r="M810" s="218"/>
      <c r="N810" s="218"/>
      <c r="O810" s="218"/>
      <c r="P810" s="218"/>
      <c r="Q810" s="218"/>
      <c r="R810" s="218"/>
      <c r="S810" s="218"/>
    </row>
    <row r="811" spans="12:19" x14ac:dyDescent="0.25">
      <c r="L811" s="218"/>
      <c r="M811" s="218"/>
      <c r="N811" s="218"/>
      <c r="O811" s="218"/>
      <c r="P811" s="218"/>
      <c r="Q811" s="218"/>
      <c r="R811" s="218"/>
      <c r="S811" s="218"/>
    </row>
    <row r="812" spans="12:19" x14ac:dyDescent="0.25">
      <c r="L812" s="218"/>
      <c r="M812" s="218"/>
      <c r="N812" s="218"/>
      <c r="O812" s="218"/>
      <c r="P812" s="218"/>
      <c r="Q812" s="218"/>
      <c r="R812" s="218"/>
      <c r="S812" s="218"/>
    </row>
    <row r="813" spans="12:19" x14ac:dyDescent="0.25">
      <c r="L813" s="218"/>
      <c r="M813" s="218"/>
      <c r="N813" s="218"/>
      <c r="O813" s="218"/>
      <c r="P813" s="218"/>
      <c r="Q813" s="218"/>
      <c r="R813" s="218"/>
      <c r="S813" s="218"/>
    </row>
    <row r="814" spans="12:19" x14ac:dyDescent="0.25">
      <c r="L814" s="218"/>
      <c r="M814" s="218"/>
      <c r="N814" s="218"/>
      <c r="O814" s="218"/>
      <c r="P814" s="218"/>
      <c r="Q814" s="218"/>
      <c r="R814" s="218"/>
      <c r="S814" s="218"/>
    </row>
    <row r="815" spans="12:19" x14ac:dyDescent="0.25">
      <c r="L815" s="218"/>
      <c r="M815" s="218"/>
      <c r="N815" s="218"/>
      <c r="O815" s="218"/>
      <c r="P815" s="218"/>
      <c r="Q815" s="218"/>
      <c r="R815" s="218"/>
      <c r="S815" s="218"/>
    </row>
    <row r="816" spans="12:19" x14ac:dyDescent="0.25">
      <c r="L816" s="218"/>
      <c r="M816" s="218"/>
      <c r="N816" s="218"/>
      <c r="O816" s="218"/>
      <c r="P816" s="218"/>
      <c r="Q816" s="218"/>
      <c r="R816" s="218"/>
      <c r="S816" s="218"/>
    </row>
    <row r="817" spans="12:19" x14ac:dyDescent="0.25">
      <c r="L817" s="218"/>
      <c r="M817" s="218"/>
      <c r="N817" s="218"/>
      <c r="O817" s="218"/>
      <c r="P817" s="218"/>
      <c r="Q817" s="218"/>
      <c r="R817" s="218"/>
      <c r="S817" s="218"/>
    </row>
    <row r="818" spans="12:19" x14ac:dyDescent="0.25">
      <c r="L818" s="218"/>
      <c r="M818" s="218"/>
      <c r="N818" s="218"/>
      <c r="O818" s="218"/>
      <c r="P818" s="218"/>
      <c r="Q818" s="218"/>
      <c r="R818" s="218"/>
      <c r="S818" s="218"/>
    </row>
    <row r="819" spans="12:19" x14ac:dyDescent="0.25">
      <c r="L819" s="218"/>
      <c r="M819" s="218"/>
      <c r="N819" s="218"/>
      <c r="O819" s="218"/>
      <c r="P819" s="218"/>
      <c r="Q819" s="218"/>
      <c r="R819" s="218"/>
      <c r="S819" s="218"/>
    </row>
    <row r="820" spans="12:19" x14ac:dyDescent="0.25">
      <c r="L820" s="218"/>
      <c r="M820" s="218"/>
      <c r="N820" s="218"/>
      <c r="O820" s="218"/>
      <c r="P820" s="218"/>
      <c r="Q820" s="218"/>
      <c r="R820" s="218"/>
      <c r="S820" s="218"/>
    </row>
    <row r="821" spans="12:19" x14ac:dyDescent="0.25">
      <c r="L821" s="218"/>
      <c r="M821" s="218"/>
      <c r="N821" s="218"/>
      <c r="O821" s="218"/>
      <c r="P821" s="218"/>
      <c r="Q821" s="218"/>
      <c r="R821" s="218"/>
      <c r="S821" s="218"/>
    </row>
    <row r="822" spans="12:19" x14ac:dyDescent="0.25">
      <c r="L822" s="218"/>
      <c r="M822" s="218"/>
      <c r="N822" s="218"/>
      <c r="O822" s="218"/>
      <c r="P822" s="218"/>
      <c r="Q822" s="218"/>
      <c r="R822" s="218"/>
      <c r="S822" s="218"/>
    </row>
    <row r="823" spans="12:19" x14ac:dyDescent="0.25">
      <c r="L823" s="218"/>
      <c r="M823" s="218"/>
      <c r="N823" s="218"/>
      <c r="O823" s="218"/>
      <c r="P823" s="218"/>
      <c r="Q823" s="218"/>
      <c r="R823" s="218"/>
      <c r="S823" s="218"/>
    </row>
    <row r="824" spans="12:19" x14ac:dyDescent="0.25">
      <c r="L824" s="218"/>
      <c r="M824" s="218"/>
      <c r="N824" s="218"/>
      <c r="O824" s="218"/>
      <c r="P824" s="218"/>
      <c r="Q824" s="218"/>
      <c r="R824" s="218"/>
      <c r="S824" s="218"/>
    </row>
    <row r="825" spans="12:19" x14ac:dyDescent="0.25">
      <c r="L825" s="218"/>
      <c r="M825" s="218"/>
      <c r="N825" s="218"/>
      <c r="O825" s="218"/>
      <c r="P825" s="218"/>
      <c r="Q825" s="218"/>
      <c r="R825" s="218"/>
      <c r="S825" s="218"/>
    </row>
    <row r="826" spans="12:19" x14ac:dyDescent="0.25">
      <c r="L826" s="218"/>
      <c r="M826" s="218"/>
      <c r="N826" s="218"/>
      <c r="O826" s="218"/>
      <c r="P826" s="218"/>
      <c r="Q826" s="218"/>
      <c r="R826" s="218"/>
      <c r="S826" s="218"/>
    </row>
    <row r="827" spans="12:19" x14ac:dyDescent="0.25">
      <c r="L827" s="218"/>
      <c r="M827" s="218"/>
      <c r="N827" s="218"/>
      <c r="O827" s="218"/>
      <c r="P827" s="218"/>
      <c r="Q827" s="218"/>
      <c r="R827" s="218"/>
      <c r="S827" s="218"/>
    </row>
    <row r="828" spans="12:19" x14ac:dyDescent="0.25">
      <c r="L828" s="218"/>
      <c r="M828" s="218"/>
      <c r="N828" s="218"/>
      <c r="O828" s="218"/>
      <c r="P828" s="218"/>
      <c r="Q828" s="218"/>
      <c r="R828" s="218"/>
      <c r="S828" s="218"/>
    </row>
    <row r="829" spans="12:19" x14ac:dyDescent="0.25">
      <c r="L829" s="218"/>
      <c r="M829" s="218"/>
      <c r="N829" s="218"/>
      <c r="O829" s="218"/>
      <c r="P829" s="218"/>
      <c r="Q829" s="218"/>
      <c r="R829" s="218"/>
      <c r="S829" s="218"/>
    </row>
    <row r="830" spans="12:19" x14ac:dyDescent="0.25">
      <c r="L830" s="218"/>
      <c r="M830" s="218"/>
      <c r="N830" s="218"/>
      <c r="O830" s="218"/>
      <c r="P830" s="218"/>
      <c r="Q830" s="218"/>
      <c r="R830" s="218"/>
      <c r="S830" s="218"/>
    </row>
    <row r="831" spans="12:19" x14ac:dyDescent="0.25">
      <c r="L831" s="218"/>
      <c r="M831" s="218"/>
      <c r="N831" s="218"/>
      <c r="O831" s="218"/>
      <c r="P831" s="218"/>
      <c r="Q831" s="218"/>
      <c r="R831" s="218"/>
      <c r="S831" s="218"/>
    </row>
    <row r="832" spans="12:19" x14ac:dyDescent="0.25">
      <c r="L832" s="218"/>
      <c r="M832" s="218"/>
      <c r="N832" s="218"/>
      <c r="O832" s="218"/>
      <c r="P832" s="218"/>
      <c r="Q832" s="218"/>
      <c r="R832" s="218"/>
      <c r="S832" s="218"/>
    </row>
    <row r="833" spans="12:19" x14ac:dyDescent="0.25">
      <c r="L833" s="218"/>
      <c r="M833" s="218"/>
      <c r="N833" s="218"/>
      <c r="O833" s="218"/>
      <c r="P833" s="218"/>
      <c r="Q833" s="218"/>
      <c r="R833" s="218"/>
      <c r="S833" s="218"/>
    </row>
    <row r="834" spans="12:19" x14ac:dyDescent="0.25">
      <c r="L834" s="218"/>
      <c r="M834" s="218"/>
      <c r="N834" s="218"/>
      <c r="O834" s="218"/>
      <c r="P834" s="218"/>
      <c r="Q834" s="218"/>
      <c r="R834" s="218"/>
      <c r="S834" s="218"/>
    </row>
    <row r="835" spans="12:19" x14ac:dyDescent="0.25">
      <c r="L835" s="218"/>
      <c r="M835" s="218"/>
      <c r="N835" s="218"/>
      <c r="O835" s="218"/>
      <c r="P835" s="218"/>
      <c r="Q835" s="218"/>
      <c r="R835" s="218"/>
      <c r="S835" s="218"/>
    </row>
    <row r="836" spans="12:19" x14ac:dyDescent="0.25">
      <c r="L836" s="218"/>
      <c r="M836" s="218"/>
      <c r="N836" s="218"/>
      <c r="O836" s="218"/>
      <c r="P836" s="218"/>
      <c r="Q836" s="218"/>
      <c r="R836" s="218"/>
      <c r="S836" s="218"/>
    </row>
    <row r="837" spans="12:19" x14ac:dyDescent="0.25">
      <c r="L837" s="218"/>
      <c r="M837" s="218"/>
      <c r="N837" s="218"/>
      <c r="O837" s="218"/>
      <c r="P837" s="218"/>
      <c r="Q837" s="218"/>
      <c r="R837" s="218"/>
      <c r="S837" s="218"/>
    </row>
    <row r="838" spans="12:19" x14ac:dyDescent="0.25">
      <c r="L838" s="218"/>
      <c r="M838" s="218"/>
      <c r="N838" s="218"/>
      <c r="O838" s="218"/>
      <c r="P838" s="218"/>
      <c r="Q838" s="218"/>
      <c r="R838" s="218"/>
      <c r="S838" s="218"/>
    </row>
    <row r="839" spans="12:19" x14ac:dyDescent="0.25">
      <c r="L839" s="218"/>
      <c r="M839" s="218"/>
      <c r="N839" s="218"/>
      <c r="O839" s="218"/>
      <c r="P839" s="218"/>
      <c r="Q839" s="218"/>
      <c r="R839" s="218"/>
      <c r="S839" s="218"/>
    </row>
    <row r="840" spans="12:19" x14ac:dyDescent="0.25">
      <c r="L840" s="218"/>
      <c r="M840" s="218"/>
      <c r="N840" s="218"/>
      <c r="O840" s="218"/>
      <c r="P840" s="218"/>
      <c r="Q840" s="218"/>
      <c r="R840" s="218"/>
      <c r="S840" s="218"/>
    </row>
    <row r="841" spans="12:19" x14ac:dyDescent="0.25">
      <c r="L841" s="218"/>
      <c r="M841" s="218"/>
      <c r="N841" s="218"/>
      <c r="O841" s="218"/>
      <c r="P841" s="218"/>
      <c r="Q841" s="218"/>
      <c r="R841" s="218"/>
      <c r="S841" s="218"/>
    </row>
    <row r="842" spans="12:19" x14ac:dyDescent="0.25">
      <c r="L842" s="218"/>
      <c r="M842" s="218"/>
      <c r="N842" s="218"/>
      <c r="O842" s="218"/>
      <c r="P842" s="218"/>
      <c r="Q842" s="218"/>
      <c r="R842" s="218"/>
      <c r="S842" s="218"/>
    </row>
    <row r="843" spans="12:19" x14ac:dyDescent="0.25">
      <c r="L843" s="218"/>
      <c r="M843" s="218"/>
      <c r="N843" s="218"/>
      <c r="O843" s="218"/>
      <c r="P843" s="218"/>
      <c r="Q843" s="218"/>
      <c r="R843" s="218"/>
      <c r="S843" s="218"/>
    </row>
    <row r="844" spans="12:19" x14ac:dyDescent="0.25">
      <c r="L844" s="218"/>
      <c r="M844" s="218"/>
      <c r="N844" s="218"/>
      <c r="O844" s="218"/>
      <c r="P844" s="218"/>
      <c r="Q844" s="218"/>
      <c r="R844" s="218"/>
      <c r="S844" s="218"/>
    </row>
    <row r="845" spans="12:19" x14ac:dyDescent="0.25">
      <c r="L845" s="218"/>
      <c r="M845" s="218"/>
      <c r="N845" s="218"/>
      <c r="O845" s="218"/>
      <c r="P845" s="218"/>
      <c r="Q845" s="218"/>
      <c r="R845" s="218"/>
      <c r="S845" s="218"/>
    </row>
    <row r="846" spans="12:19" x14ac:dyDescent="0.25">
      <c r="L846" s="218"/>
      <c r="M846" s="218"/>
      <c r="N846" s="218"/>
      <c r="O846" s="218"/>
      <c r="P846" s="218"/>
      <c r="Q846" s="218"/>
      <c r="R846" s="218"/>
      <c r="S846" s="218"/>
    </row>
    <row r="847" spans="12:19" x14ac:dyDescent="0.25">
      <c r="L847" s="218"/>
      <c r="M847" s="218"/>
      <c r="N847" s="218"/>
      <c r="O847" s="218"/>
      <c r="P847" s="218"/>
      <c r="Q847" s="218"/>
      <c r="R847" s="218"/>
      <c r="S847" s="218"/>
    </row>
    <row r="848" spans="12:19" x14ac:dyDescent="0.25">
      <c r="L848" s="218"/>
      <c r="M848" s="218"/>
      <c r="N848" s="218"/>
      <c r="O848" s="218"/>
      <c r="P848" s="218"/>
      <c r="Q848" s="218"/>
      <c r="R848" s="218"/>
      <c r="S848" s="218"/>
    </row>
    <row r="849" spans="12:19" x14ac:dyDescent="0.25">
      <c r="L849" s="218"/>
      <c r="M849" s="218"/>
      <c r="N849" s="218"/>
      <c r="O849" s="218"/>
      <c r="P849" s="218"/>
      <c r="Q849" s="218"/>
      <c r="R849" s="218"/>
      <c r="S849" s="218"/>
    </row>
    <row r="850" spans="12:19" x14ac:dyDescent="0.25">
      <c r="L850" s="218"/>
      <c r="M850" s="218"/>
      <c r="N850" s="218"/>
      <c r="O850" s="218"/>
      <c r="P850" s="218"/>
      <c r="Q850" s="218"/>
      <c r="R850" s="218"/>
      <c r="S850" s="218"/>
    </row>
    <row r="851" spans="12:19" x14ac:dyDescent="0.25">
      <c r="L851" s="218"/>
      <c r="M851" s="218"/>
      <c r="N851" s="218"/>
      <c r="O851" s="218"/>
      <c r="P851" s="218"/>
      <c r="Q851" s="218"/>
      <c r="R851" s="218"/>
      <c r="S851" s="218"/>
    </row>
    <row r="852" spans="12:19" x14ac:dyDescent="0.25">
      <c r="L852" s="218"/>
      <c r="M852" s="218"/>
      <c r="N852" s="218"/>
      <c r="O852" s="218"/>
      <c r="P852" s="218"/>
      <c r="Q852" s="218"/>
      <c r="R852" s="218"/>
      <c r="S852" s="218"/>
    </row>
    <row r="853" spans="12:19" x14ac:dyDescent="0.25">
      <c r="L853" s="218"/>
      <c r="M853" s="218"/>
      <c r="N853" s="218"/>
      <c r="O853" s="218"/>
      <c r="P853" s="218"/>
      <c r="Q853" s="218"/>
      <c r="R853" s="218"/>
      <c r="S853" s="218"/>
    </row>
    <row r="854" spans="12:19" x14ac:dyDescent="0.25">
      <c r="L854" s="218"/>
      <c r="M854" s="218"/>
      <c r="N854" s="218"/>
      <c r="O854" s="218"/>
      <c r="P854" s="218"/>
      <c r="Q854" s="218"/>
      <c r="R854" s="218"/>
      <c r="S854" s="218"/>
    </row>
    <row r="855" spans="12:19" x14ac:dyDescent="0.25">
      <c r="L855" s="218"/>
      <c r="M855" s="218"/>
      <c r="N855" s="218"/>
      <c r="O855" s="218"/>
      <c r="P855" s="218"/>
      <c r="Q855" s="218"/>
      <c r="R855" s="218"/>
      <c r="S855" s="218"/>
    </row>
    <row r="856" spans="12:19" x14ac:dyDescent="0.25">
      <c r="L856" s="218"/>
      <c r="M856" s="218"/>
      <c r="N856" s="218"/>
      <c r="O856" s="218"/>
      <c r="P856" s="218"/>
      <c r="Q856" s="218"/>
      <c r="R856" s="218"/>
      <c r="S856" s="218"/>
    </row>
    <row r="857" spans="12:19" x14ac:dyDescent="0.25">
      <c r="L857" s="218"/>
      <c r="M857" s="218"/>
      <c r="N857" s="218"/>
      <c r="O857" s="218"/>
      <c r="P857" s="218"/>
      <c r="Q857" s="218"/>
      <c r="R857" s="218"/>
      <c r="S857" s="218"/>
    </row>
    <row r="858" spans="12:19" x14ac:dyDescent="0.25">
      <c r="L858" s="218"/>
      <c r="M858" s="218"/>
      <c r="N858" s="218"/>
      <c r="O858" s="218"/>
      <c r="P858" s="218"/>
      <c r="Q858" s="218"/>
      <c r="R858" s="218"/>
      <c r="S858" s="218"/>
    </row>
    <row r="859" spans="12:19" x14ac:dyDescent="0.25">
      <c r="L859" s="218"/>
      <c r="M859" s="218"/>
      <c r="N859" s="218"/>
      <c r="O859" s="218"/>
      <c r="P859" s="218"/>
      <c r="Q859" s="218"/>
      <c r="R859" s="218"/>
      <c r="S859" s="218"/>
    </row>
    <row r="860" spans="12:19" x14ac:dyDescent="0.25">
      <c r="L860" s="218"/>
      <c r="M860" s="218"/>
      <c r="N860" s="218"/>
      <c r="O860" s="218"/>
      <c r="P860" s="218"/>
      <c r="Q860" s="218"/>
      <c r="R860" s="218"/>
      <c r="S860" s="218"/>
    </row>
    <row r="861" spans="12:19" x14ac:dyDescent="0.25">
      <c r="L861" s="218"/>
      <c r="M861" s="218"/>
      <c r="N861" s="218"/>
      <c r="O861" s="218"/>
      <c r="P861" s="218"/>
      <c r="Q861" s="218"/>
      <c r="R861" s="218"/>
      <c r="S861" s="218"/>
    </row>
    <row r="862" spans="12:19" x14ac:dyDescent="0.25">
      <c r="L862" s="218"/>
      <c r="M862" s="218"/>
      <c r="N862" s="218"/>
      <c r="O862" s="218"/>
      <c r="P862" s="218"/>
      <c r="Q862" s="218"/>
      <c r="R862" s="218"/>
      <c r="S862" s="218"/>
    </row>
    <row r="863" spans="12:19" x14ac:dyDescent="0.25">
      <c r="L863" s="218"/>
      <c r="M863" s="218"/>
      <c r="N863" s="218"/>
      <c r="O863" s="218"/>
      <c r="P863" s="218"/>
      <c r="Q863" s="218"/>
      <c r="R863" s="218"/>
      <c r="S863" s="218"/>
    </row>
    <row r="864" spans="12:19" x14ac:dyDescent="0.25">
      <c r="L864" s="218"/>
      <c r="M864" s="218"/>
      <c r="N864" s="218"/>
      <c r="O864" s="218"/>
      <c r="P864" s="218"/>
      <c r="Q864" s="218"/>
      <c r="R864" s="218"/>
      <c r="S864" s="218"/>
    </row>
    <row r="865" spans="12:19" x14ac:dyDescent="0.25">
      <c r="L865" s="218"/>
      <c r="M865" s="218"/>
      <c r="N865" s="218"/>
      <c r="O865" s="218"/>
      <c r="P865" s="218"/>
      <c r="Q865" s="218"/>
      <c r="R865" s="218"/>
      <c r="S865" s="218"/>
    </row>
    <row r="866" spans="12:19" x14ac:dyDescent="0.25">
      <c r="L866" s="218"/>
      <c r="M866" s="218"/>
      <c r="N866" s="218"/>
      <c r="O866" s="218"/>
      <c r="P866" s="218"/>
      <c r="Q866" s="218"/>
      <c r="R866" s="218"/>
      <c r="S866" s="218"/>
    </row>
    <row r="867" spans="12:19" x14ac:dyDescent="0.25">
      <c r="L867" s="218"/>
      <c r="M867" s="218"/>
      <c r="N867" s="218"/>
      <c r="O867" s="218"/>
      <c r="P867" s="218"/>
      <c r="Q867" s="218"/>
      <c r="R867" s="218"/>
      <c r="S867" s="218"/>
    </row>
    <row r="868" spans="12:19" x14ac:dyDescent="0.25">
      <c r="L868" s="218"/>
      <c r="M868" s="218"/>
      <c r="N868" s="218"/>
      <c r="O868" s="218"/>
      <c r="P868" s="218"/>
      <c r="Q868" s="218"/>
      <c r="R868" s="218"/>
      <c r="S868" s="218"/>
    </row>
    <row r="869" spans="12:19" x14ac:dyDescent="0.25">
      <c r="L869" s="218"/>
      <c r="M869" s="218"/>
      <c r="N869" s="218"/>
      <c r="O869" s="218"/>
      <c r="P869" s="218"/>
      <c r="Q869" s="218"/>
      <c r="R869" s="218"/>
      <c r="S869" s="218"/>
    </row>
    <row r="870" spans="12:19" x14ac:dyDescent="0.25">
      <c r="L870" s="218"/>
      <c r="M870" s="218"/>
      <c r="N870" s="218"/>
      <c r="O870" s="218"/>
      <c r="P870" s="218"/>
      <c r="Q870" s="218"/>
      <c r="R870" s="218"/>
      <c r="S870" s="218"/>
    </row>
    <row r="871" spans="12:19" x14ac:dyDescent="0.25">
      <c r="L871" s="218"/>
      <c r="M871" s="218"/>
      <c r="N871" s="218"/>
      <c r="O871" s="218"/>
      <c r="P871" s="218"/>
      <c r="Q871" s="218"/>
      <c r="R871" s="218"/>
      <c r="S871" s="218"/>
    </row>
    <row r="872" spans="12:19" x14ac:dyDescent="0.25">
      <c r="L872" s="218"/>
      <c r="M872" s="218"/>
      <c r="N872" s="218"/>
      <c r="O872" s="218"/>
      <c r="P872" s="218"/>
      <c r="Q872" s="218"/>
      <c r="R872" s="218"/>
      <c r="S872" s="218"/>
    </row>
    <row r="873" spans="12:19" x14ac:dyDescent="0.25">
      <c r="L873" s="218"/>
      <c r="M873" s="218"/>
      <c r="N873" s="218"/>
      <c r="O873" s="218"/>
      <c r="P873" s="218"/>
      <c r="Q873" s="218"/>
      <c r="R873" s="218"/>
      <c r="S873" s="218"/>
    </row>
    <row r="874" spans="12:19" x14ac:dyDescent="0.25">
      <c r="L874" s="218"/>
      <c r="M874" s="218"/>
      <c r="N874" s="218"/>
      <c r="O874" s="218"/>
      <c r="P874" s="218"/>
      <c r="Q874" s="218"/>
      <c r="R874" s="218"/>
      <c r="S874" s="218"/>
    </row>
    <row r="875" spans="12:19" x14ac:dyDescent="0.25">
      <c r="L875" s="218"/>
      <c r="M875" s="218"/>
      <c r="N875" s="218"/>
      <c r="O875" s="218"/>
      <c r="P875" s="218"/>
      <c r="Q875" s="218"/>
      <c r="R875" s="218"/>
      <c r="S875" s="218"/>
    </row>
    <row r="876" spans="12:19" x14ac:dyDescent="0.25">
      <c r="L876" s="218"/>
      <c r="M876" s="218"/>
      <c r="N876" s="218"/>
      <c r="O876" s="218"/>
      <c r="P876" s="218"/>
      <c r="Q876" s="218"/>
      <c r="R876" s="218"/>
      <c r="S876" s="218"/>
    </row>
    <row r="877" spans="12:19" x14ac:dyDescent="0.25">
      <c r="L877" s="218"/>
      <c r="M877" s="218"/>
      <c r="N877" s="218"/>
      <c r="O877" s="218"/>
      <c r="P877" s="218"/>
      <c r="Q877" s="218"/>
      <c r="R877" s="218"/>
      <c r="S877" s="218"/>
    </row>
    <row r="878" spans="12:19" x14ac:dyDescent="0.25">
      <c r="L878" s="218"/>
      <c r="M878" s="218"/>
      <c r="N878" s="218"/>
      <c r="O878" s="218"/>
      <c r="P878" s="218"/>
      <c r="Q878" s="218"/>
      <c r="R878" s="218"/>
      <c r="S878" s="218"/>
    </row>
    <row r="879" spans="12:19" x14ac:dyDescent="0.25">
      <c r="L879" s="218"/>
      <c r="M879" s="218"/>
      <c r="N879" s="218"/>
      <c r="O879" s="218"/>
      <c r="P879" s="218"/>
      <c r="Q879" s="218"/>
      <c r="R879" s="218"/>
      <c r="S879" s="218"/>
    </row>
    <row r="880" spans="12:19" x14ac:dyDescent="0.25">
      <c r="L880" s="218"/>
      <c r="M880" s="218"/>
      <c r="N880" s="218"/>
      <c r="O880" s="218"/>
      <c r="P880" s="218"/>
      <c r="Q880" s="218"/>
      <c r="R880" s="218"/>
      <c r="S880" s="218"/>
    </row>
    <row r="881" spans="12:19" x14ac:dyDescent="0.25">
      <c r="L881" s="218"/>
      <c r="M881" s="218"/>
      <c r="N881" s="218"/>
      <c r="O881" s="218"/>
      <c r="P881" s="218"/>
      <c r="Q881" s="218"/>
      <c r="R881" s="218"/>
      <c r="S881" s="218"/>
    </row>
    <row r="882" spans="12:19" x14ac:dyDescent="0.25">
      <c r="L882" s="218"/>
      <c r="M882" s="218"/>
      <c r="N882" s="218"/>
      <c r="O882" s="218"/>
      <c r="P882" s="218"/>
      <c r="Q882" s="218"/>
      <c r="R882" s="218"/>
      <c r="S882" s="218"/>
    </row>
    <row r="883" spans="12:19" x14ac:dyDescent="0.25">
      <c r="L883" s="218"/>
      <c r="M883" s="218"/>
      <c r="N883" s="218"/>
      <c r="O883" s="218"/>
      <c r="P883" s="218"/>
      <c r="Q883" s="218"/>
      <c r="R883" s="218"/>
      <c r="S883" s="218"/>
    </row>
    <row r="884" spans="12:19" x14ac:dyDescent="0.25">
      <c r="L884" s="218"/>
      <c r="M884" s="218"/>
      <c r="N884" s="218"/>
      <c r="O884" s="218"/>
      <c r="P884" s="218"/>
      <c r="Q884" s="218"/>
      <c r="R884" s="218"/>
      <c r="S884" s="218"/>
    </row>
    <row r="885" spans="12:19" x14ac:dyDescent="0.25">
      <c r="L885" s="218"/>
      <c r="M885" s="218"/>
      <c r="N885" s="218"/>
      <c r="O885" s="218"/>
      <c r="P885" s="218"/>
      <c r="Q885" s="218"/>
      <c r="R885" s="218"/>
      <c r="S885" s="218"/>
    </row>
    <row r="886" spans="12:19" x14ac:dyDescent="0.25">
      <c r="L886" s="218"/>
      <c r="M886" s="218"/>
      <c r="N886" s="218"/>
      <c r="O886" s="218"/>
      <c r="P886" s="218"/>
      <c r="Q886" s="218"/>
      <c r="R886" s="218"/>
      <c r="S886" s="218"/>
    </row>
    <row r="887" spans="12:19" x14ac:dyDescent="0.25">
      <c r="L887" s="218"/>
      <c r="M887" s="218"/>
      <c r="N887" s="218"/>
      <c r="O887" s="218"/>
      <c r="P887" s="218"/>
      <c r="Q887" s="218"/>
      <c r="R887" s="218"/>
      <c r="S887" s="218"/>
    </row>
    <row r="888" spans="12:19" x14ac:dyDescent="0.25">
      <c r="L888" s="218"/>
      <c r="M888" s="218"/>
      <c r="N888" s="218"/>
      <c r="O888" s="218"/>
      <c r="P888" s="218"/>
      <c r="Q888" s="218"/>
      <c r="R888" s="218"/>
      <c r="S888" s="218"/>
    </row>
    <row r="889" spans="12:19" x14ac:dyDescent="0.25">
      <c r="L889" s="218"/>
      <c r="M889" s="218"/>
      <c r="N889" s="218"/>
      <c r="O889" s="218"/>
      <c r="P889" s="218"/>
      <c r="Q889" s="218"/>
      <c r="R889" s="218"/>
      <c r="S889" s="218"/>
    </row>
    <row r="890" spans="12:19" x14ac:dyDescent="0.25">
      <c r="L890" s="218"/>
      <c r="M890" s="218"/>
      <c r="N890" s="218"/>
      <c r="O890" s="218"/>
      <c r="P890" s="218"/>
      <c r="Q890" s="218"/>
      <c r="R890" s="218"/>
      <c r="S890" s="218"/>
    </row>
    <row r="891" spans="12:19" x14ac:dyDescent="0.25">
      <c r="L891" s="218"/>
      <c r="M891" s="218"/>
      <c r="N891" s="218"/>
      <c r="O891" s="218"/>
      <c r="P891" s="218"/>
      <c r="Q891" s="218"/>
      <c r="R891" s="218"/>
      <c r="S891" s="218"/>
    </row>
    <row r="892" spans="12:19" x14ac:dyDescent="0.25">
      <c r="L892" s="218"/>
      <c r="M892" s="218"/>
      <c r="N892" s="218"/>
      <c r="O892" s="218"/>
      <c r="P892" s="218"/>
      <c r="Q892" s="218"/>
      <c r="R892" s="218"/>
      <c r="S892" s="218"/>
    </row>
    <row r="893" spans="12:19" x14ac:dyDescent="0.25">
      <c r="L893" s="218"/>
      <c r="M893" s="218"/>
      <c r="N893" s="218"/>
      <c r="O893" s="218"/>
      <c r="P893" s="218"/>
      <c r="Q893" s="218"/>
      <c r="R893" s="218"/>
      <c r="S893" s="218"/>
    </row>
    <row r="894" spans="12:19" x14ac:dyDescent="0.25">
      <c r="L894" s="218"/>
      <c r="M894" s="218"/>
      <c r="N894" s="218"/>
      <c r="O894" s="218"/>
      <c r="P894" s="218"/>
      <c r="Q894" s="218"/>
      <c r="R894" s="218"/>
      <c r="S894" s="218"/>
    </row>
    <row r="895" spans="12:19" x14ac:dyDescent="0.25">
      <c r="L895" s="218"/>
      <c r="M895" s="218"/>
      <c r="N895" s="218"/>
      <c r="O895" s="218"/>
      <c r="P895" s="218"/>
      <c r="Q895" s="218"/>
      <c r="R895" s="218"/>
      <c r="S895" s="218"/>
    </row>
    <row r="896" spans="12:19" x14ac:dyDescent="0.25">
      <c r="L896" s="218"/>
      <c r="M896" s="218"/>
      <c r="N896" s="218"/>
      <c r="O896" s="218"/>
      <c r="P896" s="218"/>
      <c r="Q896" s="218"/>
      <c r="R896" s="218"/>
      <c r="S896" s="218"/>
    </row>
    <row r="897" spans="12:19" x14ac:dyDescent="0.25">
      <c r="L897" s="218"/>
      <c r="M897" s="218"/>
      <c r="N897" s="218"/>
      <c r="O897" s="218"/>
      <c r="P897" s="218"/>
      <c r="Q897" s="218"/>
      <c r="R897" s="218"/>
      <c r="S897" s="218"/>
    </row>
    <row r="898" spans="12:19" x14ac:dyDescent="0.25">
      <c r="L898" s="218"/>
      <c r="M898" s="218"/>
      <c r="N898" s="218"/>
      <c r="O898" s="218"/>
      <c r="P898" s="218"/>
      <c r="Q898" s="218"/>
      <c r="R898" s="218"/>
      <c r="S898" s="218"/>
    </row>
    <row r="899" spans="12:19" x14ac:dyDescent="0.25">
      <c r="L899" s="218"/>
      <c r="M899" s="218"/>
      <c r="N899" s="218"/>
      <c r="O899" s="218"/>
      <c r="P899" s="218"/>
      <c r="Q899" s="218"/>
      <c r="R899" s="218"/>
      <c r="S899" s="218"/>
    </row>
    <row r="900" spans="12:19" x14ac:dyDescent="0.25">
      <c r="L900" s="218"/>
      <c r="M900" s="218"/>
      <c r="N900" s="218"/>
      <c r="O900" s="218"/>
      <c r="P900" s="218"/>
      <c r="Q900" s="218"/>
      <c r="R900" s="218"/>
      <c r="S900" s="218"/>
    </row>
    <row r="901" spans="12:19" x14ac:dyDescent="0.25">
      <c r="L901" s="218"/>
      <c r="M901" s="218"/>
      <c r="N901" s="218"/>
      <c r="O901" s="218"/>
      <c r="P901" s="218"/>
      <c r="Q901" s="218"/>
      <c r="R901" s="218"/>
      <c r="S901" s="218"/>
    </row>
    <row r="902" spans="12:19" x14ac:dyDescent="0.25">
      <c r="L902" s="218"/>
      <c r="M902" s="218"/>
      <c r="N902" s="218"/>
      <c r="O902" s="218"/>
      <c r="P902" s="218"/>
      <c r="Q902" s="218"/>
      <c r="R902" s="218"/>
      <c r="S902" s="218"/>
    </row>
    <row r="903" spans="12:19" x14ac:dyDescent="0.25">
      <c r="L903" s="218"/>
      <c r="M903" s="218"/>
      <c r="N903" s="218"/>
      <c r="O903" s="218"/>
      <c r="P903" s="218"/>
      <c r="Q903" s="218"/>
      <c r="R903" s="218"/>
      <c r="S903" s="218"/>
    </row>
    <row r="904" spans="12:19" x14ac:dyDescent="0.25">
      <c r="L904" s="218"/>
      <c r="M904" s="218"/>
      <c r="N904" s="218"/>
      <c r="O904" s="218"/>
      <c r="P904" s="218"/>
      <c r="Q904" s="218"/>
      <c r="R904" s="218"/>
      <c r="S904" s="218"/>
    </row>
    <row r="905" spans="12:19" x14ac:dyDescent="0.25">
      <c r="L905" s="218"/>
      <c r="M905" s="218"/>
      <c r="N905" s="218"/>
      <c r="O905" s="218"/>
      <c r="P905" s="218"/>
      <c r="Q905" s="218"/>
      <c r="R905" s="218"/>
      <c r="S905" s="218"/>
    </row>
    <row r="906" spans="12:19" x14ac:dyDescent="0.25">
      <c r="L906" s="218"/>
      <c r="M906" s="218"/>
      <c r="N906" s="218"/>
      <c r="O906" s="218"/>
      <c r="P906" s="218"/>
      <c r="Q906" s="218"/>
      <c r="R906" s="218"/>
      <c r="S906" s="218"/>
    </row>
    <row r="907" spans="12:19" x14ac:dyDescent="0.25">
      <c r="L907" s="218"/>
      <c r="M907" s="218"/>
      <c r="N907" s="218"/>
      <c r="O907" s="218"/>
      <c r="P907" s="218"/>
      <c r="Q907" s="218"/>
      <c r="R907" s="218"/>
      <c r="S907" s="218"/>
    </row>
    <row r="908" spans="12:19" x14ac:dyDescent="0.25">
      <c r="L908" s="218"/>
      <c r="M908" s="218"/>
      <c r="N908" s="218"/>
      <c r="O908" s="218"/>
      <c r="P908" s="218"/>
      <c r="Q908" s="218"/>
      <c r="R908" s="218"/>
      <c r="S908" s="218"/>
    </row>
    <row r="909" spans="12:19" x14ac:dyDescent="0.25">
      <c r="L909" s="218"/>
      <c r="M909" s="218"/>
      <c r="N909" s="218"/>
      <c r="O909" s="218"/>
      <c r="P909" s="218"/>
      <c r="Q909" s="218"/>
      <c r="R909" s="218"/>
      <c r="S909" s="218"/>
    </row>
    <row r="910" spans="12:19" x14ac:dyDescent="0.25">
      <c r="L910" s="218"/>
      <c r="M910" s="218"/>
      <c r="N910" s="218"/>
      <c r="O910" s="218"/>
      <c r="P910" s="218"/>
      <c r="Q910" s="218"/>
      <c r="R910" s="218"/>
      <c r="S910" s="218"/>
    </row>
    <row r="911" spans="12:19" x14ac:dyDescent="0.25">
      <c r="L911" s="218"/>
      <c r="M911" s="218"/>
      <c r="N911" s="218"/>
      <c r="O911" s="218"/>
      <c r="P911" s="218"/>
      <c r="Q911" s="218"/>
      <c r="R911" s="218"/>
      <c r="S911" s="218"/>
    </row>
    <row r="912" spans="12:19" x14ac:dyDescent="0.25">
      <c r="L912" s="218"/>
      <c r="M912" s="218"/>
      <c r="N912" s="218"/>
      <c r="O912" s="218"/>
      <c r="P912" s="218"/>
      <c r="Q912" s="218"/>
      <c r="R912" s="218"/>
      <c r="S912" s="218"/>
    </row>
    <row r="913" spans="12:19" x14ac:dyDescent="0.25">
      <c r="L913" s="218"/>
      <c r="M913" s="218"/>
      <c r="N913" s="218"/>
      <c r="O913" s="218"/>
      <c r="P913" s="218"/>
      <c r="Q913" s="218"/>
      <c r="R913" s="218"/>
      <c r="S913" s="218"/>
    </row>
    <row r="914" spans="12:19" x14ac:dyDescent="0.25">
      <c r="L914" s="218"/>
      <c r="M914" s="218"/>
      <c r="N914" s="218"/>
      <c r="O914" s="218"/>
      <c r="P914" s="218"/>
      <c r="Q914" s="218"/>
      <c r="R914" s="218"/>
      <c r="S914" s="218"/>
    </row>
    <row r="915" spans="12:19" x14ac:dyDescent="0.25">
      <c r="L915" s="218"/>
      <c r="M915" s="218"/>
      <c r="N915" s="218"/>
      <c r="O915" s="218"/>
      <c r="P915" s="218"/>
      <c r="Q915" s="218"/>
      <c r="R915" s="218"/>
      <c r="S915" s="218"/>
    </row>
    <row r="916" spans="12:19" x14ac:dyDescent="0.25">
      <c r="L916" s="218"/>
      <c r="M916" s="218"/>
      <c r="N916" s="218"/>
      <c r="O916" s="218"/>
      <c r="P916" s="218"/>
      <c r="Q916" s="218"/>
      <c r="R916" s="218"/>
      <c r="S916" s="218"/>
    </row>
    <row r="917" spans="12:19" x14ac:dyDescent="0.25">
      <c r="L917" s="218"/>
      <c r="M917" s="218"/>
      <c r="N917" s="218"/>
      <c r="O917" s="218"/>
      <c r="P917" s="218"/>
      <c r="Q917" s="218"/>
      <c r="R917" s="218"/>
      <c r="S917" s="218"/>
    </row>
    <row r="918" spans="12:19" x14ac:dyDescent="0.25">
      <c r="L918" s="218"/>
      <c r="M918" s="218"/>
      <c r="N918" s="218"/>
      <c r="O918" s="218"/>
      <c r="P918" s="218"/>
      <c r="Q918" s="218"/>
      <c r="R918" s="218"/>
      <c r="S918" s="218"/>
    </row>
    <row r="919" spans="12:19" x14ac:dyDescent="0.25">
      <c r="L919" s="218"/>
      <c r="M919" s="218"/>
      <c r="N919" s="218"/>
      <c r="O919" s="218"/>
      <c r="P919" s="218"/>
      <c r="Q919" s="218"/>
      <c r="R919" s="218"/>
      <c r="S919" s="218"/>
    </row>
    <row r="920" spans="12:19" x14ac:dyDescent="0.25">
      <c r="L920" s="218"/>
      <c r="M920" s="218"/>
      <c r="N920" s="218"/>
      <c r="O920" s="218"/>
      <c r="P920" s="218"/>
      <c r="Q920" s="218"/>
      <c r="R920" s="218"/>
      <c r="S920" s="218"/>
    </row>
    <row r="921" spans="12:19" x14ac:dyDescent="0.25">
      <c r="L921" s="218"/>
      <c r="M921" s="218"/>
      <c r="N921" s="218"/>
      <c r="O921" s="218"/>
      <c r="P921" s="218"/>
      <c r="Q921" s="218"/>
      <c r="R921" s="218"/>
      <c r="S921" s="218"/>
    </row>
    <row r="922" spans="12:19" x14ac:dyDescent="0.25">
      <c r="L922" s="218"/>
      <c r="M922" s="218"/>
      <c r="N922" s="218"/>
      <c r="O922" s="218"/>
      <c r="P922" s="218"/>
      <c r="Q922" s="218"/>
      <c r="R922" s="218"/>
      <c r="S922" s="218"/>
    </row>
    <row r="923" spans="12:19" x14ac:dyDescent="0.25">
      <c r="L923" s="218"/>
      <c r="M923" s="218"/>
      <c r="N923" s="218"/>
      <c r="O923" s="218"/>
      <c r="P923" s="218"/>
      <c r="Q923" s="218"/>
      <c r="R923" s="218"/>
      <c r="S923" s="218"/>
    </row>
    <row r="924" spans="12:19" x14ac:dyDescent="0.25">
      <c r="L924" s="218"/>
      <c r="M924" s="218"/>
      <c r="N924" s="218"/>
      <c r="O924" s="218"/>
      <c r="P924" s="218"/>
      <c r="Q924" s="218"/>
      <c r="R924" s="218"/>
      <c r="S924" s="218"/>
    </row>
    <row r="925" spans="12:19" x14ac:dyDescent="0.25">
      <c r="L925" s="218"/>
      <c r="M925" s="218"/>
      <c r="N925" s="218"/>
      <c r="O925" s="218"/>
      <c r="P925" s="218"/>
      <c r="Q925" s="218"/>
      <c r="R925" s="218"/>
      <c r="S925" s="218"/>
    </row>
    <row r="926" spans="12:19" x14ac:dyDescent="0.25">
      <c r="L926" s="218"/>
      <c r="M926" s="218"/>
      <c r="N926" s="218"/>
      <c r="O926" s="218"/>
      <c r="P926" s="218"/>
      <c r="Q926" s="218"/>
      <c r="R926" s="218"/>
      <c r="S926" s="218"/>
    </row>
    <row r="927" spans="12:19" x14ac:dyDescent="0.25">
      <c r="L927" s="218"/>
      <c r="M927" s="218"/>
      <c r="N927" s="218"/>
      <c r="O927" s="218"/>
      <c r="P927" s="218"/>
      <c r="Q927" s="218"/>
      <c r="R927" s="218"/>
      <c r="S927" s="218"/>
    </row>
    <row r="928" spans="12:19" x14ac:dyDescent="0.25">
      <c r="L928" s="218"/>
      <c r="M928" s="218"/>
      <c r="N928" s="218"/>
      <c r="O928" s="218"/>
      <c r="P928" s="218"/>
      <c r="Q928" s="218"/>
      <c r="R928" s="218"/>
      <c r="S928" s="218"/>
    </row>
    <row r="929" spans="12:19" x14ac:dyDescent="0.25">
      <c r="L929" s="218"/>
      <c r="M929" s="218"/>
      <c r="N929" s="218"/>
      <c r="O929" s="218"/>
      <c r="P929" s="218"/>
      <c r="Q929" s="218"/>
      <c r="R929" s="218"/>
      <c r="S929" s="218"/>
    </row>
    <row r="930" spans="12:19" x14ac:dyDescent="0.25">
      <c r="L930" s="218"/>
      <c r="M930" s="218"/>
      <c r="N930" s="218"/>
      <c r="O930" s="218"/>
      <c r="P930" s="218"/>
      <c r="Q930" s="218"/>
      <c r="R930" s="218"/>
      <c r="S930" s="218"/>
    </row>
    <row r="931" spans="12:19" x14ac:dyDescent="0.25">
      <c r="L931" s="218"/>
      <c r="M931" s="218"/>
      <c r="N931" s="218"/>
      <c r="O931" s="218"/>
      <c r="P931" s="218"/>
      <c r="Q931" s="218"/>
      <c r="R931" s="218"/>
      <c r="S931" s="218"/>
    </row>
    <row r="932" spans="12:19" x14ac:dyDescent="0.25">
      <c r="L932" s="218"/>
      <c r="M932" s="218"/>
      <c r="N932" s="218"/>
      <c r="O932" s="218"/>
      <c r="P932" s="218"/>
      <c r="Q932" s="218"/>
      <c r="R932" s="218"/>
      <c r="S932" s="218"/>
    </row>
    <row r="933" spans="12:19" x14ac:dyDescent="0.25">
      <c r="L933" s="218"/>
      <c r="M933" s="218"/>
      <c r="N933" s="218"/>
      <c r="O933" s="218"/>
      <c r="P933" s="218"/>
      <c r="Q933" s="218"/>
      <c r="R933" s="218"/>
      <c r="S933" s="218"/>
    </row>
    <row r="934" spans="12:19" x14ac:dyDescent="0.25">
      <c r="L934" s="218"/>
      <c r="M934" s="218"/>
      <c r="N934" s="218"/>
      <c r="O934" s="218"/>
      <c r="P934" s="218"/>
      <c r="Q934" s="218"/>
      <c r="R934" s="218"/>
      <c r="S934" s="218"/>
    </row>
    <row r="935" spans="12:19" x14ac:dyDescent="0.25">
      <c r="L935" s="218"/>
      <c r="M935" s="218"/>
      <c r="N935" s="218"/>
      <c r="O935" s="218"/>
      <c r="P935" s="218"/>
      <c r="Q935" s="218"/>
      <c r="R935" s="218"/>
      <c r="S935" s="218"/>
    </row>
    <row r="936" spans="12:19" x14ac:dyDescent="0.25">
      <c r="L936" s="218"/>
      <c r="M936" s="218"/>
      <c r="N936" s="218"/>
      <c r="O936" s="218"/>
      <c r="P936" s="218"/>
      <c r="Q936" s="218"/>
      <c r="R936" s="218"/>
      <c r="S936" s="218"/>
    </row>
    <row r="937" spans="12:19" x14ac:dyDescent="0.25">
      <c r="L937" s="218"/>
      <c r="M937" s="218"/>
      <c r="N937" s="218"/>
      <c r="O937" s="218"/>
      <c r="P937" s="218"/>
      <c r="Q937" s="218"/>
      <c r="R937" s="218"/>
      <c r="S937" s="218"/>
    </row>
    <row r="938" spans="12:19" x14ac:dyDescent="0.25">
      <c r="L938" s="218"/>
      <c r="M938" s="218"/>
      <c r="N938" s="218"/>
      <c r="O938" s="218"/>
      <c r="P938" s="218"/>
      <c r="Q938" s="218"/>
      <c r="R938" s="218"/>
      <c r="S938" s="218"/>
    </row>
    <row r="939" spans="12:19" x14ac:dyDescent="0.25">
      <c r="L939" s="218"/>
      <c r="M939" s="218"/>
      <c r="N939" s="218"/>
      <c r="O939" s="218"/>
      <c r="P939" s="218"/>
      <c r="Q939" s="218"/>
      <c r="R939" s="218"/>
      <c r="S939" s="218"/>
    </row>
    <row r="940" spans="12:19" x14ac:dyDescent="0.25">
      <c r="L940" s="218"/>
      <c r="M940" s="218"/>
      <c r="N940" s="218"/>
      <c r="O940" s="218"/>
      <c r="P940" s="218"/>
      <c r="Q940" s="218"/>
      <c r="R940" s="218"/>
      <c r="S940" s="218"/>
    </row>
    <row r="941" spans="12:19" x14ac:dyDescent="0.25">
      <c r="L941" s="218"/>
      <c r="M941" s="218"/>
      <c r="N941" s="218"/>
      <c r="O941" s="218"/>
      <c r="P941" s="218"/>
      <c r="Q941" s="218"/>
      <c r="R941" s="218"/>
      <c r="S941" s="218"/>
    </row>
    <row r="942" spans="12:19" x14ac:dyDescent="0.25">
      <c r="L942" s="218"/>
      <c r="M942" s="218"/>
      <c r="N942" s="218"/>
      <c r="O942" s="218"/>
      <c r="P942" s="218"/>
      <c r="Q942" s="218"/>
      <c r="R942" s="218"/>
      <c r="S942" s="218"/>
    </row>
    <row r="943" spans="12:19" x14ac:dyDescent="0.25">
      <c r="L943" s="218"/>
      <c r="M943" s="218"/>
      <c r="N943" s="218"/>
      <c r="O943" s="218"/>
      <c r="P943" s="218"/>
      <c r="Q943" s="218"/>
      <c r="R943" s="218"/>
      <c r="S943" s="218"/>
    </row>
    <row r="944" spans="12:19" x14ac:dyDescent="0.25">
      <c r="L944" s="218"/>
      <c r="M944" s="218"/>
      <c r="N944" s="218"/>
      <c r="O944" s="218"/>
      <c r="P944" s="218"/>
      <c r="Q944" s="218"/>
      <c r="R944" s="218"/>
      <c r="S944" s="218"/>
    </row>
    <row r="945" spans="12:19" x14ac:dyDescent="0.25">
      <c r="L945" s="218"/>
      <c r="M945" s="218"/>
      <c r="N945" s="218"/>
      <c r="O945" s="218"/>
      <c r="P945" s="218"/>
      <c r="Q945" s="218"/>
      <c r="R945" s="218"/>
      <c r="S945" s="218"/>
    </row>
    <row r="946" spans="12:19" x14ac:dyDescent="0.25">
      <c r="L946" s="218"/>
      <c r="M946" s="218"/>
      <c r="N946" s="218"/>
      <c r="O946" s="218"/>
      <c r="P946" s="218"/>
      <c r="Q946" s="218"/>
      <c r="R946" s="218"/>
      <c r="S946" s="218"/>
    </row>
    <row r="947" spans="12:19" x14ac:dyDescent="0.25">
      <c r="L947" s="218"/>
      <c r="M947" s="218"/>
      <c r="N947" s="218"/>
      <c r="O947" s="218"/>
      <c r="P947" s="218"/>
      <c r="Q947" s="218"/>
      <c r="R947" s="218"/>
      <c r="S947" s="218"/>
    </row>
    <row r="948" spans="12:19" x14ac:dyDescent="0.25">
      <c r="L948" s="218"/>
      <c r="M948" s="218"/>
      <c r="N948" s="218"/>
      <c r="O948" s="218"/>
      <c r="P948" s="218"/>
      <c r="Q948" s="218"/>
      <c r="R948" s="218"/>
      <c r="S948" s="218"/>
    </row>
    <row r="949" spans="12:19" x14ac:dyDescent="0.25">
      <c r="L949" s="218"/>
      <c r="M949" s="218"/>
      <c r="N949" s="218"/>
      <c r="O949" s="218"/>
      <c r="P949" s="218"/>
      <c r="Q949" s="218"/>
      <c r="R949" s="218"/>
      <c r="S949" s="218"/>
    </row>
    <row r="950" spans="12:19" x14ac:dyDescent="0.25">
      <c r="L950" s="218"/>
      <c r="M950" s="218"/>
      <c r="N950" s="218"/>
      <c r="O950" s="218"/>
      <c r="P950" s="218"/>
      <c r="Q950" s="218"/>
      <c r="R950" s="218"/>
      <c r="S950" s="218"/>
    </row>
    <row r="951" spans="12:19" x14ac:dyDescent="0.25">
      <c r="L951" s="218"/>
      <c r="M951" s="218"/>
      <c r="N951" s="218"/>
      <c r="O951" s="218"/>
      <c r="P951" s="218"/>
      <c r="Q951" s="218"/>
      <c r="R951" s="218"/>
      <c r="S951" s="218"/>
    </row>
    <row r="952" spans="12:19" x14ac:dyDescent="0.25">
      <c r="L952" s="218"/>
      <c r="M952" s="218"/>
      <c r="N952" s="218"/>
      <c r="O952" s="218"/>
      <c r="P952" s="218"/>
      <c r="Q952" s="218"/>
      <c r="R952" s="218"/>
      <c r="S952" s="218"/>
    </row>
    <row r="953" spans="12:19" x14ac:dyDescent="0.25">
      <c r="L953" s="218"/>
      <c r="M953" s="218"/>
      <c r="N953" s="218"/>
      <c r="O953" s="218"/>
      <c r="P953" s="218"/>
      <c r="Q953" s="218"/>
      <c r="R953" s="218"/>
      <c r="S953" s="218"/>
    </row>
    <row r="954" spans="12:19" x14ac:dyDescent="0.25">
      <c r="L954" s="218"/>
      <c r="M954" s="218"/>
      <c r="N954" s="218"/>
      <c r="O954" s="218"/>
      <c r="P954" s="218"/>
      <c r="Q954" s="218"/>
      <c r="R954" s="218"/>
      <c r="S954" s="218"/>
    </row>
    <row r="955" spans="12:19" x14ac:dyDescent="0.25">
      <c r="L955" s="218"/>
      <c r="M955" s="218"/>
      <c r="N955" s="218"/>
      <c r="O955" s="218"/>
      <c r="P955" s="218"/>
      <c r="Q955" s="218"/>
      <c r="R955" s="218"/>
      <c r="S955" s="218"/>
    </row>
    <row r="956" spans="12:19" x14ac:dyDescent="0.25">
      <c r="L956" s="218"/>
      <c r="M956" s="218"/>
      <c r="N956" s="218"/>
      <c r="O956" s="218"/>
      <c r="P956" s="218"/>
      <c r="Q956" s="218"/>
      <c r="R956" s="218"/>
      <c r="S956" s="218"/>
    </row>
    <row r="957" spans="12:19" x14ac:dyDescent="0.25">
      <c r="L957" s="218"/>
      <c r="M957" s="218"/>
      <c r="N957" s="218"/>
      <c r="O957" s="218"/>
      <c r="P957" s="218"/>
      <c r="Q957" s="218"/>
      <c r="R957" s="218"/>
      <c r="S957" s="218"/>
    </row>
    <row r="958" spans="12:19" x14ac:dyDescent="0.25">
      <c r="L958" s="218"/>
      <c r="M958" s="218"/>
      <c r="N958" s="218"/>
      <c r="O958" s="218"/>
      <c r="P958" s="218"/>
      <c r="Q958" s="218"/>
      <c r="R958" s="218"/>
      <c r="S958" s="218"/>
    </row>
    <row r="959" spans="12:19" x14ac:dyDescent="0.25">
      <c r="L959" s="218"/>
      <c r="M959" s="218"/>
      <c r="N959" s="218"/>
      <c r="O959" s="218"/>
      <c r="P959" s="218"/>
      <c r="Q959" s="218"/>
      <c r="R959" s="218"/>
      <c r="S959" s="218"/>
    </row>
    <row r="960" spans="12:19" x14ac:dyDescent="0.25">
      <c r="L960" s="218"/>
      <c r="M960" s="218"/>
      <c r="N960" s="218"/>
      <c r="O960" s="218"/>
      <c r="P960" s="218"/>
      <c r="Q960" s="218"/>
      <c r="R960" s="218"/>
      <c r="S960" s="218"/>
    </row>
    <row r="961" spans="12:19" x14ac:dyDescent="0.25">
      <c r="L961" s="218"/>
      <c r="M961" s="218"/>
      <c r="N961" s="218"/>
      <c r="O961" s="218"/>
      <c r="P961" s="218"/>
      <c r="Q961" s="218"/>
      <c r="R961" s="218"/>
      <c r="S961" s="218"/>
    </row>
    <row r="962" spans="12:19" x14ac:dyDescent="0.25">
      <c r="L962" s="218"/>
      <c r="M962" s="218"/>
      <c r="N962" s="218"/>
      <c r="O962" s="218"/>
      <c r="P962" s="218"/>
      <c r="Q962" s="218"/>
      <c r="R962" s="218"/>
      <c r="S962" s="218"/>
    </row>
    <row r="963" spans="12:19" x14ac:dyDescent="0.25">
      <c r="L963" s="218"/>
      <c r="M963" s="218"/>
      <c r="N963" s="218"/>
      <c r="O963" s="218"/>
      <c r="P963" s="218"/>
      <c r="Q963" s="218"/>
      <c r="R963" s="218"/>
      <c r="S963" s="218"/>
    </row>
    <row r="964" spans="12:19" x14ac:dyDescent="0.25">
      <c r="L964" s="218"/>
      <c r="M964" s="218"/>
      <c r="N964" s="218"/>
      <c r="O964" s="218"/>
      <c r="P964" s="218"/>
      <c r="Q964" s="218"/>
      <c r="R964" s="218"/>
      <c r="S964" s="218"/>
    </row>
    <row r="965" spans="12:19" x14ac:dyDescent="0.25">
      <c r="L965" s="218"/>
      <c r="M965" s="218"/>
      <c r="N965" s="218"/>
      <c r="O965" s="218"/>
      <c r="P965" s="218"/>
      <c r="Q965" s="218"/>
      <c r="R965" s="218"/>
      <c r="S965" s="218"/>
    </row>
    <row r="966" spans="12:19" x14ac:dyDescent="0.25">
      <c r="L966" s="218"/>
      <c r="M966" s="218"/>
      <c r="N966" s="218"/>
      <c r="O966" s="218"/>
      <c r="P966" s="218"/>
      <c r="Q966" s="218"/>
      <c r="R966" s="218"/>
      <c r="S966" s="218"/>
    </row>
    <row r="967" spans="12:19" x14ac:dyDescent="0.25">
      <c r="L967" s="218"/>
      <c r="M967" s="218"/>
      <c r="N967" s="218"/>
      <c r="O967" s="218"/>
      <c r="P967" s="218"/>
      <c r="Q967" s="218"/>
      <c r="R967" s="218"/>
      <c r="S967" s="218"/>
    </row>
    <row r="968" spans="12:19" x14ac:dyDescent="0.25">
      <c r="L968" s="218"/>
      <c r="M968" s="218"/>
      <c r="N968" s="218"/>
      <c r="O968" s="218"/>
      <c r="P968" s="218"/>
      <c r="Q968" s="218"/>
      <c r="R968" s="218"/>
      <c r="S968" s="218"/>
    </row>
    <row r="969" spans="12:19" x14ac:dyDescent="0.25">
      <c r="L969" s="218"/>
      <c r="M969" s="218"/>
      <c r="N969" s="218"/>
      <c r="O969" s="218"/>
      <c r="P969" s="218"/>
      <c r="Q969" s="218"/>
      <c r="R969" s="218"/>
      <c r="S969" s="218"/>
    </row>
    <row r="970" spans="12:19" x14ac:dyDescent="0.25">
      <c r="L970" s="218"/>
      <c r="M970" s="218"/>
      <c r="N970" s="218"/>
      <c r="O970" s="218"/>
      <c r="P970" s="218"/>
      <c r="Q970" s="218"/>
      <c r="R970" s="218"/>
      <c r="S970" s="218"/>
    </row>
    <row r="971" spans="12:19" x14ac:dyDescent="0.25">
      <c r="L971" s="218"/>
      <c r="M971" s="218"/>
      <c r="N971" s="218"/>
      <c r="O971" s="218"/>
      <c r="P971" s="218"/>
      <c r="Q971" s="218"/>
      <c r="R971" s="218"/>
      <c r="S971" s="218"/>
    </row>
    <row r="972" spans="12:19" x14ac:dyDescent="0.25">
      <c r="L972" s="218"/>
      <c r="M972" s="218"/>
      <c r="N972" s="218"/>
      <c r="O972" s="218"/>
      <c r="P972" s="218"/>
      <c r="Q972" s="218"/>
      <c r="R972" s="218"/>
      <c r="S972" s="218"/>
    </row>
    <row r="973" spans="12:19" x14ac:dyDescent="0.25">
      <c r="L973" s="218"/>
      <c r="M973" s="218"/>
      <c r="N973" s="218"/>
      <c r="O973" s="218"/>
      <c r="P973" s="218"/>
      <c r="Q973" s="218"/>
      <c r="R973" s="218"/>
      <c r="S973" s="218"/>
    </row>
    <row r="974" spans="12:19" x14ac:dyDescent="0.25">
      <c r="L974" s="218"/>
      <c r="M974" s="218"/>
      <c r="N974" s="218"/>
      <c r="O974" s="218"/>
      <c r="P974" s="218"/>
      <c r="Q974" s="218"/>
      <c r="R974" s="218"/>
      <c r="S974" s="218"/>
    </row>
    <row r="975" spans="12:19" x14ac:dyDescent="0.25">
      <c r="L975" s="218"/>
      <c r="M975" s="218"/>
      <c r="N975" s="218"/>
      <c r="O975" s="218"/>
      <c r="P975" s="218"/>
      <c r="Q975" s="218"/>
      <c r="R975" s="218"/>
      <c r="S975" s="218"/>
    </row>
    <row r="976" spans="12:19" x14ac:dyDescent="0.25">
      <c r="L976" s="218"/>
      <c r="M976" s="218"/>
      <c r="N976" s="218"/>
      <c r="O976" s="218"/>
      <c r="P976" s="218"/>
      <c r="Q976" s="218"/>
      <c r="R976" s="218"/>
      <c r="S976" s="218"/>
    </row>
    <row r="977" spans="12:19" x14ac:dyDescent="0.25">
      <c r="L977" s="218"/>
      <c r="M977" s="218"/>
      <c r="N977" s="218"/>
      <c r="O977" s="218"/>
      <c r="P977" s="218"/>
      <c r="Q977" s="218"/>
      <c r="R977" s="218"/>
      <c r="S977" s="218"/>
    </row>
    <row r="978" spans="12:19" x14ac:dyDescent="0.25">
      <c r="L978" s="218"/>
      <c r="M978" s="218"/>
      <c r="N978" s="218"/>
      <c r="O978" s="218"/>
      <c r="P978" s="218"/>
      <c r="Q978" s="218"/>
      <c r="R978" s="218"/>
      <c r="S978" s="218"/>
    </row>
    <row r="979" spans="12:19" x14ac:dyDescent="0.25">
      <c r="L979" s="218"/>
      <c r="M979" s="218"/>
      <c r="N979" s="218"/>
      <c r="O979" s="218"/>
      <c r="P979" s="218"/>
      <c r="Q979" s="218"/>
      <c r="R979" s="218"/>
      <c r="S979" s="218"/>
    </row>
    <row r="980" spans="12:19" x14ac:dyDescent="0.25">
      <c r="L980" s="218"/>
      <c r="M980" s="218"/>
      <c r="N980" s="218"/>
      <c r="O980" s="218"/>
      <c r="P980" s="218"/>
      <c r="Q980" s="218"/>
      <c r="R980" s="218"/>
      <c r="S980" s="218"/>
    </row>
    <row r="981" spans="12:19" x14ac:dyDescent="0.25">
      <c r="L981" s="218"/>
      <c r="M981" s="218"/>
      <c r="N981" s="218"/>
      <c r="O981" s="218"/>
      <c r="P981" s="218"/>
      <c r="Q981" s="218"/>
      <c r="R981" s="218"/>
      <c r="S981" s="218"/>
    </row>
    <row r="982" spans="12:19" x14ac:dyDescent="0.25">
      <c r="L982" s="218"/>
      <c r="M982" s="218"/>
      <c r="N982" s="218"/>
      <c r="O982" s="218"/>
      <c r="P982" s="218"/>
      <c r="Q982" s="218"/>
      <c r="R982" s="218"/>
      <c r="S982" s="218"/>
    </row>
    <row r="983" spans="12:19" x14ac:dyDescent="0.25">
      <c r="L983" s="218"/>
      <c r="M983" s="218"/>
      <c r="N983" s="218"/>
      <c r="O983" s="218"/>
      <c r="P983" s="218"/>
      <c r="Q983" s="218"/>
      <c r="R983" s="218"/>
      <c r="S983" s="218"/>
    </row>
    <row r="984" spans="12:19" x14ac:dyDescent="0.25">
      <c r="L984" s="218"/>
      <c r="M984" s="218"/>
      <c r="N984" s="218"/>
      <c r="O984" s="218"/>
      <c r="P984" s="218"/>
      <c r="Q984" s="218"/>
      <c r="R984" s="218"/>
      <c r="S984" s="218"/>
    </row>
    <row r="985" spans="12:19" x14ac:dyDescent="0.25">
      <c r="L985" s="218"/>
      <c r="M985" s="218"/>
      <c r="N985" s="218"/>
      <c r="O985" s="218"/>
      <c r="P985" s="218"/>
      <c r="Q985" s="218"/>
      <c r="R985" s="218"/>
      <c r="S985" s="218"/>
    </row>
    <row r="986" spans="12:19" x14ac:dyDescent="0.25">
      <c r="L986" s="218"/>
      <c r="M986" s="218"/>
      <c r="N986" s="218"/>
      <c r="O986" s="218"/>
      <c r="P986" s="218"/>
      <c r="Q986" s="218"/>
      <c r="R986" s="218"/>
      <c r="S986" s="218"/>
    </row>
    <row r="987" spans="12:19" x14ac:dyDescent="0.25">
      <c r="L987" s="218"/>
      <c r="M987" s="218"/>
      <c r="N987" s="218"/>
      <c r="O987" s="218"/>
      <c r="P987" s="218"/>
      <c r="Q987" s="218"/>
      <c r="R987" s="218"/>
      <c r="S987" s="218"/>
    </row>
    <row r="988" spans="12:19" x14ac:dyDescent="0.25">
      <c r="L988" s="218"/>
      <c r="M988" s="218"/>
      <c r="N988" s="218"/>
      <c r="O988" s="218"/>
      <c r="P988" s="218"/>
      <c r="Q988" s="218"/>
      <c r="R988" s="218"/>
      <c r="S988" s="218"/>
    </row>
    <row r="989" spans="12:19" x14ac:dyDescent="0.25">
      <c r="L989" s="218"/>
      <c r="M989" s="218"/>
      <c r="N989" s="218"/>
      <c r="O989" s="218"/>
      <c r="P989" s="218"/>
      <c r="Q989" s="218"/>
      <c r="R989" s="218"/>
      <c r="S989" s="218"/>
    </row>
    <row r="990" spans="12:19" x14ac:dyDescent="0.25">
      <c r="L990" s="218"/>
      <c r="M990" s="218"/>
      <c r="N990" s="218"/>
      <c r="O990" s="218"/>
      <c r="P990" s="218"/>
      <c r="Q990" s="218"/>
      <c r="R990" s="218"/>
      <c r="S990" s="218"/>
    </row>
    <row r="991" spans="12:19" x14ac:dyDescent="0.25">
      <c r="L991" s="218"/>
      <c r="M991" s="218"/>
      <c r="N991" s="218"/>
      <c r="O991" s="218"/>
      <c r="P991" s="218"/>
      <c r="Q991" s="218"/>
      <c r="R991" s="218"/>
      <c r="S991" s="218"/>
    </row>
    <row r="992" spans="12:19" x14ac:dyDescent="0.25">
      <c r="L992" s="218"/>
      <c r="M992" s="218"/>
      <c r="N992" s="218"/>
      <c r="O992" s="218"/>
      <c r="P992" s="218"/>
      <c r="Q992" s="218"/>
      <c r="R992" s="218"/>
      <c r="S992" s="218"/>
    </row>
    <row r="993" spans="12:19" x14ac:dyDescent="0.25">
      <c r="L993" s="218"/>
      <c r="M993" s="218"/>
      <c r="N993" s="218"/>
      <c r="O993" s="218"/>
      <c r="P993" s="218"/>
      <c r="Q993" s="218"/>
      <c r="R993" s="218"/>
      <c r="S993" s="218"/>
    </row>
    <row r="994" spans="12:19" x14ac:dyDescent="0.25">
      <c r="L994" s="218"/>
      <c r="M994" s="218"/>
      <c r="N994" s="218"/>
      <c r="O994" s="218"/>
      <c r="P994" s="218"/>
      <c r="Q994" s="218"/>
      <c r="R994" s="218"/>
      <c r="S994" s="218"/>
    </row>
    <row r="995" spans="12:19" x14ac:dyDescent="0.25">
      <c r="L995" s="218"/>
      <c r="M995" s="218"/>
      <c r="N995" s="218"/>
      <c r="O995" s="218"/>
      <c r="P995" s="218"/>
      <c r="Q995" s="218"/>
      <c r="R995" s="218"/>
      <c r="S995" s="218"/>
    </row>
    <row r="996" spans="12:19" x14ac:dyDescent="0.25">
      <c r="L996" s="218"/>
      <c r="M996" s="218"/>
      <c r="N996" s="218"/>
      <c r="O996" s="218"/>
      <c r="P996" s="218"/>
      <c r="Q996" s="218"/>
      <c r="R996" s="218"/>
      <c r="S996" s="218"/>
    </row>
    <row r="997" spans="12:19" x14ac:dyDescent="0.25">
      <c r="L997" s="218"/>
      <c r="M997" s="218"/>
      <c r="N997" s="218"/>
      <c r="O997" s="218"/>
      <c r="P997" s="218"/>
      <c r="Q997" s="218"/>
      <c r="R997" s="218"/>
      <c r="S997" s="218"/>
    </row>
    <row r="998" spans="12:19" x14ac:dyDescent="0.25">
      <c r="L998" s="218"/>
      <c r="M998" s="218"/>
      <c r="N998" s="218"/>
      <c r="O998" s="218"/>
      <c r="P998" s="218"/>
      <c r="Q998" s="218"/>
      <c r="R998" s="218"/>
      <c r="S998" s="218"/>
    </row>
    <row r="999" spans="12:19" x14ac:dyDescent="0.25">
      <c r="L999" s="218"/>
      <c r="M999" s="218"/>
      <c r="N999" s="218"/>
      <c r="O999" s="218"/>
      <c r="P999" s="218"/>
      <c r="Q999" s="218"/>
      <c r="R999" s="218"/>
      <c r="S999" s="218"/>
    </row>
    <row r="1000" spans="12:19" x14ac:dyDescent="0.25">
      <c r="L1000" s="218"/>
      <c r="M1000" s="218"/>
      <c r="N1000" s="218"/>
      <c r="O1000" s="218"/>
      <c r="P1000" s="218"/>
      <c r="Q1000" s="218"/>
      <c r="R1000" s="218"/>
      <c r="S1000" s="218"/>
    </row>
    <row r="1001" spans="12:19" x14ac:dyDescent="0.25">
      <c r="L1001" s="218"/>
      <c r="M1001" s="218"/>
      <c r="N1001" s="218"/>
      <c r="O1001" s="218"/>
      <c r="P1001" s="218"/>
      <c r="Q1001" s="218"/>
      <c r="R1001" s="218"/>
      <c r="S1001" s="218"/>
    </row>
    <row r="1002" spans="12:19" x14ac:dyDescent="0.25">
      <c r="L1002" s="218"/>
      <c r="M1002" s="218"/>
      <c r="N1002" s="218"/>
      <c r="O1002" s="218"/>
      <c r="P1002" s="218"/>
      <c r="Q1002" s="218"/>
      <c r="R1002" s="218"/>
      <c r="S1002" s="218"/>
    </row>
    <row r="1003" spans="12:19" x14ac:dyDescent="0.25">
      <c r="L1003" s="218"/>
      <c r="M1003" s="218"/>
      <c r="N1003" s="218"/>
      <c r="O1003" s="218"/>
      <c r="P1003" s="218"/>
      <c r="Q1003" s="218"/>
      <c r="R1003" s="218"/>
      <c r="S1003" s="218"/>
    </row>
    <row r="1004" spans="12:19" x14ac:dyDescent="0.25">
      <c r="L1004" s="218"/>
      <c r="M1004" s="218"/>
      <c r="N1004" s="218"/>
      <c r="O1004" s="218"/>
      <c r="P1004" s="218"/>
      <c r="Q1004" s="218"/>
      <c r="R1004" s="218"/>
      <c r="S1004" s="218"/>
    </row>
    <row r="1005" spans="12:19" x14ac:dyDescent="0.25">
      <c r="L1005" s="218"/>
      <c r="M1005" s="218"/>
      <c r="N1005" s="218"/>
      <c r="O1005" s="218"/>
      <c r="P1005" s="218"/>
      <c r="Q1005" s="218"/>
      <c r="R1005" s="218"/>
      <c r="S1005" s="218"/>
    </row>
    <row r="1006" spans="12:19" x14ac:dyDescent="0.25">
      <c r="L1006" s="218"/>
      <c r="M1006" s="218"/>
      <c r="N1006" s="218"/>
      <c r="O1006" s="218"/>
      <c r="P1006" s="218"/>
      <c r="Q1006" s="218"/>
      <c r="R1006" s="218"/>
      <c r="S1006" s="218"/>
    </row>
    <row r="1007" spans="12:19" x14ac:dyDescent="0.25">
      <c r="L1007" s="218"/>
      <c r="M1007" s="218"/>
      <c r="N1007" s="218"/>
      <c r="O1007" s="218"/>
      <c r="P1007" s="218"/>
      <c r="Q1007" s="218"/>
      <c r="R1007" s="218"/>
      <c r="S1007" s="218"/>
    </row>
    <row r="1008" spans="12:19" x14ac:dyDescent="0.25">
      <c r="L1008" s="218"/>
      <c r="M1008" s="218"/>
      <c r="N1008" s="218"/>
      <c r="O1008" s="218"/>
      <c r="P1008" s="218"/>
      <c r="Q1008" s="218"/>
      <c r="R1008" s="218"/>
      <c r="S1008" s="218"/>
    </row>
    <row r="1009" spans="12:19" x14ac:dyDescent="0.25">
      <c r="L1009" s="218"/>
      <c r="M1009" s="218"/>
      <c r="N1009" s="218"/>
      <c r="O1009" s="218"/>
      <c r="P1009" s="218"/>
      <c r="Q1009" s="218"/>
      <c r="R1009" s="218"/>
      <c r="S1009" s="218"/>
    </row>
    <row r="1010" spans="12:19" x14ac:dyDescent="0.25">
      <c r="L1010" s="218"/>
      <c r="M1010" s="218"/>
      <c r="N1010" s="218"/>
      <c r="O1010" s="218"/>
      <c r="P1010" s="218"/>
      <c r="Q1010" s="218"/>
      <c r="R1010" s="218"/>
      <c r="S1010" s="218"/>
    </row>
    <row r="1011" spans="12:19" x14ac:dyDescent="0.25">
      <c r="L1011" s="218"/>
      <c r="M1011" s="218"/>
      <c r="N1011" s="218"/>
      <c r="O1011" s="218"/>
      <c r="P1011" s="218"/>
      <c r="Q1011" s="218"/>
      <c r="R1011" s="218"/>
      <c r="S1011" s="218"/>
    </row>
    <row r="1012" spans="12:19" x14ac:dyDescent="0.25">
      <c r="L1012" s="218"/>
      <c r="M1012" s="218"/>
      <c r="N1012" s="218"/>
      <c r="O1012" s="218"/>
      <c r="P1012" s="218"/>
      <c r="Q1012" s="218"/>
      <c r="R1012" s="218"/>
      <c r="S1012" s="218"/>
    </row>
    <row r="1013" spans="12:19" x14ac:dyDescent="0.25">
      <c r="L1013" s="218"/>
      <c r="M1013" s="218"/>
      <c r="N1013" s="218"/>
      <c r="O1013" s="218"/>
      <c r="P1013" s="218"/>
      <c r="Q1013" s="218"/>
      <c r="R1013" s="218"/>
      <c r="S1013" s="218"/>
    </row>
    <row r="1014" spans="12:19" x14ac:dyDescent="0.25">
      <c r="L1014" s="218"/>
      <c r="M1014" s="218"/>
      <c r="N1014" s="218"/>
      <c r="O1014" s="218"/>
      <c r="P1014" s="218"/>
      <c r="Q1014" s="218"/>
      <c r="R1014" s="218"/>
      <c r="S1014" s="218"/>
    </row>
    <row r="1015" spans="12:19" x14ac:dyDescent="0.25">
      <c r="L1015" s="218"/>
      <c r="M1015" s="218"/>
      <c r="N1015" s="218"/>
      <c r="O1015" s="218"/>
      <c r="P1015" s="218"/>
      <c r="Q1015" s="218"/>
      <c r="R1015" s="218"/>
      <c r="S1015" s="218"/>
    </row>
    <row r="1016" spans="12:19" x14ac:dyDescent="0.25">
      <c r="L1016" s="218"/>
      <c r="M1016" s="218"/>
      <c r="N1016" s="218"/>
      <c r="O1016" s="218"/>
      <c r="P1016" s="218"/>
      <c r="Q1016" s="218"/>
      <c r="R1016" s="218"/>
      <c r="S1016" s="218"/>
    </row>
    <row r="1017" spans="12:19" x14ac:dyDescent="0.25">
      <c r="L1017" s="218"/>
      <c r="M1017" s="218"/>
      <c r="N1017" s="218"/>
      <c r="O1017" s="218"/>
      <c r="P1017" s="218"/>
      <c r="Q1017" s="218"/>
      <c r="R1017" s="218"/>
      <c r="S1017" s="218"/>
    </row>
    <row r="1018" spans="12:19" x14ac:dyDescent="0.25">
      <c r="L1018" s="218"/>
      <c r="M1018" s="218"/>
      <c r="N1018" s="218"/>
      <c r="O1018" s="218"/>
      <c r="P1018" s="218"/>
      <c r="Q1018" s="218"/>
      <c r="R1018" s="218"/>
      <c r="S1018" s="218"/>
    </row>
    <row r="1019" spans="12:19" x14ac:dyDescent="0.25">
      <c r="L1019" s="218"/>
      <c r="M1019" s="218"/>
      <c r="N1019" s="218"/>
      <c r="O1019" s="218"/>
      <c r="P1019" s="218"/>
      <c r="Q1019" s="218"/>
      <c r="R1019" s="218"/>
      <c r="S1019" s="218"/>
    </row>
    <row r="1020" spans="12:19" x14ac:dyDescent="0.25">
      <c r="L1020" s="218"/>
      <c r="M1020" s="218"/>
      <c r="N1020" s="218"/>
      <c r="O1020" s="218"/>
      <c r="P1020" s="218"/>
      <c r="Q1020" s="218"/>
      <c r="R1020" s="218"/>
      <c r="S1020" s="218"/>
    </row>
    <row r="1021" spans="12:19" x14ac:dyDescent="0.25">
      <c r="L1021" s="218"/>
      <c r="M1021" s="218"/>
      <c r="N1021" s="218"/>
      <c r="O1021" s="218"/>
      <c r="P1021" s="218"/>
      <c r="Q1021" s="218"/>
      <c r="R1021" s="218"/>
      <c r="S1021" s="218"/>
    </row>
    <row r="1022" spans="12:19" x14ac:dyDescent="0.25">
      <c r="L1022" s="218"/>
      <c r="M1022" s="218"/>
      <c r="N1022" s="218"/>
      <c r="O1022" s="218"/>
      <c r="P1022" s="218"/>
      <c r="Q1022" s="218"/>
      <c r="R1022" s="218"/>
      <c r="S1022" s="218"/>
    </row>
    <row r="1023" spans="12:19" x14ac:dyDescent="0.25">
      <c r="L1023" s="218"/>
      <c r="M1023" s="218"/>
      <c r="N1023" s="218"/>
      <c r="O1023" s="218"/>
      <c r="P1023" s="218"/>
      <c r="Q1023" s="218"/>
      <c r="R1023" s="218"/>
      <c r="S1023" s="218"/>
    </row>
    <row r="1024" spans="12:19" x14ac:dyDescent="0.25">
      <c r="L1024" s="218"/>
      <c r="M1024" s="218"/>
      <c r="N1024" s="218"/>
      <c r="O1024" s="218"/>
      <c r="P1024" s="218"/>
      <c r="Q1024" s="218"/>
      <c r="R1024" s="218"/>
      <c r="S1024" s="218"/>
    </row>
    <row r="1025" spans="12:19" x14ac:dyDescent="0.25">
      <c r="L1025" s="218"/>
      <c r="M1025" s="218"/>
      <c r="N1025" s="218"/>
      <c r="O1025" s="218"/>
      <c r="P1025" s="218"/>
      <c r="Q1025" s="218"/>
      <c r="R1025" s="218"/>
      <c r="S1025" s="218"/>
    </row>
    <row r="1026" spans="12:19" x14ac:dyDescent="0.25">
      <c r="L1026" s="218"/>
      <c r="M1026" s="218"/>
      <c r="N1026" s="218"/>
      <c r="O1026" s="218"/>
      <c r="P1026" s="218"/>
      <c r="Q1026" s="218"/>
      <c r="R1026" s="218"/>
      <c r="S1026" s="218"/>
    </row>
    <row r="1027" spans="12:19" x14ac:dyDescent="0.25">
      <c r="L1027" s="218"/>
      <c r="M1027" s="218"/>
      <c r="N1027" s="218"/>
      <c r="O1027" s="218"/>
      <c r="P1027" s="218"/>
      <c r="Q1027" s="218"/>
      <c r="R1027" s="218"/>
      <c r="S1027" s="218"/>
    </row>
    <row r="1028" spans="12:19" x14ac:dyDescent="0.25">
      <c r="L1028" s="218"/>
      <c r="M1028" s="218"/>
      <c r="N1028" s="218"/>
      <c r="O1028" s="218"/>
      <c r="P1028" s="218"/>
      <c r="Q1028" s="218"/>
      <c r="R1028" s="218"/>
      <c r="S1028" s="218"/>
    </row>
    <row r="1029" spans="12:19" x14ac:dyDescent="0.25">
      <c r="L1029" s="218"/>
      <c r="M1029" s="218"/>
      <c r="N1029" s="218"/>
      <c r="O1029" s="218"/>
      <c r="P1029" s="218"/>
      <c r="Q1029" s="218"/>
      <c r="R1029" s="218"/>
      <c r="S1029" s="218"/>
    </row>
    <row r="1030" spans="12:19" x14ac:dyDescent="0.25">
      <c r="L1030" s="218"/>
      <c r="M1030" s="218"/>
      <c r="N1030" s="218"/>
      <c r="O1030" s="218"/>
      <c r="P1030" s="218"/>
      <c r="Q1030" s="218"/>
      <c r="R1030" s="218"/>
      <c r="S1030" s="218"/>
    </row>
    <row r="1031" spans="12:19" x14ac:dyDescent="0.25">
      <c r="L1031" s="218"/>
      <c r="M1031" s="218"/>
      <c r="N1031" s="218"/>
      <c r="O1031" s="218"/>
      <c r="P1031" s="218"/>
      <c r="Q1031" s="218"/>
      <c r="R1031" s="218"/>
      <c r="S1031" s="218"/>
    </row>
    <row r="1032" spans="12:19" x14ac:dyDescent="0.25">
      <c r="L1032" s="218"/>
      <c r="M1032" s="218"/>
      <c r="N1032" s="218"/>
      <c r="O1032" s="218"/>
      <c r="P1032" s="218"/>
      <c r="Q1032" s="218"/>
      <c r="R1032" s="218"/>
      <c r="S1032" s="218"/>
    </row>
    <row r="1033" spans="12:19" x14ac:dyDescent="0.25">
      <c r="L1033" s="218"/>
      <c r="M1033" s="218"/>
      <c r="N1033" s="218"/>
      <c r="O1033" s="218"/>
      <c r="P1033" s="218"/>
      <c r="Q1033" s="218"/>
      <c r="R1033" s="218"/>
      <c r="S1033" s="218"/>
    </row>
    <row r="1034" spans="12:19" x14ac:dyDescent="0.25">
      <c r="L1034" s="218"/>
      <c r="M1034" s="218"/>
      <c r="N1034" s="218"/>
      <c r="O1034" s="218"/>
      <c r="P1034" s="218"/>
      <c r="Q1034" s="218"/>
      <c r="R1034" s="218"/>
      <c r="S1034" s="218"/>
    </row>
    <row r="1035" spans="12:19" x14ac:dyDescent="0.25">
      <c r="L1035" s="218"/>
      <c r="M1035" s="218"/>
      <c r="N1035" s="218"/>
      <c r="O1035" s="218"/>
      <c r="P1035" s="218"/>
      <c r="Q1035" s="218"/>
      <c r="R1035" s="218"/>
      <c r="S1035" s="218"/>
    </row>
    <row r="1036" spans="12:19" x14ac:dyDescent="0.25">
      <c r="L1036" s="218"/>
      <c r="M1036" s="218"/>
      <c r="N1036" s="218"/>
      <c r="O1036" s="218"/>
      <c r="P1036" s="218"/>
      <c r="Q1036" s="218"/>
      <c r="R1036" s="218"/>
      <c r="S1036" s="218"/>
    </row>
    <row r="1037" spans="12:19" x14ac:dyDescent="0.25">
      <c r="L1037" s="218"/>
      <c r="M1037" s="218"/>
      <c r="N1037" s="218"/>
      <c r="O1037" s="218"/>
      <c r="P1037" s="218"/>
      <c r="Q1037" s="218"/>
      <c r="R1037" s="218"/>
      <c r="S1037" s="218"/>
    </row>
    <row r="1038" spans="12:19" x14ac:dyDescent="0.25">
      <c r="L1038" s="218"/>
      <c r="M1038" s="218"/>
      <c r="N1038" s="218"/>
      <c r="O1038" s="218"/>
      <c r="P1038" s="218"/>
      <c r="Q1038" s="218"/>
      <c r="R1038" s="218"/>
      <c r="S1038" s="218"/>
    </row>
    <row r="1039" spans="12:19" x14ac:dyDescent="0.25">
      <c r="L1039" s="218"/>
      <c r="M1039" s="218"/>
      <c r="N1039" s="218"/>
      <c r="O1039" s="218"/>
      <c r="P1039" s="218"/>
      <c r="Q1039" s="218"/>
      <c r="R1039" s="218"/>
      <c r="S1039" s="218"/>
    </row>
    <row r="1040" spans="12:19" x14ac:dyDescent="0.25">
      <c r="L1040" s="218"/>
      <c r="M1040" s="218"/>
      <c r="N1040" s="218"/>
      <c r="O1040" s="218"/>
      <c r="P1040" s="218"/>
      <c r="Q1040" s="218"/>
      <c r="R1040" s="218"/>
      <c r="S1040" s="218"/>
    </row>
    <row r="1041" spans="12:19" x14ac:dyDescent="0.25">
      <c r="L1041" s="218"/>
      <c r="M1041" s="218"/>
      <c r="N1041" s="218"/>
      <c r="O1041" s="218"/>
      <c r="P1041" s="218"/>
      <c r="Q1041" s="218"/>
      <c r="R1041" s="218"/>
      <c r="S1041" s="218"/>
    </row>
    <row r="1042" spans="12:19" x14ac:dyDescent="0.25">
      <c r="L1042" s="218"/>
      <c r="M1042" s="218"/>
      <c r="N1042" s="218"/>
      <c r="O1042" s="218"/>
      <c r="P1042" s="218"/>
      <c r="Q1042" s="218"/>
      <c r="R1042" s="218"/>
      <c r="S1042" s="218"/>
    </row>
    <row r="1043" spans="12:19" x14ac:dyDescent="0.25">
      <c r="L1043" s="218"/>
      <c r="M1043" s="218"/>
      <c r="N1043" s="218"/>
      <c r="O1043" s="218"/>
      <c r="P1043" s="218"/>
      <c r="Q1043" s="218"/>
      <c r="R1043" s="218"/>
      <c r="S1043" s="218"/>
    </row>
    <row r="1044" spans="12:19" x14ac:dyDescent="0.25">
      <c r="L1044" s="218"/>
      <c r="M1044" s="218"/>
      <c r="N1044" s="218"/>
      <c r="O1044" s="218"/>
      <c r="P1044" s="218"/>
      <c r="Q1044" s="218"/>
      <c r="R1044" s="218"/>
      <c r="S1044" s="218"/>
    </row>
    <row r="1045" spans="12:19" x14ac:dyDescent="0.25">
      <c r="L1045" s="218"/>
      <c r="M1045" s="218"/>
      <c r="N1045" s="218"/>
      <c r="O1045" s="218"/>
      <c r="P1045" s="218"/>
      <c r="Q1045" s="218"/>
      <c r="R1045" s="218"/>
      <c r="S1045" s="218"/>
    </row>
    <row r="1046" spans="12:19" x14ac:dyDescent="0.25">
      <c r="L1046" s="218"/>
      <c r="M1046" s="218"/>
      <c r="N1046" s="218"/>
      <c r="O1046" s="218"/>
      <c r="P1046" s="218"/>
      <c r="Q1046" s="218"/>
      <c r="R1046" s="218"/>
      <c r="S1046" s="218"/>
    </row>
    <row r="1047" spans="12:19" x14ac:dyDescent="0.25">
      <c r="L1047" s="218"/>
      <c r="M1047" s="218"/>
      <c r="N1047" s="218"/>
      <c r="O1047" s="218"/>
      <c r="P1047" s="218"/>
      <c r="Q1047" s="218"/>
      <c r="R1047" s="218"/>
      <c r="S1047" s="218"/>
    </row>
    <row r="1048" spans="12:19" x14ac:dyDescent="0.25">
      <c r="L1048" s="218"/>
      <c r="M1048" s="218"/>
      <c r="N1048" s="218"/>
      <c r="O1048" s="218"/>
      <c r="P1048" s="218"/>
      <c r="Q1048" s="218"/>
      <c r="R1048" s="218"/>
      <c r="S1048" s="218"/>
    </row>
    <row r="1049" spans="12:19" x14ac:dyDescent="0.25">
      <c r="L1049" s="218"/>
      <c r="M1049" s="218"/>
      <c r="N1049" s="218"/>
      <c r="O1049" s="218"/>
      <c r="P1049" s="218"/>
      <c r="Q1049" s="218"/>
      <c r="R1049" s="218"/>
      <c r="S1049" s="218"/>
    </row>
    <row r="1050" spans="12:19" x14ac:dyDescent="0.25">
      <c r="L1050" s="218"/>
      <c r="M1050" s="218"/>
      <c r="N1050" s="218"/>
      <c r="O1050" s="218"/>
      <c r="P1050" s="218"/>
      <c r="Q1050" s="218"/>
      <c r="R1050" s="218"/>
      <c r="S1050" s="218"/>
    </row>
    <row r="1051" spans="12:19" x14ac:dyDescent="0.25">
      <c r="L1051" s="218"/>
      <c r="M1051" s="218"/>
      <c r="N1051" s="218"/>
      <c r="O1051" s="218"/>
      <c r="P1051" s="218"/>
      <c r="Q1051" s="218"/>
      <c r="R1051" s="218"/>
      <c r="S1051" s="218"/>
    </row>
    <row r="1052" spans="12:19" x14ac:dyDescent="0.25">
      <c r="L1052" s="218"/>
      <c r="M1052" s="218"/>
      <c r="N1052" s="218"/>
      <c r="O1052" s="218"/>
      <c r="P1052" s="218"/>
      <c r="Q1052" s="218"/>
      <c r="R1052" s="218"/>
      <c r="S1052" s="218"/>
    </row>
    <row r="1053" spans="12:19" x14ac:dyDescent="0.25">
      <c r="L1053" s="218"/>
      <c r="M1053" s="218"/>
      <c r="N1053" s="218"/>
      <c r="O1053" s="218"/>
      <c r="P1053" s="218"/>
      <c r="Q1053" s="218"/>
      <c r="R1053" s="218"/>
      <c r="S1053" s="218"/>
    </row>
    <row r="1054" spans="12:19" x14ac:dyDescent="0.25">
      <c r="L1054" s="218"/>
      <c r="M1054" s="218"/>
      <c r="N1054" s="218"/>
      <c r="O1054" s="218"/>
      <c r="P1054" s="218"/>
      <c r="Q1054" s="218"/>
      <c r="R1054" s="218"/>
      <c r="S1054" s="218"/>
    </row>
    <row r="1055" spans="12:19" x14ac:dyDescent="0.25">
      <c r="L1055" s="218"/>
      <c r="M1055" s="218"/>
      <c r="N1055" s="218"/>
      <c r="O1055" s="218"/>
      <c r="P1055" s="218"/>
      <c r="Q1055" s="218"/>
      <c r="R1055" s="218"/>
      <c r="S1055" s="218"/>
    </row>
    <row r="1056" spans="12:19" x14ac:dyDescent="0.25">
      <c r="L1056" s="218"/>
      <c r="M1056" s="218"/>
      <c r="N1056" s="218"/>
      <c r="O1056" s="218"/>
      <c r="P1056" s="218"/>
      <c r="Q1056" s="218"/>
      <c r="R1056" s="218"/>
      <c r="S1056" s="218"/>
    </row>
    <row r="1057" spans="12:19" x14ac:dyDescent="0.25">
      <c r="L1057" s="218"/>
      <c r="M1057" s="218"/>
      <c r="N1057" s="218"/>
      <c r="O1057" s="218"/>
      <c r="P1057" s="218"/>
      <c r="Q1057" s="218"/>
      <c r="R1057" s="218"/>
      <c r="S1057" s="218"/>
    </row>
    <row r="1058" spans="12:19" x14ac:dyDescent="0.25">
      <c r="L1058" s="218"/>
      <c r="M1058" s="218"/>
      <c r="N1058" s="218"/>
      <c r="O1058" s="218"/>
      <c r="P1058" s="218"/>
      <c r="Q1058" s="218"/>
      <c r="R1058" s="218"/>
      <c r="S1058" s="218"/>
    </row>
    <row r="1059" spans="12:19" x14ac:dyDescent="0.25">
      <c r="L1059" s="218"/>
      <c r="M1059" s="218"/>
      <c r="N1059" s="218"/>
      <c r="O1059" s="218"/>
      <c r="P1059" s="218"/>
      <c r="Q1059" s="218"/>
      <c r="R1059" s="218"/>
      <c r="S1059" s="218"/>
    </row>
    <row r="1060" spans="12:19" x14ac:dyDescent="0.25">
      <c r="L1060" s="218"/>
      <c r="M1060" s="218"/>
      <c r="N1060" s="218"/>
      <c r="O1060" s="218"/>
      <c r="P1060" s="218"/>
      <c r="Q1060" s="218"/>
      <c r="R1060" s="218"/>
      <c r="S1060" s="218"/>
    </row>
    <row r="1061" spans="12:19" x14ac:dyDescent="0.25">
      <c r="L1061" s="218"/>
      <c r="M1061" s="218"/>
      <c r="N1061" s="218"/>
      <c r="O1061" s="218"/>
      <c r="P1061" s="218"/>
      <c r="Q1061" s="218"/>
      <c r="R1061" s="218"/>
      <c r="S1061" s="218"/>
    </row>
    <row r="1062" spans="12:19" x14ac:dyDescent="0.25">
      <c r="L1062" s="218"/>
      <c r="M1062" s="218"/>
      <c r="N1062" s="218"/>
      <c r="O1062" s="218"/>
      <c r="P1062" s="218"/>
      <c r="Q1062" s="218"/>
      <c r="R1062" s="218"/>
      <c r="S1062" s="218"/>
    </row>
    <row r="1063" spans="12:19" x14ac:dyDescent="0.25">
      <c r="L1063" s="218"/>
      <c r="M1063" s="218"/>
      <c r="N1063" s="218"/>
      <c r="O1063" s="218"/>
      <c r="P1063" s="218"/>
      <c r="Q1063" s="218"/>
      <c r="R1063" s="218"/>
      <c r="S1063" s="218"/>
    </row>
    <row r="1064" spans="12:19" x14ac:dyDescent="0.25">
      <c r="L1064" s="218"/>
      <c r="M1064" s="218"/>
      <c r="N1064" s="218"/>
      <c r="O1064" s="218"/>
      <c r="P1064" s="218"/>
      <c r="Q1064" s="218"/>
      <c r="R1064" s="218"/>
      <c r="S1064" s="218"/>
    </row>
    <row r="1065" spans="12:19" x14ac:dyDescent="0.25">
      <c r="L1065" s="218"/>
      <c r="M1065" s="218"/>
      <c r="N1065" s="218"/>
      <c r="O1065" s="218"/>
      <c r="P1065" s="218"/>
      <c r="Q1065" s="218"/>
      <c r="R1065" s="218"/>
      <c r="S1065" s="218"/>
    </row>
    <row r="1066" spans="12:19" x14ac:dyDescent="0.25">
      <c r="L1066" s="218"/>
      <c r="M1066" s="218"/>
      <c r="N1066" s="218"/>
      <c r="O1066" s="218"/>
      <c r="P1066" s="218"/>
      <c r="Q1066" s="218"/>
      <c r="R1066" s="218"/>
      <c r="S1066" s="218"/>
    </row>
    <row r="1067" spans="12:19" x14ac:dyDescent="0.25">
      <c r="L1067" s="218"/>
      <c r="M1067" s="218"/>
      <c r="N1067" s="218"/>
      <c r="O1067" s="218"/>
      <c r="P1067" s="218"/>
      <c r="Q1067" s="218"/>
      <c r="R1067" s="218"/>
      <c r="S1067" s="218"/>
    </row>
    <row r="1068" spans="12:19" x14ac:dyDescent="0.25">
      <c r="L1068" s="218"/>
      <c r="M1068" s="218"/>
      <c r="N1068" s="218"/>
      <c r="O1068" s="218"/>
      <c r="P1068" s="218"/>
      <c r="Q1068" s="218"/>
      <c r="R1068" s="218"/>
      <c r="S1068" s="218"/>
    </row>
    <row r="1069" spans="12:19" x14ac:dyDescent="0.25">
      <c r="L1069" s="218"/>
      <c r="M1069" s="218"/>
      <c r="N1069" s="218"/>
      <c r="O1069" s="218"/>
      <c r="P1069" s="218"/>
      <c r="Q1069" s="218"/>
      <c r="R1069" s="218"/>
      <c r="S1069" s="218"/>
    </row>
    <row r="1070" spans="12:19" x14ac:dyDescent="0.25">
      <c r="L1070" s="218"/>
      <c r="M1070" s="218"/>
      <c r="N1070" s="218"/>
      <c r="O1070" s="218"/>
      <c r="P1070" s="218"/>
      <c r="Q1070" s="218"/>
      <c r="R1070" s="218"/>
      <c r="S1070" s="218"/>
    </row>
    <row r="1071" spans="12:19" x14ac:dyDescent="0.25">
      <c r="L1071" s="218"/>
      <c r="M1071" s="218"/>
      <c r="N1071" s="218"/>
      <c r="O1071" s="218"/>
      <c r="P1071" s="218"/>
      <c r="Q1071" s="218"/>
      <c r="R1071" s="218"/>
      <c r="S1071" s="218"/>
    </row>
    <row r="1072" spans="12:19" x14ac:dyDescent="0.25">
      <c r="L1072" s="218"/>
      <c r="M1072" s="218"/>
      <c r="N1072" s="218"/>
      <c r="O1072" s="218"/>
      <c r="P1072" s="218"/>
      <c r="Q1072" s="218"/>
      <c r="R1072" s="218"/>
      <c r="S1072" s="218"/>
    </row>
    <row r="1073" spans="12:19" x14ac:dyDescent="0.25">
      <c r="L1073" s="218"/>
      <c r="M1073" s="218"/>
      <c r="N1073" s="218"/>
      <c r="O1073" s="218"/>
      <c r="P1073" s="218"/>
      <c r="Q1073" s="218"/>
      <c r="R1073" s="218"/>
      <c r="S1073" s="218"/>
    </row>
    <row r="1074" spans="12:19" x14ac:dyDescent="0.25">
      <c r="L1074" s="218"/>
      <c r="M1074" s="218"/>
      <c r="N1074" s="218"/>
      <c r="O1074" s="218"/>
      <c r="P1074" s="218"/>
      <c r="Q1074" s="218"/>
      <c r="R1074" s="218"/>
      <c r="S1074" s="218"/>
    </row>
    <row r="1075" spans="12:19" x14ac:dyDescent="0.25">
      <c r="L1075" s="218"/>
      <c r="M1075" s="218"/>
      <c r="N1075" s="218"/>
      <c r="O1075" s="218"/>
      <c r="P1075" s="218"/>
      <c r="Q1075" s="218"/>
      <c r="R1075" s="218"/>
      <c r="S1075" s="218"/>
    </row>
    <row r="1076" spans="12:19" x14ac:dyDescent="0.25">
      <c r="L1076" s="218"/>
      <c r="M1076" s="218"/>
      <c r="N1076" s="218"/>
      <c r="O1076" s="218"/>
      <c r="P1076" s="218"/>
      <c r="Q1076" s="218"/>
      <c r="R1076" s="218"/>
      <c r="S1076" s="218"/>
    </row>
    <row r="1077" spans="12:19" x14ac:dyDescent="0.25">
      <c r="L1077" s="218"/>
      <c r="M1077" s="218"/>
      <c r="N1077" s="218"/>
      <c r="O1077" s="218"/>
      <c r="P1077" s="218"/>
      <c r="Q1077" s="218"/>
      <c r="R1077" s="218"/>
      <c r="S1077" s="218"/>
    </row>
    <row r="1078" spans="12:19" x14ac:dyDescent="0.25">
      <c r="L1078" s="218"/>
      <c r="M1078" s="218"/>
      <c r="N1078" s="218"/>
      <c r="O1078" s="218"/>
      <c r="P1078" s="218"/>
      <c r="Q1078" s="218"/>
      <c r="R1078" s="218"/>
      <c r="S1078" s="218"/>
    </row>
    <row r="1079" spans="12:19" x14ac:dyDescent="0.25">
      <c r="L1079" s="218"/>
      <c r="M1079" s="218"/>
      <c r="N1079" s="218"/>
      <c r="O1079" s="218"/>
      <c r="P1079" s="218"/>
      <c r="Q1079" s="218"/>
      <c r="R1079" s="218"/>
      <c r="S1079" s="218"/>
    </row>
    <row r="1080" spans="12:19" x14ac:dyDescent="0.25">
      <c r="L1080" s="218"/>
      <c r="M1080" s="218"/>
      <c r="N1080" s="218"/>
      <c r="O1080" s="218"/>
      <c r="P1080" s="218"/>
      <c r="Q1080" s="218"/>
      <c r="R1080" s="218"/>
      <c r="S1080" s="218"/>
    </row>
    <row r="1081" spans="12:19" x14ac:dyDescent="0.25">
      <c r="L1081" s="218"/>
      <c r="M1081" s="218"/>
      <c r="N1081" s="218"/>
      <c r="O1081" s="218"/>
      <c r="P1081" s="218"/>
      <c r="Q1081" s="218"/>
      <c r="R1081" s="218"/>
      <c r="S1081" s="218"/>
    </row>
    <row r="1082" spans="12:19" x14ac:dyDescent="0.25">
      <c r="L1082" s="218"/>
      <c r="M1082" s="218"/>
      <c r="N1082" s="218"/>
      <c r="O1082" s="218"/>
      <c r="P1082" s="218"/>
      <c r="Q1082" s="218"/>
      <c r="R1082" s="218"/>
      <c r="S1082" s="218"/>
    </row>
    <row r="1083" spans="12:19" x14ac:dyDescent="0.25">
      <c r="L1083" s="218"/>
      <c r="M1083" s="218"/>
      <c r="N1083" s="218"/>
      <c r="O1083" s="218"/>
      <c r="P1083" s="218"/>
      <c r="Q1083" s="218"/>
      <c r="R1083" s="218"/>
      <c r="S1083" s="218"/>
    </row>
    <row r="1084" spans="12:19" x14ac:dyDescent="0.25">
      <c r="L1084" s="218"/>
      <c r="M1084" s="218"/>
      <c r="N1084" s="218"/>
      <c r="O1084" s="218"/>
      <c r="P1084" s="218"/>
      <c r="Q1084" s="218"/>
      <c r="R1084" s="218"/>
      <c r="S1084" s="218"/>
    </row>
    <row r="1085" spans="12:19" x14ac:dyDescent="0.25">
      <c r="L1085" s="218"/>
      <c r="M1085" s="218"/>
      <c r="N1085" s="218"/>
      <c r="O1085" s="218"/>
      <c r="P1085" s="218"/>
      <c r="Q1085" s="218"/>
      <c r="R1085" s="218"/>
      <c r="S1085" s="218"/>
    </row>
    <row r="1086" spans="12:19" x14ac:dyDescent="0.25">
      <c r="L1086" s="218"/>
      <c r="M1086" s="218"/>
      <c r="N1086" s="218"/>
      <c r="O1086" s="218"/>
      <c r="P1086" s="218"/>
      <c r="Q1086" s="218"/>
      <c r="R1086" s="218"/>
      <c r="S1086" s="218"/>
    </row>
    <row r="1087" spans="12:19" x14ac:dyDescent="0.25">
      <c r="L1087" s="218"/>
      <c r="M1087" s="218"/>
      <c r="N1087" s="218"/>
      <c r="O1087" s="218"/>
      <c r="P1087" s="218"/>
      <c r="Q1087" s="218"/>
      <c r="R1087" s="218"/>
      <c r="S1087" s="218"/>
    </row>
    <row r="1088" spans="12:19" x14ac:dyDescent="0.25">
      <c r="L1088" s="218"/>
      <c r="M1088" s="218"/>
      <c r="N1088" s="218"/>
      <c r="O1088" s="218"/>
      <c r="P1088" s="218"/>
      <c r="Q1088" s="218"/>
      <c r="R1088" s="218"/>
      <c r="S1088" s="218"/>
    </row>
    <row r="1089" spans="12:19" x14ac:dyDescent="0.25">
      <c r="L1089" s="218"/>
      <c r="M1089" s="218"/>
      <c r="N1089" s="218"/>
      <c r="O1089" s="218"/>
      <c r="P1089" s="218"/>
      <c r="Q1089" s="218"/>
      <c r="R1089" s="218"/>
      <c r="S1089" s="218"/>
    </row>
    <row r="1090" spans="12:19" x14ac:dyDescent="0.25">
      <c r="L1090" s="218"/>
      <c r="M1090" s="218"/>
      <c r="N1090" s="218"/>
      <c r="O1090" s="218"/>
      <c r="P1090" s="218"/>
      <c r="Q1090" s="218"/>
      <c r="R1090" s="218"/>
      <c r="S1090" s="218"/>
    </row>
    <row r="1091" spans="12:19" x14ac:dyDescent="0.25">
      <c r="L1091" s="218"/>
      <c r="M1091" s="218"/>
      <c r="N1091" s="218"/>
      <c r="O1091" s="218"/>
      <c r="P1091" s="218"/>
      <c r="Q1091" s="218"/>
      <c r="R1091" s="218"/>
      <c r="S1091" s="218"/>
    </row>
    <row r="1092" spans="12:19" x14ac:dyDescent="0.25">
      <c r="L1092" s="218"/>
      <c r="M1092" s="218"/>
      <c r="N1092" s="218"/>
      <c r="O1092" s="218"/>
      <c r="P1092" s="218"/>
      <c r="Q1092" s="218"/>
      <c r="R1092" s="218"/>
      <c r="S1092" s="218"/>
    </row>
    <row r="1093" spans="12:19" x14ac:dyDescent="0.25">
      <c r="L1093" s="218"/>
      <c r="M1093" s="218"/>
      <c r="N1093" s="218"/>
      <c r="O1093" s="218"/>
      <c r="P1093" s="218"/>
      <c r="Q1093" s="218"/>
      <c r="R1093" s="218"/>
      <c r="S1093" s="218"/>
    </row>
    <row r="1094" spans="12:19" x14ac:dyDescent="0.25">
      <c r="L1094" s="218"/>
      <c r="M1094" s="218"/>
      <c r="N1094" s="218"/>
      <c r="O1094" s="218"/>
      <c r="P1094" s="218"/>
      <c r="Q1094" s="218"/>
      <c r="R1094" s="218"/>
      <c r="S1094" s="218"/>
    </row>
    <row r="1095" spans="12:19" x14ac:dyDescent="0.25">
      <c r="L1095" s="218"/>
      <c r="M1095" s="218"/>
      <c r="N1095" s="218"/>
      <c r="O1095" s="218"/>
      <c r="P1095" s="218"/>
      <c r="Q1095" s="218"/>
      <c r="R1095" s="218"/>
      <c r="S1095" s="218"/>
    </row>
    <row r="1096" spans="12:19" x14ac:dyDescent="0.25">
      <c r="L1096" s="218"/>
      <c r="M1096" s="218"/>
      <c r="N1096" s="218"/>
      <c r="O1096" s="218"/>
      <c r="P1096" s="218"/>
      <c r="Q1096" s="218"/>
      <c r="R1096" s="218"/>
      <c r="S1096" s="218"/>
    </row>
    <row r="1097" spans="12:19" x14ac:dyDescent="0.25">
      <c r="L1097" s="218"/>
      <c r="M1097" s="218"/>
      <c r="N1097" s="218"/>
      <c r="O1097" s="218"/>
      <c r="P1097" s="218"/>
      <c r="Q1097" s="218"/>
      <c r="R1097" s="218"/>
      <c r="S1097" s="218"/>
    </row>
    <row r="1098" spans="12:19" x14ac:dyDescent="0.25">
      <c r="L1098" s="218"/>
      <c r="M1098" s="218"/>
      <c r="N1098" s="218"/>
      <c r="O1098" s="218"/>
      <c r="P1098" s="218"/>
      <c r="Q1098" s="218"/>
      <c r="R1098" s="218"/>
      <c r="S1098" s="218"/>
    </row>
    <row r="1099" spans="12:19" x14ac:dyDescent="0.25">
      <c r="L1099" s="218"/>
      <c r="M1099" s="218"/>
      <c r="N1099" s="218"/>
      <c r="O1099" s="218"/>
      <c r="P1099" s="218"/>
      <c r="Q1099" s="218"/>
      <c r="R1099" s="218"/>
      <c r="S1099" s="218"/>
    </row>
    <row r="1100" spans="12:19" x14ac:dyDescent="0.25">
      <c r="L1100" s="218"/>
      <c r="M1100" s="218"/>
      <c r="N1100" s="218"/>
      <c r="O1100" s="218"/>
      <c r="P1100" s="218"/>
      <c r="Q1100" s="218"/>
      <c r="R1100" s="218"/>
      <c r="S1100" s="218"/>
    </row>
    <row r="1101" spans="12:19" x14ac:dyDescent="0.25">
      <c r="L1101" s="218"/>
      <c r="M1101" s="218"/>
      <c r="N1101" s="218"/>
      <c r="O1101" s="218"/>
      <c r="P1101" s="218"/>
      <c r="Q1101" s="218"/>
      <c r="R1101" s="218"/>
      <c r="S1101" s="218"/>
    </row>
    <row r="1102" spans="12:19" x14ac:dyDescent="0.25">
      <c r="L1102" s="218"/>
      <c r="M1102" s="218"/>
      <c r="N1102" s="218"/>
      <c r="O1102" s="218"/>
      <c r="P1102" s="218"/>
      <c r="Q1102" s="218"/>
      <c r="R1102" s="218"/>
      <c r="S1102" s="218"/>
    </row>
    <row r="1103" spans="12:19" x14ac:dyDescent="0.25">
      <c r="L1103" s="218"/>
      <c r="M1103" s="218"/>
      <c r="N1103" s="218"/>
      <c r="O1103" s="218"/>
      <c r="P1103" s="218"/>
      <c r="Q1103" s="218"/>
      <c r="R1103" s="218"/>
      <c r="S1103" s="218"/>
    </row>
    <row r="1104" spans="12:19" x14ac:dyDescent="0.25">
      <c r="L1104" s="218"/>
      <c r="M1104" s="218"/>
      <c r="N1104" s="218"/>
      <c r="O1104" s="218"/>
      <c r="P1104" s="218"/>
      <c r="Q1104" s="218"/>
      <c r="R1104" s="218"/>
      <c r="S1104" s="218"/>
    </row>
    <row r="1105" spans="12:19" x14ac:dyDescent="0.25">
      <c r="L1105" s="218"/>
      <c r="M1105" s="218"/>
      <c r="N1105" s="218"/>
      <c r="O1105" s="218"/>
      <c r="P1105" s="218"/>
      <c r="Q1105" s="218"/>
      <c r="R1105" s="218"/>
      <c r="S1105" s="218"/>
    </row>
    <row r="1106" spans="12:19" x14ac:dyDescent="0.25">
      <c r="L1106" s="218"/>
      <c r="M1106" s="218"/>
      <c r="N1106" s="218"/>
      <c r="O1106" s="218"/>
      <c r="P1106" s="218"/>
      <c r="Q1106" s="218"/>
      <c r="R1106" s="218"/>
      <c r="S1106" s="218"/>
    </row>
    <row r="1107" spans="12:19" x14ac:dyDescent="0.25">
      <c r="L1107" s="218"/>
      <c r="M1107" s="218"/>
      <c r="N1107" s="218"/>
      <c r="O1107" s="218"/>
      <c r="P1107" s="218"/>
      <c r="Q1107" s="218"/>
      <c r="R1107" s="218"/>
      <c r="S1107" s="218"/>
    </row>
    <row r="1108" spans="12:19" x14ac:dyDescent="0.25">
      <c r="L1108" s="218"/>
      <c r="M1108" s="218"/>
      <c r="N1108" s="218"/>
      <c r="O1108" s="218"/>
      <c r="P1108" s="218"/>
      <c r="Q1108" s="218"/>
      <c r="R1108" s="218"/>
      <c r="S1108" s="218"/>
    </row>
    <row r="1109" spans="12:19" x14ac:dyDescent="0.25">
      <c r="L1109" s="218"/>
      <c r="M1109" s="218"/>
      <c r="N1109" s="218"/>
      <c r="O1109" s="218"/>
      <c r="P1109" s="218"/>
      <c r="Q1109" s="218"/>
      <c r="R1109" s="218"/>
      <c r="S1109" s="218"/>
    </row>
    <row r="1110" spans="12:19" x14ac:dyDescent="0.25">
      <c r="L1110" s="218"/>
      <c r="M1110" s="218"/>
      <c r="N1110" s="218"/>
      <c r="O1110" s="218"/>
      <c r="P1110" s="218"/>
      <c r="Q1110" s="218"/>
      <c r="R1110" s="218"/>
      <c r="S1110" s="218"/>
    </row>
    <row r="1111" spans="12:19" x14ac:dyDescent="0.25">
      <c r="L1111" s="218"/>
      <c r="M1111" s="218"/>
      <c r="N1111" s="218"/>
      <c r="O1111" s="218"/>
      <c r="P1111" s="218"/>
      <c r="Q1111" s="218"/>
      <c r="R1111" s="218"/>
      <c r="S1111" s="218"/>
    </row>
    <row r="1112" spans="12:19" x14ac:dyDescent="0.25">
      <c r="L1112" s="218"/>
      <c r="M1112" s="218"/>
      <c r="N1112" s="218"/>
      <c r="O1112" s="218"/>
      <c r="P1112" s="218"/>
      <c r="Q1112" s="218"/>
      <c r="R1112" s="218"/>
      <c r="S1112" s="218"/>
    </row>
    <row r="1113" spans="12:19" x14ac:dyDescent="0.25">
      <c r="L1113" s="218"/>
      <c r="M1113" s="218"/>
      <c r="N1113" s="218"/>
      <c r="O1113" s="218"/>
      <c r="P1113" s="218"/>
      <c r="Q1113" s="218"/>
      <c r="R1113" s="218"/>
      <c r="S1113" s="218"/>
    </row>
    <row r="1114" spans="12:19" x14ac:dyDescent="0.25">
      <c r="L1114" s="218"/>
      <c r="M1114" s="218"/>
      <c r="N1114" s="218"/>
      <c r="O1114" s="218"/>
      <c r="P1114" s="218"/>
      <c r="Q1114" s="218"/>
      <c r="R1114" s="218"/>
      <c r="S1114" s="218"/>
    </row>
    <row r="1115" spans="12:19" x14ac:dyDescent="0.25">
      <c r="L1115" s="218"/>
      <c r="M1115" s="218"/>
      <c r="N1115" s="218"/>
      <c r="O1115" s="218"/>
      <c r="P1115" s="218"/>
      <c r="Q1115" s="218"/>
      <c r="R1115" s="218"/>
      <c r="S1115" s="218"/>
    </row>
    <row r="1116" spans="12:19" x14ac:dyDescent="0.25">
      <c r="L1116" s="218"/>
      <c r="M1116" s="218"/>
      <c r="N1116" s="218"/>
      <c r="O1116" s="218"/>
      <c r="P1116" s="218"/>
      <c r="Q1116" s="218"/>
      <c r="R1116" s="218"/>
      <c r="S1116" s="218"/>
    </row>
    <row r="1117" spans="12:19" x14ac:dyDescent="0.25">
      <c r="L1117" s="218"/>
      <c r="M1117" s="218"/>
      <c r="N1117" s="218"/>
      <c r="O1117" s="218"/>
      <c r="P1117" s="218"/>
      <c r="Q1117" s="218"/>
      <c r="R1117" s="218"/>
      <c r="S1117" s="218"/>
    </row>
    <row r="1118" spans="12:19" x14ac:dyDescent="0.25">
      <c r="L1118" s="218"/>
      <c r="M1118" s="218"/>
      <c r="N1118" s="218"/>
      <c r="O1118" s="218"/>
      <c r="P1118" s="218"/>
      <c r="Q1118" s="218"/>
      <c r="R1118" s="218"/>
      <c r="S1118" s="218"/>
    </row>
    <row r="1119" spans="12:19" x14ac:dyDescent="0.25">
      <c r="L1119" s="218"/>
      <c r="M1119" s="218"/>
      <c r="N1119" s="218"/>
      <c r="O1119" s="218"/>
      <c r="P1119" s="218"/>
      <c r="Q1119" s="218"/>
      <c r="R1119" s="218"/>
      <c r="S1119" s="218"/>
    </row>
    <row r="1120" spans="12:19" x14ac:dyDescent="0.25">
      <c r="L1120" s="218"/>
      <c r="M1120" s="218"/>
      <c r="N1120" s="218"/>
      <c r="O1120" s="218"/>
      <c r="P1120" s="218"/>
      <c r="Q1120" s="218"/>
      <c r="R1120" s="218"/>
      <c r="S1120" s="218"/>
    </row>
    <row r="1121" spans="12:19" x14ac:dyDescent="0.25">
      <c r="L1121" s="218"/>
      <c r="M1121" s="218"/>
      <c r="N1121" s="218"/>
      <c r="O1121" s="218"/>
      <c r="P1121" s="218"/>
      <c r="Q1121" s="218"/>
      <c r="R1121" s="218"/>
      <c r="S1121" s="218"/>
    </row>
    <row r="1122" spans="12:19" x14ac:dyDescent="0.25">
      <c r="L1122" s="218"/>
      <c r="M1122" s="218"/>
      <c r="N1122" s="218"/>
      <c r="O1122" s="218"/>
      <c r="P1122" s="218"/>
      <c r="Q1122" s="218"/>
      <c r="R1122" s="218"/>
      <c r="S1122" s="218"/>
    </row>
    <row r="1123" spans="12:19" x14ac:dyDescent="0.25">
      <c r="L1123" s="218"/>
      <c r="M1123" s="218"/>
      <c r="N1123" s="218"/>
      <c r="O1123" s="218"/>
      <c r="P1123" s="218"/>
      <c r="Q1123" s="218"/>
      <c r="R1123" s="218"/>
      <c r="S1123" s="218"/>
    </row>
    <row r="1124" spans="12:19" x14ac:dyDescent="0.25">
      <c r="L1124" s="218"/>
      <c r="M1124" s="218"/>
      <c r="N1124" s="218"/>
      <c r="O1124" s="218"/>
      <c r="P1124" s="218"/>
      <c r="Q1124" s="218"/>
      <c r="R1124" s="218"/>
      <c r="S1124" s="218"/>
    </row>
    <row r="1125" spans="12:19" x14ac:dyDescent="0.25">
      <c r="L1125" s="218"/>
      <c r="M1125" s="218"/>
      <c r="N1125" s="218"/>
      <c r="O1125" s="218"/>
      <c r="P1125" s="218"/>
      <c r="Q1125" s="218"/>
      <c r="R1125" s="218"/>
      <c r="S1125" s="218"/>
    </row>
    <row r="1126" spans="12:19" x14ac:dyDescent="0.25">
      <c r="L1126" s="218"/>
      <c r="M1126" s="218"/>
      <c r="N1126" s="218"/>
      <c r="O1126" s="218"/>
      <c r="P1126" s="218"/>
      <c r="Q1126" s="218"/>
      <c r="R1126" s="218"/>
      <c r="S1126" s="218"/>
    </row>
    <row r="1127" spans="12:19" x14ac:dyDescent="0.25">
      <c r="L1127" s="218"/>
      <c r="M1127" s="218"/>
      <c r="N1127" s="218"/>
      <c r="O1127" s="218"/>
      <c r="P1127" s="218"/>
      <c r="Q1127" s="218"/>
      <c r="R1127" s="218"/>
      <c r="S1127" s="218"/>
    </row>
    <row r="1128" spans="12:19" x14ac:dyDescent="0.25">
      <c r="L1128" s="218"/>
      <c r="M1128" s="218"/>
      <c r="N1128" s="218"/>
      <c r="O1128" s="218"/>
      <c r="P1128" s="218"/>
      <c r="Q1128" s="218"/>
      <c r="R1128" s="218"/>
      <c r="S1128" s="218"/>
    </row>
    <row r="1129" spans="12:19" x14ac:dyDescent="0.25">
      <c r="L1129" s="218"/>
      <c r="M1129" s="218"/>
      <c r="N1129" s="218"/>
      <c r="O1129" s="218"/>
      <c r="P1129" s="218"/>
      <c r="Q1129" s="218"/>
      <c r="R1129" s="218"/>
      <c r="S1129" s="218"/>
    </row>
    <row r="1130" spans="12:19" x14ac:dyDescent="0.25">
      <c r="L1130" s="218"/>
      <c r="M1130" s="218"/>
      <c r="N1130" s="218"/>
      <c r="O1130" s="218"/>
      <c r="P1130" s="218"/>
      <c r="Q1130" s="218"/>
      <c r="R1130" s="218"/>
      <c r="S1130" s="218"/>
    </row>
    <row r="1131" spans="12:19" x14ac:dyDescent="0.25">
      <c r="L1131" s="218"/>
      <c r="M1131" s="218"/>
      <c r="N1131" s="218"/>
      <c r="O1131" s="218"/>
      <c r="P1131" s="218"/>
      <c r="Q1131" s="218"/>
      <c r="R1131" s="218"/>
      <c r="S1131" s="218"/>
    </row>
    <row r="1132" spans="12:19" x14ac:dyDescent="0.25">
      <c r="L1132" s="218"/>
      <c r="M1132" s="218"/>
      <c r="N1132" s="218"/>
      <c r="O1132" s="218"/>
      <c r="P1132" s="218"/>
      <c r="Q1132" s="218"/>
      <c r="R1132" s="218"/>
      <c r="S1132" s="218"/>
    </row>
    <row r="1133" spans="12:19" x14ac:dyDescent="0.25">
      <c r="L1133" s="218"/>
      <c r="M1133" s="218"/>
      <c r="N1133" s="218"/>
      <c r="O1133" s="218"/>
      <c r="P1133" s="218"/>
      <c r="Q1133" s="218"/>
      <c r="R1133" s="218"/>
      <c r="S1133" s="218"/>
    </row>
    <row r="1134" spans="12:19" x14ac:dyDescent="0.25">
      <c r="L1134" s="218"/>
      <c r="M1134" s="218"/>
      <c r="N1134" s="218"/>
      <c r="O1134" s="218"/>
      <c r="P1134" s="218"/>
      <c r="Q1134" s="218"/>
      <c r="R1134" s="218"/>
      <c r="S1134" s="218"/>
    </row>
    <row r="1135" spans="12:19" x14ac:dyDescent="0.25">
      <c r="L1135" s="218"/>
      <c r="M1135" s="218"/>
      <c r="N1135" s="218"/>
      <c r="O1135" s="218"/>
      <c r="P1135" s="218"/>
      <c r="Q1135" s="218"/>
      <c r="R1135" s="218"/>
      <c r="S1135" s="218"/>
    </row>
    <row r="1136" spans="12:19" x14ac:dyDescent="0.25">
      <c r="L1136" s="218"/>
      <c r="M1136" s="218"/>
      <c r="N1136" s="218"/>
      <c r="O1136" s="218"/>
      <c r="P1136" s="218"/>
      <c r="Q1136" s="218"/>
      <c r="R1136" s="218"/>
      <c r="S1136" s="218"/>
    </row>
    <row r="1137" spans="12:19" x14ac:dyDescent="0.25">
      <c r="L1137" s="218"/>
      <c r="M1137" s="218"/>
      <c r="N1137" s="218"/>
      <c r="O1137" s="218"/>
      <c r="P1137" s="218"/>
      <c r="Q1137" s="218"/>
      <c r="R1137" s="218"/>
      <c r="S1137" s="218"/>
    </row>
    <row r="1138" spans="12:19" x14ac:dyDescent="0.25">
      <c r="L1138" s="218"/>
      <c r="M1138" s="218"/>
      <c r="N1138" s="218"/>
      <c r="O1138" s="218"/>
      <c r="P1138" s="218"/>
      <c r="Q1138" s="218"/>
      <c r="R1138" s="218"/>
      <c r="S1138" s="218"/>
    </row>
    <row r="1139" spans="12:19" x14ac:dyDescent="0.25">
      <c r="L1139" s="218"/>
      <c r="M1139" s="218"/>
      <c r="N1139" s="218"/>
      <c r="O1139" s="218"/>
      <c r="P1139" s="218"/>
      <c r="Q1139" s="218"/>
      <c r="R1139" s="218"/>
      <c r="S1139" s="218"/>
    </row>
    <row r="1140" spans="12:19" x14ac:dyDescent="0.25">
      <c r="L1140" s="218"/>
      <c r="M1140" s="218"/>
      <c r="N1140" s="218"/>
      <c r="O1140" s="218"/>
      <c r="P1140" s="218"/>
      <c r="Q1140" s="218"/>
      <c r="R1140" s="218"/>
      <c r="S1140" s="218"/>
    </row>
    <row r="1141" spans="12:19" x14ac:dyDescent="0.25">
      <c r="L1141" s="218"/>
      <c r="M1141" s="218"/>
      <c r="N1141" s="218"/>
      <c r="O1141" s="218"/>
      <c r="P1141" s="218"/>
      <c r="Q1141" s="218"/>
      <c r="R1141" s="218"/>
      <c r="S1141" s="218"/>
    </row>
    <row r="1142" spans="12:19" x14ac:dyDescent="0.25">
      <c r="L1142" s="218"/>
      <c r="M1142" s="218"/>
      <c r="N1142" s="218"/>
      <c r="O1142" s="218"/>
      <c r="P1142" s="218"/>
      <c r="Q1142" s="218"/>
      <c r="R1142" s="218"/>
      <c r="S1142" s="218"/>
    </row>
    <row r="1143" spans="12:19" x14ac:dyDescent="0.25">
      <c r="L1143" s="218"/>
      <c r="M1143" s="218"/>
      <c r="N1143" s="218"/>
      <c r="O1143" s="218"/>
      <c r="P1143" s="218"/>
      <c r="Q1143" s="218"/>
      <c r="R1143" s="218"/>
      <c r="S1143" s="218"/>
    </row>
    <row r="1144" spans="12:19" x14ac:dyDescent="0.25">
      <c r="L1144" s="218"/>
      <c r="M1144" s="218"/>
      <c r="N1144" s="218"/>
      <c r="O1144" s="218"/>
      <c r="P1144" s="218"/>
      <c r="Q1144" s="218"/>
      <c r="R1144" s="218"/>
      <c r="S1144" s="218"/>
    </row>
    <row r="1145" spans="12:19" x14ac:dyDescent="0.25">
      <c r="L1145" s="218"/>
      <c r="M1145" s="218"/>
      <c r="N1145" s="218"/>
      <c r="O1145" s="218"/>
      <c r="P1145" s="218"/>
      <c r="Q1145" s="218"/>
      <c r="R1145" s="218"/>
      <c r="S1145" s="218"/>
    </row>
    <row r="1146" spans="12:19" x14ac:dyDescent="0.25">
      <c r="L1146" s="218"/>
      <c r="M1146" s="218"/>
      <c r="N1146" s="218"/>
      <c r="O1146" s="218"/>
      <c r="P1146" s="218"/>
      <c r="Q1146" s="218"/>
      <c r="R1146" s="218"/>
      <c r="S1146" s="218"/>
    </row>
    <row r="1147" spans="12:19" x14ac:dyDescent="0.25">
      <c r="L1147" s="218"/>
      <c r="M1147" s="218"/>
      <c r="N1147" s="218"/>
      <c r="O1147" s="218"/>
      <c r="P1147" s="218"/>
      <c r="Q1147" s="218"/>
      <c r="R1147" s="218"/>
      <c r="S1147" s="218"/>
    </row>
    <row r="1148" spans="12:19" x14ac:dyDescent="0.25">
      <c r="L1148" s="218"/>
      <c r="M1148" s="218"/>
      <c r="N1148" s="218"/>
      <c r="O1148" s="218"/>
      <c r="P1148" s="218"/>
      <c r="Q1148" s="218"/>
      <c r="R1148" s="218"/>
      <c r="S1148" s="218"/>
    </row>
    <row r="1149" spans="12:19" x14ac:dyDescent="0.25">
      <c r="L1149" s="218"/>
      <c r="M1149" s="218"/>
      <c r="N1149" s="218"/>
      <c r="O1149" s="218"/>
      <c r="P1149" s="218"/>
      <c r="Q1149" s="218"/>
      <c r="R1149" s="218"/>
      <c r="S1149" s="218"/>
    </row>
    <row r="1150" spans="12:19" x14ac:dyDescent="0.25">
      <c r="L1150" s="218"/>
      <c r="M1150" s="218"/>
      <c r="N1150" s="218"/>
      <c r="O1150" s="218"/>
      <c r="P1150" s="218"/>
      <c r="Q1150" s="218"/>
      <c r="R1150" s="218"/>
      <c r="S1150" s="218"/>
    </row>
    <row r="1151" spans="12:19" x14ac:dyDescent="0.25">
      <c r="L1151" s="218"/>
      <c r="M1151" s="218"/>
      <c r="N1151" s="218"/>
      <c r="O1151" s="218"/>
      <c r="P1151" s="218"/>
      <c r="Q1151" s="218"/>
      <c r="R1151" s="218"/>
      <c r="S1151" s="218"/>
    </row>
    <row r="1152" spans="12:19" x14ac:dyDescent="0.25">
      <c r="L1152" s="218"/>
      <c r="M1152" s="218"/>
      <c r="N1152" s="218"/>
      <c r="O1152" s="218"/>
      <c r="P1152" s="218"/>
      <c r="Q1152" s="218"/>
      <c r="R1152" s="218"/>
      <c r="S1152" s="218"/>
    </row>
    <row r="1153" spans="12:19" x14ac:dyDescent="0.25">
      <c r="L1153" s="218"/>
      <c r="M1153" s="218"/>
      <c r="N1153" s="218"/>
      <c r="O1153" s="218"/>
      <c r="P1153" s="218"/>
      <c r="Q1153" s="218"/>
      <c r="R1153" s="218"/>
      <c r="S1153" s="218"/>
    </row>
    <row r="1154" spans="12:19" x14ac:dyDescent="0.25">
      <c r="L1154" s="218"/>
      <c r="M1154" s="218"/>
      <c r="N1154" s="218"/>
      <c r="O1154" s="218"/>
      <c r="P1154" s="218"/>
      <c r="Q1154" s="218"/>
      <c r="R1154" s="218"/>
      <c r="S1154" s="218"/>
    </row>
    <row r="1155" spans="12:19" x14ac:dyDescent="0.25">
      <c r="L1155" s="218"/>
      <c r="M1155" s="218"/>
      <c r="N1155" s="218"/>
      <c r="O1155" s="218"/>
      <c r="P1155" s="218"/>
      <c r="Q1155" s="218"/>
      <c r="R1155" s="218"/>
      <c r="S1155" s="218"/>
    </row>
    <row r="1156" spans="12:19" x14ac:dyDescent="0.25">
      <c r="L1156" s="218"/>
      <c r="M1156" s="218"/>
      <c r="N1156" s="218"/>
      <c r="O1156" s="218"/>
      <c r="P1156" s="218"/>
      <c r="Q1156" s="218"/>
      <c r="R1156" s="218"/>
      <c r="S1156" s="218"/>
    </row>
    <row r="1157" spans="12:19" x14ac:dyDescent="0.25">
      <c r="L1157" s="218"/>
      <c r="M1157" s="218"/>
      <c r="N1157" s="218"/>
      <c r="O1157" s="218"/>
      <c r="P1157" s="218"/>
      <c r="Q1157" s="218"/>
      <c r="R1157" s="218"/>
      <c r="S1157" s="218"/>
    </row>
    <row r="1158" spans="12:19" x14ac:dyDescent="0.25">
      <c r="L1158" s="218"/>
      <c r="M1158" s="218"/>
      <c r="N1158" s="218"/>
      <c r="O1158" s="218"/>
      <c r="P1158" s="218"/>
      <c r="Q1158" s="218"/>
      <c r="R1158" s="218"/>
      <c r="S1158" s="218"/>
    </row>
    <row r="1159" spans="12:19" x14ac:dyDescent="0.25">
      <c r="L1159" s="218"/>
      <c r="M1159" s="218"/>
      <c r="N1159" s="218"/>
      <c r="O1159" s="218"/>
      <c r="P1159" s="218"/>
      <c r="Q1159" s="218"/>
      <c r="R1159" s="218"/>
      <c r="S1159" s="218"/>
    </row>
    <row r="1160" spans="12:19" x14ac:dyDescent="0.25">
      <c r="L1160" s="218"/>
      <c r="M1160" s="218"/>
      <c r="N1160" s="218"/>
      <c r="O1160" s="218"/>
      <c r="P1160" s="218"/>
      <c r="Q1160" s="218"/>
      <c r="R1160" s="218"/>
      <c r="S1160" s="218"/>
    </row>
    <row r="1161" spans="12:19" x14ac:dyDescent="0.25">
      <c r="L1161" s="218"/>
      <c r="M1161" s="218"/>
      <c r="N1161" s="218"/>
      <c r="O1161" s="218"/>
      <c r="P1161" s="218"/>
      <c r="Q1161" s="218"/>
      <c r="R1161" s="218"/>
      <c r="S1161" s="218"/>
    </row>
    <row r="1162" spans="12:19" x14ac:dyDescent="0.25">
      <c r="L1162" s="218"/>
      <c r="M1162" s="218"/>
      <c r="N1162" s="218"/>
      <c r="O1162" s="218"/>
      <c r="P1162" s="218"/>
      <c r="Q1162" s="218"/>
      <c r="R1162" s="218"/>
      <c r="S1162" s="218"/>
    </row>
    <row r="1163" spans="12:19" x14ac:dyDescent="0.25">
      <c r="L1163" s="218"/>
      <c r="M1163" s="218"/>
      <c r="N1163" s="218"/>
      <c r="O1163" s="218"/>
      <c r="P1163" s="218"/>
      <c r="Q1163" s="218"/>
      <c r="R1163" s="218"/>
      <c r="S1163" s="218"/>
    </row>
    <row r="1164" spans="12:19" x14ac:dyDescent="0.25">
      <c r="L1164" s="218"/>
      <c r="M1164" s="218"/>
      <c r="N1164" s="218"/>
      <c r="O1164" s="218"/>
      <c r="P1164" s="218"/>
      <c r="Q1164" s="218"/>
      <c r="R1164" s="218"/>
      <c r="S1164" s="218"/>
    </row>
    <row r="1165" spans="12:19" x14ac:dyDescent="0.25">
      <c r="L1165" s="218"/>
      <c r="M1165" s="218"/>
      <c r="N1165" s="218"/>
      <c r="O1165" s="218"/>
      <c r="P1165" s="218"/>
      <c r="Q1165" s="218"/>
      <c r="R1165" s="218"/>
      <c r="S1165" s="218"/>
    </row>
    <row r="1166" spans="12:19" x14ac:dyDescent="0.25">
      <c r="L1166" s="218"/>
      <c r="M1166" s="218"/>
      <c r="N1166" s="218"/>
      <c r="O1166" s="218"/>
      <c r="P1166" s="218"/>
      <c r="Q1166" s="218"/>
      <c r="R1166" s="218"/>
      <c r="S1166" s="218"/>
    </row>
    <row r="1167" spans="12:19" x14ac:dyDescent="0.25">
      <c r="L1167" s="218"/>
      <c r="M1167" s="218"/>
      <c r="N1167" s="218"/>
      <c r="O1167" s="218"/>
      <c r="P1167" s="218"/>
      <c r="Q1167" s="218"/>
      <c r="R1167" s="218"/>
      <c r="S1167" s="218"/>
    </row>
    <row r="1168" spans="12:19" x14ac:dyDescent="0.25">
      <c r="L1168" s="218"/>
      <c r="M1168" s="218"/>
      <c r="N1168" s="218"/>
      <c r="O1168" s="218"/>
      <c r="P1168" s="218"/>
      <c r="Q1168" s="218"/>
      <c r="R1168" s="218"/>
      <c r="S1168" s="218"/>
    </row>
    <row r="1169" spans="12:19" x14ac:dyDescent="0.25">
      <c r="L1169" s="218"/>
      <c r="M1169" s="218"/>
      <c r="N1169" s="218"/>
      <c r="O1169" s="218"/>
      <c r="P1169" s="218"/>
      <c r="Q1169" s="218"/>
      <c r="R1169" s="218"/>
      <c r="S1169" s="218"/>
    </row>
    <row r="1170" spans="12:19" x14ac:dyDescent="0.25">
      <c r="L1170" s="218"/>
      <c r="M1170" s="218"/>
      <c r="N1170" s="218"/>
      <c r="O1170" s="218"/>
      <c r="P1170" s="218"/>
      <c r="Q1170" s="218"/>
      <c r="R1170" s="218"/>
      <c r="S1170" s="218"/>
    </row>
    <row r="1171" spans="12:19" x14ac:dyDescent="0.25">
      <c r="L1171" s="218"/>
      <c r="M1171" s="218"/>
      <c r="N1171" s="218"/>
      <c r="O1171" s="218"/>
      <c r="P1171" s="218"/>
      <c r="Q1171" s="218"/>
      <c r="R1171" s="218"/>
      <c r="S1171" s="218"/>
    </row>
    <row r="1172" spans="12:19" x14ac:dyDescent="0.25">
      <c r="L1172" s="218"/>
      <c r="M1172" s="218"/>
      <c r="N1172" s="218"/>
      <c r="O1172" s="218"/>
      <c r="P1172" s="218"/>
      <c r="Q1172" s="218"/>
      <c r="R1172" s="218"/>
      <c r="S1172" s="218"/>
    </row>
    <row r="1173" spans="12:19" x14ac:dyDescent="0.25">
      <c r="L1173" s="218"/>
      <c r="M1173" s="218"/>
      <c r="N1173" s="218"/>
      <c r="O1173" s="218"/>
      <c r="P1173" s="218"/>
      <c r="Q1173" s="218"/>
      <c r="R1173" s="218"/>
      <c r="S1173" s="218"/>
    </row>
    <row r="1174" spans="12:19" x14ac:dyDescent="0.25">
      <c r="L1174" s="218"/>
      <c r="M1174" s="218"/>
      <c r="N1174" s="218"/>
      <c r="O1174" s="218"/>
      <c r="P1174" s="218"/>
      <c r="Q1174" s="218"/>
      <c r="R1174" s="218"/>
      <c r="S1174" s="218"/>
    </row>
    <row r="1175" spans="12:19" x14ac:dyDescent="0.25">
      <c r="L1175" s="218"/>
      <c r="M1175" s="218"/>
      <c r="N1175" s="218"/>
      <c r="O1175" s="218"/>
      <c r="P1175" s="218"/>
      <c r="Q1175" s="218"/>
      <c r="R1175" s="218"/>
      <c r="S1175" s="218"/>
    </row>
    <row r="1176" spans="12:19" x14ac:dyDescent="0.25">
      <c r="L1176" s="218"/>
      <c r="M1176" s="218"/>
      <c r="N1176" s="218"/>
      <c r="O1176" s="218"/>
      <c r="P1176" s="218"/>
      <c r="Q1176" s="218"/>
      <c r="R1176" s="218"/>
      <c r="S1176" s="218"/>
    </row>
    <row r="1177" spans="12:19" x14ac:dyDescent="0.25">
      <c r="L1177" s="218"/>
      <c r="M1177" s="218"/>
      <c r="N1177" s="218"/>
      <c r="O1177" s="218"/>
      <c r="P1177" s="218"/>
      <c r="Q1177" s="218"/>
      <c r="R1177" s="218"/>
      <c r="S1177" s="218"/>
    </row>
    <row r="1178" spans="12:19" x14ac:dyDescent="0.25">
      <c r="L1178" s="218"/>
      <c r="M1178" s="218"/>
      <c r="N1178" s="218"/>
      <c r="O1178" s="218"/>
      <c r="P1178" s="218"/>
      <c r="Q1178" s="218"/>
      <c r="R1178" s="218"/>
      <c r="S1178" s="218"/>
    </row>
    <row r="1179" spans="12:19" x14ac:dyDescent="0.25">
      <c r="L1179" s="218"/>
      <c r="M1179" s="218"/>
      <c r="N1179" s="218"/>
      <c r="O1179" s="218"/>
      <c r="P1179" s="218"/>
      <c r="Q1179" s="218"/>
      <c r="R1179" s="218"/>
      <c r="S1179" s="218"/>
    </row>
    <row r="1180" spans="12:19" x14ac:dyDescent="0.25">
      <c r="L1180" s="218"/>
      <c r="M1180" s="218"/>
      <c r="N1180" s="218"/>
      <c r="O1180" s="218"/>
      <c r="P1180" s="218"/>
      <c r="Q1180" s="218"/>
      <c r="R1180" s="218"/>
      <c r="S1180" s="218"/>
    </row>
    <row r="1181" spans="12:19" x14ac:dyDescent="0.25">
      <c r="L1181" s="218"/>
      <c r="M1181" s="218"/>
      <c r="N1181" s="218"/>
      <c r="O1181" s="218"/>
      <c r="P1181" s="218"/>
      <c r="Q1181" s="218"/>
      <c r="R1181" s="218"/>
      <c r="S1181" s="218"/>
    </row>
    <row r="1182" spans="12:19" x14ac:dyDescent="0.25">
      <c r="L1182" s="218"/>
      <c r="M1182" s="218"/>
      <c r="N1182" s="218"/>
      <c r="O1182" s="218"/>
      <c r="P1182" s="218"/>
      <c r="Q1182" s="218"/>
      <c r="R1182" s="218"/>
      <c r="S1182" s="218"/>
    </row>
    <row r="1183" spans="12:19" x14ac:dyDescent="0.25">
      <c r="L1183" s="218"/>
      <c r="M1183" s="218"/>
      <c r="N1183" s="218"/>
      <c r="O1183" s="218"/>
      <c r="P1183" s="218"/>
      <c r="Q1183" s="218"/>
      <c r="R1183" s="218"/>
      <c r="S1183" s="218"/>
    </row>
    <row r="1184" spans="12:19" x14ac:dyDescent="0.25">
      <c r="L1184" s="218"/>
      <c r="M1184" s="218"/>
      <c r="N1184" s="218"/>
      <c r="O1184" s="218"/>
      <c r="P1184" s="218"/>
      <c r="Q1184" s="218"/>
      <c r="R1184" s="218"/>
      <c r="S1184" s="218"/>
    </row>
    <row r="1185" spans="12:19" x14ac:dyDescent="0.25">
      <c r="L1185" s="218"/>
      <c r="M1185" s="218"/>
      <c r="N1185" s="218"/>
      <c r="O1185" s="218"/>
      <c r="P1185" s="218"/>
      <c r="Q1185" s="218"/>
      <c r="R1185" s="218"/>
      <c r="S1185" s="218"/>
    </row>
    <row r="1186" spans="12:19" x14ac:dyDescent="0.25">
      <c r="L1186" s="218"/>
      <c r="M1186" s="218"/>
      <c r="N1186" s="218"/>
      <c r="O1186" s="218"/>
      <c r="P1186" s="218"/>
      <c r="Q1186" s="218"/>
      <c r="R1186" s="218"/>
      <c r="S1186" s="218"/>
    </row>
    <row r="1187" spans="12:19" x14ac:dyDescent="0.25">
      <c r="L1187" s="218"/>
      <c r="M1187" s="218"/>
      <c r="N1187" s="218"/>
      <c r="O1187" s="218"/>
      <c r="P1187" s="218"/>
      <c r="Q1187" s="218"/>
      <c r="R1187" s="218"/>
      <c r="S1187" s="218"/>
    </row>
    <row r="1188" spans="12:19" x14ac:dyDescent="0.25">
      <c r="L1188" s="218"/>
      <c r="M1188" s="218"/>
      <c r="N1188" s="218"/>
      <c r="O1188" s="218"/>
      <c r="P1188" s="218"/>
      <c r="Q1188" s="218"/>
      <c r="R1188" s="218"/>
      <c r="S1188" s="218"/>
    </row>
    <row r="1189" spans="12:19" x14ac:dyDescent="0.25">
      <c r="L1189" s="218"/>
      <c r="M1189" s="218"/>
      <c r="N1189" s="218"/>
      <c r="O1189" s="218"/>
      <c r="P1189" s="218"/>
      <c r="Q1189" s="218"/>
      <c r="R1189" s="218"/>
      <c r="S1189" s="218"/>
    </row>
    <row r="1190" spans="12:19" x14ac:dyDescent="0.25">
      <c r="L1190" s="218"/>
      <c r="M1190" s="218"/>
      <c r="N1190" s="218"/>
      <c r="O1190" s="218"/>
      <c r="P1190" s="218"/>
      <c r="Q1190" s="218"/>
      <c r="R1190" s="218"/>
      <c r="S1190" s="218"/>
    </row>
    <row r="1191" spans="12:19" x14ac:dyDescent="0.25">
      <c r="L1191" s="218"/>
      <c r="M1191" s="218"/>
      <c r="N1191" s="218"/>
      <c r="O1191" s="218"/>
      <c r="P1191" s="218"/>
      <c r="Q1191" s="218"/>
      <c r="R1191" s="218"/>
      <c r="S1191" s="218"/>
    </row>
    <row r="1192" spans="12:19" x14ac:dyDescent="0.25">
      <c r="L1192" s="218"/>
      <c r="M1192" s="218"/>
      <c r="N1192" s="218"/>
      <c r="O1192" s="218"/>
      <c r="P1192" s="218"/>
      <c r="Q1192" s="218"/>
      <c r="R1192" s="218"/>
      <c r="S1192" s="218"/>
    </row>
    <row r="1193" spans="12:19" x14ac:dyDescent="0.25">
      <c r="L1193" s="218"/>
      <c r="M1193" s="218"/>
      <c r="N1193" s="218"/>
      <c r="O1193" s="218"/>
      <c r="P1193" s="218"/>
      <c r="Q1193" s="218"/>
      <c r="R1193" s="218"/>
      <c r="S1193" s="218"/>
    </row>
    <row r="1194" spans="12:19" x14ac:dyDescent="0.25">
      <c r="L1194" s="218"/>
      <c r="M1194" s="218"/>
      <c r="N1194" s="218"/>
      <c r="O1194" s="218"/>
      <c r="P1194" s="218"/>
      <c r="Q1194" s="218"/>
      <c r="R1194" s="218"/>
      <c r="S1194" s="218"/>
    </row>
    <row r="1195" spans="12:19" x14ac:dyDescent="0.25">
      <c r="L1195" s="218"/>
      <c r="M1195" s="218"/>
      <c r="N1195" s="218"/>
      <c r="O1195" s="218"/>
      <c r="P1195" s="218"/>
      <c r="Q1195" s="218"/>
      <c r="R1195" s="218"/>
      <c r="S1195" s="218"/>
    </row>
    <row r="1196" spans="12:19" x14ac:dyDescent="0.25">
      <c r="L1196" s="218"/>
      <c r="M1196" s="218"/>
      <c r="N1196" s="218"/>
      <c r="O1196" s="218"/>
      <c r="P1196" s="218"/>
      <c r="Q1196" s="218"/>
      <c r="R1196" s="218"/>
      <c r="S1196" s="218"/>
    </row>
    <row r="1197" spans="12:19" x14ac:dyDescent="0.25">
      <c r="L1197" s="218"/>
      <c r="M1197" s="218"/>
      <c r="N1197" s="218"/>
      <c r="O1197" s="218"/>
      <c r="P1197" s="218"/>
      <c r="Q1197" s="218"/>
      <c r="R1197" s="218"/>
      <c r="S1197" s="218"/>
    </row>
    <row r="1198" spans="12:19" x14ac:dyDescent="0.25">
      <c r="L1198" s="218"/>
      <c r="M1198" s="218"/>
      <c r="N1198" s="218"/>
      <c r="O1198" s="218"/>
      <c r="P1198" s="218"/>
      <c r="Q1198" s="218"/>
      <c r="R1198" s="218"/>
      <c r="S1198" s="218"/>
    </row>
    <row r="1199" spans="12:19" x14ac:dyDescent="0.25">
      <c r="L1199" s="218"/>
      <c r="M1199" s="218"/>
      <c r="N1199" s="218"/>
      <c r="O1199" s="218"/>
      <c r="P1199" s="218"/>
      <c r="Q1199" s="218"/>
      <c r="R1199" s="218"/>
      <c r="S1199" s="218"/>
    </row>
    <row r="1200" spans="12:19" x14ac:dyDescent="0.25">
      <c r="L1200" s="218"/>
      <c r="M1200" s="218"/>
      <c r="N1200" s="218"/>
      <c r="O1200" s="218"/>
      <c r="P1200" s="218"/>
      <c r="Q1200" s="218"/>
      <c r="R1200" s="218"/>
      <c r="S1200" s="218"/>
    </row>
    <row r="1201" spans="12:19" x14ac:dyDescent="0.25">
      <c r="L1201" s="218"/>
      <c r="M1201" s="218"/>
      <c r="N1201" s="218"/>
      <c r="O1201" s="218"/>
      <c r="P1201" s="218"/>
      <c r="Q1201" s="218"/>
      <c r="R1201" s="218"/>
      <c r="S1201" s="218"/>
    </row>
    <row r="1202" spans="12:19" x14ac:dyDescent="0.25">
      <c r="L1202" s="218"/>
      <c r="M1202" s="218"/>
      <c r="N1202" s="218"/>
      <c r="O1202" s="218"/>
      <c r="P1202" s="218"/>
      <c r="Q1202" s="218"/>
      <c r="R1202" s="218"/>
      <c r="S1202" s="218"/>
    </row>
    <row r="1203" spans="12:19" x14ac:dyDescent="0.25">
      <c r="L1203" s="218"/>
      <c r="M1203" s="218"/>
      <c r="N1203" s="218"/>
      <c r="O1203" s="218"/>
      <c r="P1203" s="218"/>
      <c r="Q1203" s="218"/>
      <c r="R1203" s="218"/>
      <c r="S1203" s="218"/>
    </row>
    <row r="1204" spans="12:19" x14ac:dyDescent="0.25">
      <c r="L1204" s="218"/>
      <c r="M1204" s="218"/>
      <c r="N1204" s="218"/>
      <c r="O1204" s="218"/>
      <c r="P1204" s="218"/>
      <c r="Q1204" s="218"/>
      <c r="R1204" s="218"/>
      <c r="S1204" s="218"/>
    </row>
    <row r="1205" spans="12:19" x14ac:dyDescent="0.25">
      <c r="L1205" s="218"/>
      <c r="M1205" s="218"/>
      <c r="N1205" s="218"/>
      <c r="O1205" s="218"/>
      <c r="P1205" s="218"/>
      <c r="Q1205" s="218"/>
      <c r="R1205" s="218"/>
      <c r="S1205" s="218"/>
    </row>
    <row r="1206" spans="12:19" x14ac:dyDescent="0.25">
      <c r="L1206" s="218"/>
      <c r="M1206" s="218"/>
      <c r="N1206" s="218"/>
      <c r="O1206" s="218"/>
      <c r="P1206" s="218"/>
      <c r="Q1206" s="218"/>
      <c r="R1206" s="218"/>
      <c r="S1206" s="218"/>
    </row>
    <row r="1207" spans="12:19" x14ac:dyDescent="0.25">
      <c r="L1207" s="218"/>
      <c r="M1207" s="218"/>
      <c r="N1207" s="218"/>
      <c r="O1207" s="218"/>
      <c r="P1207" s="218"/>
      <c r="Q1207" s="218"/>
      <c r="R1207" s="218"/>
      <c r="S1207" s="218"/>
    </row>
    <row r="1208" spans="12:19" x14ac:dyDescent="0.25">
      <c r="L1208" s="218"/>
      <c r="M1208" s="218"/>
      <c r="N1208" s="218"/>
      <c r="O1208" s="218"/>
      <c r="P1208" s="218"/>
      <c r="Q1208" s="218"/>
      <c r="R1208" s="218"/>
      <c r="S1208" s="218"/>
    </row>
    <row r="1209" spans="12:19" x14ac:dyDescent="0.25">
      <c r="L1209" s="218"/>
      <c r="M1209" s="218"/>
      <c r="N1209" s="218"/>
      <c r="O1209" s="218"/>
      <c r="P1209" s="218"/>
      <c r="Q1209" s="218"/>
      <c r="R1209" s="218"/>
      <c r="S1209" s="218"/>
    </row>
    <row r="1210" spans="12:19" x14ac:dyDescent="0.25">
      <c r="L1210" s="218"/>
      <c r="M1210" s="218"/>
      <c r="N1210" s="218"/>
      <c r="O1210" s="218"/>
      <c r="P1210" s="218"/>
      <c r="Q1210" s="218"/>
      <c r="R1210" s="218"/>
      <c r="S1210" s="218"/>
    </row>
    <row r="1211" spans="12:19" x14ac:dyDescent="0.25">
      <c r="L1211" s="218"/>
      <c r="M1211" s="218"/>
      <c r="N1211" s="218"/>
      <c r="O1211" s="218"/>
      <c r="P1211" s="218"/>
      <c r="Q1211" s="218"/>
      <c r="R1211" s="218"/>
      <c r="S1211" s="218"/>
    </row>
    <row r="1212" spans="12:19" x14ac:dyDescent="0.25">
      <c r="L1212" s="218"/>
      <c r="M1212" s="218"/>
      <c r="N1212" s="218"/>
      <c r="O1212" s="218"/>
      <c r="P1212" s="218"/>
      <c r="Q1212" s="218"/>
      <c r="R1212" s="218"/>
      <c r="S1212" s="218"/>
    </row>
    <row r="1213" spans="12:19" x14ac:dyDescent="0.25">
      <c r="L1213" s="218"/>
      <c r="M1213" s="218"/>
      <c r="N1213" s="218"/>
      <c r="O1213" s="218"/>
      <c r="P1213" s="218"/>
      <c r="Q1213" s="218"/>
      <c r="R1213" s="218"/>
      <c r="S1213" s="218"/>
    </row>
    <row r="1214" spans="12:19" x14ac:dyDescent="0.25">
      <c r="L1214" s="218"/>
      <c r="M1214" s="218"/>
      <c r="N1214" s="218"/>
      <c r="O1214" s="218"/>
      <c r="P1214" s="218"/>
      <c r="Q1214" s="218"/>
      <c r="R1214" s="218"/>
      <c r="S1214" s="218"/>
    </row>
    <row r="1215" spans="12:19" x14ac:dyDescent="0.25">
      <c r="L1215" s="218"/>
      <c r="M1215" s="218"/>
      <c r="N1215" s="218"/>
      <c r="O1215" s="218"/>
      <c r="P1215" s="218"/>
      <c r="Q1215" s="218"/>
      <c r="R1215" s="218"/>
      <c r="S1215" s="218"/>
    </row>
    <row r="1216" spans="12:19" x14ac:dyDescent="0.25">
      <c r="L1216" s="218"/>
      <c r="M1216" s="218"/>
      <c r="N1216" s="218"/>
      <c r="O1216" s="218"/>
      <c r="P1216" s="218"/>
      <c r="Q1216" s="218"/>
      <c r="R1216" s="218"/>
      <c r="S1216" s="218"/>
    </row>
    <row r="1217" spans="12:19" x14ac:dyDescent="0.25">
      <c r="L1217" s="218"/>
      <c r="M1217" s="218"/>
      <c r="N1217" s="218"/>
      <c r="O1217" s="218"/>
      <c r="P1217" s="218"/>
      <c r="Q1217" s="218"/>
      <c r="R1217" s="218"/>
      <c r="S1217" s="218"/>
    </row>
    <row r="1218" spans="12:19" x14ac:dyDescent="0.25">
      <c r="L1218" s="218"/>
      <c r="M1218" s="218"/>
      <c r="N1218" s="218"/>
      <c r="O1218" s="218"/>
      <c r="P1218" s="218"/>
      <c r="Q1218" s="218"/>
      <c r="R1218" s="218"/>
      <c r="S1218" s="218"/>
    </row>
    <row r="1219" spans="12:19" x14ac:dyDescent="0.25">
      <c r="L1219" s="218"/>
      <c r="M1219" s="218"/>
      <c r="N1219" s="218"/>
      <c r="O1219" s="218"/>
      <c r="P1219" s="218"/>
      <c r="Q1219" s="218"/>
      <c r="R1219" s="218"/>
      <c r="S1219" s="218"/>
    </row>
    <row r="1220" spans="12:19" x14ac:dyDescent="0.25">
      <c r="L1220" s="218"/>
      <c r="M1220" s="218"/>
      <c r="N1220" s="218"/>
      <c r="O1220" s="218"/>
      <c r="P1220" s="218"/>
      <c r="Q1220" s="218"/>
      <c r="R1220" s="218"/>
      <c r="S1220" s="218"/>
    </row>
    <row r="1221" spans="12:19" x14ac:dyDescent="0.25">
      <c r="L1221" s="218"/>
      <c r="M1221" s="218"/>
      <c r="N1221" s="218"/>
      <c r="O1221" s="218"/>
      <c r="P1221" s="218"/>
      <c r="Q1221" s="218"/>
      <c r="R1221" s="218"/>
      <c r="S1221" s="218"/>
    </row>
    <row r="1222" spans="12:19" x14ac:dyDescent="0.25">
      <c r="L1222" s="218"/>
      <c r="M1222" s="218"/>
      <c r="N1222" s="218"/>
      <c r="O1222" s="218"/>
      <c r="P1222" s="218"/>
      <c r="Q1222" s="218"/>
      <c r="R1222" s="218"/>
      <c r="S1222" s="218"/>
    </row>
    <row r="1223" spans="12:19" x14ac:dyDescent="0.25">
      <c r="L1223" s="218"/>
      <c r="M1223" s="218"/>
      <c r="N1223" s="218"/>
      <c r="O1223" s="218"/>
      <c r="P1223" s="218"/>
      <c r="Q1223" s="218"/>
      <c r="R1223" s="218"/>
      <c r="S1223" s="218"/>
    </row>
    <row r="1224" spans="12:19" x14ac:dyDescent="0.25">
      <c r="L1224" s="218"/>
      <c r="M1224" s="218"/>
      <c r="N1224" s="218"/>
      <c r="O1224" s="218"/>
      <c r="P1224" s="218"/>
      <c r="Q1224" s="218"/>
      <c r="R1224" s="218"/>
      <c r="S1224" s="218"/>
    </row>
    <row r="1225" spans="12:19" x14ac:dyDescent="0.25">
      <c r="L1225" s="218"/>
      <c r="M1225" s="218"/>
      <c r="N1225" s="218"/>
      <c r="O1225" s="218"/>
      <c r="P1225" s="218"/>
      <c r="Q1225" s="218"/>
      <c r="R1225" s="218"/>
      <c r="S1225" s="218"/>
    </row>
    <row r="1226" spans="12:19" x14ac:dyDescent="0.25">
      <c r="L1226" s="218"/>
      <c r="M1226" s="218"/>
      <c r="N1226" s="218"/>
      <c r="O1226" s="218"/>
      <c r="P1226" s="218"/>
      <c r="Q1226" s="218"/>
      <c r="R1226" s="218"/>
      <c r="S1226" s="218"/>
    </row>
    <row r="1227" spans="12:19" x14ac:dyDescent="0.25">
      <c r="L1227" s="218"/>
      <c r="M1227" s="218"/>
      <c r="N1227" s="218"/>
      <c r="O1227" s="218"/>
      <c r="P1227" s="218"/>
      <c r="Q1227" s="218"/>
      <c r="R1227" s="218"/>
      <c r="S1227" s="218"/>
    </row>
    <row r="1228" spans="12:19" x14ac:dyDescent="0.25">
      <c r="L1228" s="218"/>
      <c r="M1228" s="218"/>
      <c r="N1228" s="218"/>
      <c r="O1228" s="218"/>
      <c r="P1228" s="218"/>
      <c r="Q1228" s="218"/>
      <c r="R1228" s="218"/>
      <c r="S1228" s="218"/>
    </row>
    <row r="1229" spans="12:19" x14ac:dyDescent="0.25">
      <c r="L1229" s="218"/>
      <c r="M1229" s="218"/>
      <c r="N1229" s="218"/>
      <c r="O1229" s="218"/>
      <c r="P1229" s="218"/>
      <c r="Q1229" s="218"/>
      <c r="R1229" s="218"/>
      <c r="S1229" s="218"/>
    </row>
    <row r="1230" spans="12:19" x14ac:dyDescent="0.25">
      <c r="L1230" s="218"/>
      <c r="M1230" s="218"/>
      <c r="N1230" s="218"/>
      <c r="O1230" s="218"/>
      <c r="P1230" s="218"/>
      <c r="Q1230" s="218"/>
      <c r="R1230" s="218"/>
      <c r="S1230" s="218"/>
    </row>
    <row r="1231" spans="12:19" x14ac:dyDescent="0.25">
      <c r="L1231" s="218"/>
      <c r="M1231" s="218"/>
      <c r="N1231" s="218"/>
      <c r="O1231" s="218"/>
      <c r="P1231" s="218"/>
      <c r="Q1231" s="218"/>
      <c r="R1231" s="218"/>
      <c r="S1231" s="218"/>
    </row>
    <row r="1232" spans="12:19" x14ac:dyDescent="0.25">
      <c r="L1232" s="218"/>
      <c r="M1232" s="218"/>
      <c r="N1232" s="218"/>
      <c r="O1232" s="218"/>
      <c r="P1232" s="218"/>
      <c r="Q1232" s="218"/>
      <c r="R1232" s="218"/>
      <c r="S1232" s="218"/>
    </row>
    <row r="1233" spans="12:19" x14ac:dyDescent="0.25">
      <c r="L1233" s="218"/>
      <c r="M1233" s="218"/>
      <c r="N1233" s="218"/>
      <c r="O1233" s="218"/>
      <c r="P1233" s="218"/>
      <c r="Q1233" s="218"/>
      <c r="R1233" s="218"/>
      <c r="S1233" s="218"/>
    </row>
    <row r="1234" spans="12:19" x14ac:dyDescent="0.25">
      <c r="L1234" s="218"/>
      <c r="M1234" s="218"/>
      <c r="N1234" s="218"/>
      <c r="O1234" s="218"/>
      <c r="P1234" s="218"/>
      <c r="Q1234" s="218"/>
      <c r="R1234" s="218"/>
      <c r="S1234" s="218"/>
    </row>
    <row r="1235" spans="12:19" x14ac:dyDescent="0.25">
      <c r="L1235" s="218"/>
      <c r="M1235" s="218"/>
      <c r="N1235" s="218"/>
      <c r="O1235" s="218"/>
      <c r="P1235" s="218"/>
      <c r="Q1235" s="218"/>
      <c r="R1235" s="218"/>
      <c r="S1235" s="218"/>
    </row>
    <row r="1236" spans="12:19" x14ac:dyDescent="0.25">
      <c r="L1236" s="218"/>
      <c r="M1236" s="218"/>
      <c r="N1236" s="218"/>
      <c r="O1236" s="218"/>
      <c r="P1236" s="218"/>
      <c r="Q1236" s="218"/>
      <c r="R1236" s="218"/>
      <c r="S1236" s="218"/>
    </row>
    <row r="1237" spans="12:19" x14ac:dyDescent="0.25">
      <c r="L1237" s="218"/>
      <c r="M1237" s="218"/>
      <c r="N1237" s="218"/>
      <c r="O1237" s="218"/>
      <c r="P1237" s="218"/>
      <c r="Q1237" s="218"/>
      <c r="R1237" s="218"/>
      <c r="S1237" s="218"/>
    </row>
    <row r="1238" spans="12:19" x14ac:dyDescent="0.25">
      <c r="L1238" s="218"/>
      <c r="M1238" s="218"/>
      <c r="N1238" s="218"/>
      <c r="O1238" s="218"/>
      <c r="P1238" s="218"/>
      <c r="Q1238" s="218"/>
      <c r="R1238" s="218"/>
      <c r="S1238" s="218"/>
    </row>
    <row r="1239" spans="12:19" x14ac:dyDescent="0.25">
      <c r="L1239" s="218"/>
      <c r="M1239" s="218"/>
      <c r="N1239" s="218"/>
      <c r="O1239" s="218"/>
      <c r="P1239" s="218"/>
      <c r="Q1239" s="218"/>
      <c r="R1239" s="218"/>
      <c r="S1239" s="218"/>
    </row>
    <row r="1240" spans="12:19" x14ac:dyDescent="0.25">
      <c r="L1240" s="218"/>
      <c r="M1240" s="218"/>
      <c r="N1240" s="218"/>
      <c r="O1240" s="218"/>
      <c r="P1240" s="218"/>
      <c r="Q1240" s="218"/>
      <c r="R1240" s="218"/>
      <c r="S1240" s="218"/>
    </row>
    <row r="1241" spans="12:19" x14ac:dyDescent="0.25">
      <c r="L1241" s="218"/>
      <c r="M1241" s="218"/>
      <c r="N1241" s="218"/>
      <c r="O1241" s="218"/>
      <c r="P1241" s="218"/>
      <c r="Q1241" s="218"/>
      <c r="R1241" s="218"/>
      <c r="S1241" s="218"/>
    </row>
    <row r="1242" spans="12:19" x14ac:dyDescent="0.25">
      <c r="L1242" s="218"/>
      <c r="M1242" s="218"/>
      <c r="N1242" s="218"/>
      <c r="O1242" s="218"/>
      <c r="P1242" s="218"/>
      <c r="Q1242" s="218"/>
      <c r="R1242" s="218"/>
      <c r="S1242" s="218"/>
    </row>
    <row r="1243" spans="12:19" x14ac:dyDescent="0.25">
      <c r="L1243" s="218"/>
      <c r="M1243" s="218"/>
      <c r="N1243" s="218"/>
      <c r="O1243" s="218"/>
      <c r="P1243" s="218"/>
      <c r="Q1243" s="218"/>
      <c r="R1243" s="218"/>
      <c r="S1243" s="218"/>
    </row>
    <row r="1244" spans="12:19" x14ac:dyDescent="0.25">
      <c r="L1244" s="218"/>
      <c r="M1244" s="218"/>
      <c r="N1244" s="218"/>
      <c r="O1244" s="218"/>
      <c r="P1244" s="218"/>
      <c r="Q1244" s="218"/>
      <c r="R1244" s="218"/>
      <c r="S1244" s="218"/>
    </row>
    <row r="1245" spans="12:19" x14ac:dyDescent="0.25">
      <c r="L1245" s="218"/>
      <c r="M1245" s="218"/>
      <c r="N1245" s="218"/>
      <c r="O1245" s="218"/>
      <c r="P1245" s="218"/>
      <c r="Q1245" s="218"/>
      <c r="R1245" s="218"/>
      <c r="S1245" s="218"/>
    </row>
    <row r="1246" spans="12:19" x14ac:dyDescent="0.25">
      <c r="L1246" s="218"/>
      <c r="M1246" s="218"/>
      <c r="N1246" s="218"/>
      <c r="O1246" s="218"/>
      <c r="P1246" s="218"/>
      <c r="Q1246" s="218"/>
      <c r="R1246" s="218"/>
      <c r="S1246" s="218"/>
    </row>
    <row r="1247" spans="12:19" x14ac:dyDescent="0.25">
      <c r="L1247" s="218"/>
      <c r="M1247" s="218"/>
      <c r="N1247" s="218"/>
      <c r="O1247" s="218"/>
      <c r="P1247" s="218"/>
      <c r="Q1247" s="218"/>
      <c r="R1247" s="218"/>
      <c r="S1247" s="218"/>
    </row>
    <row r="1248" spans="12:19" x14ac:dyDescent="0.25">
      <c r="L1248" s="218"/>
      <c r="M1248" s="218"/>
      <c r="N1248" s="218"/>
      <c r="O1248" s="218"/>
      <c r="P1248" s="218"/>
      <c r="Q1248" s="218"/>
      <c r="R1248" s="218"/>
      <c r="S1248" s="218"/>
    </row>
    <row r="1249" spans="12:19" x14ac:dyDescent="0.25">
      <c r="L1249" s="218"/>
      <c r="M1249" s="218"/>
      <c r="N1249" s="218"/>
      <c r="O1249" s="218"/>
      <c r="P1249" s="218"/>
      <c r="Q1249" s="218"/>
      <c r="R1249" s="218"/>
      <c r="S1249" s="218"/>
    </row>
    <row r="1250" spans="12:19" x14ac:dyDescent="0.25">
      <c r="L1250" s="218"/>
      <c r="M1250" s="218"/>
      <c r="N1250" s="218"/>
      <c r="O1250" s="218"/>
      <c r="P1250" s="218"/>
      <c r="Q1250" s="218"/>
      <c r="R1250" s="218"/>
      <c r="S1250" s="218"/>
    </row>
    <row r="1251" spans="12:19" x14ac:dyDescent="0.25">
      <c r="L1251" s="218"/>
      <c r="M1251" s="218"/>
      <c r="N1251" s="218"/>
      <c r="O1251" s="218"/>
      <c r="P1251" s="218"/>
      <c r="Q1251" s="218"/>
      <c r="R1251" s="218"/>
      <c r="S1251" s="218"/>
    </row>
    <row r="1252" spans="12:19" x14ac:dyDescent="0.25">
      <c r="L1252" s="218"/>
      <c r="M1252" s="218"/>
      <c r="N1252" s="218"/>
      <c r="O1252" s="218"/>
      <c r="P1252" s="218"/>
      <c r="Q1252" s="218"/>
      <c r="R1252" s="218"/>
      <c r="S1252" s="218"/>
    </row>
    <row r="1253" spans="12:19" x14ac:dyDescent="0.25">
      <c r="L1253" s="218"/>
      <c r="M1253" s="218"/>
      <c r="N1253" s="218"/>
      <c r="O1253" s="218"/>
      <c r="P1253" s="218"/>
      <c r="Q1253" s="218"/>
      <c r="R1253" s="218"/>
      <c r="S1253" s="218"/>
    </row>
    <row r="1254" spans="12:19" x14ac:dyDescent="0.25">
      <c r="L1254" s="218"/>
      <c r="M1254" s="218"/>
      <c r="N1254" s="218"/>
      <c r="O1254" s="218"/>
      <c r="P1254" s="218"/>
      <c r="Q1254" s="218"/>
      <c r="R1254" s="218"/>
      <c r="S1254" s="218"/>
    </row>
    <row r="1255" spans="12:19" x14ac:dyDescent="0.25">
      <c r="L1255" s="218"/>
      <c r="M1255" s="218"/>
      <c r="N1255" s="218"/>
      <c r="O1255" s="218"/>
      <c r="P1255" s="218"/>
      <c r="Q1255" s="218"/>
      <c r="R1255" s="218"/>
      <c r="S1255" s="218"/>
    </row>
    <row r="1256" spans="12:19" x14ac:dyDescent="0.25">
      <c r="L1256" s="218"/>
      <c r="M1256" s="218"/>
      <c r="N1256" s="218"/>
      <c r="O1256" s="218"/>
      <c r="P1256" s="218"/>
      <c r="Q1256" s="218"/>
      <c r="R1256" s="218"/>
      <c r="S1256" s="218"/>
    </row>
    <row r="1257" spans="12:19" x14ac:dyDescent="0.25">
      <c r="L1257" s="218"/>
      <c r="M1257" s="218"/>
      <c r="N1257" s="218"/>
      <c r="O1257" s="218"/>
      <c r="P1257" s="218"/>
      <c r="Q1257" s="218"/>
      <c r="R1257" s="218"/>
      <c r="S1257" s="218"/>
    </row>
    <row r="1258" spans="12:19" x14ac:dyDescent="0.25">
      <c r="L1258" s="218"/>
      <c r="M1258" s="218"/>
      <c r="N1258" s="218"/>
      <c r="O1258" s="218"/>
      <c r="P1258" s="218"/>
      <c r="Q1258" s="218"/>
      <c r="R1258" s="218"/>
      <c r="S1258" s="218"/>
    </row>
    <row r="1259" spans="12:19" x14ac:dyDescent="0.25">
      <c r="L1259" s="218"/>
      <c r="M1259" s="218"/>
      <c r="N1259" s="218"/>
      <c r="O1259" s="218"/>
      <c r="P1259" s="218"/>
      <c r="Q1259" s="218"/>
      <c r="R1259" s="218"/>
      <c r="S1259" s="218"/>
    </row>
    <row r="1260" spans="12:19" x14ac:dyDescent="0.25">
      <c r="L1260" s="218"/>
      <c r="M1260" s="218"/>
      <c r="N1260" s="218"/>
      <c r="O1260" s="218"/>
      <c r="P1260" s="218"/>
      <c r="Q1260" s="218"/>
      <c r="R1260" s="218"/>
      <c r="S1260" s="218"/>
    </row>
    <row r="1261" spans="12:19" x14ac:dyDescent="0.25">
      <c r="L1261" s="218"/>
      <c r="M1261" s="218"/>
      <c r="N1261" s="218"/>
      <c r="O1261" s="218"/>
      <c r="P1261" s="218"/>
      <c r="Q1261" s="218"/>
      <c r="R1261" s="218"/>
      <c r="S1261" s="218"/>
    </row>
    <row r="1262" spans="12:19" x14ac:dyDescent="0.25">
      <c r="L1262" s="218"/>
      <c r="M1262" s="218"/>
      <c r="N1262" s="218"/>
      <c r="O1262" s="218"/>
      <c r="P1262" s="218"/>
      <c r="Q1262" s="218"/>
      <c r="R1262" s="218"/>
      <c r="S1262" s="218"/>
    </row>
    <row r="1263" spans="12:19" x14ac:dyDescent="0.25">
      <c r="L1263" s="218"/>
      <c r="M1263" s="218"/>
      <c r="N1263" s="218"/>
      <c r="O1263" s="218"/>
      <c r="P1263" s="218"/>
      <c r="Q1263" s="218"/>
      <c r="R1263" s="218"/>
      <c r="S1263" s="218"/>
    </row>
    <row r="1264" spans="12:19" x14ac:dyDescent="0.25">
      <c r="L1264" s="218"/>
      <c r="M1264" s="218"/>
      <c r="N1264" s="218"/>
      <c r="O1264" s="218"/>
      <c r="P1264" s="218"/>
      <c r="Q1264" s="218"/>
      <c r="R1264" s="218"/>
      <c r="S1264" s="218"/>
    </row>
    <row r="1265" spans="12:19" x14ac:dyDescent="0.25">
      <c r="L1265" s="218"/>
      <c r="M1265" s="218"/>
      <c r="N1265" s="218"/>
      <c r="O1265" s="218"/>
      <c r="P1265" s="218"/>
      <c r="Q1265" s="218"/>
      <c r="R1265" s="218"/>
      <c r="S1265" s="218"/>
    </row>
    <row r="1266" spans="12:19" x14ac:dyDescent="0.25">
      <c r="L1266" s="218"/>
      <c r="M1266" s="218"/>
      <c r="N1266" s="218"/>
      <c r="O1266" s="218"/>
      <c r="P1266" s="218"/>
      <c r="Q1266" s="218"/>
      <c r="R1266" s="218"/>
      <c r="S1266" s="218"/>
    </row>
    <row r="1267" spans="12:19" x14ac:dyDescent="0.25">
      <c r="L1267" s="218"/>
      <c r="M1267" s="218"/>
      <c r="N1267" s="218"/>
      <c r="O1267" s="218"/>
      <c r="P1267" s="218"/>
      <c r="Q1267" s="218"/>
      <c r="R1267" s="218"/>
      <c r="S1267" s="218"/>
    </row>
    <row r="1268" spans="12:19" x14ac:dyDescent="0.25">
      <c r="L1268" s="218"/>
      <c r="M1268" s="218"/>
      <c r="N1268" s="218"/>
      <c r="O1268" s="218"/>
      <c r="P1268" s="218"/>
      <c r="Q1268" s="218"/>
      <c r="R1268" s="218"/>
      <c r="S1268" s="218"/>
    </row>
    <row r="1269" spans="12:19" x14ac:dyDescent="0.25">
      <c r="L1269" s="218"/>
      <c r="M1269" s="218"/>
      <c r="N1269" s="218"/>
      <c r="O1269" s="218"/>
      <c r="P1269" s="218"/>
      <c r="Q1269" s="218"/>
      <c r="R1269" s="218"/>
      <c r="S1269" s="218"/>
    </row>
    <row r="1270" spans="12:19" x14ac:dyDescent="0.25">
      <c r="L1270" s="218"/>
      <c r="M1270" s="218"/>
      <c r="N1270" s="218"/>
      <c r="O1270" s="218"/>
      <c r="P1270" s="218"/>
      <c r="Q1270" s="218"/>
      <c r="R1270" s="218"/>
      <c r="S1270" s="218"/>
    </row>
    <row r="1271" spans="12:19" x14ac:dyDescent="0.25">
      <c r="L1271" s="218"/>
      <c r="M1271" s="218"/>
      <c r="N1271" s="218"/>
      <c r="O1271" s="218"/>
      <c r="P1271" s="218"/>
      <c r="Q1271" s="218"/>
      <c r="R1271" s="218"/>
      <c r="S1271" s="218"/>
    </row>
    <row r="1272" spans="12:19" x14ac:dyDescent="0.25">
      <c r="L1272" s="218"/>
      <c r="M1272" s="218"/>
      <c r="N1272" s="218"/>
      <c r="O1272" s="218"/>
      <c r="P1272" s="218"/>
      <c r="Q1272" s="218"/>
      <c r="R1272" s="218"/>
      <c r="S1272" s="218"/>
    </row>
    <row r="1273" spans="12:19" x14ac:dyDescent="0.25">
      <c r="L1273" s="218"/>
      <c r="M1273" s="218"/>
      <c r="N1273" s="218"/>
      <c r="O1273" s="218"/>
      <c r="P1273" s="218"/>
      <c r="Q1273" s="218"/>
      <c r="R1273" s="218"/>
      <c r="S1273" s="218"/>
    </row>
    <row r="1274" spans="12:19" x14ac:dyDescent="0.25">
      <c r="L1274" s="218"/>
      <c r="M1274" s="218"/>
      <c r="N1274" s="218"/>
      <c r="O1274" s="218"/>
      <c r="P1274" s="218"/>
      <c r="Q1274" s="218"/>
      <c r="R1274" s="218"/>
      <c r="S1274" s="218"/>
    </row>
    <row r="1275" spans="12:19" x14ac:dyDescent="0.25">
      <c r="L1275" s="218"/>
      <c r="M1275" s="218"/>
      <c r="N1275" s="218"/>
      <c r="O1275" s="218"/>
      <c r="P1275" s="218"/>
      <c r="Q1275" s="218"/>
      <c r="R1275" s="218"/>
      <c r="S1275" s="218"/>
    </row>
    <row r="1276" spans="12:19" x14ac:dyDescent="0.25">
      <c r="L1276" s="218"/>
      <c r="M1276" s="218"/>
      <c r="N1276" s="218"/>
      <c r="O1276" s="218"/>
      <c r="P1276" s="218"/>
      <c r="Q1276" s="218"/>
      <c r="R1276" s="218"/>
      <c r="S1276" s="218"/>
    </row>
  </sheetData>
  <mergeCells count="274">
    <mergeCell ref="A1:S2"/>
    <mergeCell ref="L3:M3"/>
    <mergeCell ref="N3:O3"/>
    <mergeCell ref="P3:Q3"/>
    <mergeCell ref="R3:V3"/>
    <mergeCell ref="A5:A20"/>
    <mergeCell ref="B5:B8"/>
    <mergeCell ref="C5:C8"/>
    <mergeCell ref="D5:D8"/>
    <mergeCell ref="E5:E8"/>
    <mergeCell ref="F5:F8"/>
    <mergeCell ref="G5:G8"/>
    <mergeCell ref="H5:H8"/>
    <mergeCell ref="I5:I8"/>
    <mergeCell ref="B9:B12"/>
    <mergeCell ref="C9:C12"/>
    <mergeCell ref="D9:D12"/>
    <mergeCell ref="E9:E12"/>
    <mergeCell ref="F9:F12"/>
    <mergeCell ref="G9:G12"/>
    <mergeCell ref="H9:H12"/>
    <mergeCell ref="I9:I12"/>
    <mergeCell ref="B13:B16"/>
    <mergeCell ref="C13:C16"/>
    <mergeCell ref="D13:D16"/>
    <mergeCell ref="E13:E16"/>
    <mergeCell ref="F13:F16"/>
    <mergeCell ref="G13:G16"/>
    <mergeCell ref="H13:H16"/>
    <mergeCell ref="I13:I16"/>
    <mergeCell ref="H17:H20"/>
    <mergeCell ref="I17:I20"/>
    <mergeCell ref="K21:S21"/>
    <mergeCell ref="L22:M22"/>
    <mergeCell ref="N22:O22"/>
    <mergeCell ref="P22:Q22"/>
    <mergeCell ref="R22:V22"/>
    <mergeCell ref="B17:B20"/>
    <mergeCell ref="C17:C20"/>
    <mergeCell ref="D17:D20"/>
    <mergeCell ref="E17:E20"/>
    <mergeCell ref="F17:F20"/>
    <mergeCell ref="G17:G20"/>
    <mergeCell ref="G24:G28"/>
    <mergeCell ref="H24:H28"/>
    <mergeCell ref="I24:I28"/>
    <mergeCell ref="B29:B32"/>
    <mergeCell ref="C29:C32"/>
    <mergeCell ref="D29:D32"/>
    <mergeCell ref="E29:E32"/>
    <mergeCell ref="F29:F32"/>
    <mergeCell ref="G29:G32"/>
    <mergeCell ref="H29:H32"/>
    <mergeCell ref="B24:B28"/>
    <mergeCell ref="C24:C28"/>
    <mergeCell ref="D24:D28"/>
    <mergeCell ref="E24:E28"/>
    <mergeCell ref="F24:F28"/>
    <mergeCell ref="I29:I32"/>
    <mergeCell ref="B33:B37"/>
    <mergeCell ref="C33:C37"/>
    <mergeCell ref="D33:D37"/>
    <mergeCell ref="E33:E37"/>
    <mergeCell ref="F33:F37"/>
    <mergeCell ref="G33:G37"/>
    <mergeCell ref="H33:H37"/>
    <mergeCell ref="I33:I37"/>
    <mergeCell ref="F38:F41"/>
    <mergeCell ref="G38:G41"/>
    <mergeCell ref="H38:H41"/>
    <mergeCell ref="I38:I41"/>
    <mergeCell ref="C42:C45"/>
    <mergeCell ref="D42:D45"/>
    <mergeCell ref="E42:E45"/>
    <mergeCell ref="F42:F45"/>
    <mergeCell ref="G42:G45"/>
    <mergeCell ref="B38:B41"/>
    <mergeCell ref="C38:C41"/>
    <mergeCell ref="D38:D41"/>
    <mergeCell ref="E38:E41"/>
    <mergeCell ref="H51:H54"/>
    <mergeCell ref="I51:I54"/>
    <mergeCell ref="A61:V61"/>
    <mergeCell ref="A62:V62"/>
    <mergeCell ref="A70:S70"/>
    <mergeCell ref="A71:S71"/>
    <mergeCell ref="B51:B54"/>
    <mergeCell ref="C51:C54"/>
    <mergeCell ref="D51:D54"/>
    <mergeCell ref="E51:E54"/>
    <mergeCell ref="F51:F54"/>
    <mergeCell ref="G51:G54"/>
    <mergeCell ref="A24:A54"/>
    <mergeCell ref="H42:H45"/>
    <mergeCell ref="I42:I45"/>
    <mergeCell ref="B46:B50"/>
    <mergeCell ref="C46:C50"/>
    <mergeCell ref="D46:D50"/>
    <mergeCell ref="E46:E50"/>
    <mergeCell ref="F46:F50"/>
    <mergeCell ref="G46:G50"/>
    <mergeCell ref="H46:H50"/>
    <mergeCell ref="I46:I50"/>
    <mergeCell ref="B42:B45"/>
    <mergeCell ref="A76:A83"/>
    <mergeCell ref="B76:B79"/>
    <mergeCell ref="C76:C79"/>
    <mergeCell ref="D76:D79"/>
    <mergeCell ref="E76:E79"/>
    <mergeCell ref="F76:F79"/>
    <mergeCell ref="B73:C73"/>
    <mergeCell ref="K73:S73"/>
    <mergeCell ref="L74:M74"/>
    <mergeCell ref="N74:O74"/>
    <mergeCell ref="P74:Q74"/>
    <mergeCell ref="R74:V74"/>
    <mergeCell ref="I80:I83"/>
    <mergeCell ref="G76:G79"/>
    <mergeCell ref="H76:H79"/>
    <mergeCell ref="I76:I79"/>
    <mergeCell ref="B80:B83"/>
    <mergeCell ref="C80:C83"/>
    <mergeCell ref="D80:D83"/>
    <mergeCell ref="E80:E83"/>
    <mergeCell ref="F80:F83"/>
    <mergeCell ref="G80:G83"/>
    <mergeCell ref="H80:H83"/>
    <mergeCell ref="G93:G97"/>
    <mergeCell ref="H93:H97"/>
    <mergeCell ref="B88:B92"/>
    <mergeCell ref="C88:C92"/>
    <mergeCell ref="D88:D92"/>
    <mergeCell ref="E88:E92"/>
    <mergeCell ref="F88:F92"/>
    <mergeCell ref="B85:C85"/>
    <mergeCell ref="K85:S85"/>
    <mergeCell ref="L86:M86"/>
    <mergeCell ref="N86:O86"/>
    <mergeCell ref="P86:Q86"/>
    <mergeCell ref="R86:V86"/>
    <mergeCell ref="A104:D104"/>
    <mergeCell ref="A105:S105"/>
    <mergeCell ref="A106:S106"/>
    <mergeCell ref="A107:S107"/>
    <mergeCell ref="A108:S108"/>
    <mergeCell ref="A109:S109"/>
    <mergeCell ref="I93:I97"/>
    <mergeCell ref="B98:B102"/>
    <mergeCell ref="C98:C102"/>
    <mergeCell ref="D98:D102"/>
    <mergeCell ref="E98:E102"/>
    <mergeCell ref="F98:F102"/>
    <mergeCell ref="G98:G102"/>
    <mergeCell ref="H98:H102"/>
    <mergeCell ref="I98:I102"/>
    <mergeCell ref="A88:A102"/>
    <mergeCell ref="G88:G92"/>
    <mergeCell ref="H88:H92"/>
    <mergeCell ref="I88:I92"/>
    <mergeCell ref="B93:B97"/>
    <mergeCell ref="C93:C97"/>
    <mergeCell ref="D93:D97"/>
    <mergeCell ref="E93:E97"/>
    <mergeCell ref="F93:F97"/>
    <mergeCell ref="B110:C110"/>
    <mergeCell ref="L111:M111"/>
    <mergeCell ref="N111:O111"/>
    <mergeCell ref="P111:Q111"/>
    <mergeCell ref="R111:V111"/>
    <mergeCell ref="A113:A127"/>
    <mergeCell ref="B113:B117"/>
    <mergeCell ref="C113:C117"/>
    <mergeCell ref="D113:D117"/>
    <mergeCell ref="E113:E117"/>
    <mergeCell ref="F113:F117"/>
    <mergeCell ref="G113:G117"/>
    <mergeCell ref="H113:H117"/>
    <mergeCell ref="I113:I117"/>
    <mergeCell ref="B118:B122"/>
    <mergeCell ref="C118:C122"/>
    <mergeCell ref="D118:D122"/>
    <mergeCell ref="E118:E122"/>
    <mergeCell ref="F118:F122"/>
    <mergeCell ref="G118:G122"/>
    <mergeCell ref="A129:C129"/>
    <mergeCell ref="A130:S130"/>
    <mergeCell ref="A131:S131"/>
    <mergeCell ref="A132:S132"/>
    <mergeCell ref="A133:S133"/>
    <mergeCell ref="A134:S134"/>
    <mergeCell ref="H118:H122"/>
    <mergeCell ref="I118:I122"/>
    <mergeCell ref="B123:B127"/>
    <mergeCell ref="C123:C127"/>
    <mergeCell ref="D123:D127"/>
    <mergeCell ref="E123:E127"/>
    <mergeCell ref="F123:F127"/>
    <mergeCell ref="G123:G127"/>
    <mergeCell ref="H123:H127"/>
    <mergeCell ref="I123:I127"/>
    <mergeCell ref="A140:A147"/>
    <mergeCell ref="B140:B143"/>
    <mergeCell ref="C140:C143"/>
    <mergeCell ref="D140:D143"/>
    <mergeCell ref="E140:E143"/>
    <mergeCell ref="F140:F143"/>
    <mergeCell ref="A135:S135"/>
    <mergeCell ref="A136:S136"/>
    <mergeCell ref="B137:C137"/>
    <mergeCell ref="K137:S137"/>
    <mergeCell ref="L138:M138"/>
    <mergeCell ref="N138:O138"/>
    <mergeCell ref="P138:Q138"/>
    <mergeCell ref="R138:V138"/>
    <mergeCell ref="I144:I147"/>
    <mergeCell ref="K149:S149"/>
    <mergeCell ref="L150:M150"/>
    <mergeCell ref="N150:O150"/>
    <mergeCell ref="P150:Q150"/>
    <mergeCell ref="R150:V150"/>
    <mergeCell ref="G140:G143"/>
    <mergeCell ref="H140:H143"/>
    <mergeCell ref="I140:I143"/>
    <mergeCell ref="B144:B147"/>
    <mergeCell ref="C144:C147"/>
    <mergeCell ref="D144:D147"/>
    <mergeCell ref="E144:E147"/>
    <mergeCell ref="F144:F147"/>
    <mergeCell ref="G144:G147"/>
    <mergeCell ref="H144:H147"/>
    <mergeCell ref="F156:F159"/>
    <mergeCell ref="G156:G159"/>
    <mergeCell ref="H156:H159"/>
    <mergeCell ref="B152:B155"/>
    <mergeCell ref="C152:C155"/>
    <mergeCell ref="D152:D155"/>
    <mergeCell ref="E152:E155"/>
    <mergeCell ref="F152:F155"/>
    <mergeCell ref="B149:C149"/>
    <mergeCell ref="J160:J163"/>
    <mergeCell ref="A169:S169"/>
    <mergeCell ref="K170:S170"/>
    <mergeCell ref="L171:M171"/>
    <mergeCell ref="N171:O171"/>
    <mergeCell ref="P171:Q171"/>
    <mergeCell ref="R171:V171"/>
    <mergeCell ref="I156:I159"/>
    <mergeCell ref="B160:B163"/>
    <mergeCell ref="C160:C163"/>
    <mergeCell ref="D160:D163"/>
    <mergeCell ref="E160:E163"/>
    <mergeCell ref="F160:F163"/>
    <mergeCell ref="G160:G163"/>
    <mergeCell ref="H160:H163"/>
    <mergeCell ref="I160:I163"/>
    <mergeCell ref="A152:A159"/>
    <mergeCell ref="G152:G155"/>
    <mergeCell ref="H152:H155"/>
    <mergeCell ref="I152:I155"/>
    <mergeCell ref="B156:B159"/>
    <mergeCell ref="C156:C159"/>
    <mergeCell ref="D156:D159"/>
    <mergeCell ref="E156:E159"/>
    <mergeCell ref="G173:G176"/>
    <mergeCell ref="H173:H176"/>
    <mergeCell ref="I173:I176"/>
    <mergeCell ref="A180:S180"/>
    <mergeCell ref="A181:S181"/>
    <mergeCell ref="A173:A177"/>
    <mergeCell ref="B173:B176"/>
    <mergeCell ref="C173:C176"/>
    <mergeCell ref="D173:D176"/>
    <mergeCell ref="E173:E176"/>
    <mergeCell ref="F173:F176"/>
  </mergeCells>
  <conditionalFormatting sqref="E9:E1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:E1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:E2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4:E14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3:E1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:E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2:E4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" footer="0"/>
  <pageSetup paperSize="8" scale="46" fitToHeight="0" orientation="landscape" cellComments="asDisplayed" errors="dash" r:id="rId1"/>
  <colBreaks count="1" manualBreakCount="1">
    <brk id="19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A2529-43A3-45C2-8BC5-61A57D16045C}">
  <dimension ref="A1:R29"/>
  <sheetViews>
    <sheetView zoomScale="70" zoomScaleNormal="70" workbookViewId="0">
      <selection activeCell="M15" sqref="M15"/>
    </sheetView>
  </sheetViews>
  <sheetFormatPr defaultColWidth="9.140625" defaultRowHeight="15" x14ac:dyDescent="0.25"/>
  <cols>
    <col min="1" max="1" width="16.7109375" style="381" customWidth="1"/>
    <col min="2" max="2" width="62.140625" style="381" customWidth="1"/>
    <col min="3" max="3" width="17.28515625" style="381" customWidth="1"/>
    <col min="4" max="4" width="13.5703125" style="381" bestFit="1" customWidth="1"/>
    <col min="5" max="5" width="23.85546875" style="382" customWidth="1"/>
    <col min="6" max="6" width="17.28515625" style="382" customWidth="1"/>
    <col min="7" max="7" width="13.7109375" style="382" bestFit="1" customWidth="1"/>
    <col min="8" max="8" width="11.7109375" style="382" customWidth="1"/>
    <col min="9" max="9" width="14" style="382" customWidth="1"/>
    <col min="10" max="10" width="6.28515625" style="382" customWidth="1"/>
    <col min="11" max="11" width="13.5703125" style="382" customWidth="1"/>
    <col min="12" max="12" width="6.7109375" style="382" customWidth="1"/>
    <col min="13" max="13" width="14.7109375" style="382" customWidth="1"/>
    <col min="14" max="14" width="7.140625" style="381" customWidth="1"/>
    <col min="15" max="15" width="11.5703125" style="381" customWidth="1"/>
    <col min="16" max="16" width="8.85546875" style="381" customWidth="1"/>
    <col min="17" max="17" width="12.7109375" style="381" bestFit="1" customWidth="1"/>
    <col min="18" max="16384" width="9.140625" style="381"/>
  </cols>
  <sheetData>
    <row r="1" spans="1:18" ht="15.75" thickBot="1" x14ac:dyDescent="0.3">
      <c r="D1" s="381" t="s">
        <v>243</v>
      </c>
      <c r="E1" s="382" t="s">
        <v>244</v>
      </c>
      <c r="G1" s="381"/>
      <c r="H1" s="381"/>
      <c r="I1" s="381"/>
      <c r="J1" s="381"/>
      <c r="K1" s="381"/>
      <c r="L1" s="381"/>
      <c r="M1" s="381"/>
    </row>
    <row r="2" spans="1:18" x14ac:dyDescent="0.25">
      <c r="A2" s="643" t="s">
        <v>245</v>
      </c>
      <c r="B2" s="383" t="s">
        <v>246</v>
      </c>
      <c r="C2" s="384">
        <v>267000</v>
      </c>
      <c r="D2" s="384"/>
      <c r="E2" s="385"/>
      <c r="G2" s="381"/>
      <c r="H2" s="425"/>
      <c r="I2" s="640" t="s">
        <v>245</v>
      </c>
      <c r="J2" s="640"/>
      <c r="K2" s="640" t="s">
        <v>267</v>
      </c>
      <c r="L2" s="640"/>
      <c r="M2" s="640" t="s">
        <v>255</v>
      </c>
      <c r="N2" s="640"/>
      <c r="O2" s="640" t="s">
        <v>268</v>
      </c>
      <c r="P2" s="640"/>
      <c r="Q2" s="641" t="s">
        <v>124</v>
      </c>
      <c r="R2" s="642"/>
    </row>
    <row r="3" spans="1:18" x14ac:dyDescent="0.25">
      <c r="A3" s="644"/>
      <c r="B3" s="386" t="s">
        <v>247</v>
      </c>
      <c r="C3" s="381">
        <v>103</v>
      </c>
      <c r="D3" s="387">
        <f>C3*C2</f>
        <v>27501000</v>
      </c>
      <c r="E3" s="388">
        <f>D3*12</f>
        <v>330012000</v>
      </c>
      <c r="F3" s="420">
        <f>E3+(E3*0.1)</f>
        <v>363013200</v>
      </c>
      <c r="H3" s="425"/>
      <c r="I3" s="431" t="s">
        <v>266</v>
      </c>
      <c r="J3" s="431" t="s">
        <v>179</v>
      </c>
      <c r="K3" s="431" t="s">
        <v>266</v>
      </c>
      <c r="L3" s="431" t="s">
        <v>179</v>
      </c>
      <c r="M3" s="431" t="s">
        <v>266</v>
      </c>
      <c r="N3" s="431" t="s">
        <v>179</v>
      </c>
      <c r="O3" s="431" t="s">
        <v>266</v>
      </c>
      <c r="P3" s="431" t="s">
        <v>179</v>
      </c>
      <c r="Q3" s="431" t="s">
        <v>266</v>
      </c>
      <c r="R3" s="431" t="s">
        <v>179</v>
      </c>
    </row>
    <row r="4" spans="1:18" x14ac:dyDescent="0.25">
      <c r="A4" s="644"/>
      <c r="B4" s="386" t="s">
        <v>248</v>
      </c>
      <c r="C4" s="381">
        <v>8450</v>
      </c>
      <c r="D4" s="387"/>
      <c r="E4" s="388"/>
      <c r="F4" s="420"/>
      <c r="H4" s="432" t="s">
        <v>264</v>
      </c>
      <c r="I4" s="433">
        <f>SUM(I5:I6)</f>
        <v>432876246</v>
      </c>
      <c r="J4" s="434">
        <f t="shared" ref="J4:P4" si="0">SUM(J5:J6)</f>
        <v>1</v>
      </c>
      <c r="K4" s="433">
        <f t="shared" si="0"/>
        <v>81732084.5</v>
      </c>
      <c r="L4" s="434">
        <f t="shared" si="0"/>
        <v>1</v>
      </c>
      <c r="M4" s="433">
        <f t="shared" si="0"/>
        <v>12122000</v>
      </c>
      <c r="N4" s="434">
        <f t="shared" si="0"/>
        <v>1</v>
      </c>
      <c r="O4" s="433">
        <f t="shared" si="0"/>
        <v>734800</v>
      </c>
      <c r="P4" s="434">
        <f t="shared" si="0"/>
        <v>1</v>
      </c>
      <c r="Q4" s="433">
        <f>I4+K4+M4+O4</f>
        <v>527465130.5</v>
      </c>
      <c r="R4" s="434">
        <f>Q4/Q4</f>
        <v>1</v>
      </c>
    </row>
    <row r="5" spans="1:18" x14ac:dyDescent="0.25">
      <c r="A5" s="644"/>
      <c r="B5" s="386" t="s">
        <v>247</v>
      </c>
      <c r="C5" s="381">
        <v>103</v>
      </c>
      <c r="D5" s="387">
        <f>C5*C4</f>
        <v>870350</v>
      </c>
      <c r="E5" s="388">
        <f t="shared" ref="E5:E7" si="1">D5*12</f>
        <v>10444200</v>
      </c>
      <c r="F5" s="420">
        <f t="shared" ref="F5:F17" si="2">E5+(E5*0.1)</f>
        <v>11488620</v>
      </c>
      <c r="H5" s="435" t="s">
        <v>262</v>
      </c>
      <c r="I5" s="426">
        <f>(F3+F5)</f>
        <v>374501820</v>
      </c>
      <c r="J5" s="427">
        <f>(F3+F5)/F9</f>
        <v>0.86514754149850026</v>
      </c>
      <c r="K5" s="428">
        <f>(F13+F14+F16)</f>
        <v>67327392</v>
      </c>
      <c r="L5" s="427">
        <f>(F13+F14+F16)/F17</f>
        <v>0.82375718681199184</v>
      </c>
      <c r="M5" s="428">
        <f>N5*F22</f>
        <v>2552000</v>
      </c>
      <c r="N5" s="427">
        <f>I22/I23</f>
        <v>0.21052631578947367</v>
      </c>
      <c r="O5" s="425"/>
      <c r="P5" s="425"/>
      <c r="Q5" s="433">
        <f>I5+K5+M5+O5</f>
        <v>444381212</v>
      </c>
      <c r="R5" s="434">
        <f>Q5/Q4</f>
        <v>0.84248452893702708</v>
      </c>
    </row>
    <row r="6" spans="1:18" x14ac:dyDescent="0.25">
      <c r="A6" s="644"/>
      <c r="B6" s="386" t="s">
        <v>249</v>
      </c>
      <c r="C6" s="381">
        <v>42935</v>
      </c>
      <c r="D6" s="387"/>
      <c r="E6" s="388"/>
      <c r="F6" s="420"/>
      <c r="H6" s="435" t="s">
        <v>265</v>
      </c>
      <c r="I6" s="426">
        <f>F7</f>
        <v>58374426</v>
      </c>
      <c r="J6" s="427">
        <f>F7/F9</f>
        <v>0.13485245850149977</v>
      </c>
      <c r="K6" s="428">
        <f>F15</f>
        <v>14404692.5</v>
      </c>
      <c r="L6" s="427">
        <f>F15/F17</f>
        <v>0.17624281318800819</v>
      </c>
      <c r="M6" s="428">
        <f>N6*F22</f>
        <v>9570000</v>
      </c>
      <c r="N6" s="427">
        <f>I21/I23</f>
        <v>0.78947368421052633</v>
      </c>
      <c r="O6" s="429">
        <f>F24</f>
        <v>734800</v>
      </c>
      <c r="P6" s="430">
        <v>1</v>
      </c>
      <c r="Q6" s="433">
        <f>I6+K6+M6+O6</f>
        <v>83083918.5</v>
      </c>
      <c r="R6" s="434">
        <f>Q6/Q4</f>
        <v>0.15751547106297295</v>
      </c>
    </row>
    <row r="7" spans="1:18" x14ac:dyDescent="0.25">
      <c r="A7" s="644"/>
      <c r="B7" s="386" t="s">
        <v>247</v>
      </c>
      <c r="C7" s="381">
        <v>103</v>
      </c>
      <c r="D7" s="387">
        <f>C7*C6</f>
        <v>4422305</v>
      </c>
      <c r="E7" s="388">
        <f t="shared" si="1"/>
        <v>53067660</v>
      </c>
      <c r="F7" s="420">
        <f t="shared" si="2"/>
        <v>58374426</v>
      </c>
    </row>
    <row r="8" spans="1:18" x14ac:dyDescent="0.25">
      <c r="A8" s="389"/>
      <c r="D8" s="387"/>
      <c r="E8" s="388"/>
      <c r="F8" s="420"/>
    </row>
    <row r="9" spans="1:18" ht="15.75" thickBot="1" x14ac:dyDescent="0.3">
      <c r="A9" s="390"/>
      <c r="B9" s="391" t="s">
        <v>48</v>
      </c>
      <c r="C9" s="391"/>
      <c r="D9" s="392">
        <f>SUM(D3:D7)</f>
        <v>32793655</v>
      </c>
      <c r="E9" s="393">
        <f>D9*12</f>
        <v>393523860</v>
      </c>
      <c r="F9" s="421">
        <f>E9+(E9*0.1)</f>
        <v>432876246</v>
      </c>
    </row>
    <row r="10" spans="1:18" x14ac:dyDescent="0.25">
      <c r="D10" s="387"/>
      <c r="E10" s="394"/>
      <c r="F10" s="420"/>
    </row>
    <row r="11" spans="1:18" ht="15.75" thickBot="1" x14ac:dyDescent="0.3">
      <c r="A11" s="389"/>
      <c r="D11" s="387"/>
      <c r="E11" s="395"/>
      <c r="F11" s="420"/>
    </row>
    <row r="12" spans="1:18" x14ac:dyDescent="0.25">
      <c r="A12" s="636" t="s">
        <v>250</v>
      </c>
      <c r="B12" s="396" t="s">
        <v>246</v>
      </c>
      <c r="C12" s="397">
        <v>273000</v>
      </c>
      <c r="D12" s="398"/>
      <c r="E12" s="399"/>
      <c r="F12" s="420"/>
    </row>
    <row r="13" spans="1:18" ht="30" x14ac:dyDescent="0.25">
      <c r="A13" s="637"/>
      <c r="B13" s="400" t="s">
        <v>251</v>
      </c>
      <c r="C13" s="401">
        <v>61</v>
      </c>
      <c r="D13" s="402"/>
      <c r="E13" s="403">
        <f>61*C12*3</f>
        <v>49959000</v>
      </c>
      <c r="F13" s="422">
        <f t="shared" si="2"/>
        <v>54954900</v>
      </c>
    </row>
    <row r="14" spans="1:18" x14ac:dyDescent="0.25">
      <c r="A14" s="637"/>
      <c r="B14" s="401" t="s">
        <v>252</v>
      </c>
      <c r="C14" s="638">
        <v>11304</v>
      </c>
      <c r="D14" s="638"/>
      <c r="E14" s="404">
        <f>C14*61*5</f>
        <v>3447720</v>
      </c>
      <c r="F14" s="422">
        <f t="shared" si="2"/>
        <v>3792492</v>
      </c>
    </row>
    <row r="15" spans="1:18" x14ac:dyDescent="0.25">
      <c r="A15" s="637"/>
      <c r="B15" s="401" t="s">
        <v>253</v>
      </c>
      <c r="C15" s="638">
        <v>42935</v>
      </c>
      <c r="D15" s="638"/>
      <c r="E15" s="404">
        <f>C15*61*5</f>
        <v>13095175</v>
      </c>
      <c r="F15" s="422">
        <f t="shared" si="2"/>
        <v>14404692.5</v>
      </c>
    </row>
    <row r="16" spans="1:18" x14ac:dyDescent="0.25">
      <c r="A16" s="637"/>
      <c r="B16" s="405" t="s">
        <v>254</v>
      </c>
      <c r="C16" s="406">
        <v>65000</v>
      </c>
      <c r="D16" s="386"/>
      <c r="E16" s="407">
        <f>C16*120</f>
        <v>7800000</v>
      </c>
      <c r="F16" s="422">
        <f t="shared" si="2"/>
        <v>8580000</v>
      </c>
    </row>
    <row r="17" spans="1:13" x14ac:dyDescent="0.25">
      <c r="A17" s="637"/>
      <c r="B17" s="386"/>
      <c r="C17" s="386"/>
      <c r="D17" s="386"/>
      <c r="E17" s="408">
        <f>SUM(E13:E16)</f>
        <v>74301895</v>
      </c>
      <c r="F17" s="421">
        <f t="shared" si="2"/>
        <v>81732084.5</v>
      </c>
    </row>
    <row r="18" spans="1:13" x14ac:dyDescent="0.25">
      <c r="A18" s="389"/>
      <c r="E18" s="409"/>
      <c r="F18" s="420"/>
      <c r="K18" s="381"/>
      <c r="L18" s="381"/>
      <c r="M18" s="381"/>
    </row>
    <row r="19" spans="1:13" x14ac:dyDescent="0.25">
      <c r="A19" s="637" t="s">
        <v>255</v>
      </c>
      <c r="B19" s="386" t="s">
        <v>256</v>
      </c>
      <c r="C19" s="406">
        <v>190000</v>
      </c>
      <c r="E19" s="409"/>
      <c r="F19" s="420"/>
    </row>
    <row r="20" spans="1:13" x14ac:dyDescent="0.25">
      <c r="A20" s="637"/>
      <c r="B20" s="386" t="s">
        <v>257</v>
      </c>
      <c r="C20" s="410">
        <v>58</v>
      </c>
      <c r="E20" s="409"/>
      <c r="F20" s="420"/>
    </row>
    <row r="21" spans="1:13" x14ac:dyDescent="0.25">
      <c r="A21" s="637"/>
      <c r="B21" s="386"/>
      <c r="C21" s="386"/>
      <c r="E21" s="409"/>
      <c r="F21" s="420"/>
      <c r="H21" s="423" t="s">
        <v>214</v>
      </c>
      <c r="I21" s="424">
        <v>150000</v>
      </c>
    </row>
    <row r="22" spans="1:13" ht="15.75" thickBot="1" x14ac:dyDescent="0.3">
      <c r="A22" s="639"/>
      <c r="B22" s="411" t="s">
        <v>258</v>
      </c>
      <c r="C22" s="412">
        <f>C19*C20</f>
        <v>11020000</v>
      </c>
      <c r="D22" s="391"/>
      <c r="E22" s="413"/>
      <c r="F22" s="421">
        <f>C22+(C22*0.1)</f>
        <v>12122000</v>
      </c>
      <c r="H22" s="423" t="s">
        <v>263</v>
      </c>
      <c r="I22" s="424">
        <v>40000</v>
      </c>
    </row>
    <row r="23" spans="1:13" ht="15.75" thickBot="1" x14ac:dyDescent="0.3">
      <c r="F23" s="420"/>
      <c r="I23" s="424">
        <f>190000</f>
        <v>190000</v>
      </c>
    </row>
    <row r="24" spans="1:13" ht="15.75" thickBot="1" x14ac:dyDescent="0.3">
      <c r="A24" s="414" t="s">
        <v>259</v>
      </c>
      <c r="B24" s="415"/>
      <c r="C24" s="416">
        <v>668000</v>
      </c>
      <c r="E24" s="381"/>
      <c r="F24" s="421">
        <f>C24+(C24*0.1)</f>
        <v>734800</v>
      </c>
    </row>
    <row r="25" spans="1:13" x14ac:dyDescent="0.25">
      <c r="E25" s="381"/>
      <c r="F25" s="420"/>
    </row>
    <row r="27" spans="1:13" x14ac:dyDescent="0.25">
      <c r="D27" s="381" t="s">
        <v>260</v>
      </c>
      <c r="E27" s="417">
        <f>SUM(E17,E9,C22,C24)</f>
        <v>479513755</v>
      </c>
    </row>
    <row r="28" spans="1:13" ht="15.75" thickBot="1" x14ac:dyDescent="0.3"/>
    <row r="29" spans="1:13" x14ac:dyDescent="0.25">
      <c r="C29" s="418" t="s">
        <v>261</v>
      </c>
      <c r="D29" s="383" t="s">
        <v>260</v>
      </c>
      <c r="E29" s="419">
        <f>E27+(E27*0.1)</f>
        <v>527465130.5</v>
      </c>
    </row>
  </sheetData>
  <mergeCells count="10">
    <mergeCell ref="K2:L2"/>
    <mergeCell ref="M2:N2"/>
    <mergeCell ref="O2:P2"/>
    <mergeCell ref="Q2:R2"/>
    <mergeCell ref="A2:A7"/>
    <mergeCell ref="A12:A17"/>
    <mergeCell ref="C14:D14"/>
    <mergeCell ref="C15:D15"/>
    <mergeCell ref="A19:A22"/>
    <mergeCell ref="I2:J2"/>
  </mergeCells>
  <phoneticPr fontId="4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236BCFC198E54A935F36F13E49DD22" ma:contentTypeVersion="12" ma:contentTypeDescription="Create a new document." ma:contentTypeScope="" ma:versionID="427af2adce2b274008f2dee45edbe606">
  <xsd:schema xmlns:xsd="http://www.w3.org/2001/XMLSchema" xmlns:xs="http://www.w3.org/2001/XMLSchema" xmlns:p="http://schemas.microsoft.com/office/2006/metadata/properties" xmlns:ns2="ab46d72b-9c83-4460-b372-b457f3899fcf" xmlns:ns3="aadcbdce-8aa1-4cfb-a178-594836e08ee0" targetNamespace="http://schemas.microsoft.com/office/2006/metadata/properties" ma:root="true" ma:fieldsID="135b68454beaa0f3349707345b2a86d8" ns2:_="" ns3:_="">
    <xsd:import namespace="ab46d72b-9c83-4460-b372-b457f3899fcf"/>
    <xsd:import namespace="aadcbdce-8aa1-4cfb-a178-594836e08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6d72b-9c83-4460-b372-b457f3899f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cbdce-8aa1-4cfb-a178-594836e08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4985B5-F673-4ADD-8158-131DF42DAA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F58E7-918B-4410-96F2-5FA22961F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46d72b-9c83-4460-b372-b457f3899fcf"/>
    <ds:schemaRef ds:uri="aadcbdce-8aa1-4cfb-a178-594836e08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F57FD3-F1E9-4274-AE54-387AFBD148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Sector needs and targets</vt:lpstr>
      <vt:lpstr>BA LOGFRAME 2021</vt:lpstr>
      <vt:lpstr>Budget Calculation</vt:lpstr>
      <vt:lpstr>'BA LOGFRAME 2021'!Print_Area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Jean-Charles Rouge</dc:creator>
  <cp:keywords/>
  <dc:description/>
  <cp:lastModifiedBy>Raffi Kouzoudjian</cp:lastModifiedBy>
  <cp:revision/>
  <dcterms:created xsi:type="dcterms:W3CDTF">2018-10-13T08:56:22Z</dcterms:created>
  <dcterms:modified xsi:type="dcterms:W3CDTF">2021-05-06T08:04:47Z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0x010100B2236BCFC198E54A935F36F13E49DD22</vt:lpwstr>
  </property>
</Properties>
</file>