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autoCompressPictures="0"/>
  <mc:AlternateContent xmlns:mc="http://schemas.openxmlformats.org/markup-compatibility/2006">
    <mc:Choice Requires="x15">
      <x15ac:absPath xmlns:x15ac="http://schemas.microsoft.com/office/spreadsheetml/2010/11/ac" url="https://undp-my.sharepoint.com/personal/sophie_boutin_undp_org/Documents/00_Work Documents Lebanon/Sector Logframe/Full logframes as of March 4 2021/"/>
    </mc:Choice>
  </mc:AlternateContent>
  <xr:revisionPtr revIDLastSave="24" documentId="8_{99D2E91E-E7B2-494C-BD98-FF938E44AB02}" xr6:coauthVersionLast="45" xr6:coauthVersionMax="45" xr10:uidLastSave="{384D8BB0-AD2F-4615-B0DF-CA0EF9881032}"/>
  <bookViews>
    <workbookView xWindow="28680" yWindow="-120" windowWidth="29040" windowHeight="16440" activeTab="1" xr2:uid="{00000000-000D-0000-FFFF-FFFF00000000}"/>
  </bookViews>
  <sheets>
    <sheet name="Summary" sheetId="22" r:id="rId1"/>
    <sheet name="SoSt LOGFRAME" sheetId="45"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96" i="45" l="1"/>
  <c r="J96" i="45"/>
  <c r="Q95" i="45"/>
  <c r="J95" i="45"/>
  <c r="Q94" i="45"/>
  <c r="J94" i="45"/>
  <c r="Q93" i="45"/>
  <c r="J93" i="45"/>
  <c r="Q92" i="45"/>
  <c r="M92" i="45"/>
  <c r="L33" i="22" l="1"/>
  <c r="L34" i="22"/>
  <c r="L35" i="22"/>
  <c r="L32" i="22"/>
  <c r="L31" i="22"/>
  <c r="L36" i="22" l="1"/>
  <c r="F9" i="22" s="1"/>
  <c r="F14" i="22" l="1"/>
  <c r="E14" i="22" l="1"/>
  <c r="B14" i="22"/>
  <c r="F32" i="22"/>
  <c r="F33" i="22"/>
  <c r="F34" i="22"/>
  <c r="F37" i="22"/>
  <c r="F38" i="22"/>
  <c r="F39" i="22"/>
  <c r="D14" i="22"/>
  <c r="C14" i="22"/>
  <c r="C9" i="22"/>
  <c r="C10" i="22"/>
  <c r="E9" i="22"/>
  <c r="E11" i="22"/>
  <c r="E10" i="22"/>
  <c r="F41" i="22"/>
  <c r="F40" i="22" s="1"/>
  <c r="H40" i="22" s="1"/>
  <c r="F35" i="22"/>
  <c r="C11" i="22"/>
  <c r="G36" i="22" l="1"/>
  <c r="G31" i="22"/>
  <c r="F36" i="22"/>
  <c r="G40" i="22"/>
  <c r="F31" i="22"/>
  <c r="D9" i="22" l="1"/>
  <c r="H36" i="22"/>
  <c r="H31" i="22"/>
</calcChain>
</file>

<file path=xl/sharedStrings.xml><?xml version="1.0" encoding="utf-8"?>
<sst xmlns="http://schemas.openxmlformats.org/spreadsheetml/2006/main" count="724" uniqueCount="189">
  <si>
    <t>Frequency</t>
  </si>
  <si>
    <t>Baseline</t>
  </si>
  <si>
    <t>Budget</t>
  </si>
  <si>
    <t>Unit</t>
  </si>
  <si>
    <t>A</t>
  </si>
  <si>
    <t>B</t>
  </si>
  <si>
    <t>C</t>
  </si>
  <si>
    <t>%</t>
  </si>
  <si>
    <t>SYR</t>
  </si>
  <si>
    <t>LEB</t>
  </si>
  <si>
    <t>% Humanitarian</t>
  </si>
  <si>
    <t>% Stabilization</t>
  </si>
  <si>
    <t>All Population</t>
  </si>
  <si>
    <t>PRL</t>
  </si>
  <si>
    <t>PRS</t>
  </si>
  <si>
    <t>In Need (persons)</t>
  </si>
  <si>
    <t>Outcome</t>
  </si>
  <si>
    <t>Output</t>
  </si>
  <si>
    <t>2020</t>
  </si>
  <si>
    <t xml:space="preserve">Budget </t>
  </si>
  <si>
    <t>Lead Ministry</t>
  </si>
  <si>
    <t>Coordinating Agency</t>
  </si>
  <si>
    <t>List Activities under this output 1.2</t>
  </si>
  <si>
    <t>List Activities under this output 1.1</t>
  </si>
  <si>
    <t>#</t>
  </si>
  <si>
    <t>quarterly</t>
  </si>
  <si>
    <t>three times a year</t>
  </si>
  <si>
    <t>Activity 1: Support municipalities/local governance institutions in conducting host community led conflict-sensitive participatory processes</t>
  </si>
  <si>
    <t>Activity 4: Support the delivery of municipal services (minimum 100k USD projects) identified through participatory processes to reduce tensions</t>
  </si>
  <si>
    <t>Activity 5: Implement Community Support Projects (maximum 100k USD projects) to address short term needs identified through participatory processes to reduce tensions</t>
  </si>
  <si>
    <t>Bi-yearly</t>
  </si>
  <si>
    <t>Activity 2: Support the Disaster and Crisis Management Capacity to mitigate the impact of crisis at decentralized level</t>
  </si>
  <si>
    <t>Activity 1:  Support MoSA and the MoI work with municipalities, SDCs and local governement institutions to decentralize social stability initiatives</t>
  </si>
  <si>
    <t>Activity 2: Strengthen local civil society role at community level</t>
  </si>
  <si>
    <t>Activity 3: Support National Lebanese civil society  to conduct joined initiatives to foster dialogue mitigate tensions at national level</t>
  </si>
  <si>
    <t>Social Stability</t>
  </si>
  <si>
    <t>MOSA, MOIM</t>
  </si>
  <si>
    <t>UNDP, UNHCR</t>
  </si>
  <si>
    <t>List Activities under this output 1.3</t>
  </si>
  <si>
    <t># early warning/conflict analysis reports published</t>
  </si>
  <si>
    <t>Activity 1: Produce Conflict Analysis/Early Warning Reports</t>
  </si>
  <si>
    <t>Activity 3: Deliver Conflict Sensitivity Training to LCRP Partners</t>
  </si>
  <si>
    <t>Target</t>
  </si>
  <si>
    <t>244 municipalities, 46 Unions</t>
  </si>
  <si>
    <t>6 Ministries</t>
  </si>
  <si>
    <t>7 Governors Offices</t>
  </si>
  <si>
    <t>26 Districts</t>
  </si>
  <si>
    <t>LAF &amp; ISF</t>
  </si>
  <si>
    <t>Cadastres*</t>
  </si>
  <si>
    <t>Institutions*</t>
  </si>
  <si>
    <t>Persons Displaced from Syria*</t>
  </si>
  <si>
    <t>Vulnerable Lebanese*</t>
  </si>
  <si>
    <t>PRS*</t>
  </si>
  <si>
    <t>PRL*</t>
  </si>
  <si>
    <r>
      <t xml:space="preserve">Activity 1: Implement youth initiatives (summer camp, artistic activities, peacebuilding clubs, community campaigns, civil engagement for Lebanese only) to promote active involvement of youth in local communities) </t>
    </r>
    <r>
      <rPr>
        <b/>
        <sz val="11"/>
        <rFont val="Calibri"/>
        <family val="2"/>
        <scheme val="minor"/>
      </rPr>
      <t>in coordination with local municipalities/institutions.</t>
    </r>
    <r>
      <rPr>
        <sz val="11"/>
        <rFont val="Calibri"/>
        <family val="2"/>
        <scheme val="minor"/>
      </rPr>
      <t xml:space="preserve"> </t>
    </r>
  </si>
  <si>
    <r>
      <t xml:space="preserve">Activity 1: Implement dialogue and conflict prevention initiatives in </t>
    </r>
    <r>
      <rPr>
        <b/>
        <sz val="11"/>
        <rFont val="Calibri"/>
        <family val="2"/>
        <scheme val="minor"/>
      </rPr>
      <t>municipalities</t>
    </r>
    <r>
      <rPr>
        <sz val="11"/>
        <rFont val="Calibri"/>
        <family val="2"/>
        <scheme val="minor"/>
      </rPr>
      <t xml:space="preserve"> with economic and social tensions</t>
    </r>
  </si>
  <si>
    <t>Activity 3 Provide capacity support (training and staffing support including training for staff responsible for SWM and local Youth volunteers) to municipalities to deliver services aiming at alleviating resource pressure and reducing tensions</t>
  </si>
  <si>
    <t xml:space="preserve">Impact:  Social stability is strengthened in Lebanon </t>
  </si>
  <si>
    <t>% of people reporting positive impact of municipalities on their lives</t>
  </si>
  <si>
    <t>Activityinfo</t>
  </si>
  <si>
    <t>activityinfo</t>
  </si>
  <si>
    <t>% of people able to identify conflict resolution mechanisms/actors in their community they would turn to</t>
  </si>
  <si>
    <t>% of people identifying factors that could improve inter-community relationships</t>
  </si>
  <si>
    <t xml:space="preserve">Stabilization Survey. Baseline: 54,2% (i.e. the percentage of people who did not say 'nothing helps to improve relations) </t>
  </si>
  <si>
    <t>The indicator measures the percentage of people who identify 'factors of peace' that could help to improve relationships between Syrians and Lebanese thereby evincing a mindset geared towards cooperation and dialogue</t>
  </si>
  <si>
    <t># of youth empowerment initiatives implemented</t>
  </si>
  <si>
    <t>Training attendance lists and training feedback surveys</t>
  </si>
  <si>
    <t>List Activities under this output 3.1</t>
  </si>
  <si>
    <t>Activity 2: Set up Early Warning &amp; Stabilization Monitoring System</t>
  </si>
  <si>
    <t>% of people who feel that they can voice concern with  authorities in case of dissatisfaction</t>
  </si>
  <si>
    <t>Sectors strategies and documents published on the interagency protal</t>
  </si>
  <si>
    <t>yearly</t>
  </si>
  <si>
    <t># media &amp; social media engaged in initiatives to defuse tensions</t>
  </si>
  <si>
    <t># journalists, media students and academic trained or engaged</t>
  </si>
  <si>
    <t>Includes newspapers, TV &amp; radio station as well as local social media engaged in positive and/or objective reporting</t>
  </si>
  <si>
    <t xml:space="preserve">Quarterly </t>
  </si>
  <si>
    <t>%Stabilization</t>
  </si>
  <si>
    <t>Social Stability: Total budget (USD)</t>
  </si>
  <si>
    <t xml:space="preserve">Activity 2: Training of media personnel on fact-checking and transparent reporting 
</t>
  </si>
  <si>
    <t>List Activities under this output 2.3</t>
  </si>
  <si>
    <t>List Activities under this output 2.2</t>
  </si>
  <si>
    <t># policy document drafted by national government institution to support local crisis response</t>
  </si>
  <si>
    <t>project monitoring reports</t>
  </si>
  <si>
    <t>project monitoring reports, activity info</t>
  </si>
  <si>
    <t>66 SDCs</t>
  </si>
  <si>
    <t>Stabilization Survey</t>
  </si>
  <si>
    <t xml:space="preserve">The indicator measures whether a conflict resolution infrastructure exists at the local level through formal and informal institutions that local communities feel comfortable to turn to for dispute resolution as per the perceptions of affected communities
</t>
  </si>
  <si>
    <t>Baseline (May 2017): 54%</t>
  </si>
  <si>
    <t>Baseline (May 2017): 50%</t>
  </si>
  <si>
    <t>OUTCOME 2: – Strengthen municipal and local community capacity to foster dialogue and address sources of tensions and conflicts</t>
  </si>
  <si>
    <t>Activity 1: Training/sensitization of local authorities and civil society on how to meaningfully engage with the media to promote objective and positive reporting</t>
  </si>
  <si>
    <t># of municipalities receiving Community Support or Basic Service Projects</t>
  </si>
  <si>
    <t>This indicator measures the number of municipalities receiving projects which enhance the municipality's ability to provide services</t>
  </si>
  <si>
    <t>Activity 2: Provide capacity support (training and staffing support) to municipalities and SDCs to engage local community, manage tensions</t>
  </si>
  <si>
    <t>This includes youth participants in all activities implemented by the social stability sector</t>
  </si>
  <si>
    <t>Activityinfo (Number of municipalities benefitting from projects, including municipalities members of Unions that have been supported)</t>
  </si>
  <si>
    <t># of municipalities implementing/using integrated solid waste management systems &amp; approaches
sub indicators: # tons of solid waste managed/treated # of dumpsites rehabilitated</t>
  </si>
  <si>
    <t xml:space="preserve">Integrated solid waste management systems is not only collection but also treatment and recycling of solid waste in a sustainable and environmentally sound fashion.
Includes sorting, recycling, but also  land filling (licensed and environmentally sound - not dumpsite) </t>
  </si>
  <si>
    <t>Activity  Provide needed Solid Waste Management systems to municipalities - including solid waste collection, sorting recycling, transportation and storage (truck, bins, bags), construction on new SW facilities and rehabilitation of dump site</t>
  </si>
  <si>
    <t xml:space="preserve">Stabilization Survey. Baseline: People identify at least one community institution/actor they would turn to in case of dispute. Baseline (religious authorities + municipal authorities + municipal police + community elders): </t>
  </si>
  <si>
    <t># of municipalities with self-functionning conflict mitigation mechanisms established</t>
  </si>
  <si>
    <t>Survey of Social Stability Partners
https://docs.google.com/forms/d/1xCS5JaSIpJ8WICQw7loYADwdvv-lQxP_rhiLQKTNnx0/edit#responses (Q5 part 3)</t>
  </si>
  <si>
    <t>relevant reports published on the webportal and included in the conflict analysis map</t>
  </si>
  <si>
    <t>D</t>
  </si>
  <si>
    <t>Partners reporting and estimation of total solid waste generation in areas of interventions</t>
  </si>
  <si>
    <t xml:space="preserve">0-10% </t>
  </si>
  <si>
    <t>10-25%</t>
  </si>
  <si>
    <t>Output 1.4: Municipal police capacity to ensure community security strengthened</t>
  </si>
  <si>
    <t>Activity 1: Establish community policing pilots in selected municipalities</t>
  </si>
  <si>
    <t>guidelines, codes of conduct, SoPs adopted and maintained (on tensions analysis, tension management, conflict/dispute resolution, human rights, gender sensitive approaches, environment managemend drafted by ministries): 
 (oversight: reports of  torture prevention committee produced and used to improve prison management and condition of detention, condition of detention of women detainees improved) - Detention places, management and conditions improved and alternative places to prison used, 2 reports from security cells,  1 set of guidelines from MoE. 
District security cells (support in data collection, monitoring coaching and anlaysis support) (national institutions have the capacity to collect, analyz and disseminate data related to scurity, justice and human rights and inform policy making in these areas)</t>
  </si>
  <si>
    <t>Outcome 2: Strengthen municipal and local community capacity to foster dialogue and address sources of tensions and conflicts</t>
  </si>
  <si>
    <t>Output 2.1: Capacity development support provided to municipalities and local actors for dialogue and conflict prevention</t>
  </si>
  <si>
    <t>Output 2.2 Youth enabled to positively engage and participate in their communities.</t>
  </si>
  <si>
    <t xml:space="preserve">Output 2.3: National, local, and social media engaged in defusing tensions </t>
  </si>
  <si>
    <t>Outcome 3: Enhcance LCRP capacities on early warning and conflict sensitivity</t>
  </si>
  <si>
    <t>% of people reporting competition for services and utilities as source of tension</t>
  </si>
  <si>
    <t>local institutions (municipalities, SDCs, UoM, Districts)</t>
  </si>
  <si>
    <t>% of people displaying propensity for violence</t>
  </si>
  <si>
    <t xml:space="preserve">The indicators measure propensity for violence </t>
  </si>
  <si>
    <t># youth participating empowerment initiatives</t>
  </si>
  <si>
    <t xml:space="preserve"># of partners staff trained on conflict sensitivity
</t>
  </si>
  <si>
    <t>List Activities under this output 2.1</t>
  </si>
  <si>
    <t># of LCRP sectors taking steps to ensure conflict sensitivity in their strategy and delivery of work plans</t>
  </si>
  <si>
    <t xml:space="preserve">% Waste Diversion rate </t>
  </si>
  <si>
    <t>Result</t>
  </si>
  <si>
    <t>ID</t>
  </si>
  <si>
    <t>Indicators</t>
  </si>
  <si>
    <t>Description/ definition</t>
  </si>
  <si>
    <t>MoV / Responsible</t>
  </si>
  <si>
    <t>Beneficiary</t>
  </si>
  <si>
    <t>Achieved</t>
  </si>
  <si>
    <t>TOTAL</t>
  </si>
  <si>
    <t>n/a</t>
  </si>
  <si>
    <t>Indicator</t>
  </si>
  <si>
    <t>Indiv</t>
  </si>
  <si>
    <t>71% (September 2017 data)</t>
  </si>
  <si>
    <t>34% (September 2017 data)</t>
  </si>
  <si>
    <t>58.8% (September 2017 data)</t>
  </si>
  <si>
    <t>OUTPUT 1.1: Increased Services based on participatory processes delivered at municipal level</t>
  </si>
  <si>
    <t>Total</t>
  </si>
  <si>
    <t>List Activities under this output 1.4</t>
  </si>
  <si>
    <t>1 (FSS)</t>
  </si>
  <si>
    <t>Baseline (September 2017) : 89%</t>
  </si>
  <si>
    <t>zero</t>
  </si>
  <si>
    <t>Conflict mitigation mechanisms are locally customized mechanism tailored to address local conflict dynamics by involving community stakeholders from both the host and the refugee community / Number of participants disaggregated by gender</t>
  </si>
  <si>
    <t>Trainings will be conducted on conflict sensitivity, objective and balanced reporting / Number of participants disaggregated by gender</t>
  </si>
  <si>
    <t>staff who attend conflict sensitivity trainings / Number of participants disaggregated by gender</t>
  </si>
  <si>
    <t># of municipalities reporting on security cells</t>
  </si>
  <si>
    <t>% of partners reporting that they have their own mechanisms to ensure conflict sensitivity</t>
  </si>
  <si>
    <t>This includes youth participants in all activities implemented by the social stability sector / Number of participants disaggregated by gender (50% Female)</t>
  </si>
  <si>
    <t>This indicator measures the legitimacy and effectiveness of municipal institutions through the perceptions of affected communities (Result For Women the Same )</t>
  </si>
  <si>
    <t>This indicator measures how prominently 'competition for municipal and social services and utlities' feature as a source of tensions(Result For Women the Same )</t>
  </si>
  <si>
    <t>the indicator measures accountability of local authorities (Result For Women the Same )</t>
  </si>
  <si>
    <t>The indicators measure propensity for violence (Result For Women the Same )</t>
  </si>
  <si>
    <t>The indicator measures the percentage of people who identify 'factors of peace' that could help to improve relationships between Syrians and Lebanese thereby evincing a mindset geared towards cooperation and dialogue (Result For Women the Same )</t>
  </si>
  <si>
    <t xml:space="preserve">The indicator measures whether a conflict resolution infrastructure exists at the local level through formal and informal institutions that local communities feel comfortable to turn to for dispute resolution as per the perceptions of affected communities (Result For Women the Same )
</t>
  </si>
  <si>
    <t>% of partners reporting reading and using conflict analysis material (Result For Women the Same )</t>
  </si>
  <si>
    <t>LCRP sectors (10 in total) that take steps/initiative to integrate conflict sensitivity consideratin in their work - i.e. by including specific activities related to tensions in their strategy or in the approach (targetting, training, SoPs, M&amp;E framework etc…). (Result For Women the Same )</t>
  </si>
  <si>
    <t>Waste Diversion rate (%)  = Total Quantity of Waste diverted away from dumps  X  100 / Total Quantity of Waste generated
Waste is considered diverted if treated if falling in one of the following categories: 
• Quantity of recyclable materials collected  or separated for further processing and sale
• Quantity of organic material sent for composting or biogas production
• Quantity of material sent to thermal treatment facility
• Quantity of material sent to RDF for further processing in WTE facilities
• Quantity of material sent to a sanitary landfill for final disposal</t>
  </si>
  <si>
    <t>Activity 2: Support the piloting of municipal police code of conduct and guidelines at municipal level</t>
  </si>
  <si>
    <t>Activity 3: Support the setting up of MOIM security cells at the Qada level</t>
  </si>
  <si>
    <t>Activity 4: Support governors office in coordination and relations with municipality</t>
  </si>
  <si>
    <t>Activity 5: Support to MoE and other concerned government institutions to strengthen the management and enforcement of measures that mitigate environmental impacts.</t>
  </si>
  <si>
    <t>OUTPUT 1.2:  Integrated solid waste management services improved to reduce social tensions</t>
  </si>
  <si>
    <t>Contact Information: Solid Waste Management</t>
  </si>
  <si>
    <t>Contact Information: Social Stability sector</t>
  </si>
  <si>
    <t>#  community municipal policing initiatives set up or supported</t>
  </si>
  <si>
    <t>Youth empowerment initiatives are a variety of activities and trainings (sports clubs, life skills trainings, peace camps etc) geared towards enabling their positive engagement in their communities and preventing their marginalization. This includes digital activities.</t>
  </si>
  <si>
    <t>Social Stability SECTOR LOGFRAME - 2017-2021</t>
  </si>
  <si>
    <t xml:space="preserve">OUTPUT 2.2.: Youth enabled to positively engage, participate in their communities and build bridges with youth across dividing lines </t>
  </si>
  <si>
    <t xml:space="preserve">OUTPUT 2.1: Municipalities and local actors have improved capacities for dialogue and conflict prevention </t>
  </si>
  <si>
    <t>OUTPUT 1.4: Municipal police have strengthend capacity to ensure community security</t>
  </si>
  <si>
    <t>OUTCOME 1: Strengthen municipalities, national and local institutions’ ability to alleviate resource pressure, reduce resentment, and build peace</t>
  </si>
  <si>
    <t>Output 1.3 – National institutions have strengthened capacity to provide operational support and guidance to local crisis response</t>
  </si>
  <si>
    <t>OUTPUT 3.1: LCRP partners have improved skills and practices for conflict sensitivity supported by tensions monitoring analysis</t>
  </si>
  <si>
    <t xml:space="preserve">OUTPUT 3.1: LCRP partners have improved skills and practices for conflict sensitivity supported by tensions monitoring analysis
</t>
  </si>
  <si>
    <t>* to be updated with new vulnerability map and official data update</t>
  </si>
  <si>
    <t xml:space="preserve">Ministry of Social Affairs: Hiba Douaihy- hibadou.mosa@gmail.com; Ministry of Interior &amp; Municipalities: Randa Hobeiche - randahobeiche@yahoo.com; UNDP: Charles Teffo charles.teffo@undp.org; UNHCR: Rasha Akil - akil@unhcr.org; </t>
  </si>
  <si>
    <t>basma.el-arab@undp.org</t>
  </si>
  <si>
    <t>Pilot community policing for ISF gendarmery and Municipal Level established in pilot municipalities and establish related management system
Systems as well technical human and operational, capacity to improve service delivery and governance of municipal police, ISF</t>
  </si>
  <si>
    <t>Female total</t>
  </si>
  <si>
    <t>Male Total</t>
  </si>
  <si>
    <t>GENDER BEAKDOWN</t>
  </si>
  <si>
    <t>NA</t>
  </si>
  <si>
    <t>N/A</t>
  </si>
  <si>
    <t>Stabilization Survey. Baseline: People identify at least one community institution/actor they would turn to in case of dispute.</t>
  </si>
  <si>
    <t xml:space="preserve">NA </t>
  </si>
  <si>
    <t>Last updated on 24 March 2021</t>
  </si>
  <si>
    <t xml:space="preserve">Outcome 3 – Enhance the LCRP’s capacities on tensions monitoring and conflict sensitivity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</si>
</sst>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 * #,##0.00_)\ _€_ ;_ * \(#,##0.00\)\ _€_ ;_ * &quot;-&quot;??_)\ _€_ ;_ @_ "/>
  </numFmts>
  <fonts count="31"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b/>
      <sz val="11"/>
      <name val="Calibri Light"/>
      <family val="2"/>
      <scheme val="major"/>
    </font>
    <font>
      <sz val="12"/>
      <color theme="1"/>
      <name val="Times New Roman"/>
      <family val="2"/>
    </font>
    <font>
      <b/>
      <sz val="16"/>
      <name val="Calibri Light"/>
      <family val="2"/>
      <scheme val="major"/>
    </font>
    <font>
      <sz val="10"/>
      <name val="Calibri Light"/>
      <family val="2"/>
      <scheme val="major"/>
    </font>
    <font>
      <sz val="11"/>
      <color theme="1"/>
      <name val="Calibri"/>
      <family val="2"/>
      <scheme val="minor"/>
    </font>
    <font>
      <b/>
      <sz val="11"/>
      <name val="Calibri Light"/>
      <family val="2"/>
      <scheme val="major"/>
    </font>
    <font>
      <b/>
      <sz val="12"/>
      <name val="Calibri Light"/>
      <family val="2"/>
      <scheme val="major"/>
    </font>
    <font>
      <sz val="14"/>
      <name val="Calibri Light"/>
      <family val="2"/>
      <scheme val="major"/>
    </font>
    <font>
      <sz val="12"/>
      <name val="Calibri Light"/>
      <family val="2"/>
      <scheme val="major"/>
    </font>
    <font>
      <sz val="14"/>
      <color theme="0"/>
      <name val="Calibri Light"/>
      <family val="2"/>
      <scheme val="major"/>
    </font>
    <font>
      <b/>
      <sz val="10"/>
      <name val="Calibri Light"/>
      <family val="2"/>
      <scheme val="major"/>
    </font>
    <font>
      <b/>
      <sz val="11"/>
      <color theme="1"/>
      <name val="Calibri"/>
      <family val="2"/>
      <scheme val="minor"/>
    </font>
    <font>
      <sz val="11"/>
      <name val="Calibri"/>
      <family val="2"/>
      <scheme val="minor"/>
    </font>
    <font>
      <b/>
      <sz val="12"/>
      <color rgb="FF000000"/>
      <name val="Calibri"/>
      <family val="2"/>
    </font>
    <font>
      <sz val="10"/>
      <color rgb="FF000000"/>
      <name val="Calibri"/>
      <family val="2"/>
    </font>
    <font>
      <b/>
      <sz val="10"/>
      <color rgb="FF5B9BD5"/>
      <name val="Calibri"/>
      <family val="2"/>
    </font>
    <font>
      <b/>
      <sz val="10"/>
      <name val="Calibri"/>
      <family val="2"/>
    </font>
    <font>
      <b/>
      <sz val="10"/>
      <color rgb="FF000000"/>
      <name val="Calibri"/>
      <family val="2"/>
    </font>
    <font>
      <b/>
      <sz val="10"/>
      <color rgb="FFFFFFFF"/>
      <name val="Calibri"/>
      <family val="2"/>
    </font>
    <font>
      <b/>
      <sz val="12"/>
      <color rgb="FFFFFFFF"/>
      <name val="Calibri"/>
      <family val="2"/>
    </font>
    <font>
      <sz val="10"/>
      <name val="Calibri"/>
      <family val="2"/>
    </font>
    <font>
      <sz val="10"/>
      <color rgb="FFFF0000"/>
      <name val="Calibri"/>
      <family val="2"/>
    </font>
    <font>
      <sz val="10"/>
      <color theme="1"/>
      <name val="Calibri"/>
      <family val="2"/>
    </font>
    <font>
      <sz val="10"/>
      <color theme="1"/>
      <name val="Calibri"/>
      <family val="2"/>
      <scheme val="minor"/>
    </font>
    <font>
      <b/>
      <sz val="10"/>
      <color theme="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rgb="FFFFFFFF"/>
      </patternFill>
    </fill>
    <fill>
      <patternFill patternType="solid">
        <fgColor theme="6" tint="0.79998168889431442"/>
        <bgColor rgb="FFFBE4D5"/>
      </patternFill>
    </fill>
    <fill>
      <patternFill patternType="solid">
        <fgColor theme="6" tint="0.79998168889431442"/>
        <bgColor rgb="FFFFFFFF"/>
      </patternFill>
    </fill>
    <fill>
      <patternFill patternType="solid">
        <fgColor rgb="FF525252"/>
        <bgColor rgb="FF525252"/>
      </patternFill>
    </fill>
    <fill>
      <patternFill patternType="solid">
        <fgColor theme="0"/>
        <bgColor rgb="FFFFFF00"/>
      </patternFill>
    </fill>
    <fill>
      <patternFill patternType="solid">
        <fgColor theme="0"/>
        <bgColor rgb="FFFBE4D5"/>
      </patternFill>
    </fill>
    <fill>
      <patternFill patternType="solid">
        <fgColor rgb="FFD0CECE"/>
        <bgColor rgb="FFD0CECE"/>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style="thin">
        <color theme="0" tint="-0.34998626667073579"/>
      </bottom>
      <diagonal/>
    </border>
    <border>
      <left/>
      <right style="thick">
        <color theme="0"/>
      </right>
      <top/>
      <bottom/>
      <diagonal/>
    </border>
    <border>
      <left/>
      <right style="thick">
        <color theme="0"/>
      </right>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ck">
        <color theme="0"/>
      </left>
      <right style="thick">
        <color theme="0"/>
      </right>
      <top style="thin">
        <color auto="1"/>
      </top>
      <bottom style="thin">
        <color theme="0" tint="-0.34998626667073579"/>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theme="1"/>
      </left>
      <right style="thin">
        <color theme="1"/>
      </right>
      <top style="thin">
        <color theme="1"/>
      </top>
      <bottom style="thin">
        <color theme="1"/>
      </bottom>
      <diagonal/>
    </border>
    <border>
      <left/>
      <right/>
      <top style="thin">
        <color rgb="FF000000"/>
      </top>
      <bottom style="thin">
        <color rgb="FF00000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rgb="FF000000"/>
      </left>
      <right style="thin">
        <color rgb="FF000000"/>
      </right>
      <top style="thin">
        <color rgb="FF000000"/>
      </top>
      <bottom style="thin">
        <color indexed="64"/>
      </bottom>
      <diagonal/>
    </border>
    <border>
      <left style="thin">
        <color theme="1"/>
      </left>
      <right style="thin">
        <color theme="1"/>
      </right>
      <top style="thin">
        <color theme="1"/>
      </top>
      <bottom style="thin">
        <color indexed="64"/>
      </bottom>
      <diagonal/>
    </border>
  </borders>
  <cellStyleXfs count="9">
    <xf numFmtId="0" fontId="0" fillId="0" borderId="0"/>
    <xf numFmtId="9" fontId="2"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7" fillId="0" borderId="0"/>
    <xf numFmtId="44" fontId="7" fillId="0" borderId="0" applyFont="0" applyFill="0" applyBorder="0" applyAlignment="0" applyProtection="0"/>
    <xf numFmtId="44" fontId="2" fillId="0" borderId="0" applyFont="0" applyFill="0" applyBorder="0" applyAlignment="0" applyProtection="0"/>
  </cellStyleXfs>
  <cellXfs count="205">
    <xf numFmtId="0" fontId="0" fillId="0" borderId="0" xfId="0"/>
    <xf numFmtId="0" fontId="0" fillId="0" borderId="0" xfId="0" applyAlignment="1">
      <alignment wrapText="1"/>
    </xf>
    <xf numFmtId="0" fontId="8" fillId="2" borderId="0" xfId="2" applyFont="1" applyFill="1" applyBorder="1" applyAlignment="1">
      <alignment vertical="center"/>
    </xf>
    <xf numFmtId="0" fontId="9" fillId="3" borderId="0" xfId="2" applyFont="1" applyFill="1" applyBorder="1" applyAlignment="1">
      <alignment horizontal="right" vertical="center"/>
    </xf>
    <xf numFmtId="0" fontId="9" fillId="0" borderId="2" xfId="2" applyFont="1" applyBorder="1" applyAlignment="1">
      <alignment horizontal="left" vertical="center"/>
    </xf>
    <xf numFmtId="0" fontId="10" fillId="0" borderId="0" xfId="0" applyFont="1"/>
    <xf numFmtId="0" fontId="9" fillId="0" borderId="0" xfId="2" applyFont="1" applyBorder="1" applyAlignment="1">
      <alignment horizontal="left" vertical="center"/>
    </xf>
    <xf numFmtId="0" fontId="11" fillId="2" borderId="5" xfId="2" applyFont="1" applyFill="1" applyBorder="1" applyAlignment="1">
      <alignment vertical="center"/>
    </xf>
    <xf numFmtId="0" fontId="9" fillId="3" borderId="5" xfId="2" applyFont="1" applyFill="1" applyBorder="1" applyAlignment="1">
      <alignment vertical="center"/>
    </xf>
    <xf numFmtId="0" fontId="11" fillId="2" borderId="9" xfId="2" applyFont="1" applyFill="1" applyBorder="1" applyAlignment="1">
      <alignment vertical="center"/>
    </xf>
    <xf numFmtId="0" fontId="9" fillId="3" borderId="9" xfId="2" applyFont="1" applyFill="1" applyBorder="1" applyAlignment="1">
      <alignment vertical="center"/>
    </xf>
    <xf numFmtId="0" fontId="9" fillId="0" borderId="0" xfId="2" applyFont="1" applyBorder="1" applyAlignment="1">
      <alignment horizontal="right" vertical="center"/>
    </xf>
    <xf numFmtId="0" fontId="12" fillId="5" borderId="12" xfId="2" applyFont="1" applyFill="1" applyBorder="1" applyAlignment="1">
      <alignment horizontal="right" vertical="center"/>
    </xf>
    <xf numFmtId="0" fontId="12" fillId="4" borderId="14" xfId="2" applyFont="1" applyFill="1" applyBorder="1" applyAlignment="1">
      <alignment horizontal="right" vertical="center"/>
    </xf>
    <xf numFmtId="0" fontId="10" fillId="3" borderId="0" xfId="0" applyFont="1" applyFill="1" applyBorder="1"/>
    <xf numFmtId="0" fontId="9" fillId="3" borderId="0" xfId="2" applyFont="1" applyFill="1" applyBorder="1" applyAlignment="1">
      <alignment horizontal="right" vertical="center" wrapText="1"/>
    </xf>
    <xf numFmtId="9" fontId="13" fillId="5" borderId="11" xfId="1" applyFont="1" applyFill="1" applyBorder="1" applyAlignment="1">
      <alignment vertical="center"/>
    </xf>
    <xf numFmtId="9" fontId="13" fillId="4" borderId="13" xfId="1" applyFont="1" applyFill="1" applyBorder="1" applyAlignment="1">
      <alignment vertical="center"/>
    </xf>
    <xf numFmtId="164" fontId="15" fillId="0" borderId="0" xfId="3" applyNumberFormat="1" applyFont="1" applyFill="1" applyBorder="1" applyAlignment="1">
      <alignment vertical="center"/>
    </xf>
    <xf numFmtId="164" fontId="12" fillId="5" borderId="12" xfId="3" applyNumberFormat="1" applyFont="1" applyFill="1" applyBorder="1" applyAlignment="1">
      <alignment horizontal="right" vertical="center"/>
    </xf>
    <xf numFmtId="164" fontId="12" fillId="4" borderId="14" xfId="3" quotePrefix="1" applyNumberFormat="1" applyFont="1" applyFill="1" applyBorder="1" applyAlignment="1">
      <alignment horizontal="right" vertical="center" wrapText="1"/>
    </xf>
    <xf numFmtId="0" fontId="12" fillId="3" borderId="10" xfId="2" applyFont="1" applyFill="1" applyBorder="1" applyAlignment="1">
      <alignment vertical="center"/>
    </xf>
    <xf numFmtId="164" fontId="16" fillId="3" borderId="10" xfId="3" applyNumberFormat="1" applyFont="1" applyFill="1" applyBorder="1" applyAlignment="1">
      <alignment vertical="center"/>
    </xf>
    <xf numFmtId="164" fontId="16" fillId="5" borderId="15" xfId="3" applyNumberFormat="1" applyFont="1" applyFill="1" applyBorder="1" applyAlignment="1">
      <alignment vertical="center"/>
    </xf>
    <xf numFmtId="164" fontId="16" fillId="4" borderId="16" xfId="3" applyNumberFormat="1" applyFont="1" applyFill="1" applyBorder="1" applyAlignment="1">
      <alignment vertical="center"/>
    </xf>
    <xf numFmtId="164" fontId="9" fillId="3" borderId="0" xfId="3" applyNumberFormat="1" applyFont="1" applyFill="1" applyBorder="1" applyAlignment="1">
      <alignment vertical="center"/>
    </xf>
    <xf numFmtId="164" fontId="9" fillId="5" borderId="11" xfId="3" applyNumberFormat="1" applyFont="1" applyFill="1" applyBorder="1" applyAlignment="1">
      <alignment vertical="center"/>
    </xf>
    <xf numFmtId="164" fontId="10" fillId="4" borderId="13" xfId="5" applyNumberFormat="1" applyFont="1" applyFill="1" applyBorder="1"/>
    <xf numFmtId="164" fontId="9" fillId="5" borderId="11" xfId="3" applyNumberFormat="1" applyFont="1" applyFill="1" applyBorder="1" applyAlignment="1">
      <alignment vertical="center" wrapText="1"/>
    </xf>
    <xf numFmtId="164" fontId="10" fillId="4" borderId="13" xfId="5" applyNumberFormat="1" applyFont="1" applyFill="1" applyBorder="1" applyAlignment="1">
      <alignment wrapText="1"/>
    </xf>
    <xf numFmtId="164" fontId="9" fillId="5" borderId="0" xfId="3" applyNumberFormat="1" applyFont="1" applyFill="1" applyBorder="1" applyAlignment="1">
      <alignment vertical="center"/>
    </xf>
    <xf numFmtId="164" fontId="10" fillId="4" borderId="0" xfId="5" applyNumberFormat="1" applyFont="1" applyFill="1" applyBorder="1"/>
    <xf numFmtId="0" fontId="9" fillId="3" borderId="0" xfId="2" applyFont="1" applyFill="1" applyBorder="1" applyAlignment="1">
      <alignment horizontal="left" vertical="center"/>
    </xf>
    <xf numFmtId="0" fontId="12" fillId="0" borderId="0" xfId="2" applyFont="1" applyFill="1" applyBorder="1" applyAlignment="1">
      <alignment vertical="center"/>
    </xf>
    <xf numFmtId="0" fontId="9" fillId="0" borderId="0" xfId="2" applyFont="1" applyFill="1" applyBorder="1" applyAlignment="1">
      <alignment vertical="center"/>
    </xf>
    <xf numFmtId="0" fontId="17" fillId="2" borderId="5" xfId="0" applyFont="1" applyFill="1" applyBorder="1" applyAlignment="1">
      <alignment horizontal="right"/>
    </xf>
    <xf numFmtId="0" fontId="10" fillId="0" borderId="0" xfId="0" applyFont="1" applyBorder="1"/>
    <xf numFmtId="0" fontId="1" fillId="2" borderId="5" xfId="0" applyFont="1" applyFill="1" applyBorder="1" applyAlignment="1">
      <alignment horizontal="right"/>
    </xf>
    <xf numFmtId="44" fontId="13" fillId="5" borderId="11" xfId="8" applyFont="1" applyFill="1" applyBorder="1" applyAlignment="1">
      <alignment vertical="center"/>
    </xf>
    <xf numFmtId="44" fontId="14" fillId="4" borderId="13" xfId="8" applyFont="1" applyFill="1" applyBorder="1" applyAlignment="1">
      <alignment vertical="center"/>
    </xf>
    <xf numFmtId="0" fontId="16" fillId="2" borderId="9" xfId="2" applyFont="1" applyFill="1" applyBorder="1" applyAlignment="1">
      <alignment horizontal="right" vertical="center" wrapText="1"/>
    </xf>
    <xf numFmtId="44" fontId="11" fillId="2" borderId="9" xfId="8" applyFont="1" applyFill="1" applyBorder="1" applyAlignment="1">
      <alignment horizontal="right" vertical="center" wrapText="1"/>
    </xf>
    <xf numFmtId="44" fontId="16" fillId="2" borderId="9" xfId="8" applyFont="1" applyFill="1" applyBorder="1" applyAlignment="1">
      <alignment horizontal="right" vertical="center" wrapText="1"/>
    </xf>
    <xf numFmtId="44" fontId="10" fillId="5" borderId="9" xfId="8" applyFont="1" applyFill="1" applyBorder="1" applyAlignment="1">
      <alignment horizontal="right" vertical="center"/>
    </xf>
    <xf numFmtId="9" fontId="10" fillId="5" borderId="9" xfId="0" applyNumberFormat="1" applyFont="1" applyFill="1" applyBorder="1" applyAlignment="1">
      <alignment horizontal="right" vertical="center"/>
    </xf>
    <xf numFmtId="44" fontId="10" fillId="4" borderId="9" xfId="8" applyFont="1" applyFill="1" applyBorder="1" applyAlignment="1">
      <alignment horizontal="right" vertical="center"/>
    </xf>
    <xf numFmtId="9" fontId="10" fillId="4" borderId="9" xfId="0" applyNumberFormat="1" applyFont="1" applyFill="1" applyBorder="1" applyAlignment="1">
      <alignment horizontal="right" vertical="center"/>
    </xf>
    <xf numFmtId="9" fontId="10" fillId="5" borderId="9" xfId="1" applyFont="1" applyFill="1" applyBorder="1" applyAlignment="1">
      <alignment horizontal="right" vertical="center"/>
    </xf>
    <xf numFmtId="44" fontId="1" fillId="2" borderId="9" xfId="8" applyFont="1" applyFill="1" applyBorder="1" applyAlignment="1">
      <alignment horizontal="right" vertical="center"/>
    </xf>
    <xf numFmtId="44" fontId="10" fillId="2" borderId="9" xfId="8" applyFont="1" applyFill="1" applyBorder="1" applyAlignment="1">
      <alignment horizontal="right" vertical="center"/>
    </xf>
    <xf numFmtId="164" fontId="0" fillId="4" borderId="0" xfId="5" applyNumberFormat="1" applyFont="1" applyFill="1" applyBorder="1"/>
    <xf numFmtId="0" fontId="23" fillId="9" borderId="24" xfId="0" applyFont="1" applyFill="1" applyBorder="1" applyAlignment="1">
      <alignment horizontal="left" vertical="center"/>
    </xf>
    <xf numFmtId="0" fontId="22" fillId="9" borderId="24" xfId="0" applyFont="1" applyFill="1" applyBorder="1" applyAlignment="1">
      <alignment horizontal="left" vertical="center" wrapText="1"/>
    </xf>
    <xf numFmtId="0" fontId="22" fillId="9" borderId="24" xfId="0" applyFont="1" applyFill="1" applyBorder="1" applyAlignment="1">
      <alignment horizontal="left" vertical="center"/>
    </xf>
    <xf numFmtId="0" fontId="22" fillId="8" borderId="24" xfId="0" applyFont="1" applyFill="1" applyBorder="1" applyAlignment="1">
      <alignment horizontal="left" vertical="center" wrapText="1"/>
    </xf>
    <xf numFmtId="0" fontId="22" fillId="7" borderId="1" xfId="0" applyFont="1" applyFill="1" applyBorder="1" applyAlignment="1">
      <alignment horizontal="left" vertical="top" wrapText="1"/>
    </xf>
    <xf numFmtId="0" fontId="23" fillId="9" borderId="24" xfId="0" applyFont="1" applyFill="1" applyBorder="1" applyAlignment="1">
      <alignment vertical="center"/>
    </xf>
    <xf numFmtId="0" fontId="22" fillId="9" borderId="24" xfId="0" applyFont="1" applyFill="1" applyBorder="1" applyAlignment="1">
      <alignment horizontal="center" vertical="center" wrapText="1"/>
    </xf>
    <xf numFmtId="164" fontId="22" fillId="7" borderId="1" xfId="5" applyNumberFormat="1" applyFont="1" applyFill="1" applyBorder="1" applyAlignment="1">
      <alignment horizontal="right" vertical="top" wrapText="1"/>
    </xf>
    <xf numFmtId="164" fontId="22" fillId="12" borderId="1" xfId="5" applyNumberFormat="1" applyFont="1" applyFill="1" applyBorder="1" applyAlignment="1">
      <alignment horizontal="right" vertical="top" wrapText="1"/>
    </xf>
    <xf numFmtId="164" fontId="26" fillId="7" borderId="1" xfId="5" applyNumberFormat="1" applyFont="1" applyFill="1" applyBorder="1" applyAlignment="1">
      <alignment horizontal="right" vertical="top" wrapText="1"/>
    </xf>
    <xf numFmtId="164" fontId="26" fillId="12" borderId="1" xfId="5" applyNumberFormat="1" applyFont="1" applyFill="1" applyBorder="1" applyAlignment="1">
      <alignment horizontal="right" vertical="top" wrapText="1"/>
    </xf>
    <xf numFmtId="164" fontId="26" fillId="7" borderId="27" xfId="5" applyNumberFormat="1" applyFont="1" applyFill="1" applyBorder="1" applyAlignment="1">
      <alignment horizontal="right" vertical="top" wrapText="1"/>
    </xf>
    <xf numFmtId="164" fontId="26" fillId="12" borderId="27" xfId="5" applyNumberFormat="1" applyFont="1" applyFill="1" applyBorder="1" applyAlignment="1">
      <alignment horizontal="right" vertical="top" wrapText="1"/>
    </xf>
    <xf numFmtId="9" fontId="22" fillId="11" borderId="25" xfId="1" applyFont="1" applyFill="1" applyBorder="1" applyAlignment="1">
      <alignment horizontal="right" vertical="top" wrapText="1"/>
    </xf>
    <xf numFmtId="9" fontId="26" fillId="11" borderId="1" xfId="1" applyFont="1" applyFill="1" applyBorder="1" applyAlignment="1">
      <alignment horizontal="right" vertical="top" wrapText="1"/>
    </xf>
    <xf numFmtId="0" fontId="22" fillId="9" borderId="17" xfId="0" applyFont="1" applyFill="1" applyBorder="1" applyAlignment="1">
      <alignment horizontal="left" vertical="center"/>
    </xf>
    <xf numFmtId="0" fontId="22" fillId="9" borderId="18" xfId="0" applyFont="1" applyFill="1" applyBorder="1" applyAlignment="1">
      <alignment horizontal="left" vertical="center" wrapText="1"/>
    </xf>
    <xf numFmtId="0" fontId="22" fillId="8" borderId="17" xfId="0" applyFont="1" applyFill="1" applyBorder="1" applyAlignment="1">
      <alignment horizontal="left" vertical="center" wrapText="1"/>
    </xf>
    <xf numFmtId="0" fontId="26" fillId="7" borderId="28" xfId="0" applyFont="1" applyFill="1" applyBorder="1" applyAlignment="1">
      <alignment vertical="top" wrapText="1"/>
    </xf>
    <xf numFmtId="0" fontId="22" fillId="7" borderId="28" xfId="0" applyFont="1" applyFill="1" applyBorder="1" applyAlignment="1">
      <alignment horizontal="left" vertical="top" wrapText="1"/>
    </xf>
    <xf numFmtId="164" fontId="22" fillId="7" borderId="28" xfId="5" applyNumberFormat="1" applyFont="1" applyFill="1" applyBorder="1" applyAlignment="1">
      <alignment horizontal="right" vertical="top" wrapText="1"/>
    </xf>
    <xf numFmtId="164" fontId="22" fillId="12" borderId="28" xfId="5" applyNumberFormat="1" applyFont="1" applyFill="1" applyBorder="1" applyAlignment="1">
      <alignment horizontal="right" vertical="top" wrapText="1"/>
    </xf>
    <xf numFmtId="0" fontId="26" fillId="7" borderId="3" xfId="0" applyFont="1" applyFill="1" applyBorder="1" applyAlignment="1">
      <alignment horizontal="left" vertical="top" wrapText="1"/>
    </xf>
    <xf numFmtId="9" fontId="26" fillId="11" borderId="17" xfId="1" applyFont="1" applyFill="1" applyBorder="1" applyAlignment="1">
      <alignment horizontal="right" vertical="top" wrapText="1"/>
    </xf>
    <xf numFmtId="164" fontId="22" fillId="11" borderId="28" xfId="5" applyNumberFormat="1" applyFont="1" applyFill="1" applyBorder="1" applyAlignment="1">
      <alignment horizontal="right" vertical="top" wrapText="1"/>
    </xf>
    <xf numFmtId="3" fontId="22" fillId="7" borderId="28" xfId="0" applyNumberFormat="1" applyFont="1" applyFill="1" applyBorder="1" applyAlignment="1">
      <alignment horizontal="right" vertical="top" wrapText="1"/>
    </xf>
    <xf numFmtId="164" fontId="22" fillId="7" borderId="28" xfId="5" applyNumberFormat="1" applyFont="1" applyFill="1" applyBorder="1" applyAlignment="1">
      <alignment horizontal="left" vertical="top" wrapText="1"/>
    </xf>
    <xf numFmtId="3" fontId="26" fillId="7" borderId="1" xfId="0" applyNumberFormat="1" applyFont="1" applyFill="1" applyBorder="1" applyAlignment="1">
      <alignment horizontal="left" vertical="top"/>
    </xf>
    <xf numFmtId="3" fontId="26" fillId="7" borderId="17" xfId="0" applyNumberFormat="1" applyFont="1" applyFill="1" applyBorder="1" applyAlignment="1">
      <alignment horizontal="left" vertical="top"/>
    </xf>
    <xf numFmtId="3" fontId="22" fillId="7" borderId="28" xfId="0" applyNumberFormat="1" applyFont="1" applyFill="1" applyBorder="1" applyAlignment="1">
      <alignment horizontal="left" vertical="top"/>
    </xf>
    <xf numFmtId="0" fontId="22" fillId="9" borderId="26" xfId="0" applyFont="1" applyFill="1" applyBorder="1" applyAlignment="1">
      <alignment horizontal="left" vertical="center" wrapText="1"/>
    </xf>
    <xf numFmtId="164" fontId="26" fillId="12" borderId="28" xfId="5" applyNumberFormat="1" applyFont="1" applyFill="1" applyBorder="1" applyAlignment="1">
      <alignment horizontal="left" vertical="top" wrapText="1"/>
    </xf>
    <xf numFmtId="9" fontId="26" fillId="11" borderId="28" xfId="1" applyFont="1" applyFill="1" applyBorder="1" applyAlignment="1">
      <alignment horizontal="right" vertical="top" wrapText="1"/>
    </xf>
    <xf numFmtId="9" fontId="22" fillId="11" borderId="28" xfId="1" applyFont="1" applyFill="1" applyBorder="1" applyAlignment="1">
      <alignment horizontal="right" vertical="top" wrapText="1"/>
    </xf>
    <xf numFmtId="9" fontId="22" fillId="11" borderId="28" xfId="1" applyFont="1" applyFill="1" applyBorder="1" applyAlignment="1">
      <alignment horizontal="left" vertical="top" wrapText="1"/>
    </xf>
    <xf numFmtId="9" fontId="26" fillId="11" borderId="28" xfId="1" applyFont="1" applyFill="1" applyBorder="1" applyAlignment="1">
      <alignment horizontal="left" vertical="top" wrapText="1"/>
    </xf>
    <xf numFmtId="164" fontId="22" fillId="12" borderId="28" xfId="5" applyNumberFormat="1" applyFont="1" applyFill="1" applyBorder="1" applyAlignment="1">
      <alignment horizontal="left" vertical="top" wrapText="1"/>
    </xf>
    <xf numFmtId="164" fontId="22" fillId="12" borderId="1" xfId="5" applyNumberFormat="1" applyFont="1" applyFill="1" applyBorder="1" applyAlignment="1">
      <alignment horizontal="left" vertical="top" wrapText="1"/>
    </xf>
    <xf numFmtId="164" fontId="26" fillId="11" borderId="1" xfId="5" applyNumberFormat="1" applyFont="1" applyFill="1" applyBorder="1" applyAlignment="1">
      <alignment horizontal="left" vertical="top" wrapText="1"/>
    </xf>
    <xf numFmtId="164" fontId="26" fillId="11" borderId="27" xfId="5" applyNumberFormat="1" applyFont="1" applyFill="1" applyBorder="1" applyAlignment="1">
      <alignment horizontal="left" vertical="top" wrapText="1"/>
    </xf>
    <xf numFmtId="9" fontId="22" fillId="7" borderId="28" xfId="1" applyFont="1" applyFill="1" applyBorder="1" applyAlignment="1">
      <alignment horizontal="left" vertical="top"/>
    </xf>
    <xf numFmtId="9" fontId="22" fillId="7" borderId="28" xfId="1" applyFont="1" applyFill="1" applyBorder="1" applyAlignment="1">
      <alignment horizontal="right" vertical="top" wrapText="1"/>
    </xf>
    <xf numFmtId="0" fontId="9" fillId="3" borderId="9" xfId="2" applyFont="1" applyFill="1" applyBorder="1" applyAlignment="1">
      <alignment horizontal="left" vertical="center" wrapText="1"/>
    </xf>
    <xf numFmtId="9" fontId="26" fillId="11" borderId="32" xfId="1" applyFont="1" applyFill="1" applyBorder="1" applyAlignment="1">
      <alignment horizontal="left" vertical="top" wrapText="1"/>
    </xf>
    <xf numFmtId="9" fontId="26" fillId="11" borderId="33" xfId="1" applyFont="1" applyFill="1" applyBorder="1" applyAlignment="1">
      <alignment horizontal="left" vertical="top" wrapText="1"/>
    </xf>
    <xf numFmtId="9" fontId="22" fillId="11" borderId="30" xfId="1" applyFont="1" applyFill="1" applyBorder="1" applyAlignment="1">
      <alignment horizontal="left" vertical="top" wrapText="1"/>
    </xf>
    <xf numFmtId="9" fontId="26" fillId="11" borderId="31" xfId="1" applyFont="1" applyFill="1" applyBorder="1" applyAlignment="1">
      <alignment horizontal="left" vertical="top" wrapText="1"/>
    </xf>
    <xf numFmtId="0" fontId="29" fillId="0" borderId="0" xfId="0" applyFont="1"/>
    <xf numFmtId="0" fontId="30" fillId="0" borderId="0" xfId="0" applyFont="1" applyAlignment="1">
      <alignment horizontal="left"/>
    </xf>
    <xf numFmtId="0" fontId="30" fillId="0" borderId="28" xfId="0" applyFont="1" applyBorder="1" applyAlignment="1">
      <alignment horizontal="left" wrapText="1"/>
    </xf>
    <xf numFmtId="0" fontId="22" fillId="9" borderId="34" xfId="0" applyFont="1" applyFill="1" applyBorder="1" applyAlignment="1">
      <alignment horizontal="left" vertical="center" wrapText="1"/>
    </xf>
    <xf numFmtId="0" fontId="0" fillId="6" borderId="0" xfId="0" applyFill="1"/>
    <xf numFmtId="0" fontId="0" fillId="6" borderId="0" xfId="0" applyFill="1" applyAlignment="1">
      <alignment wrapText="1"/>
    </xf>
    <xf numFmtId="0" fontId="29" fillId="6" borderId="0" xfId="0" applyFont="1" applyFill="1"/>
    <xf numFmtId="0" fontId="20" fillId="13" borderId="28" xfId="0" applyFont="1" applyFill="1" applyBorder="1" applyAlignment="1">
      <alignment vertical="top" wrapText="1"/>
    </xf>
    <xf numFmtId="0" fontId="26" fillId="7" borderId="33" xfId="0" applyFont="1" applyFill="1" applyBorder="1" applyAlignment="1">
      <alignment vertical="top" wrapText="1"/>
    </xf>
    <xf numFmtId="0" fontId="6" fillId="2" borderId="9" xfId="2" applyFont="1" applyFill="1" applyBorder="1" applyAlignment="1">
      <alignment vertical="center" wrapText="1"/>
    </xf>
    <xf numFmtId="0" fontId="6" fillId="6" borderId="5" xfId="2" applyFont="1" applyFill="1" applyBorder="1" applyAlignment="1">
      <alignment vertical="center" wrapText="1"/>
    </xf>
    <xf numFmtId="0" fontId="9" fillId="6" borderId="0" xfId="2" applyFont="1" applyFill="1" applyBorder="1" applyAlignment="1">
      <alignment horizontal="left" vertical="center"/>
    </xf>
    <xf numFmtId="0" fontId="10" fillId="6" borderId="0" xfId="0" applyFont="1" applyFill="1"/>
    <xf numFmtId="0" fontId="19" fillId="7" borderId="0" xfId="0" applyFont="1" applyFill="1"/>
    <xf numFmtId="0" fontId="21" fillId="7" borderId="0" xfId="0" applyFont="1" applyFill="1" applyAlignment="1">
      <alignment horizontal="left" vertical="center" wrapText="1"/>
    </xf>
    <xf numFmtId="0" fontId="20" fillId="7" borderId="0" xfId="0" applyFont="1" applyFill="1"/>
    <xf numFmtId="0" fontId="22" fillId="6" borderId="0" xfId="0" applyFont="1" applyFill="1" applyAlignment="1">
      <alignment horizontal="left"/>
    </xf>
    <xf numFmtId="0" fontId="26" fillId="7" borderId="0" xfId="0" applyFont="1" applyFill="1" applyAlignment="1">
      <alignment horizontal="right" vertical="top" wrapText="1"/>
    </xf>
    <xf numFmtId="9" fontId="26" fillId="7" borderId="0" xfId="0" applyNumberFormat="1" applyFont="1" applyFill="1" applyAlignment="1">
      <alignment horizontal="right" vertical="top" wrapText="1"/>
    </xf>
    <xf numFmtId="0" fontId="5" fillId="0" borderId="6" xfId="0" applyFont="1" applyBorder="1" applyAlignment="1">
      <alignment vertical="top" wrapText="1"/>
    </xf>
    <xf numFmtId="44" fontId="10" fillId="0" borderId="0" xfId="0" applyNumberFormat="1" applyFont="1"/>
    <xf numFmtId="165" fontId="10" fillId="0" borderId="0" xfId="0" applyNumberFormat="1" applyFont="1"/>
    <xf numFmtId="44" fontId="10" fillId="14" borderId="9" xfId="8" applyFont="1" applyFill="1" applyBorder="1" applyAlignment="1">
      <alignment horizontal="right" vertical="center"/>
    </xf>
    <xf numFmtId="9" fontId="10" fillId="14" borderId="9" xfId="0" applyNumberFormat="1" applyFont="1" applyFill="1" applyBorder="1" applyAlignment="1">
      <alignment horizontal="right" vertical="center"/>
    </xf>
    <xf numFmtId="0" fontId="12" fillId="14" borderId="5" xfId="2" applyFont="1" applyFill="1" applyBorder="1" applyAlignment="1">
      <alignment horizontal="right" vertical="center"/>
    </xf>
    <xf numFmtId="44" fontId="2" fillId="14" borderId="0" xfId="8" applyFont="1" applyFill="1" applyAlignment="1">
      <alignment horizontal="right"/>
    </xf>
    <xf numFmtId="9" fontId="2" fillId="14" borderId="0" xfId="1" applyFont="1" applyFill="1" applyAlignment="1">
      <alignment horizontal="right"/>
    </xf>
    <xf numFmtId="164" fontId="12" fillId="14" borderId="5" xfId="3" applyNumberFormat="1" applyFont="1" applyFill="1" applyBorder="1" applyAlignment="1">
      <alignment horizontal="right" vertical="center"/>
    </xf>
    <xf numFmtId="164" fontId="16" fillId="14" borderId="16" xfId="3" applyNumberFormat="1" applyFont="1" applyFill="1" applyBorder="1" applyAlignment="1">
      <alignment vertical="center"/>
    </xf>
    <xf numFmtId="164" fontId="10" fillId="14" borderId="13" xfId="5" applyNumberFormat="1" applyFont="1" applyFill="1" applyBorder="1"/>
    <xf numFmtId="164" fontId="10" fillId="14" borderId="13" xfId="5" applyNumberFormat="1" applyFont="1" applyFill="1" applyBorder="1" applyAlignment="1">
      <alignment wrapText="1"/>
    </xf>
    <xf numFmtId="164" fontId="0" fillId="14" borderId="0" xfId="5" applyNumberFormat="1" applyFont="1" applyFill="1" applyBorder="1"/>
    <xf numFmtId="164" fontId="10" fillId="14" borderId="0" xfId="5" applyNumberFormat="1" applyFont="1" applyFill="1" applyBorder="1"/>
    <xf numFmtId="0" fontId="12" fillId="15" borderId="5" xfId="2" applyFont="1" applyFill="1" applyBorder="1" applyAlignment="1">
      <alignment horizontal="right" vertical="center"/>
    </xf>
    <xf numFmtId="44" fontId="2" fillId="15" borderId="0" xfId="8" applyFont="1" applyFill="1" applyAlignment="1">
      <alignment horizontal="right"/>
    </xf>
    <xf numFmtId="9" fontId="2" fillId="15" borderId="0" xfId="1" applyFont="1" applyFill="1" applyAlignment="1">
      <alignment horizontal="right"/>
    </xf>
    <xf numFmtId="164" fontId="16" fillId="15" borderId="16" xfId="3" applyNumberFormat="1" applyFont="1" applyFill="1" applyBorder="1" applyAlignment="1">
      <alignment vertical="center"/>
    </xf>
    <xf numFmtId="164" fontId="10" fillId="15" borderId="13" xfId="5" applyNumberFormat="1" applyFont="1" applyFill="1" applyBorder="1"/>
    <xf numFmtId="164" fontId="10" fillId="15" borderId="13" xfId="5" applyNumberFormat="1" applyFont="1" applyFill="1" applyBorder="1" applyAlignment="1">
      <alignment wrapText="1"/>
    </xf>
    <xf numFmtId="164" fontId="0" fillId="15" borderId="0" xfId="5" applyNumberFormat="1" applyFont="1" applyFill="1" applyBorder="1"/>
    <xf numFmtId="164" fontId="10" fillId="15" borderId="0" xfId="5" applyNumberFormat="1" applyFont="1" applyFill="1" applyBorder="1"/>
    <xf numFmtId="0" fontId="16" fillId="3" borderId="0" xfId="2" applyFont="1" applyFill="1" applyBorder="1" applyAlignment="1">
      <alignment horizontal="left" vertical="center"/>
    </xf>
    <xf numFmtId="44" fontId="10" fillId="15" borderId="9" xfId="8" applyFont="1" applyFill="1" applyBorder="1" applyAlignment="1">
      <alignment horizontal="right" vertical="center"/>
    </xf>
    <xf numFmtId="9" fontId="10" fillId="15" borderId="9" xfId="0" applyNumberFormat="1" applyFont="1" applyFill="1" applyBorder="1" applyAlignment="1">
      <alignment horizontal="right" vertical="center"/>
    </xf>
    <xf numFmtId="0" fontId="0" fillId="16" borderId="0" xfId="0" applyFont="1" applyFill="1" applyAlignment="1">
      <alignment horizontal="center"/>
    </xf>
    <xf numFmtId="0" fontId="0" fillId="16" borderId="0" xfId="0" applyFont="1" applyFill="1" applyBorder="1" applyAlignment="1">
      <alignment horizontal="center"/>
    </xf>
    <xf numFmtId="164" fontId="10" fillId="16" borderId="0" xfId="0" applyNumberFormat="1" applyFont="1" applyFill="1" applyAlignment="1">
      <alignment horizontal="center" vertical="center"/>
    </xf>
    <xf numFmtId="0" fontId="1" fillId="16" borderId="0" xfId="0" applyFont="1" applyFill="1"/>
    <xf numFmtId="164" fontId="10" fillId="0" borderId="0" xfId="0" applyNumberFormat="1" applyFont="1"/>
    <xf numFmtId="9" fontId="26" fillId="7" borderId="1" xfId="1" applyFont="1" applyFill="1" applyBorder="1" applyAlignment="1">
      <alignment horizontal="left" vertical="top"/>
    </xf>
    <xf numFmtId="9" fontId="0" fillId="0" borderId="1" xfId="1" applyFont="1" applyBorder="1"/>
    <xf numFmtId="164" fontId="0" fillId="0" borderId="0" xfId="0" applyNumberFormat="1"/>
    <xf numFmtId="0" fontId="26" fillId="7" borderId="17" xfId="0" applyFont="1" applyFill="1" applyBorder="1" applyAlignment="1">
      <alignment horizontal="left" vertical="top" wrapText="1"/>
    </xf>
    <xf numFmtId="0" fontId="26" fillId="6" borderId="0" xfId="0" applyFont="1" applyFill="1" applyAlignment="1">
      <alignment horizontal="left"/>
    </xf>
    <xf numFmtId="0" fontId="26" fillId="7" borderId="1" xfId="0" applyFont="1" applyFill="1" applyBorder="1" applyAlignment="1">
      <alignment horizontal="left" vertical="top" wrapText="1"/>
    </xf>
    <xf numFmtId="0" fontId="26" fillId="7" borderId="28" xfId="0" applyFont="1" applyFill="1" applyBorder="1" applyAlignment="1">
      <alignment horizontal="left" vertical="top" wrapText="1"/>
    </xf>
    <xf numFmtId="0" fontId="28" fillId="7" borderId="28" xfId="0" applyFont="1" applyFill="1" applyBorder="1" applyAlignment="1">
      <alignment horizontal="left" vertical="top" wrapText="1"/>
    </xf>
    <xf numFmtId="0" fontId="26" fillId="7" borderId="4" xfId="0" applyFont="1" applyFill="1" applyBorder="1" applyAlignment="1">
      <alignment horizontal="left" vertical="top" wrapText="1"/>
    </xf>
    <xf numFmtId="0" fontId="8" fillId="2" borderId="8" xfId="2" applyFont="1" applyFill="1" applyBorder="1" applyAlignment="1">
      <alignment vertical="center"/>
    </xf>
    <xf numFmtId="0" fontId="8" fillId="2" borderId="5" xfId="2" applyFont="1" applyFill="1" applyBorder="1" applyAlignment="1">
      <alignment vertical="center"/>
    </xf>
    <xf numFmtId="164" fontId="8" fillId="2" borderId="8" xfId="3" applyNumberFormat="1" applyFont="1" applyFill="1" applyBorder="1" applyAlignment="1">
      <alignment vertical="center"/>
    </xf>
    <xf numFmtId="164" fontId="8" fillId="2" borderId="5" xfId="3" applyNumberFormat="1" applyFont="1" applyFill="1" applyBorder="1" applyAlignment="1">
      <alignment vertical="center"/>
    </xf>
    <xf numFmtId="0" fontId="17" fillId="2" borderId="0" xfId="0" applyFont="1" applyFill="1" applyBorder="1" applyAlignment="1">
      <alignment horizontal="left" vertical="center"/>
    </xf>
    <xf numFmtId="0" fontId="17" fillId="2" borderId="5" xfId="0" applyFont="1" applyFill="1" applyBorder="1" applyAlignment="1">
      <alignment horizontal="left" vertical="center"/>
    </xf>
    <xf numFmtId="0" fontId="1" fillId="3" borderId="9" xfId="0" applyFont="1" applyFill="1" applyBorder="1" applyAlignment="1">
      <alignment horizontal="left" wrapText="1"/>
    </xf>
    <xf numFmtId="0" fontId="17" fillId="3" borderId="9" xfId="0" applyFont="1" applyFill="1" applyBorder="1" applyAlignment="1">
      <alignment horizontal="left" wrapText="1"/>
    </xf>
    <xf numFmtId="0" fontId="1" fillId="3" borderId="9" xfId="0" applyFont="1" applyFill="1" applyBorder="1" applyAlignment="1">
      <alignment horizontal="left" vertical="center" wrapText="1"/>
    </xf>
    <xf numFmtId="0" fontId="18" fillId="4" borderId="0" xfId="0" applyFont="1" applyFill="1" applyAlignment="1">
      <alignment horizontal="center"/>
    </xf>
    <xf numFmtId="0" fontId="6" fillId="2" borderId="9" xfId="2" applyFont="1" applyFill="1" applyBorder="1" applyAlignment="1">
      <alignment horizontal="left" vertical="center" wrapText="1"/>
    </xf>
    <xf numFmtId="0" fontId="11" fillId="2" borderId="9" xfId="2" applyFont="1" applyFill="1" applyBorder="1" applyAlignment="1">
      <alignment horizontal="left" vertical="center" wrapText="1"/>
    </xf>
    <xf numFmtId="0" fontId="16" fillId="2" borderId="9" xfId="2" applyFont="1" applyFill="1" applyBorder="1" applyAlignment="1">
      <alignment horizontal="left" vertical="center" wrapText="1"/>
    </xf>
    <xf numFmtId="0" fontId="18" fillId="15" borderId="0" xfId="0" applyFont="1" applyFill="1" applyAlignment="1">
      <alignment horizontal="center"/>
    </xf>
    <xf numFmtId="0" fontId="18" fillId="14" borderId="0" xfId="0" applyFont="1" applyFill="1" applyAlignment="1">
      <alignment horizontal="center"/>
    </xf>
    <xf numFmtId="0" fontId="18" fillId="5" borderId="0" xfId="0" applyFont="1" applyFill="1" applyBorder="1" applyAlignment="1">
      <alignment horizontal="center"/>
    </xf>
    <xf numFmtId="0" fontId="22" fillId="8" borderId="22"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26" fillId="7" borderId="28" xfId="0" applyFont="1" applyFill="1" applyBorder="1" applyAlignment="1">
      <alignment horizontal="left" vertical="top" wrapText="1"/>
    </xf>
    <xf numFmtId="0" fontId="26" fillId="6" borderId="0" xfId="0" applyFont="1" applyFill="1" applyAlignment="1">
      <alignment horizontal="left"/>
    </xf>
    <xf numFmtId="0" fontId="20" fillId="7" borderId="0" xfId="0" applyFont="1" applyFill="1" applyAlignment="1">
      <alignment horizontal="left"/>
    </xf>
    <xf numFmtId="0" fontId="20" fillId="13" borderId="17" xfId="0" applyFont="1" applyFill="1" applyBorder="1" applyAlignment="1">
      <alignment horizontal="left" vertical="top" wrapText="1"/>
    </xf>
    <xf numFmtId="0" fontId="20" fillId="13" borderId="6" xfId="0" applyFont="1" applyFill="1" applyBorder="1" applyAlignment="1">
      <alignment horizontal="left" vertical="top" wrapText="1"/>
    </xf>
    <xf numFmtId="0" fontId="25" fillId="10" borderId="28" xfId="0" applyFont="1" applyFill="1" applyBorder="1" applyAlignment="1">
      <alignment horizontal="left" vertical="top" wrapText="1"/>
    </xf>
    <xf numFmtId="0" fontId="20" fillId="13" borderId="30" xfId="0" applyFont="1" applyFill="1" applyBorder="1" applyAlignment="1">
      <alignment horizontal="left" vertical="top" wrapText="1"/>
    </xf>
    <xf numFmtId="0" fontId="20" fillId="13" borderId="31" xfId="0" applyFont="1" applyFill="1" applyBorder="1" applyAlignment="1">
      <alignment horizontal="left" vertical="top" wrapText="1"/>
    </xf>
    <xf numFmtId="0" fontId="20" fillId="13" borderId="19" xfId="0" applyFont="1" applyFill="1" applyBorder="1" applyAlignment="1">
      <alignment horizontal="left" vertical="top" wrapText="1"/>
    </xf>
    <xf numFmtId="0" fontId="26" fillId="7" borderId="4" xfId="0" applyFont="1" applyFill="1" applyBorder="1" applyAlignment="1">
      <alignment horizontal="left" vertical="top" wrapText="1"/>
    </xf>
    <xf numFmtId="0" fontId="26" fillId="7" borderId="1" xfId="0" applyFont="1" applyFill="1" applyBorder="1" applyAlignment="1">
      <alignment horizontal="left" vertical="top" wrapText="1"/>
    </xf>
    <xf numFmtId="0" fontId="28" fillId="7" borderId="28" xfId="0" applyFont="1" applyFill="1" applyBorder="1" applyAlignment="1">
      <alignment horizontal="left" vertical="top" wrapText="1"/>
    </xf>
    <xf numFmtId="0" fontId="27" fillId="7" borderId="28" xfId="0" applyFont="1" applyFill="1" applyBorder="1" applyAlignment="1">
      <alignment horizontal="left" vertical="top" wrapText="1"/>
    </xf>
    <xf numFmtId="0" fontId="26" fillId="7" borderId="17" xfId="0" applyFont="1" applyFill="1" applyBorder="1" applyAlignment="1">
      <alignment horizontal="left" vertical="top" wrapText="1"/>
    </xf>
    <xf numFmtId="0" fontId="26" fillId="7" borderId="19" xfId="0" applyFont="1" applyFill="1" applyBorder="1" applyAlignment="1">
      <alignment horizontal="left" vertical="top" wrapText="1"/>
    </xf>
    <xf numFmtId="0" fontId="26" fillId="7" borderId="6" xfId="0" applyFont="1" applyFill="1" applyBorder="1" applyAlignment="1">
      <alignment horizontal="left" vertical="top" wrapText="1"/>
    </xf>
    <xf numFmtId="0" fontId="25" fillId="10" borderId="20" xfId="0" applyFont="1" applyFill="1" applyBorder="1" applyAlignment="1">
      <alignment horizontal="left" vertical="top" wrapText="1"/>
    </xf>
    <xf numFmtId="0" fontId="24" fillId="10" borderId="21" xfId="0" applyFont="1" applyFill="1" applyBorder="1" applyAlignment="1">
      <alignment horizontal="left" vertical="top" wrapText="1"/>
    </xf>
    <xf numFmtId="0" fontId="24" fillId="10" borderId="7" xfId="0" applyFont="1" applyFill="1" applyBorder="1" applyAlignment="1">
      <alignment horizontal="left" vertical="top" wrapText="1"/>
    </xf>
    <xf numFmtId="0" fontId="28" fillId="7" borderId="1" xfId="0" applyFont="1" applyFill="1" applyBorder="1" applyAlignment="1">
      <alignment horizontal="left" vertical="top" wrapText="1"/>
    </xf>
    <xf numFmtId="0" fontId="27" fillId="7" borderId="1" xfId="0" applyFont="1" applyFill="1" applyBorder="1" applyAlignment="1">
      <alignment horizontal="left" vertical="top" wrapText="1"/>
    </xf>
    <xf numFmtId="0" fontId="27" fillId="7" borderId="17" xfId="0" applyFont="1" applyFill="1" applyBorder="1" applyAlignment="1">
      <alignment horizontal="left" vertical="top" wrapText="1"/>
    </xf>
    <xf numFmtId="9" fontId="22" fillId="0" borderId="25" xfId="1" applyFont="1" applyFill="1" applyBorder="1" applyAlignment="1">
      <alignment horizontal="right" vertical="top" wrapText="1"/>
    </xf>
    <xf numFmtId="0" fontId="20" fillId="13" borderId="35" xfId="0" applyFont="1" applyFill="1" applyBorder="1" applyAlignment="1">
      <alignment horizontal="left" vertical="top" wrapText="1"/>
    </xf>
    <xf numFmtId="0" fontId="26" fillId="0" borderId="28" xfId="0" applyFont="1" applyBorder="1" applyAlignment="1">
      <alignment vertical="top" wrapText="1"/>
    </xf>
    <xf numFmtId="164" fontId="21" fillId="7" borderId="0" xfId="0" applyNumberFormat="1" applyFont="1" applyFill="1" applyAlignment="1">
      <alignment horizontal="right" vertical="center" wrapText="1"/>
    </xf>
    <xf numFmtId="164" fontId="21" fillId="7" borderId="0" xfId="0" applyNumberFormat="1" applyFont="1" applyFill="1" applyAlignment="1">
      <alignment horizontal="left" vertical="center" wrapText="1"/>
    </xf>
    <xf numFmtId="0" fontId="21" fillId="7" borderId="0" xfId="0" applyFont="1" applyFill="1" applyAlignment="1">
      <alignment vertical="center" wrapText="1"/>
    </xf>
  </cellXfs>
  <cellStyles count="9">
    <cellStyle name="Comma" xfId="5" builtinId="3"/>
    <cellStyle name="Comma 2" xfId="3" xr:uid="{00000000-0005-0000-0000-000001000000}"/>
    <cellStyle name="Currency" xfId="8" builtinId="4"/>
    <cellStyle name="Currency 2" xfId="7" xr:uid="{00000000-0005-0000-0000-000003000000}"/>
    <cellStyle name="Normal" xfId="0" builtinId="0"/>
    <cellStyle name="Normal 2" xfId="2" xr:uid="{00000000-0005-0000-0000-000005000000}"/>
    <cellStyle name="Normal 3" xfId="6" xr:uid="{00000000-0005-0000-0000-000006000000}"/>
    <cellStyle name="Percent" xfId="1" builtinId="5"/>
    <cellStyle name="Percent 2" xfId="4" xr:uid="{00000000-0005-0000-0000-000008000000}"/>
  </cellStyles>
  <dxfs count="0"/>
  <tableStyles count="0" defaultTableStyle="TableStyleMedium2" defaultPivotStyle="PivotStyleLight16"/>
  <colors>
    <mruColors>
      <color rgb="FFCEE1F2"/>
      <color rgb="FFF8CBBE"/>
      <color rgb="FFFCE4C2"/>
      <color rgb="FFFCE4EB"/>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272143</xdr:colOff>
      <xdr:row>0</xdr:row>
      <xdr:rowOff>190500</xdr:rowOff>
    </xdr:from>
    <xdr:to>
      <xdr:col>6</xdr:col>
      <xdr:colOff>1347108</xdr:colOff>
      <xdr:row>4</xdr:row>
      <xdr:rowOff>435428</xdr:rowOff>
    </xdr:to>
    <xdr:grpSp>
      <xdr:nvGrpSpPr>
        <xdr:cNvPr id="2" name="Group 1">
          <a:extLst>
            <a:ext uri="{FF2B5EF4-FFF2-40B4-BE49-F238E27FC236}">
              <a16:creationId xmlns:a16="http://schemas.microsoft.com/office/drawing/2014/main" id="{B36CF627-233C-4F6B-81B8-DB10B07D006F}"/>
            </a:ext>
          </a:extLst>
        </xdr:cNvPr>
        <xdr:cNvGrpSpPr/>
      </xdr:nvGrpSpPr>
      <xdr:grpSpPr>
        <a:xfrm>
          <a:off x="4995727" y="190500"/>
          <a:ext cx="6982370" cy="1146809"/>
          <a:chOff x="6253201" y="171316"/>
          <a:chExt cx="5495989" cy="1015476"/>
        </a:xfrm>
      </xdr:grpSpPr>
      <xdr:pic>
        <xdr:nvPicPr>
          <xdr:cNvPr id="3" name="Picture 2">
            <a:extLst>
              <a:ext uri="{FF2B5EF4-FFF2-40B4-BE49-F238E27FC236}">
                <a16:creationId xmlns:a16="http://schemas.microsoft.com/office/drawing/2014/main" id="{D8468F1D-31E5-41C1-B04B-6861B571F1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78263" y="171316"/>
            <a:ext cx="4370927" cy="1015476"/>
          </a:xfrm>
          <a:prstGeom prst="rect">
            <a:avLst/>
          </a:prstGeom>
        </xdr:spPr>
      </xdr:pic>
      <xdr:pic>
        <xdr:nvPicPr>
          <xdr:cNvPr id="4" name="Picture 3">
            <a:extLst>
              <a:ext uri="{FF2B5EF4-FFF2-40B4-BE49-F238E27FC236}">
                <a16:creationId xmlns:a16="http://schemas.microsoft.com/office/drawing/2014/main" id="{AC56CFF5-4640-4F59-B56D-D6ECE42B55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53201" y="171316"/>
            <a:ext cx="967582" cy="967582"/>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tom_lambert_undp_org/Documents/SSLH/LCRP/LCRP%202020/Logframe/Budget2020_S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ting SoSt"/>
    </sheetNames>
    <sheetDataSet>
      <sheetData sheetId="0">
        <row r="7">
          <cell r="N7">
            <v>900000</v>
          </cell>
        </row>
        <row r="8">
          <cell r="N8">
            <v>11000000</v>
          </cell>
        </row>
        <row r="9">
          <cell r="N9">
            <v>4000000</v>
          </cell>
        </row>
        <row r="10">
          <cell r="N10">
            <v>30000000</v>
          </cell>
        </row>
        <row r="11">
          <cell r="N11">
            <v>11250000</v>
          </cell>
        </row>
        <row r="12">
          <cell r="N12">
            <v>35000000</v>
          </cell>
        </row>
        <row r="13">
          <cell r="N13">
            <v>375000</v>
          </cell>
        </row>
        <row r="14">
          <cell r="N14">
            <v>500000</v>
          </cell>
        </row>
        <row r="15">
          <cell r="N15">
            <v>525000</v>
          </cell>
        </row>
        <row r="16">
          <cell r="N16">
            <v>1000000</v>
          </cell>
        </row>
        <row r="17">
          <cell r="N17">
            <v>1000000</v>
          </cell>
        </row>
        <row r="18">
          <cell r="N18">
            <v>500000</v>
          </cell>
        </row>
        <row r="19">
          <cell r="N19">
            <v>2250000</v>
          </cell>
        </row>
        <row r="20">
          <cell r="N20">
            <v>500000</v>
          </cell>
        </row>
        <row r="21">
          <cell r="N21">
            <v>900000</v>
          </cell>
        </row>
        <row r="22">
          <cell r="N22">
            <v>5250000</v>
          </cell>
        </row>
        <row r="23">
          <cell r="N23">
            <v>3500000</v>
          </cell>
        </row>
        <row r="24">
          <cell r="N24">
            <v>1500000</v>
          </cell>
        </row>
        <row r="25">
          <cell r="N25">
            <v>13500000</v>
          </cell>
        </row>
        <row r="26">
          <cell r="N26">
            <v>400000</v>
          </cell>
        </row>
        <row r="27">
          <cell r="N27">
            <v>1000000</v>
          </cell>
        </row>
        <row r="28">
          <cell r="N28">
            <v>500000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1"/>
  <sheetViews>
    <sheetView showGridLines="0" zoomScale="70" zoomScaleNormal="70" workbookViewId="0">
      <selection activeCell="J13" sqref="J13"/>
    </sheetView>
  </sheetViews>
  <sheetFormatPr defaultColWidth="8.44140625" defaultRowHeight="14.4" x14ac:dyDescent="0.3"/>
  <cols>
    <col min="1" max="1" width="36.33203125" style="36" bestFit="1" customWidth="1"/>
    <col min="2" max="2" width="32.44140625" style="5" customWidth="1"/>
    <col min="3" max="3" width="22.44140625" style="5" customWidth="1"/>
    <col min="4" max="5" width="20.77734375" style="5" customWidth="1"/>
    <col min="6" max="6" width="22" style="5" customWidth="1"/>
    <col min="7" max="7" width="21.77734375" style="5" customWidth="1"/>
    <col min="8" max="8" width="23.109375" style="5" customWidth="1"/>
    <col min="9" max="9" width="22.44140625" style="5" customWidth="1"/>
    <col min="10" max="10" width="21.77734375" style="5" customWidth="1"/>
    <col min="11" max="11" width="21.109375" style="5" customWidth="1"/>
    <col min="12" max="12" width="21.44140625" style="5" customWidth="1"/>
    <col min="13" max="13" width="23.5546875" style="5" customWidth="1"/>
    <col min="14" max="14" width="21.44140625" style="5" customWidth="1"/>
    <col min="15" max="15" width="15.33203125" style="5" bestFit="1" customWidth="1"/>
    <col min="16" max="16" width="16.77734375" style="5" bestFit="1" customWidth="1"/>
    <col min="17" max="21" width="8.44140625" style="5"/>
    <col min="22" max="22" width="22" style="5" bestFit="1" customWidth="1"/>
    <col min="23" max="16384" width="8.44140625" style="5"/>
  </cols>
  <sheetData>
    <row r="1" spans="1:8" ht="21" x14ac:dyDescent="0.3">
      <c r="A1" s="2" t="s">
        <v>35</v>
      </c>
      <c r="B1" s="3"/>
      <c r="C1" s="4"/>
    </row>
    <row r="2" spans="1:8" ht="21" x14ac:dyDescent="0.3">
      <c r="A2" s="2"/>
      <c r="B2" s="3"/>
      <c r="C2" s="6"/>
    </row>
    <row r="3" spans="1:8" x14ac:dyDescent="0.3">
      <c r="A3" s="7" t="s">
        <v>20</v>
      </c>
      <c r="B3" s="8" t="s">
        <v>36</v>
      </c>
      <c r="C3" s="6"/>
    </row>
    <row r="4" spans="1:8" x14ac:dyDescent="0.3">
      <c r="A4" s="9" t="s">
        <v>21</v>
      </c>
      <c r="B4" s="10" t="s">
        <v>37</v>
      </c>
      <c r="C4" s="6"/>
    </row>
    <row r="5" spans="1:8" ht="112.5" customHeight="1" x14ac:dyDescent="0.3">
      <c r="A5" s="107" t="s">
        <v>165</v>
      </c>
      <c r="B5" s="93" t="s">
        <v>177</v>
      </c>
      <c r="C5" s="6"/>
    </row>
    <row r="6" spans="1:8" ht="39.75" customHeight="1" x14ac:dyDescent="0.3">
      <c r="A6" s="107" t="s">
        <v>164</v>
      </c>
      <c r="B6" s="32" t="s">
        <v>178</v>
      </c>
      <c r="C6" s="6"/>
    </row>
    <row r="7" spans="1:8" s="110" customFormat="1" ht="39.75" customHeight="1" x14ac:dyDescent="0.3">
      <c r="A7" s="108"/>
      <c r="B7" s="109"/>
      <c r="C7" s="109"/>
    </row>
    <row r="8" spans="1:8" ht="21" x14ac:dyDescent="0.3">
      <c r="A8" s="156" t="s">
        <v>2</v>
      </c>
      <c r="B8" s="157"/>
      <c r="C8" s="12">
        <v>2018</v>
      </c>
      <c r="D8" s="13">
        <v>2019</v>
      </c>
      <c r="E8" s="122">
        <v>2020</v>
      </c>
      <c r="F8" s="131">
        <v>2021</v>
      </c>
    </row>
    <row r="9" spans="1:8" ht="18" x14ac:dyDescent="0.3">
      <c r="A9" s="14"/>
      <c r="B9" s="15" t="s">
        <v>77</v>
      </c>
      <c r="C9" s="38">
        <f>C31+C36+C40</f>
        <v>103502018</v>
      </c>
      <c r="D9" s="39">
        <f>F31+F36+F40</f>
        <v>125350000</v>
      </c>
      <c r="E9" s="123">
        <f>I31+I36+I40</f>
        <v>126052020</v>
      </c>
      <c r="F9" s="132">
        <f>L31+L36+L40</f>
        <v>140125000</v>
      </c>
      <c r="G9" s="119"/>
    </row>
    <row r="10" spans="1:8" ht="18" x14ac:dyDescent="0.3">
      <c r="A10" s="14"/>
      <c r="B10" s="3" t="s">
        <v>10</v>
      </c>
      <c r="C10" s="16">
        <f>(D31+D36+D40)/C9</f>
        <v>0.12722364118543081</v>
      </c>
      <c r="D10" s="17">
        <v>0.13</v>
      </c>
      <c r="E10" s="124">
        <f>(J31+J36+J40)/E9</f>
        <v>0.11790927269551095</v>
      </c>
      <c r="F10" s="133">
        <v>0.1</v>
      </c>
    </row>
    <row r="11" spans="1:8" ht="18" x14ac:dyDescent="0.3">
      <c r="A11" s="14"/>
      <c r="B11" s="3" t="s">
        <v>11</v>
      </c>
      <c r="C11" s="16">
        <f>(E31+E36+E40)/C9</f>
        <v>0.87277635881456928</v>
      </c>
      <c r="D11" s="17">
        <v>0.87</v>
      </c>
      <c r="E11" s="124">
        <f>(K31+K36+K40)/E9</f>
        <v>0.88209072730448901</v>
      </c>
      <c r="F11" s="133">
        <v>0.9</v>
      </c>
    </row>
    <row r="12" spans="1:8" ht="18" x14ac:dyDescent="0.3">
      <c r="A12" s="11"/>
      <c r="B12" s="18"/>
      <c r="C12" s="18"/>
    </row>
    <row r="13" spans="1:8" ht="39" customHeight="1" x14ac:dyDescent="0.3">
      <c r="A13" s="158" t="s">
        <v>15</v>
      </c>
      <c r="B13" s="159"/>
      <c r="C13" s="19">
        <v>2018</v>
      </c>
      <c r="D13" s="20">
        <v>2019</v>
      </c>
      <c r="E13" s="125" t="s">
        <v>18</v>
      </c>
      <c r="F13" s="131">
        <v>2021</v>
      </c>
      <c r="G13" s="145" t="s">
        <v>182</v>
      </c>
    </row>
    <row r="14" spans="1:8" ht="15.6" x14ac:dyDescent="0.3">
      <c r="A14" s="21" t="s">
        <v>12</v>
      </c>
      <c r="B14" s="22">
        <f>SUM(B15:B18)</f>
        <v>3208800</v>
      </c>
      <c r="C14" s="23">
        <f>SUM(C15:C18)</f>
        <v>2236299</v>
      </c>
      <c r="D14" s="24">
        <f>SUM(D15:D18)</f>
        <v>2156137</v>
      </c>
      <c r="E14" s="126">
        <f>SUM(E15:E18)</f>
        <v>2155037</v>
      </c>
      <c r="F14" s="134">
        <f>SUM(F15:F18)</f>
        <v>2400037</v>
      </c>
      <c r="G14" s="142" t="s">
        <v>180</v>
      </c>
      <c r="H14" s="143" t="s">
        <v>181</v>
      </c>
    </row>
    <row r="15" spans="1:8" x14ac:dyDescent="0.3">
      <c r="A15" s="3" t="s">
        <v>50</v>
      </c>
      <c r="B15" s="25">
        <v>1500000</v>
      </c>
      <c r="C15" s="26">
        <v>942337</v>
      </c>
      <c r="D15" s="27">
        <v>942337</v>
      </c>
      <c r="E15" s="127">
        <v>942337</v>
      </c>
      <c r="F15" s="135">
        <v>942337</v>
      </c>
      <c r="G15" s="144">
        <v>468517.24123875325</v>
      </c>
      <c r="H15" s="144">
        <v>473819.75876124669</v>
      </c>
    </row>
    <row r="16" spans="1:8" x14ac:dyDescent="0.3">
      <c r="A16" s="3" t="s">
        <v>51</v>
      </c>
      <c r="B16" s="25">
        <v>1500000</v>
      </c>
      <c r="C16" s="26">
        <v>1005000</v>
      </c>
      <c r="D16" s="27">
        <v>1005000</v>
      </c>
      <c r="E16" s="127">
        <v>1005000</v>
      </c>
      <c r="F16" s="135">
        <v>1250000</v>
      </c>
      <c r="G16" s="144">
        <v>644694</v>
      </c>
      <c r="H16" s="144">
        <v>605306</v>
      </c>
    </row>
    <row r="17" spans="1:14" x14ac:dyDescent="0.3">
      <c r="A17" s="3" t="s">
        <v>52</v>
      </c>
      <c r="B17" s="25">
        <v>28800</v>
      </c>
      <c r="C17" s="26">
        <v>31502</v>
      </c>
      <c r="D17" s="27">
        <v>28800</v>
      </c>
      <c r="E17" s="127">
        <v>27700</v>
      </c>
      <c r="F17" s="135">
        <v>27700</v>
      </c>
      <c r="G17" s="144">
        <v>14350</v>
      </c>
      <c r="H17" s="144">
        <v>13350</v>
      </c>
    </row>
    <row r="18" spans="1:14" x14ac:dyDescent="0.3">
      <c r="A18" s="3" t="s">
        <v>53</v>
      </c>
      <c r="B18" s="25">
        <v>180000</v>
      </c>
      <c r="C18" s="26">
        <v>257460</v>
      </c>
      <c r="D18" s="27">
        <v>180000</v>
      </c>
      <c r="E18" s="127">
        <v>180000</v>
      </c>
      <c r="F18" s="135">
        <v>180000</v>
      </c>
      <c r="G18" s="144">
        <v>93247</v>
      </c>
      <c r="H18" s="144">
        <v>86753</v>
      </c>
    </row>
    <row r="19" spans="1:14" x14ac:dyDescent="0.3">
      <c r="A19" s="3" t="s">
        <v>48</v>
      </c>
      <c r="B19" s="25"/>
      <c r="C19" s="26">
        <v>251</v>
      </c>
      <c r="D19" s="27">
        <v>251</v>
      </c>
      <c r="E19" s="127">
        <v>251</v>
      </c>
      <c r="F19" s="135">
        <v>251</v>
      </c>
    </row>
    <row r="20" spans="1:14" ht="28.8" x14ac:dyDescent="0.3">
      <c r="A20" s="3" t="s">
        <v>49</v>
      </c>
      <c r="B20" s="25">
        <v>0</v>
      </c>
      <c r="C20" s="28" t="s">
        <v>43</v>
      </c>
      <c r="D20" s="29" t="s">
        <v>43</v>
      </c>
      <c r="E20" s="128" t="s">
        <v>43</v>
      </c>
      <c r="F20" s="136" t="s">
        <v>43</v>
      </c>
    </row>
    <row r="21" spans="1:14" x14ac:dyDescent="0.3">
      <c r="A21" s="3"/>
      <c r="B21" s="25"/>
      <c r="C21" s="30" t="s">
        <v>84</v>
      </c>
      <c r="D21" s="50" t="s">
        <v>84</v>
      </c>
      <c r="E21" s="129" t="s">
        <v>84</v>
      </c>
      <c r="F21" s="137" t="s">
        <v>84</v>
      </c>
    </row>
    <row r="22" spans="1:14" x14ac:dyDescent="0.3">
      <c r="A22" s="3"/>
      <c r="B22" s="25"/>
      <c r="C22" s="30" t="s">
        <v>44</v>
      </c>
      <c r="D22" s="31" t="s">
        <v>44</v>
      </c>
      <c r="E22" s="130" t="s">
        <v>44</v>
      </c>
      <c r="F22" s="138" t="s">
        <v>44</v>
      </c>
      <c r="I22" s="146"/>
    </row>
    <row r="23" spans="1:14" x14ac:dyDescent="0.3">
      <c r="A23" s="3"/>
      <c r="B23" s="25"/>
      <c r="C23" s="30" t="s">
        <v>45</v>
      </c>
      <c r="D23" s="31" t="s">
        <v>45</v>
      </c>
      <c r="E23" s="130" t="s">
        <v>45</v>
      </c>
      <c r="F23" s="138" t="s">
        <v>45</v>
      </c>
    </row>
    <row r="24" spans="1:14" x14ac:dyDescent="0.3">
      <c r="A24" s="3"/>
      <c r="B24" s="25"/>
      <c r="C24" s="30" t="s">
        <v>46</v>
      </c>
      <c r="D24" s="31" t="s">
        <v>46</v>
      </c>
      <c r="E24" s="130" t="s">
        <v>46</v>
      </c>
      <c r="F24" s="138" t="s">
        <v>46</v>
      </c>
    </row>
    <row r="25" spans="1:14" x14ac:dyDescent="0.3">
      <c r="A25" s="139" t="s">
        <v>176</v>
      </c>
      <c r="B25" s="25"/>
      <c r="C25" s="30" t="s">
        <v>47</v>
      </c>
      <c r="D25" s="31" t="s">
        <v>47</v>
      </c>
      <c r="E25" s="130" t="s">
        <v>47</v>
      </c>
      <c r="F25" s="138" t="s">
        <v>47</v>
      </c>
    </row>
    <row r="26" spans="1:14" ht="15.6" x14ac:dyDescent="0.3">
      <c r="A26" s="33"/>
      <c r="B26" s="34"/>
    </row>
    <row r="27" spans="1:14" ht="15.6" x14ac:dyDescent="0.3">
      <c r="A27" s="33"/>
      <c r="B27" s="34"/>
    </row>
    <row r="28" spans="1:14" ht="15.45" customHeight="1" x14ac:dyDescent="0.3">
      <c r="A28" s="160" t="s">
        <v>16</v>
      </c>
      <c r="B28" s="160" t="s">
        <v>17</v>
      </c>
      <c r="C28" s="171">
        <v>2018</v>
      </c>
      <c r="D28" s="171"/>
      <c r="E28" s="171"/>
      <c r="F28" s="165">
        <v>2019</v>
      </c>
      <c r="G28" s="165"/>
      <c r="H28" s="165"/>
      <c r="I28" s="170">
        <v>2020</v>
      </c>
      <c r="J28" s="170"/>
      <c r="K28" s="170"/>
      <c r="L28" s="169">
        <v>2021</v>
      </c>
      <c r="M28" s="169"/>
      <c r="N28" s="169"/>
    </row>
    <row r="29" spans="1:14" x14ac:dyDescent="0.3">
      <c r="A29" s="161"/>
      <c r="B29" s="161"/>
      <c r="C29" s="35" t="s">
        <v>2</v>
      </c>
      <c r="D29" s="35" t="s">
        <v>10</v>
      </c>
      <c r="E29" s="37" t="s">
        <v>76</v>
      </c>
      <c r="F29" s="35" t="s">
        <v>19</v>
      </c>
      <c r="G29" s="35" t="s">
        <v>10</v>
      </c>
      <c r="H29" s="35" t="s">
        <v>11</v>
      </c>
      <c r="I29" s="35" t="s">
        <v>19</v>
      </c>
      <c r="J29" s="35" t="s">
        <v>10</v>
      </c>
      <c r="K29" s="35" t="s">
        <v>11</v>
      </c>
      <c r="L29" s="35" t="s">
        <v>19</v>
      </c>
      <c r="M29" s="35" t="s">
        <v>10</v>
      </c>
      <c r="N29" s="35" t="s">
        <v>11</v>
      </c>
    </row>
    <row r="30" spans="1:14" ht="36" hidden="1" customHeight="1" x14ac:dyDescent="0.3">
      <c r="A30" s="166" t="s">
        <v>57</v>
      </c>
      <c r="B30" s="166"/>
      <c r="C30" s="40"/>
      <c r="D30" s="40"/>
      <c r="E30" s="40"/>
      <c r="F30" s="40"/>
      <c r="G30" s="40"/>
      <c r="H30" s="40"/>
      <c r="I30" s="40"/>
      <c r="J30" s="40"/>
      <c r="K30" s="40"/>
      <c r="L30" s="40"/>
      <c r="M30" s="40"/>
      <c r="N30" s="40"/>
    </row>
    <row r="31" spans="1:14" ht="45.75" customHeight="1" x14ac:dyDescent="0.3">
      <c r="A31" s="166" t="s">
        <v>172</v>
      </c>
      <c r="B31" s="167"/>
      <c r="C31" s="41">
        <v>87650000</v>
      </c>
      <c r="D31" s="41">
        <v>9475000</v>
      </c>
      <c r="E31" s="41">
        <v>78175000</v>
      </c>
      <c r="F31" s="41">
        <f>SUM(F32:F35)</f>
        <v>99700000</v>
      </c>
      <c r="G31" s="42">
        <f>G32*F32+G33*F33+G34*F34+G35*F35</f>
        <v>9970000</v>
      </c>
      <c r="H31" s="42">
        <f>F31-G31</f>
        <v>89730000</v>
      </c>
      <c r="I31" s="41">
        <v>108000000</v>
      </c>
      <c r="J31" s="42">
        <v>10800000</v>
      </c>
      <c r="K31" s="42">
        <v>97200000</v>
      </c>
      <c r="L31" s="41">
        <f>I31</f>
        <v>108000000</v>
      </c>
      <c r="M31" s="42">
        <v>10800000</v>
      </c>
      <c r="N31" s="42">
        <v>97200000</v>
      </c>
    </row>
    <row r="32" spans="1:14" ht="60" customHeight="1" x14ac:dyDescent="0.3">
      <c r="A32" s="162" t="s">
        <v>138</v>
      </c>
      <c r="B32" s="162"/>
      <c r="C32" s="43">
        <v>45550000</v>
      </c>
      <c r="D32" s="44">
        <v>0.1</v>
      </c>
      <c r="E32" s="44">
        <v>0.9</v>
      </c>
      <c r="F32" s="45">
        <f>SUM('[1]Budgetting SoSt'!N7:N11)</f>
        <v>57150000</v>
      </c>
      <c r="G32" s="46">
        <v>0.1</v>
      </c>
      <c r="H32" s="46">
        <v>0.9</v>
      </c>
      <c r="I32" s="120">
        <v>65000000</v>
      </c>
      <c r="J32" s="121">
        <v>0.1</v>
      </c>
      <c r="K32" s="121">
        <v>0.9</v>
      </c>
      <c r="L32" s="140">
        <f>I32</f>
        <v>65000000</v>
      </c>
      <c r="M32" s="141">
        <v>0.1</v>
      </c>
      <c r="N32" s="141">
        <v>0.9</v>
      </c>
    </row>
    <row r="33" spans="1:22" ht="60" customHeight="1" x14ac:dyDescent="0.3">
      <c r="A33" s="164" t="s">
        <v>163</v>
      </c>
      <c r="B33" s="164"/>
      <c r="C33" s="43">
        <v>35000000</v>
      </c>
      <c r="D33" s="44">
        <v>0.1</v>
      </c>
      <c r="E33" s="44">
        <v>0.9</v>
      </c>
      <c r="F33" s="45">
        <f>SUM('[1]Budgetting SoSt'!N12)</f>
        <v>35000000</v>
      </c>
      <c r="G33" s="46">
        <v>0.1</v>
      </c>
      <c r="H33" s="46">
        <v>0.9</v>
      </c>
      <c r="I33" s="120">
        <v>35000000</v>
      </c>
      <c r="J33" s="121">
        <v>0.1</v>
      </c>
      <c r="K33" s="121">
        <v>0.9</v>
      </c>
      <c r="L33" s="140">
        <f t="shared" ref="L33:L35" si="0">I33</f>
        <v>35000000</v>
      </c>
      <c r="M33" s="141">
        <v>0.1</v>
      </c>
      <c r="N33" s="141">
        <v>0.9</v>
      </c>
    </row>
    <row r="34" spans="1:22" ht="56.25" customHeight="1" x14ac:dyDescent="0.3">
      <c r="A34" s="162" t="s">
        <v>173</v>
      </c>
      <c r="B34" s="163"/>
      <c r="C34" s="43">
        <v>6150000</v>
      </c>
      <c r="D34" s="44">
        <v>0.2</v>
      </c>
      <c r="E34" s="44">
        <v>0.8</v>
      </c>
      <c r="F34" s="45">
        <f>SUM('[1]Budgetting SoSt'!N13:N17)</f>
        <v>3400000</v>
      </c>
      <c r="G34" s="46">
        <v>0.1</v>
      </c>
      <c r="H34" s="46">
        <v>0.9</v>
      </c>
      <c r="I34" s="120">
        <v>6150000</v>
      </c>
      <c r="J34" s="121">
        <v>0.1</v>
      </c>
      <c r="K34" s="121">
        <v>0.9</v>
      </c>
      <c r="L34" s="140">
        <f t="shared" si="0"/>
        <v>6150000</v>
      </c>
      <c r="M34" s="141">
        <v>0.1</v>
      </c>
      <c r="N34" s="141">
        <v>0.9</v>
      </c>
      <c r="V34" s="118"/>
    </row>
    <row r="35" spans="1:22" ht="56.25" customHeight="1" x14ac:dyDescent="0.3">
      <c r="A35" s="164" t="s">
        <v>107</v>
      </c>
      <c r="B35" s="164"/>
      <c r="C35" s="43">
        <v>950000</v>
      </c>
      <c r="D35" s="44">
        <v>0.2</v>
      </c>
      <c r="E35" s="44">
        <v>0.8</v>
      </c>
      <c r="F35" s="45">
        <f>SUM('[1]Budgetting SoSt'!N18:N21)</f>
        <v>4150000</v>
      </c>
      <c r="G35" s="46">
        <v>0.1</v>
      </c>
      <c r="H35" s="46">
        <v>0.9</v>
      </c>
      <c r="I35" s="120">
        <v>1850000</v>
      </c>
      <c r="J35" s="121">
        <v>0.1</v>
      </c>
      <c r="K35" s="121">
        <v>0.9</v>
      </c>
      <c r="L35" s="140">
        <f t="shared" si="0"/>
        <v>1850000</v>
      </c>
      <c r="M35" s="141">
        <v>0.1</v>
      </c>
      <c r="N35" s="141">
        <v>0.9</v>
      </c>
      <c r="O35" s="118"/>
      <c r="V35" s="119"/>
    </row>
    <row r="36" spans="1:22" ht="36.75" customHeight="1" x14ac:dyDescent="0.3">
      <c r="A36" s="168" t="s">
        <v>110</v>
      </c>
      <c r="B36" s="168"/>
      <c r="C36" s="42">
        <v>14052018</v>
      </c>
      <c r="D36" s="42">
        <v>3512903.6</v>
      </c>
      <c r="E36" s="42">
        <v>10539114.4</v>
      </c>
      <c r="F36" s="42">
        <f>SUM(F37:F39)</f>
        <v>23750000</v>
      </c>
      <c r="G36" s="48">
        <f>G37*F37+G38*F38+G39*F39</f>
        <v>4550000</v>
      </c>
      <c r="H36" s="48">
        <f>F36-G36</f>
        <v>19200000</v>
      </c>
      <c r="I36" s="42">
        <v>16052020</v>
      </c>
      <c r="J36" s="48">
        <v>3862702</v>
      </c>
      <c r="K36" s="48">
        <v>12189318</v>
      </c>
      <c r="L36" s="42">
        <f>L37+L38+L39</f>
        <v>30125000</v>
      </c>
      <c r="M36" s="48">
        <v>3862702</v>
      </c>
      <c r="N36" s="48">
        <v>12189318</v>
      </c>
      <c r="V36" s="119"/>
    </row>
    <row r="37" spans="1:22" ht="49.5" customHeight="1" x14ac:dyDescent="0.3">
      <c r="A37" s="162" t="s">
        <v>111</v>
      </c>
      <c r="B37" s="163"/>
      <c r="C37" s="43">
        <v>2018</v>
      </c>
      <c r="D37" s="44">
        <v>0.2</v>
      </c>
      <c r="E37" s="44">
        <v>0.8</v>
      </c>
      <c r="F37" s="45">
        <f>SUM('[1]Budgetting SoSt'!N22:N23)</f>
        <v>8750000</v>
      </c>
      <c r="G37" s="46">
        <v>0.1</v>
      </c>
      <c r="H37" s="46">
        <v>0.9</v>
      </c>
      <c r="I37" s="120">
        <v>2020</v>
      </c>
      <c r="J37" s="121">
        <v>0.1</v>
      </c>
      <c r="K37" s="121">
        <v>0.9</v>
      </c>
      <c r="L37" s="140">
        <v>14125000</v>
      </c>
      <c r="M37" s="141">
        <v>0.1</v>
      </c>
      <c r="N37" s="141">
        <v>0.9</v>
      </c>
      <c r="V37" s="119"/>
    </row>
    <row r="38" spans="1:22" ht="43.2" customHeight="1" x14ac:dyDescent="0.3">
      <c r="A38" s="162" t="s">
        <v>112</v>
      </c>
      <c r="B38" s="163"/>
      <c r="C38" s="43">
        <v>12550000</v>
      </c>
      <c r="D38" s="47">
        <v>0.25</v>
      </c>
      <c r="E38" s="47">
        <v>0.75</v>
      </c>
      <c r="F38" s="45">
        <f>SUM('[1]Budgetting SoSt'!N25)</f>
        <v>13500000</v>
      </c>
      <c r="G38" s="46">
        <v>0.25</v>
      </c>
      <c r="H38" s="46">
        <v>0.75</v>
      </c>
      <c r="I38" s="120">
        <v>14550000</v>
      </c>
      <c r="J38" s="121">
        <v>0.25</v>
      </c>
      <c r="K38" s="121">
        <v>0.75</v>
      </c>
      <c r="L38" s="140">
        <v>14500000</v>
      </c>
      <c r="M38" s="141">
        <v>0.25</v>
      </c>
      <c r="N38" s="141">
        <v>0.75</v>
      </c>
      <c r="V38" s="119"/>
    </row>
    <row r="39" spans="1:22" ht="43.2" customHeight="1" x14ac:dyDescent="0.3">
      <c r="A39" s="162" t="s">
        <v>113</v>
      </c>
      <c r="B39" s="163"/>
      <c r="C39" s="43">
        <v>1500000</v>
      </c>
      <c r="D39" s="47">
        <v>0.25</v>
      </c>
      <c r="E39" s="47">
        <v>0.75</v>
      </c>
      <c r="F39" s="45">
        <f>SUM('[1]Budgetting SoSt'!N24)</f>
        <v>1500000</v>
      </c>
      <c r="G39" s="46">
        <v>0.2</v>
      </c>
      <c r="H39" s="46">
        <v>0.8</v>
      </c>
      <c r="I39" s="120">
        <v>1500000</v>
      </c>
      <c r="J39" s="121">
        <v>0.15</v>
      </c>
      <c r="K39" s="121">
        <v>0.85</v>
      </c>
      <c r="L39" s="140">
        <v>1500000</v>
      </c>
      <c r="M39" s="141">
        <v>0.15</v>
      </c>
      <c r="N39" s="141">
        <v>0.85</v>
      </c>
      <c r="V39" s="119"/>
    </row>
    <row r="40" spans="1:22" ht="43.2" customHeight="1" x14ac:dyDescent="0.3">
      <c r="A40" s="168" t="s">
        <v>114</v>
      </c>
      <c r="B40" s="168"/>
      <c r="C40" s="42">
        <v>1800000</v>
      </c>
      <c r="D40" s="42">
        <v>180000</v>
      </c>
      <c r="E40" s="42">
        <v>1620000</v>
      </c>
      <c r="F40" s="49">
        <f>F41</f>
        <v>1900000</v>
      </c>
      <c r="G40" s="49">
        <f>F40*G41</f>
        <v>190000</v>
      </c>
      <c r="H40" s="49">
        <f>H41*F40</f>
        <v>1710000</v>
      </c>
      <c r="I40" s="49">
        <v>2000000</v>
      </c>
      <c r="J40" s="49">
        <v>200000</v>
      </c>
      <c r="K40" s="49">
        <v>1800000</v>
      </c>
      <c r="L40" s="49">
        <v>2000000</v>
      </c>
      <c r="M40" s="49">
        <v>200000</v>
      </c>
      <c r="N40" s="49">
        <v>1800000</v>
      </c>
    </row>
    <row r="41" spans="1:22" ht="47.25" customHeight="1" x14ac:dyDescent="0.3">
      <c r="A41" s="162" t="s">
        <v>175</v>
      </c>
      <c r="B41" s="163"/>
      <c r="C41" s="43">
        <v>1800000</v>
      </c>
      <c r="D41" s="47">
        <v>0.1</v>
      </c>
      <c r="E41" s="47">
        <v>0.9</v>
      </c>
      <c r="F41" s="45">
        <f>SUM('[1]Budgetting SoSt'!N26:N28)</f>
        <v>1900000</v>
      </c>
      <c r="G41" s="46">
        <v>0.1</v>
      </c>
      <c r="H41" s="46">
        <v>0.9</v>
      </c>
      <c r="I41" s="120">
        <v>2000000</v>
      </c>
      <c r="J41" s="121">
        <v>0.1</v>
      </c>
      <c r="K41" s="121">
        <v>0.9</v>
      </c>
      <c r="L41" s="140">
        <v>2000000</v>
      </c>
      <c r="M41" s="141">
        <v>0.1</v>
      </c>
      <c r="N41" s="141">
        <v>0.9</v>
      </c>
    </row>
  </sheetData>
  <mergeCells count="20">
    <mergeCell ref="L28:N28"/>
    <mergeCell ref="I28:K28"/>
    <mergeCell ref="A39:B39"/>
    <mergeCell ref="C28:E28"/>
    <mergeCell ref="A30:B30"/>
    <mergeCell ref="A36:B36"/>
    <mergeCell ref="A41:B41"/>
    <mergeCell ref="F28:H28"/>
    <mergeCell ref="A32:B32"/>
    <mergeCell ref="A37:B37"/>
    <mergeCell ref="A34:B34"/>
    <mergeCell ref="A31:B31"/>
    <mergeCell ref="A40:B40"/>
    <mergeCell ref="A8:B8"/>
    <mergeCell ref="A13:B13"/>
    <mergeCell ref="B28:B29"/>
    <mergeCell ref="A28:A29"/>
    <mergeCell ref="A38:B38"/>
    <mergeCell ref="A35:B35"/>
    <mergeCell ref="A33:B33"/>
  </mergeCells>
  <pageMargins left="0.7" right="0.7" top="0.75" bottom="0.75" header="0.3" footer="0.3"/>
  <pageSetup paperSize="9" scale="7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ABD6E-5BAC-4B2E-8850-930DB9883BAE}">
  <dimension ref="A1:T128"/>
  <sheetViews>
    <sheetView tabSelected="1" zoomScale="68" zoomScaleNormal="80" workbookViewId="0">
      <selection activeCell="A3" sqref="A3"/>
    </sheetView>
  </sheetViews>
  <sheetFormatPr defaultColWidth="8.77734375" defaultRowHeight="14.4" x14ac:dyDescent="0.3"/>
  <cols>
    <col min="1" max="1" width="31.44140625" customWidth="1"/>
    <col min="2" max="2" width="3" bestFit="1" customWidth="1"/>
    <col min="3" max="3" width="29.109375" customWidth="1"/>
    <col min="4" max="4" width="5" bestFit="1" customWidth="1"/>
    <col min="5" max="5" width="47.44140625" customWidth="1"/>
    <col min="6" max="6" width="15.77734375" customWidth="1"/>
    <col min="7" max="7" width="10" style="1" customWidth="1"/>
    <col min="8" max="8" width="10.44140625" bestFit="1" customWidth="1"/>
    <col min="9" max="9" width="9.109375" style="98" customWidth="1"/>
    <col min="12" max="12" width="10.33203125" customWidth="1"/>
  </cols>
  <sheetData>
    <row r="1" spans="1:19" ht="15.6" x14ac:dyDescent="0.3">
      <c r="A1" s="111" t="s">
        <v>168</v>
      </c>
      <c r="C1" s="102"/>
      <c r="D1" s="102"/>
      <c r="E1" s="102"/>
      <c r="F1" s="102"/>
      <c r="G1" s="103"/>
      <c r="H1" s="102"/>
      <c r="I1" s="104"/>
      <c r="J1" s="102"/>
      <c r="K1" s="102"/>
      <c r="L1" s="102"/>
      <c r="M1" s="102"/>
      <c r="N1" s="102"/>
      <c r="O1" s="102"/>
      <c r="P1" s="102"/>
      <c r="Q1" s="102"/>
      <c r="R1" s="102"/>
      <c r="S1" s="102"/>
    </row>
    <row r="2" spans="1:19" x14ac:dyDescent="0.3">
      <c r="A2" s="112"/>
      <c r="B2" s="112"/>
      <c r="C2" s="112"/>
      <c r="D2" s="112"/>
      <c r="E2" s="112"/>
      <c r="F2" s="112"/>
      <c r="G2" s="112"/>
      <c r="H2" s="112"/>
      <c r="I2" s="112"/>
      <c r="J2" s="112"/>
      <c r="K2" s="112"/>
      <c r="L2" s="112"/>
      <c r="M2" s="112"/>
      <c r="N2" s="112"/>
      <c r="O2" s="112"/>
      <c r="P2" s="112"/>
      <c r="Q2" s="112"/>
      <c r="R2" s="112"/>
      <c r="S2" s="112"/>
    </row>
    <row r="3" spans="1:19" x14ac:dyDescent="0.3">
      <c r="A3" s="113" t="s">
        <v>187</v>
      </c>
      <c r="B3" s="112"/>
      <c r="C3" s="112"/>
      <c r="D3" s="112"/>
      <c r="E3" s="112"/>
      <c r="F3" s="112"/>
      <c r="G3" s="112"/>
      <c r="H3" s="112"/>
      <c r="I3" s="112"/>
      <c r="J3" s="172">
        <v>2017</v>
      </c>
      <c r="K3" s="173"/>
      <c r="L3" s="172">
        <v>2018</v>
      </c>
      <c r="M3" s="173"/>
      <c r="N3" s="172">
        <v>2019</v>
      </c>
      <c r="O3" s="173"/>
      <c r="P3" s="172">
        <v>2020</v>
      </c>
      <c r="Q3" s="173"/>
      <c r="R3" s="172">
        <v>2021</v>
      </c>
      <c r="S3" s="173"/>
    </row>
    <row r="4" spans="1:19" ht="55.5" customHeight="1" x14ac:dyDescent="0.3">
      <c r="A4" s="51" t="s">
        <v>124</v>
      </c>
      <c r="B4" s="52" t="s">
        <v>125</v>
      </c>
      <c r="C4" s="53" t="s">
        <v>126</v>
      </c>
      <c r="D4" s="53" t="s">
        <v>3</v>
      </c>
      <c r="E4" s="53" t="s">
        <v>127</v>
      </c>
      <c r="F4" s="53" t="s">
        <v>128</v>
      </c>
      <c r="G4" s="52" t="s">
        <v>0</v>
      </c>
      <c r="H4" s="53" t="s">
        <v>129</v>
      </c>
      <c r="I4" s="101" t="s">
        <v>1</v>
      </c>
      <c r="J4" s="54" t="s">
        <v>42</v>
      </c>
      <c r="K4" s="54" t="s">
        <v>130</v>
      </c>
      <c r="L4" s="54" t="s">
        <v>42</v>
      </c>
      <c r="M4" s="54" t="s">
        <v>130</v>
      </c>
      <c r="N4" s="54" t="s">
        <v>42</v>
      </c>
      <c r="O4" s="54" t="s">
        <v>130</v>
      </c>
      <c r="P4" s="54" t="s">
        <v>42</v>
      </c>
      <c r="Q4" s="54" t="s">
        <v>130</v>
      </c>
      <c r="R4" s="54" t="s">
        <v>42</v>
      </c>
      <c r="S4" s="54" t="s">
        <v>130</v>
      </c>
    </row>
    <row r="5" spans="1:19" ht="14.25" customHeight="1" x14ac:dyDescent="0.3">
      <c r="A5" s="193" t="s">
        <v>172</v>
      </c>
      <c r="B5" s="190" t="s">
        <v>4</v>
      </c>
      <c r="C5" s="190" t="s">
        <v>58</v>
      </c>
      <c r="D5" s="190" t="s">
        <v>7</v>
      </c>
      <c r="E5" s="190" t="s">
        <v>150</v>
      </c>
      <c r="F5" s="190" t="s">
        <v>85</v>
      </c>
      <c r="G5" s="190" t="s">
        <v>25</v>
      </c>
      <c r="H5" s="55" t="s">
        <v>131</v>
      </c>
      <c r="I5" s="99" t="s">
        <v>135</v>
      </c>
      <c r="J5" s="78" t="s">
        <v>132</v>
      </c>
      <c r="K5" s="64">
        <v>0.71</v>
      </c>
      <c r="L5" s="64">
        <v>0.75</v>
      </c>
      <c r="M5" s="64">
        <v>0.79</v>
      </c>
      <c r="N5" s="64">
        <v>0.85</v>
      </c>
      <c r="O5" s="64">
        <v>0.46</v>
      </c>
      <c r="P5" s="64">
        <v>0.85</v>
      </c>
      <c r="Q5" s="64">
        <v>0.5</v>
      </c>
      <c r="R5" s="199">
        <v>0.65</v>
      </c>
      <c r="S5" s="64"/>
    </row>
    <row r="6" spans="1:19" ht="14.25" customHeight="1" x14ac:dyDescent="0.3">
      <c r="A6" s="194"/>
      <c r="B6" s="191"/>
      <c r="C6" s="191"/>
      <c r="D6" s="191"/>
      <c r="E6" s="191"/>
      <c r="F6" s="191" t="s">
        <v>85</v>
      </c>
      <c r="G6" s="191" t="s">
        <v>25</v>
      </c>
      <c r="H6" s="152" t="s">
        <v>9</v>
      </c>
      <c r="I6" s="78" t="s">
        <v>132</v>
      </c>
      <c r="J6" s="78" t="s">
        <v>132</v>
      </c>
      <c r="K6" s="147">
        <v>0.71</v>
      </c>
      <c r="L6" s="65"/>
      <c r="M6" s="65">
        <v>0.81</v>
      </c>
      <c r="N6" s="65"/>
      <c r="O6" s="65">
        <v>0.45</v>
      </c>
      <c r="P6" s="65"/>
      <c r="Q6" s="65">
        <v>0.49</v>
      </c>
      <c r="R6" s="65"/>
      <c r="S6" s="65"/>
    </row>
    <row r="7" spans="1:19" ht="14.25" customHeight="1" x14ac:dyDescent="0.3">
      <c r="A7" s="194"/>
      <c r="B7" s="191"/>
      <c r="C7" s="191"/>
      <c r="D7" s="191"/>
      <c r="E7" s="191"/>
      <c r="F7" s="191" t="s">
        <v>85</v>
      </c>
      <c r="G7" s="191" t="s">
        <v>25</v>
      </c>
      <c r="H7" s="152" t="s">
        <v>8</v>
      </c>
      <c r="I7" s="78" t="s">
        <v>132</v>
      </c>
      <c r="J7" s="78" t="s">
        <v>132</v>
      </c>
      <c r="K7" s="147">
        <v>0.75</v>
      </c>
      <c r="L7" s="65"/>
      <c r="M7" s="65">
        <v>0.74</v>
      </c>
      <c r="N7" s="65"/>
      <c r="O7" s="65">
        <v>0.59</v>
      </c>
      <c r="P7" s="65"/>
      <c r="Q7" s="65">
        <v>0.55000000000000004</v>
      </c>
      <c r="R7" s="65"/>
      <c r="S7" s="65"/>
    </row>
    <row r="8" spans="1:19" ht="14.25" customHeight="1" x14ac:dyDescent="0.3">
      <c r="A8" s="194"/>
      <c r="B8" s="191"/>
      <c r="C8" s="191"/>
      <c r="D8" s="191"/>
      <c r="E8" s="191"/>
      <c r="F8" s="191" t="s">
        <v>85</v>
      </c>
      <c r="G8" s="191" t="s">
        <v>25</v>
      </c>
      <c r="H8" s="152" t="s">
        <v>13</v>
      </c>
      <c r="I8" s="78" t="s">
        <v>132</v>
      </c>
      <c r="J8" s="78" t="s">
        <v>132</v>
      </c>
      <c r="K8" s="78" t="s">
        <v>132</v>
      </c>
      <c r="L8" s="78" t="s">
        <v>132</v>
      </c>
      <c r="M8" s="78" t="s">
        <v>132</v>
      </c>
      <c r="N8" s="78" t="s">
        <v>132</v>
      </c>
      <c r="O8" s="65"/>
      <c r="P8" s="78" t="s">
        <v>132</v>
      </c>
      <c r="Q8" s="65"/>
      <c r="R8" s="78" t="s">
        <v>132</v>
      </c>
      <c r="S8" s="65"/>
    </row>
    <row r="9" spans="1:19" ht="14.25" customHeight="1" x14ac:dyDescent="0.3">
      <c r="A9" s="194"/>
      <c r="B9" s="192"/>
      <c r="C9" s="192"/>
      <c r="D9" s="192"/>
      <c r="E9" s="192"/>
      <c r="F9" s="192" t="s">
        <v>85</v>
      </c>
      <c r="G9" s="192" t="s">
        <v>25</v>
      </c>
      <c r="H9" s="152" t="s">
        <v>14</v>
      </c>
      <c r="I9" s="78" t="s">
        <v>132</v>
      </c>
      <c r="J9" s="78" t="s">
        <v>132</v>
      </c>
      <c r="K9" s="78" t="s">
        <v>132</v>
      </c>
      <c r="L9" s="78" t="s">
        <v>132</v>
      </c>
      <c r="M9" s="78" t="s">
        <v>132</v>
      </c>
      <c r="N9" s="78" t="s">
        <v>132</v>
      </c>
      <c r="O9" s="65"/>
      <c r="P9" s="78" t="s">
        <v>132</v>
      </c>
      <c r="Q9" s="65"/>
      <c r="R9" s="78" t="s">
        <v>132</v>
      </c>
      <c r="S9" s="65"/>
    </row>
    <row r="10" spans="1:19" ht="14.25" customHeight="1" x14ac:dyDescent="0.3">
      <c r="A10" s="194"/>
      <c r="B10" s="187" t="s">
        <v>5</v>
      </c>
      <c r="C10" s="196" t="s">
        <v>115</v>
      </c>
      <c r="D10" s="187" t="s">
        <v>7</v>
      </c>
      <c r="E10" s="187" t="s">
        <v>151</v>
      </c>
      <c r="F10" s="190" t="s">
        <v>85</v>
      </c>
      <c r="G10" s="190" t="s">
        <v>25</v>
      </c>
      <c r="H10" s="55" t="s">
        <v>131</v>
      </c>
      <c r="I10" s="99" t="s">
        <v>136</v>
      </c>
      <c r="J10" s="78" t="s">
        <v>132</v>
      </c>
      <c r="K10" s="64">
        <v>0.34</v>
      </c>
      <c r="L10" s="64">
        <v>0.3</v>
      </c>
      <c r="M10" s="64">
        <v>0.36</v>
      </c>
      <c r="N10" s="64">
        <v>0.3</v>
      </c>
      <c r="O10" s="64">
        <v>0.25</v>
      </c>
      <c r="P10" s="64">
        <v>0.25</v>
      </c>
      <c r="Q10" s="64">
        <v>0.33</v>
      </c>
      <c r="R10" s="64">
        <v>0.25</v>
      </c>
      <c r="S10" s="64"/>
    </row>
    <row r="11" spans="1:19" ht="14.25" customHeight="1" x14ac:dyDescent="0.3">
      <c r="A11" s="194"/>
      <c r="B11" s="187"/>
      <c r="C11" s="197"/>
      <c r="D11" s="187"/>
      <c r="E11" s="187"/>
      <c r="F11" s="191" t="s">
        <v>85</v>
      </c>
      <c r="G11" s="191" t="s">
        <v>25</v>
      </c>
      <c r="H11" s="152" t="s">
        <v>9</v>
      </c>
      <c r="I11" s="78" t="s">
        <v>132</v>
      </c>
      <c r="J11" s="78" t="s">
        <v>132</v>
      </c>
      <c r="K11" s="78">
        <v>36</v>
      </c>
      <c r="L11" s="65"/>
      <c r="M11" s="65">
        <v>0.39</v>
      </c>
      <c r="N11" s="65"/>
      <c r="O11" s="65">
        <v>0.26</v>
      </c>
      <c r="P11" s="65"/>
      <c r="Q11" s="65">
        <v>0.34</v>
      </c>
      <c r="R11" s="65"/>
      <c r="S11" s="65"/>
    </row>
    <row r="12" spans="1:19" ht="14.25" customHeight="1" x14ac:dyDescent="0.3">
      <c r="A12" s="194"/>
      <c r="B12" s="187"/>
      <c r="C12" s="197"/>
      <c r="D12" s="187"/>
      <c r="E12" s="187"/>
      <c r="F12" s="191" t="s">
        <v>85</v>
      </c>
      <c r="G12" s="191" t="s">
        <v>25</v>
      </c>
      <c r="H12" s="152" t="s">
        <v>8</v>
      </c>
      <c r="I12" s="78" t="s">
        <v>132</v>
      </c>
      <c r="J12" s="78" t="s">
        <v>132</v>
      </c>
      <c r="K12" s="78">
        <v>24</v>
      </c>
      <c r="L12" s="65"/>
      <c r="M12" s="65">
        <v>0.24</v>
      </c>
      <c r="N12" s="65"/>
      <c r="O12" s="65">
        <v>0.13</v>
      </c>
      <c r="P12" s="65"/>
      <c r="Q12" s="65">
        <v>0.26</v>
      </c>
      <c r="R12" s="65"/>
      <c r="S12" s="65"/>
    </row>
    <row r="13" spans="1:19" ht="14.25" customHeight="1" x14ac:dyDescent="0.3">
      <c r="A13" s="194"/>
      <c r="B13" s="187"/>
      <c r="C13" s="197"/>
      <c r="D13" s="187"/>
      <c r="E13" s="187"/>
      <c r="F13" s="191" t="s">
        <v>85</v>
      </c>
      <c r="G13" s="191" t="s">
        <v>25</v>
      </c>
      <c r="H13" s="152" t="s">
        <v>13</v>
      </c>
      <c r="I13" s="78" t="s">
        <v>132</v>
      </c>
      <c r="J13" s="78" t="s">
        <v>132</v>
      </c>
      <c r="K13" s="78" t="s">
        <v>132</v>
      </c>
      <c r="L13" s="78" t="s">
        <v>132</v>
      </c>
      <c r="M13" s="78" t="s">
        <v>132</v>
      </c>
      <c r="N13" s="78" t="s">
        <v>132</v>
      </c>
      <c r="O13" s="65"/>
      <c r="P13" s="78" t="s">
        <v>132</v>
      </c>
      <c r="Q13" s="65"/>
      <c r="R13" s="78" t="s">
        <v>132</v>
      </c>
      <c r="S13" s="65"/>
    </row>
    <row r="14" spans="1:19" ht="14.25" customHeight="1" x14ac:dyDescent="0.3">
      <c r="A14" s="194"/>
      <c r="B14" s="187"/>
      <c r="C14" s="197"/>
      <c r="D14" s="187"/>
      <c r="E14" s="187"/>
      <c r="F14" s="192" t="s">
        <v>85</v>
      </c>
      <c r="G14" s="192" t="s">
        <v>25</v>
      </c>
      <c r="H14" s="152" t="s">
        <v>14</v>
      </c>
      <c r="I14" s="78" t="s">
        <v>132</v>
      </c>
      <c r="J14" s="78" t="s">
        <v>132</v>
      </c>
      <c r="K14" s="78" t="s">
        <v>132</v>
      </c>
      <c r="L14" s="78" t="s">
        <v>132</v>
      </c>
      <c r="M14" s="78" t="s">
        <v>132</v>
      </c>
      <c r="N14" s="78" t="s">
        <v>132</v>
      </c>
      <c r="O14" s="65"/>
      <c r="P14" s="78" t="s">
        <v>132</v>
      </c>
      <c r="Q14" s="65"/>
      <c r="R14" s="78" t="s">
        <v>132</v>
      </c>
      <c r="S14" s="65"/>
    </row>
    <row r="15" spans="1:19" ht="14.25" customHeight="1" x14ac:dyDescent="0.3">
      <c r="A15" s="194"/>
      <c r="B15" s="187" t="s">
        <v>6</v>
      </c>
      <c r="C15" s="196" t="s">
        <v>69</v>
      </c>
      <c r="D15" s="187" t="s">
        <v>7</v>
      </c>
      <c r="E15" s="187" t="s">
        <v>152</v>
      </c>
      <c r="F15" s="190" t="s">
        <v>85</v>
      </c>
      <c r="G15" s="190" t="s">
        <v>25</v>
      </c>
      <c r="H15" s="55" t="s">
        <v>131</v>
      </c>
      <c r="I15" s="99" t="s">
        <v>137</v>
      </c>
      <c r="J15" s="78" t="s">
        <v>132</v>
      </c>
      <c r="K15" s="64">
        <v>0.53</v>
      </c>
      <c r="L15" s="64">
        <v>0.65</v>
      </c>
      <c r="M15" s="64">
        <v>0.44</v>
      </c>
      <c r="N15" s="64">
        <v>0.7</v>
      </c>
      <c r="O15" s="64">
        <v>0.57999999999999996</v>
      </c>
      <c r="P15" s="64">
        <v>0.7</v>
      </c>
      <c r="Q15" s="64">
        <v>0.5</v>
      </c>
      <c r="R15" s="64">
        <v>0.7</v>
      </c>
      <c r="S15" s="64"/>
    </row>
    <row r="16" spans="1:19" ht="14.25" customHeight="1" x14ac:dyDescent="0.3">
      <c r="A16" s="194"/>
      <c r="B16" s="187"/>
      <c r="C16" s="197"/>
      <c r="D16" s="187"/>
      <c r="E16" s="187"/>
      <c r="F16" s="191" t="s">
        <v>85</v>
      </c>
      <c r="G16" s="191" t="s">
        <v>25</v>
      </c>
      <c r="H16" s="152" t="s">
        <v>9</v>
      </c>
      <c r="I16" s="78" t="s">
        <v>132</v>
      </c>
      <c r="J16" s="78" t="s">
        <v>132</v>
      </c>
      <c r="K16" s="147">
        <v>0.56000000000000005</v>
      </c>
      <c r="L16" s="65"/>
      <c r="M16" s="65">
        <v>0.46</v>
      </c>
      <c r="N16" s="65"/>
      <c r="O16" s="65">
        <v>0.6</v>
      </c>
      <c r="P16" s="65"/>
      <c r="Q16" s="65">
        <v>0.55000000000000004</v>
      </c>
      <c r="R16" s="65"/>
      <c r="S16" s="65"/>
    </row>
    <row r="17" spans="1:19" ht="14.25" customHeight="1" x14ac:dyDescent="0.3">
      <c r="A17" s="194"/>
      <c r="B17" s="187"/>
      <c r="C17" s="197"/>
      <c r="D17" s="187"/>
      <c r="E17" s="187"/>
      <c r="F17" s="191" t="s">
        <v>85</v>
      </c>
      <c r="G17" s="191" t="s">
        <v>25</v>
      </c>
      <c r="H17" s="152" t="s">
        <v>8</v>
      </c>
      <c r="I17" s="78" t="s">
        <v>132</v>
      </c>
      <c r="J17" s="78" t="s">
        <v>132</v>
      </c>
      <c r="K17" s="147">
        <v>0.39</v>
      </c>
      <c r="L17" s="65"/>
      <c r="M17" s="65">
        <v>0.36</v>
      </c>
      <c r="N17" s="65"/>
      <c r="O17" s="65">
        <v>0.34</v>
      </c>
      <c r="P17" s="65"/>
      <c r="Q17" s="65">
        <v>0.21</v>
      </c>
      <c r="R17" s="65"/>
      <c r="S17" s="65"/>
    </row>
    <row r="18" spans="1:19" ht="14.25" customHeight="1" x14ac:dyDescent="0.3">
      <c r="A18" s="194"/>
      <c r="B18" s="187"/>
      <c r="C18" s="197"/>
      <c r="D18" s="187"/>
      <c r="E18" s="187"/>
      <c r="F18" s="191" t="s">
        <v>85</v>
      </c>
      <c r="G18" s="191" t="s">
        <v>25</v>
      </c>
      <c r="H18" s="152" t="s">
        <v>13</v>
      </c>
      <c r="I18" s="78" t="s">
        <v>132</v>
      </c>
      <c r="J18" s="78" t="s">
        <v>132</v>
      </c>
      <c r="K18" s="78" t="s">
        <v>132</v>
      </c>
      <c r="L18" s="78" t="s">
        <v>132</v>
      </c>
      <c r="M18" s="78" t="s">
        <v>132</v>
      </c>
      <c r="N18" s="65"/>
      <c r="O18" s="65"/>
      <c r="P18" s="65"/>
      <c r="Q18" s="65"/>
      <c r="R18" s="65"/>
      <c r="S18" s="65"/>
    </row>
    <row r="19" spans="1:19" ht="14.25" customHeight="1" x14ac:dyDescent="0.3">
      <c r="A19" s="194"/>
      <c r="B19" s="187"/>
      <c r="C19" s="198"/>
      <c r="D19" s="190"/>
      <c r="E19" s="190"/>
      <c r="F19" s="191" t="s">
        <v>85</v>
      </c>
      <c r="G19" s="191" t="s">
        <v>25</v>
      </c>
      <c r="H19" s="150" t="s">
        <v>14</v>
      </c>
      <c r="I19" s="79" t="s">
        <v>132</v>
      </c>
      <c r="J19" s="78" t="s">
        <v>132</v>
      </c>
      <c r="K19" s="78" t="s">
        <v>132</v>
      </c>
      <c r="L19" s="78" t="s">
        <v>132</v>
      </c>
      <c r="M19" s="78" t="s">
        <v>132</v>
      </c>
      <c r="N19" s="74"/>
      <c r="O19" s="74"/>
      <c r="P19" s="74"/>
      <c r="Q19" s="74"/>
      <c r="R19" s="74"/>
      <c r="S19" s="74"/>
    </row>
    <row r="20" spans="1:19" ht="193.2" x14ac:dyDescent="0.3">
      <c r="A20" s="195"/>
      <c r="B20" s="73" t="s">
        <v>103</v>
      </c>
      <c r="C20" s="154" t="s">
        <v>123</v>
      </c>
      <c r="D20" s="153" t="s">
        <v>7</v>
      </c>
      <c r="E20" s="153" t="s">
        <v>158</v>
      </c>
      <c r="F20" s="153" t="s">
        <v>104</v>
      </c>
      <c r="G20" s="153" t="s">
        <v>25</v>
      </c>
      <c r="H20" s="70" t="s">
        <v>131</v>
      </c>
      <c r="I20" s="80" t="s">
        <v>105</v>
      </c>
      <c r="J20" s="76" t="s">
        <v>132</v>
      </c>
      <c r="K20" s="76" t="s">
        <v>132</v>
      </c>
      <c r="L20" s="76" t="s">
        <v>132</v>
      </c>
      <c r="M20" s="75" t="s">
        <v>132</v>
      </c>
      <c r="N20" s="75" t="s">
        <v>106</v>
      </c>
      <c r="O20" s="75" t="s">
        <v>132</v>
      </c>
      <c r="P20" s="75" t="s">
        <v>106</v>
      </c>
      <c r="Q20" s="75" t="s">
        <v>132</v>
      </c>
      <c r="R20" s="75" t="s">
        <v>106</v>
      </c>
      <c r="S20" s="75" t="s">
        <v>132</v>
      </c>
    </row>
    <row r="21" spans="1:19" x14ac:dyDescent="0.3">
      <c r="A21" s="112"/>
      <c r="B21" s="112"/>
      <c r="C21" s="112"/>
      <c r="D21" s="112"/>
      <c r="E21" s="112"/>
      <c r="F21" s="112"/>
      <c r="G21" s="112"/>
      <c r="H21" s="112"/>
      <c r="I21" s="112"/>
      <c r="J21" s="112"/>
      <c r="K21" s="112"/>
      <c r="L21" s="112"/>
      <c r="M21" s="112"/>
      <c r="N21" s="112"/>
      <c r="O21" s="112"/>
      <c r="P21" s="112"/>
      <c r="Q21" s="112"/>
      <c r="R21" s="112"/>
      <c r="S21" s="112"/>
    </row>
    <row r="22" spans="1:19" x14ac:dyDescent="0.3">
      <c r="A22" s="112"/>
      <c r="B22" s="112"/>
      <c r="C22" s="112"/>
      <c r="D22" s="112"/>
      <c r="E22" s="112"/>
      <c r="F22" s="112"/>
      <c r="G22" s="112"/>
      <c r="H22" s="112"/>
      <c r="I22" s="112"/>
      <c r="J22" s="174">
        <v>2017</v>
      </c>
      <c r="K22" s="175"/>
      <c r="L22" s="176">
        <v>2018</v>
      </c>
      <c r="M22" s="173"/>
      <c r="N22" s="172">
        <v>2019</v>
      </c>
      <c r="O22" s="173"/>
      <c r="P22" s="172">
        <v>2020</v>
      </c>
      <c r="Q22" s="173"/>
      <c r="R22" s="172">
        <v>2021</v>
      </c>
      <c r="S22" s="173"/>
    </row>
    <row r="23" spans="1:19" x14ac:dyDescent="0.3">
      <c r="A23" s="56" t="s">
        <v>124</v>
      </c>
      <c r="B23" s="57" t="s">
        <v>125</v>
      </c>
      <c r="C23" s="53" t="s">
        <v>133</v>
      </c>
      <c r="D23" s="53" t="s">
        <v>3</v>
      </c>
      <c r="E23" s="53" t="s">
        <v>127</v>
      </c>
      <c r="F23" s="53" t="s">
        <v>128</v>
      </c>
      <c r="G23" s="81" t="s">
        <v>0</v>
      </c>
      <c r="H23" s="66" t="s">
        <v>129</v>
      </c>
      <c r="I23" s="67" t="s">
        <v>1</v>
      </c>
      <c r="J23" s="68" t="s">
        <v>42</v>
      </c>
      <c r="K23" s="68" t="s">
        <v>130</v>
      </c>
      <c r="L23" s="68" t="s">
        <v>42</v>
      </c>
      <c r="M23" s="68" t="s">
        <v>130</v>
      </c>
      <c r="N23" s="68" t="s">
        <v>42</v>
      </c>
      <c r="O23" s="68" t="s">
        <v>130</v>
      </c>
      <c r="P23" s="68" t="s">
        <v>42</v>
      </c>
      <c r="Q23" s="68" t="s">
        <v>130</v>
      </c>
      <c r="R23" s="68" t="s">
        <v>42</v>
      </c>
      <c r="S23" s="68" t="s">
        <v>130</v>
      </c>
    </row>
    <row r="24" spans="1:19" s="1" customFormat="1" ht="124.2" x14ac:dyDescent="0.3">
      <c r="A24" s="105" t="s">
        <v>138</v>
      </c>
      <c r="B24" s="69" t="s">
        <v>4</v>
      </c>
      <c r="C24" s="69" t="s">
        <v>91</v>
      </c>
      <c r="D24" s="69" t="s">
        <v>24</v>
      </c>
      <c r="E24" s="69" t="s">
        <v>92</v>
      </c>
      <c r="F24" s="69" t="s">
        <v>95</v>
      </c>
      <c r="G24" s="69" t="s">
        <v>26</v>
      </c>
      <c r="H24" s="70" t="s">
        <v>131</v>
      </c>
      <c r="I24" s="71">
        <v>97</v>
      </c>
      <c r="J24" s="72">
        <v>150</v>
      </c>
      <c r="K24" s="72">
        <v>189</v>
      </c>
      <c r="L24" s="72">
        <v>150</v>
      </c>
      <c r="M24" s="72">
        <v>53</v>
      </c>
      <c r="N24" s="72">
        <v>175</v>
      </c>
      <c r="O24" s="72">
        <v>349</v>
      </c>
      <c r="P24" s="72">
        <v>200</v>
      </c>
      <c r="Q24" s="72">
        <v>65</v>
      </c>
      <c r="R24" s="72">
        <v>200</v>
      </c>
      <c r="S24" s="72"/>
    </row>
    <row r="25" spans="1:19" x14ac:dyDescent="0.3">
      <c r="B25" s="112"/>
      <c r="C25" s="112"/>
      <c r="D25" s="112"/>
      <c r="E25" s="112"/>
      <c r="F25" s="112"/>
      <c r="G25" s="112"/>
      <c r="H25" s="112"/>
      <c r="I25" s="112"/>
      <c r="J25" s="112"/>
      <c r="K25" s="112"/>
      <c r="L25" s="112"/>
      <c r="M25" s="112"/>
      <c r="N25" s="112"/>
      <c r="O25" s="112"/>
      <c r="P25" s="112"/>
      <c r="Q25" s="112"/>
      <c r="R25" s="112"/>
      <c r="S25" s="112"/>
    </row>
    <row r="26" spans="1:19" x14ac:dyDescent="0.3">
      <c r="A26" s="114" t="s">
        <v>23</v>
      </c>
      <c r="B26" s="112"/>
      <c r="C26" s="112"/>
      <c r="D26" s="112"/>
      <c r="E26" s="112"/>
      <c r="F26" s="112"/>
      <c r="G26" s="112"/>
      <c r="H26" s="112"/>
      <c r="I26" s="112"/>
      <c r="J26" s="112"/>
      <c r="K26" s="112"/>
      <c r="L26" s="112"/>
      <c r="M26" s="112"/>
      <c r="N26" s="112"/>
      <c r="O26" s="112"/>
      <c r="P26" s="112"/>
      <c r="Q26" s="112"/>
      <c r="R26" s="112"/>
      <c r="S26" s="112"/>
    </row>
    <row r="27" spans="1:19" ht="15" customHeight="1" x14ac:dyDescent="0.3">
      <c r="A27" s="151" t="s">
        <v>27</v>
      </c>
      <c r="B27" s="115"/>
      <c r="C27" s="115"/>
      <c r="D27" s="115"/>
      <c r="E27" s="115"/>
      <c r="F27" s="115"/>
      <c r="G27" s="116"/>
      <c r="H27" s="112"/>
      <c r="I27" s="112"/>
      <c r="J27" s="112"/>
      <c r="K27" s="112"/>
      <c r="L27" s="112"/>
      <c r="M27" s="112"/>
      <c r="N27" s="112"/>
      <c r="O27" s="112"/>
      <c r="P27" s="112"/>
      <c r="Q27" s="112"/>
      <c r="R27" s="112"/>
      <c r="S27" s="112"/>
    </row>
    <row r="28" spans="1:19" ht="15" customHeight="1" x14ac:dyDescent="0.3">
      <c r="A28" s="151" t="s">
        <v>93</v>
      </c>
      <c r="B28" s="115"/>
      <c r="C28" s="115"/>
      <c r="D28" s="115"/>
      <c r="E28" s="115"/>
      <c r="F28" s="115"/>
      <c r="G28" s="116"/>
      <c r="H28" s="112"/>
      <c r="I28" s="112"/>
      <c r="J28" s="112"/>
      <c r="K28" s="112"/>
      <c r="L28" s="112"/>
      <c r="M28" s="112"/>
      <c r="N28" s="112"/>
      <c r="O28" s="112"/>
      <c r="P28" s="112"/>
      <c r="Q28" s="112"/>
      <c r="R28" s="112"/>
      <c r="S28" s="112"/>
    </row>
    <row r="29" spans="1:19" ht="15" customHeight="1" x14ac:dyDescent="0.3">
      <c r="A29" s="151" t="s">
        <v>56</v>
      </c>
      <c r="B29" s="115"/>
      <c r="C29" s="115"/>
      <c r="D29" s="115"/>
      <c r="E29" s="115"/>
      <c r="F29" s="115"/>
      <c r="G29" s="116"/>
      <c r="H29" s="112"/>
      <c r="I29" s="112"/>
      <c r="J29" s="112"/>
      <c r="K29" s="112"/>
      <c r="L29" s="112"/>
      <c r="M29" s="112"/>
      <c r="N29" s="112"/>
      <c r="O29" s="112"/>
      <c r="P29" s="112"/>
      <c r="Q29" s="112"/>
      <c r="R29" s="112"/>
      <c r="S29" s="112"/>
    </row>
    <row r="30" spans="1:19" ht="15" customHeight="1" x14ac:dyDescent="0.3">
      <c r="A30" s="178" t="s">
        <v>28</v>
      </c>
      <c r="B30" s="178"/>
      <c r="C30" s="178"/>
      <c r="D30" s="178"/>
      <c r="E30" s="178"/>
      <c r="F30" s="178"/>
      <c r="G30" s="178"/>
      <c r="H30" s="112"/>
      <c r="I30" s="112"/>
      <c r="J30" s="112"/>
      <c r="K30" s="112"/>
      <c r="L30" s="112"/>
      <c r="M30" s="112"/>
      <c r="N30" s="112"/>
      <c r="O30" s="112"/>
      <c r="P30" s="112"/>
      <c r="Q30" s="112"/>
      <c r="R30" s="112"/>
      <c r="S30" s="112"/>
    </row>
    <row r="31" spans="1:19" ht="15" customHeight="1" x14ac:dyDescent="0.3">
      <c r="A31" s="179" t="s">
        <v>29</v>
      </c>
      <c r="B31" s="179"/>
      <c r="C31" s="179"/>
      <c r="D31" s="179"/>
      <c r="E31" s="179"/>
      <c r="F31" s="179"/>
      <c r="G31" s="179"/>
      <c r="H31" s="112"/>
      <c r="I31" s="112"/>
      <c r="J31" s="112"/>
      <c r="K31" s="112"/>
      <c r="L31" s="112"/>
      <c r="M31" s="112"/>
      <c r="N31" s="112"/>
      <c r="O31" s="112"/>
      <c r="P31" s="112"/>
      <c r="Q31" s="112"/>
      <c r="R31" s="112"/>
      <c r="S31" s="112"/>
    </row>
    <row r="32" spans="1:19" x14ac:dyDescent="0.3">
      <c r="A32" s="112"/>
      <c r="B32" s="112"/>
      <c r="C32" s="112"/>
      <c r="D32" s="112"/>
      <c r="E32" s="112"/>
      <c r="F32" s="112"/>
      <c r="G32" s="112"/>
      <c r="H32" s="112"/>
      <c r="I32" s="112"/>
      <c r="J32" s="112"/>
      <c r="K32" s="112"/>
      <c r="L32" s="112"/>
      <c r="M32" s="112"/>
      <c r="N32" s="112"/>
      <c r="O32" s="112"/>
      <c r="P32" s="112"/>
      <c r="Q32" s="112"/>
      <c r="R32" s="112"/>
      <c r="S32" s="112"/>
    </row>
    <row r="33" spans="1:19" x14ac:dyDescent="0.3">
      <c r="A33" s="112"/>
      <c r="B33" s="112"/>
      <c r="C33" s="112"/>
      <c r="D33" s="112"/>
      <c r="E33" s="112"/>
      <c r="F33" s="112"/>
      <c r="G33" s="112"/>
      <c r="H33" s="112"/>
      <c r="I33" s="112"/>
      <c r="J33" s="112"/>
      <c r="K33" s="112"/>
      <c r="L33" s="112"/>
      <c r="M33" s="112"/>
      <c r="N33" s="112"/>
      <c r="O33" s="112"/>
      <c r="P33" s="112"/>
      <c r="Q33" s="112"/>
      <c r="R33" s="112"/>
      <c r="S33" s="112"/>
    </row>
    <row r="34" spans="1:19" x14ac:dyDescent="0.3">
      <c r="A34" s="112"/>
      <c r="B34" s="112"/>
      <c r="C34" s="112"/>
      <c r="D34" s="112"/>
      <c r="E34" s="112"/>
      <c r="F34" s="112"/>
      <c r="G34" s="112"/>
      <c r="H34" s="112"/>
      <c r="I34" s="112"/>
      <c r="J34" s="174">
        <v>2017</v>
      </c>
      <c r="K34" s="175"/>
      <c r="L34" s="176">
        <v>2018</v>
      </c>
      <c r="M34" s="173"/>
      <c r="N34" s="172">
        <v>2019</v>
      </c>
      <c r="O34" s="173"/>
      <c r="P34" s="172">
        <v>2020</v>
      </c>
      <c r="Q34" s="173"/>
      <c r="R34" s="172">
        <v>2021</v>
      </c>
      <c r="S34" s="173"/>
    </row>
    <row r="35" spans="1:19" x14ac:dyDescent="0.3">
      <c r="A35" s="56" t="s">
        <v>124</v>
      </c>
      <c r="B35" s="57" t="s">
        <v>125</v>
      </c>
      <c r="C35" s="53" t="s">
        <v>133</v>
      </c>
      <c r="D35" s="53" t="s">
        <v>3</v>
      </c>
      <c r="E35" s="53" t="s">
        <v>127</v>
      </c>
      <c r="F35" s="53" t="s">
        <v>128</v>
      </c>
      <c r="G35" s="81" t="s">
        <v>0</v>
      </c>
      <c r="H35" s="66" t="s">
        <v>129</v>
      </c>
      <c r="I35" s="67" t="s">
        <v>1</v>
      </c>
      <c r="J35" s="68" t="s">
        <v>42</v>
      </c>
      <c r="K35" s="68" t="s">
        <v>130</v>
      </c>
      <c r="L35" s="68" t="s">
        <v>42</v>
      </c>
      <c r="M35" s="68" t="s">
        <v>130</v>
      </c>
      <c r="N35" s="68" t="s">
        <v>42</v>
      </c>
      <c r="O35" s="68" t="s">
        <v>130</v>
      </c>
      <c r="P35" s="68" t="s">
        <v>42</v>
      </c>
      <c r="Q35" s="68" t="s">
        <v>130</v>
      </c>
      <c r="R35" s="68" t="s">
        <v>42</v>
      </c>
      <c r="S35" s="68" t="s">
        <v>130</v>
      </c>
    </row>
    <row r="36" spans="1:19" ht="119.25" customHeight="1" x14ac:dyDescent="0.3">
      <c r="A36" s="200" t="s">
        <v>163</v>
      </c>
      <c r="B36" s="69" t="s">
        <v>4</v>
      </c>
      <c r="C36" s="69" t="s">
        <v>96</v>
      </c>
      <c r="D36" s="69" t="s">
        <v>24</v>
      </c>
      <c r="E36" s="69" t="s">
        <v>97</v>
      </c>
      <c r="F36" s="69" t="s">
        <v>60</v>
      </c>
      <c r="G36" s="69" t="s">
        <v>30</v>
      </c>
      <c r="H36" s="70" t="s">
        <v>131</v>
      </c>
      <c r="I36" s="77" t="s">
        <v>143</v>
      </c>
      <c r="J36" s="78" t="s">
        <v>132</v>
      </c>
      <c r="K36" s="78" t="s">
        <v>132</v>
      </c>
      <c r="L36" s="72">
        <v>50</v>
      </c>
      <c r="M36" s="72">
        <v>36</v>
      </c>
      <c r="N36" s="72">
        <v>55</v>
      </c>
      <c r="O36" s="72" t="s">
        <v>183</v>
      </c>
      <c r="P36" s="72">
        <v>60</v>
      </c>
      <c r="Q36" s="72">
        <v>6</v>
      </c>
      <c r="R36" s="72">
        <v>60</v>
      </c>
      <c r="S36" s="72"/>
    </row>
    <row r="37" spans="1:19" x14ac:dyDescent="0.3">
      <c r="A37" s="112"/>
      <c r="B37" s="112"/>
      <c r="C37" s="112"/>
      <c r="D37" s="112"/>
      <c r="E37" s="112"/>
      <c r="F37" s="112"/>
      <c r="G37" s="112"/>
      <c r="H37" s="112"/>
      <c r="I37" s="112"/>
      <c r="J37" s="112"/>
      <c r="K37" s="112"/>
      <c r="L37" s="112"/>
      <c r="M37" s="112"/>
      <c r="N37" s="112"/>
      <c r="O37" s="112"/>
      <c r="P37" s="112"/>
      <c r="Q37" s="112"/>
      <c r="R37" s="112"/>
      <c r="S37" s="112"/>
    </row>
    <row r="38" spans="1:19" x14ac:dyDescent="0.3">
      <c r="A38" s="114" t="s">
        <v>22</v>
      </c>
      <c r="B38" s="112"/>
      <c r="C38" s="112"/>
      <c r="D38" s="112"/>
      <c r="E38" s="112"/>
      <c r="F38" s="112"/>
      <c r="G38" s="112"/>
      <c r="H38" s="112"/>
      <c r="I38" s="112"/>
      <c r="J38" s="112"/>
      <c r="K38" s="112"/>
      <c r="L38" s="112"/>
      <c r="M38" s="112"/>
      <c r="N38" s="112"/>
      <c r="O38" s="112"/>
      <c r="P38" s="112"/>
      <c r="Q38" s="112"/>
      <c r="R38" s="112"/>
      <c r="S38" s="112"/>
    </row>
    <row r="39" spans="1:19" ht="15" customHeight="1" x14ac:dyDescent="0.3">
      <c r="A39" s="179" t="s">
        <v>98</v>
      </c>
      <c r="B39" s="179"/>
      <c r="C39" s="179"/>
      <c r="D39" s="179"/>
      <c r="E39" s="179"/>
      <c r="F39" s="179"/>
      <c r="G39" s="179"/>
      <c r="H39" s="112"/>
      <c r="I39" s="112"/>
      <c r="J39" s="112"/>
      <c r="K39" s="112"/>
      <c r="L39" s="112"/>
      <c r="M39" s="112"/>
      <c r="N39" s="112"/>
      <c r="O39" s="112"/>
      <c r="P39" s="112"/>
      <c r="Q39" s="112"/>
      <c r="R39" s="112"/>
      <c r="S39" s="112"/>
    </row>
    <row r="40" spans="1:19" x14ac:dyDescent="0.3">
      <c r="A40" s="112"/>
      <c r="B40" s="112"/>
      <c r="C40" s="112"/>
      <c r="D40" s="112"/>
      <c r="E40" s="112"/>
      <c r="F40" s="112"/>
      <c r="G40" s="112"/>
      <c r="H40" s="112"/>
      <c r="I40" s="112"/>
      <c r="J40" s="112"/>
      <c r="K40" s="112"/>
      <c r="L40" s="112"/>
      <c r="M40" s="112"/>
      <c r="N40" s="112"/>
      <c r="O40" s="112"/>
      <c r="P40" s="112"/>
      <c r="Q40" s="112"/>
      <c r="R40" s="112"/>
      <c r="S40" s="112"/>
    </row>
    <row r="41" spans="1:19" x14ac:dyDescent="0.3">
      <c r="A41" s="112"/>
      <c r="B41" s="112"/>
      <c r="C41" s="112"/>
      <c r="D41" s="112"/>
      <c r="E41" s="112"/>
      <c r="F41" s="112"/>
      <c r="G41" s="112"/>
      <c r="H41" s="112"/>
      <c r="I41" s="112"/>
      <c r="J41" s="174">
        <v>2017</v>
      </c>
      <c r="K41" s="175"/>
      <c r="L41" s="176">
        <v>2018</v>
      </c>
      <c r="M41" s="173"/>
      <c r="N41" s="172">
        <v>2019</v>
      </c>
      <c r="O41" s="173"/>
      <c r="P41" s="172">
        <v>2020</v>
      </c>
      <c r="Q41" s="173"/>
      <c r="R41" s="172">
        <v>2021</v>
      </c>
      <c r="S41" s="173"/>
    </row>
    <row r="42" spans="1:19" x14ac:dyDescent="0.3">
      <c r="A42" s="56" t="s">
        <v>124</v>
      </c>
      <c r="B42" s="57" t="s">
        <v>125</v>
      </c>
      <c r="C42" s="53" t="s">
        <v>133</v>
      </c>
      <c r="D42" s="53" t="s">
        <v>3</v>
      </c>
      <c r="E42" s="53" t="s">
        <v>127</v>
      </c>
      <c r="F42" s="53" t="s">
        <v>128</v>
      </c>
      <c r="G42" s="81" t="s">
        <v>0</v>
      </c>
      <c r="H42" s="66" t="s">
        <v>129</v>
      </c>
      <c r="I42" s="67" t="s">
        <v>1</v>
      </c>
      <c r="J42" s="68" t="s">
        <v>42</v>
      </c>
      <c r="K42" s="68" t="s">
        <v>130</v>
      </c>
      <c r="L42" s="68" t="s">
        <v>42</v>
      </c>
      <c r="M42" s="68" t="s">
        <v>130</v>
      </c>
      <c r="N42" s="68" t="s">
        <v>42</v>
      </c>
      <c r="O42" s="68" t="s">
        <v>130</v>
      </c>
      <c r="P42" s="68" t="s">
        <v>42</v>
      </c>
      <c r="Q42" s="68" t="s">
        <v>130</v>
      </c>
      <c r="R42" s="68" t="s">
        <v>42</v>
      </c>
      <c r="S42" s="68" t="s">
        <v>130</v>
      </c>
    </row>
    <row r="43" spans="1:19" ht="234.6" x14ac:dyDescent="0.3">
      <c r="A43" s="183" t="s">
        <v>173</v>
      </c>
      <c r="B43" s="69" t="s">
        <v>4</v>
      </c>
      <c r="C43" s="69" t="s">
        <v>81</v>
      </c>
      <c r="D43" s="69" t="s">
        <v>24</v>
      </c>
      <c r="E43" s="69" t="s">
        <v>109</v>
      </c>
      <c r="F43" s="69" t="s">
        <v>82</v>
      </c>
      <c r="G43" s="69" t="s">
        <v>30</v>
      </c>
      <c r="H43" s="70" t="s">
        <v>131</v>
      </c>
      <c r="I43" s="77" t="s">
        <v>143</v>
      </c>
      <c r="J43" s="72">
        <v>13</v>
      </c>
      <c r="K43" s="78" t="s">
        <v>132</v>
      </c>
      <c r="L43" s="72">
        <v>10</v>
      </c>
      <c r="M43" s="72">
        <v>5</v>
      </c>
      <c r="N43" s="72">
        <v>12</v>
      </c>
      <c r="O43" s="72">
        <v>2</v>
      </c>
      <c r="P43" s="72">
        <v>14</v>
      </c>
      <c r="Q43" s="72">
        <v>2</v>
      </c>
      <c r="R43" s="72">
        <v>14</v>
      </c>
      <c r="S43" s="72"/>
    </row>
    <row r="44" spans="1:19" ht="41.4" x14ac:dyDescent="0.3">
      <c r="A44" s="184"/>
      <c r="B44" s="69" t="s">
        <v>5</v>
      </c>
      <c r="C44" s="69" t="s">
        <v>147</v>
      </c>
      <c r="D44" s="69" t="s">
        <v>24</v>
      </c>
      <c r="E44" s="69" t="s">
        <v>116</v>
      </c>
      <c r="F44" s="69" t="s">
        <v>83</v>
      </c>
      <c r="G44" s="69" t="s">
        <v>75</v>
      </c>
      <c r="H44" s="70" t="s">
        <v>131</v>
      </c>
      <c r="I44" s="77" t="s">
        <v>143</v>
      </c>
      <c r="J44" s="72">
        <v>600</v>
      </c>
      <c r="K44" s="72">
        <v>1014</v>
      </c>
      <c r="L44" s="82">
        <v>779</v>
      </c>
      <c r="M44" s="72">
        <v>978</v>
      </c>
      <c r="N44" s="82">
        <v>894</v>
      </c>
      <c r="O44" s="72">
        <v>974</v>
      </c>
      <c r="P44" s="82">
        <v>1009</v>
      </c>
      <c r="Q44" s="72">
        <v>931</v>
      </c>
      <c r="R44" s="82">
        <v>1009</v>
      </c>
      <c r="S44" s="72"/>
    </row>
    <row r="45" spans="1:19" x14ac:dyDescent="0.3">
      <c r="A45" s="112"/>
      <c r="B45" s="112"/>
      <c r="C45" s="112"/>
      <c r="D45" s="112"/>
      <c r="E45" s="112"/>
      <c r="F45" s="112"/>
      <c r="G45" s="112"/>
      <c r="H45" s="112"/>
      <c r="I45" s="112"/>
      <c r="J45" s="112"/>
      <c r="K45" s="112"/>
      <c r="L45" s="112"/>
      <c r="M45" s="112"/>
      <c r="N45" s="112"/>
      <c r="O45" s="112"/>
      <c r="P45" s="112"/>
      <c r="Q45" s="112"/>
      <c r="R45" s="112"/>
      <c r="S45" s="112"/>
    </row>
    <row r="46" spans="1:19" x14ac:dyDescent="0.3">
      <c r="A46" s="114" t="s">
        <v>38</v>
      </c>
      <c r="B46" s="112"/>
      <c r="C46" s="112"/>
      <c r="D46" s="112"/>
      <c r="E46" s="112"/>
      <c r="F46" s="112"/>
      <c r="G46" s="112"/>
      <c r="H46" s="112"/>
      <c r="I46" s="112"/>
      <c r="J46" s="112"/>
      <c r="K46" s="112"/>
      <c r="L46" s="112"/>
      <c r="M46" s="112"/>
      <c r="N46" s="112"/>
      <c r="O46" s="112"/>
      <c r="P46" s="112"/>
      <c r="Q46" s="112"/>
      <c r="R46" s="112"/>
      <c r="S46" s="112"/>
    </row>
    <row r="47" spans="1:19" ht="15" customHeight="1" x14ac:dyDescent="0.3">
      <c r="A47" s="151" t="s">
        <v>32</v>
      </c>
      <c r="B47" s="115"/>
      <c r="C47" s="115"/>
      <c r="D47" s="115"/>
      <c r="E47" s="115"/>
      <c r="F47" s="115"/>
      <c r="G47" s="116"/>
      <c r="H47" s="112"/>
      <c r="I47" s="112"/>
      <c r="J47" s="112"/>
      <c r="K47" s="112"/>
      <c r="L47" s="112"/>
      <c r="M47" s="112"/>
      <c r="N47" s="112"/>
      <c r="O47" s="112"/>
      <c r="P47" s="112"/>
      <c r="Q47" s="112"/>
      <c r="R47" s="112"/>
      <c r="S47" s="112"/>
    </row>
    <row r="48" spans="1:19" ht="15" customHeight="1" x14ac:dyDescent="0.3">
      <c r="A48" s="151" t="s">
        <v>31</v>
      </c>
      <c r="B48" s="115"/>
      <c r="C48" s="115"/>
      <c r="D48" s="115"/>
      <c r="E48" s="115"/>
      <c r="F48" s="115"/>
      <c r="G48" s="116"/>
      <c r="H48" s="112"/>
      <c r="I48" s="112"/>
      <c r="J48" s="112"/>
      <c r="K48" s="112"/>
      <c r="L48" s="112"/>
      <c r="M48" s="112"/>
      <c r="N48" s="112"/>
      <c r="O48" s="112"/>
      <c r="P48" s="112"/>
      <c r="Q48" s="112"/>
      <c r="R48" s="112"/>
      <c r="S48" s="112"/>
    </row>
    <row r="49" spans="1:19" x14ac:dyDescent="0.3">
      <c r="A49" s="151" t="s">
        <v>160</v>
      </c>
      <c r="B49" s="115"/>
      <c r="C49" s="115"/>
      <c r="D49" s="115"/>
      <c r="E49" s="115"/>
      <c r="F49" s="115"/>
      <c r="G49" s="116"/>
    </row>
    <row r="50" spans="1:19" x14ac:dyDescent="0.3">
      <c r="A50" s="151" t="s">
        <v>161</v>
      </c>
      <c r="B50" s="115"/>
      <c r="C50" s="115"/>
      <c r="D50" s="115"/>
      <c r="E50" s="115"/>
      <c r="F50" s="115"/>
      <c r="G50" s="116"/>
      <c r="H50" s="112"/>
      <c r="I50" s="112"/>
      <c r="J50" s="112"/>
      <c r="K50" s="112"/>
      <c r="L50" s="112"/>
      <c r="M50" s="112"/>
      <c r="N50" s="112"/>
      <c r="O50" s="112"/>
      <c r="P50" s="112"/>
      <c r="Q50" s="112"/>
      <c r="R50" s="112"/>
      <c r="S50" s="112"/>
    </row>
    <row r="51" spans="1:19" x14ac:dyDescent="0.3">
      <c r="A51" s="178" t="s">
        <v>162</v>
      </c>
      <c r="B51" s="178"/>
      <c r="C51" s="178"/>
      <c r="D51" s="178"/>
      <c r="E51" s="178"/>
      <c r="F51" s="178"/>
      <c r="G51" s="178"/>
      <c r="H51" s="112"/>
      <c r="I51" s="112"/>
      <c r="J51" s="112"/>
      <c r="K51" s="112"/>
      <c r="L51" s="112"/>
      <c r="M51" s="112"/>
      <c r="N51" s="112"/>
      <c r="O51" s="112"/>
      <c r="P51" s="112"/>
      <c r="Q51" s="112"/>
      <c r="R51" s="112"/>
      <c r="S51" s="112"/>
    </row>
    <row r="52" spans="1:19" x14ac:dyDescent="0.3">
      <c r="H52" s="112"/>
      <c r="I52" s="112"/>
      <c r="J52" s="112"/>
      <c r="K52" s="112"/>
      <c r="L52" s="112"/>
      <c r="M52" s="112"/>
      <c r="N52" s="112"/>
      <c r="O52" s="112"/>
      <c r="P52" s="112"/>
      <c r="Q52" s="112"/>
      <c r="R52" s="112"/>
      <c r="S52" s="112"/>
    </row>
    <row r="53" spans="1:19" x14ac:dyDescent="0.3">
      <c r="A53" s="112"/>
      <c r="B53" s="112"/>
      <c r="C53" s="112"/>
      <c r="D53" s="112"/>
      <c r="E53" s="112"/>
      <c r="F53" s="112"/>
      <c r="G53" s="112"/>
      <c r="H53" s="112"/>
      <c r="I53" s="112"/>
      <c r="J53" s="112"/>
      <c r="K53" s="112"/>
      <c r="L53" s="112"/>
      <c r="M53" s="112"/>
      <c r="N53" s="112"/>
      <c r="O53" s="112"/>
      <c r="P53" s="112"/>
      <c r="Q53" s="112"/>
      <c r="R53" s="112"/>
      <c r="S53" s="112"/>
    </row>
    <row r="54" spans="1:19" x14ac:dyDescent="0.3">
      <c r="A54" s="112"/>
      <c r="B54" s="112"/>
      <c r="C54" s="112"/>
      <c r="D54" s="112"/>
      <c r="E54" s="112"/>
      <c r="F54" s="112"/>
      <c r="G54" s="112"/>
      <c r="H54" s="112"/>
      <c r="I54" s="112"/>
      <c r="J54" s="174">
        <v>2017</v>
      </c>
      <c r="K54" s="175"/>
      <c r="L54" s="176">
        <v>2018</v>
      </c>
      <c r="M54" s="173"/>
      <c r="N54" s="172">
        <v>2019</v>
      </c>
      <c r="O54" s="173"/>
      <c r="P54" s="172">
        <v>2020</v>
      </c>
      <c r="Q54" s="173"/>
      <c r="R54" s="172">
        <v>2021</v>
      </c>
      <c r="S54" s="173"/>
    </row>
    <row r="55" spans="1:19" x14ac:dyDescent="0.3">
      <c r="A55" s="56" t="s">
        <v>124</v>
      </c>
      <c r="B55" s="57" t="s">
        <v>125</v>
      </c>
      <c r="C55" s="53" t="s">
        <v>133</v>
      </c>
      <c r="D55" s="53" t="s">
        <v>3</v>
      </c>
      <c r="E55" s="53" t="s">
        <v>127</v>
      </c>
      <c r="F55" s="53" t="s">
        <v>128</v>
      </c>
      <c r="G55" s="81" t="s">
        <v>0</v>
      </c>
      <c r="H55" s="66" t="s">
        <v>129</v>
      </c>
      <c r="I55" s="67" t="s">
        <v>1</v>
      </c>
      <c r="J55" s="68" t="s">
        <v>42</v>
      </c>
      <c r="K55" s="68" t="s">
        <v>130</v>
      </c>
      <c r="L55" s="68" t="s">
        <v>42</v>
      </c>
      <c r="M55" s="68" t="s">
        <v>130</v>
      </c>
      <c r="N55" s="68" t="s">
        <v>42</v>
      </c>
      <c r="O55" s="68" t="s">
        <v>130</v>
      </c>
      <c r="P55" s="68" t="s">
        <v>42</v>
      </c>
      <c r="Q55" s="68" t="s">
        <v>130</v>
      </c>
      <c r="R55" s="68" t="s">
        <v>42</v>
      </c>
      <c r="S55" s="68" t="s">
        <v>130</v>
      </c>
    </row>
    <row r="56" spans="1:19" ht="82.8" x14ac:dyDescent="0.3">
      <c r="A56" s="105" t="s">
        <v>171</v>
      </c>
      <c r="B56" s="69" t="s">
        <v>4</v>
      </c>
      <c r="C56" s="201" t="s">
        <v>166</v>
      </c>
      <c r="D56" s="69" t="s">
        <v>24</v>
      </c>
      <c r="E56" s="201" t="s">
        <v>179</v>
      </c>
      <c r="F56" s="69" t="s">
        <v>82</v>
      </c>
      <c r="G56" s="69" t="s">
        <v>30</v>
      </c>
      <c r="H56" s="70" t="s">
        <v>139</v>
      </c>
      <c r="I56" s="77" t="s">
        <v>143</v>
      </c>
      <c r="J56" s="78" t="s">
        <v>132</v>
      </c>
      <c r="K56" s="78" t="s">
        <v>132</v>
      </c>
      <c r="L56" s="72">
        <v>3</v>
      </c>
      <c r="M56" s="72">
        <v>9</v>
      </c>
      <c r="N56" s="72">
        <v>6</v>
      </c>
      <c r="O56" s="72">
        <v>6</v>
      </c>
      <c r="P56" s="72">
        <v>9</v>
      </c>
      <c r="Q56" s="72">
        <v>0</v>
      </c>
      <c r="R56" s="72">
        <v>9</v>
      </c>
      <c r="S56" s="72"/>
    </row>
    <row r="57" spans="1:19" x14ac:dyDescent="0.3">
      <c r="A57" s="112"/>
      <c r="B57" s="112"/>
      <c r="C57" s="112"/>
      <c r="D57" s="112"/>
      <c r="E57" s="112"/>
      <c r="F57" s="112"/>
      <c r="G57" s="112"/>
      <c r="H57" s="112"/>
      <c r="I57" s="112"/>
      <c r="J57" s="112"/>
      <c r="K57" s="112"/>
      <c r="L57" s="112"/>
      <c r="M57" s="112"/>
      <c r="N57" s="112"/>
      <c r="O57" s="112"/>
      <c r="P57" s="112"/>
      <c r="Q57" s="112"/>
      <c r="R57" s="112"/>
      <c r="S57" s="112"/>
    </row>
    <row r="58" spans="1:19" x14ac:dyDescent="0.3">
      <c r="A58" s="114" t="s">
        <v>140</v>
      </c>
      <c r="B58" s="112"/>
      <c r="C58" s="112"/>
      <c r="D58" s="112"/>
      <c r="E58" s="112"/>
      <c r="F58" s="112"/>
      <c r="G58" s="112"/>
      <c r="H58" s="112"/>
      <c r="I58" s="112"/>
      <c r="J58" s="112"/>
      <c r="K58" s="112"/>
      <c r="L58" s="112"/>
      <c r="M58" s="112"/>
      <c r="N58" s="112"/>
      <c r="O58" s="112"/>
      <c r="P58" s="112"/>
      <c r="Q58" s="112"/>
      <c r="R58" s="112"/>
      <c r="S58" s="112"/>
    </row>
    <row r="59" spans="1:19" ht="15" customHeight="1" x14ac:dyDescent="0.3">
      <c r="A59" s="151" t="s">
        <v>108</v>
      </c>
      <c r="B59" s="115"/>
      <c r="C59" s="115"/>
      <c r="D59" s="115"/>
      <c r="E59" s="115"/>
      <c r="F59" s="115"/>
      <c r="G59" s="116"/>
      <c r="H59" s="112"/>
      <c r="I59" s="112"/>
      <c r="J59" s="112"/>
      <c r="K59" s="112"/>
      <c r="L59" s="112"/>
      <c r="M59" s="112"/>
      <c r="N59" s="112"/>
      <c r="O59" s="112"/>
      <c r="P59" s="112"/>
      <c r="Q59" s="112"/>
      <c r="R59" s="112"/>
      <c r="S59" s="112"/>
    </row>
    <row r="60" spans="1:19" ht="15" customHeight="1" x14ac:dyDescent="0.3">
      <c r="A60" s="178" t="s">
        <v>159</v>
      </c>
      <c r="B60" s="178"/>
      <c r="C60" s="178"/>
      <c r="D60" s="178"/>
      <c r="E60" s="178"/>
      <c r="F60" s="178"/>
      <c r="G60" s="178"/>
      <c r="H60" s="112"/>
      <c r="I60" s="112"/>
      <c r="J60" s="112"/>
      <c r="K60" s="112"/>
      <c r="L60" s="112"/>
      <c r="M60" s="112"/>
      <c r="N60" s="112"/>
      <c r="O60" s="112"/>
      <c r="P60" s="112"/>
      <c r="Q60" s="112"/>
      <c r="R60" s="112"/>
      <c r="S60" s="112"/>
    </row>
    <row r="61" spans="1:19" x14ac:dyDescent="0.3">
      <c r="A61" s="112"/>
      <c r="B61" s="112"/>
      <c r="C61" s="112"/>
      <c r="D61" s="112"/>
      <c r="E61" s="112"/>
      <c r="F61" s="112"/>
      <c r="G61" s="112"/>
      <c r="H61" s="112"/>
      <c r="I61" s="112"/>
      <c r="J61" s="112"/>
      <c r="K61" s="112"/>
      <c r="L61" s="112"/>
      <c r="M61" s="112"/>
      <c r="N61" s="112"/>
      <c r="O61" s="112"/>
      <c r="P61" s="112"/>
      <c r="Q61" s="112"/>
      <c r="R61" s="112"/>
      <c r="S61" s="112"/>
    </row>
    <row r="62" spans="1:19" x14ac:dyDescent="0.3">
      <c r="A62" s="113"/>
      <c r="B62" s="112"/>
      <c r="C62" s="112"/>
      <c r="D62" s="112"/>
      <c r="E62" s="112"/>
      <c r="F62" s="112"/>
      <c r="G62" s="112"/>
      <c r="H62" s="112"/>
      <c r="I62" s="112"/>
      <c r="J62" s="172">
        <v>2017</v>
      </c>
      <c r="K62" s="173"/>
      <c r="L62" s="172">
        <v>2018</v>
      </c>
      <c r="M62" s="173"/>
      <c r="N62" s="172">
        <v>2019</v>
      </c>
      <c r="O62" s="173"/>
      <c r="P62" s="172">
        <v>2020</v>
      </c>
      <c r="Q62" s="173"/>
      <c r="R62" s="172">
        <v>2021</v>
      </c>
      <c r="S62" s="173"/>
    </row>
    <row r="63" spans="1:19" x14ac:dyDescent="0.3">
      <c r="A63" s="51" t="s">
        <v>124</v>
      </c>
      <c r="B63" s="52" t="s">
        <v>125</v>
      </c>
      <c r="C63" s="53" t="s">
        <v>126</v>
      </c>
      <c r="D63" s="53" t="s">
        <v>3</v>
      </c>
      <c r="E63" s="53" t="s">
        <v>127</v>
      </c>
      <c r="F63" s="53" t="s">
        <v>128</v>
      </c>
      <c r="G63" s="52" t="s">
        <v>0</v>
      </c>
      <c r="H63" s="53" t="s">
        <v>129</v>
      </c>
      <c r="I63" s="52" t="s">
        <v>1</v>
      </c>
      <c r="J63" s="54" t="s">
        <v>42</v>
      </c>
      <c r="K63" s="54" t="s">
        <v>130</v>
      </c>
      <c r="L63" s="54" t="s">
        <v>42</v>
      </c>
      <c r="M63" s="54" t="s">
        <v>130</v>
      </c>
      <c r="N63" s="54" t="s">
        <v>42</v>
      </c>
      <c r="O63" s="54" t="s">
        <v>130</v>
      </c>
      <c r="P63" s="54" t="s">
        <v>42</v>
      </c>
      <c r="Q63" s="54" t="s">
        <v>130</v>
      </c>
      <c r="R63" s="54" t="s">
        <v>42</v>
      </c>
      <c r="S63" s="54" t="s">
        <v>130</v>
      </c>
    </row>
    <row r="64" spans="1:19" ht="55.2" x14ac:dyDescent="0.3">
      <c r="A64" s="182" t="s">
        <v>89</v>
      </c>
      <c r="B64" s="177" t="s">
        <v>4</v>
      </c>
      <c r="C64" s="177" t="s">
        <v>61</v>
      </c>
      <c r="D64" s="177" t="s">
        <v>7</v>
      </c>
      <c r="E64" s="177" t="s">
        <v>155</v>
      </c>
      <c r="F64" s="177" t="s">
        <v>185</v>
      </c>
      <c r="G64" s="177" t="s">
        <v>25</v>
      </c>
      <c r="H64" s="70" t="s">
        <v>131</v>
      </c>
      <c r="I64" s="100" t="s">
        <v>142</v>
      </c>
      <c r="J64" s="78" t="s">
        <v>132</v>
      </c>
      <c r="K64" s="84">
        <v>0.89</v>
      </c>
      <c r="L64" s="85">
        <v>0.9</v>
      </c>
      <c r="M64" s="84">
        <v>0.93</v>
      </c>
      <c r="N64" s="84">
        <v>0.95</v>
      </c>
      <c r="O64" s="84">
        <v>0.94</v>
      </c>
      <c r="P64" s="85">
        <v>0.95</v>
      </c>
      <c r="Q64" s="84">
        <v>0.96</v>
      </c>
      <c r="R64" s="85">
        <v>0.95</v>
      </c>
      <c r="S64" s="84"/>
    </row>
    <row r="65" spans="1:19" x14ac:dyDescent="0.3">
      <c r="A65" s="182"/>
      <c r="B65" s="177"/>
      <c r="C65" s="177" t="s">
        <v>61</v>
      </c>
      <c r="D65" s="177"/>
      <c r="E65" s="177" t="s">
        <v>86</v>
      </c>
      <c r="F65" s="177" t="s">
        <v>99</v>
      </c>
      <c r="G65" s="177" t="s">
        <v>25</v>
      </c>
      <c r="H65" s="153" t="s">
        <v>9</v>
      </c>
      <c r="I65" s="78" t="s">
        <v>132</v>
      </c>
      <c r="J65" s="78" t="s">
        <v>132</v>
      </c>
      <c r="K65" s="147">
        <v>0.89</v>
      </c>
      <c r="L65" s="83"/>
      <c r="M65" s="83">
        <v>0.94</v>
      </c>
      <c r="N65" s="83"/>
      <c r="O65" s="83">
        <v>0.94</v>
      </c>
      <c r="P65" s="83"/>
      <c r="Q65" s="83">
        <v>0.96</v>
      </c>
      <c r="R65" s="83"/>
      <c r="S65" s="83"/>
    </row>
    <row r="66" spans="1:19" x14ac:dyDescent="0.3">
      <c r="A66" s="182"/>
      <c r="B66" s="177"/>
      <c r="C66" s="177" t="s">
        <v>61</v>
      </c>
      <c r="D66" s="177"/>
      <c r="E66" s="177" t="s">
        <v>86</v>
      </c>
      <c r="F66" s="177" t="s">
        <v>99</v>
      </c>
      <c r="G66" s="177" t="s">
        <v>25</v>
      </c>
      <c r="H66" s="153" t="s">
        <v>8</v>
      </c>
      <c r="I66" s="78" t="s">
        <v>132</v>
      </c>
      <c r="J66" s="78" t="s">
        <v>132</v>
      </c>
      <c r="K66" s="147">
        <v>0.91</v>
      </c>
      <c r="L66" s="83"/>
      <c r="M66" s="83">
        <v>0.91</v>
      </c>
      <c r="N66" s="83"/>
      <c r="O66" s="83">
        <v>0.89</v>
      </c>
      <c r="P66" s="83"/>
      <c r="Q66" s="83">
        <v>0.91</v>
      </c>
      <c r="R66" s="83"/>
      <c r="S66" s="83"/>
    </row>
    <row r="67" spans="1:19" x14ac:dyDescent="0.3">
      <c r="A67" s="182"/>
      <c r="B67" s="177"/>
      <c r="C67" s="177" t="s">
        <v>61</v>
      </c>
      <c r="D67" s="177"/>
      <c r="E67" s="177" t="s">
        <v>86</v>
      </c>
      <c r="F67" s="177" t="s">
        <v>99</v>
      </c>
      <c r="G67" s="177" t="s">
        <v>25</v>
      </c>
      <c r="H67" s="153" t="s">
        <v>13</v>
      </c>
      <c r="I67" s="78" t="s">
        <v>132</v>
      </c>
      <c r="J67" s="78" t="s">
        <v>132</v>
      </c>
      <c r="K67" s="78" t="s">
        <v>132</v>
      </c>
      <c r="L67" s="78" t="s">
        <v>132</v>
      </c>
      <c r="M67" s="78" t="s">
        <v>132</v>
      </c>
      <c r="N67" s="78" t="s">
        <v>132</v>
      </c>
      <c r="O67" s="83"/>
      <c r="P67" s="83"/>
      <c r="Q67" s="83"/>
      <c r="R67" s="83"/>
      <c r="S67" s="83"/>
    </row>
    <row r="68" spans="1:19" ht="89.25" customHeight="1" x14ac:dyDescent="0.3">
      <c r="A68" s="182"/>
      <c r="B68" s="177"/>
      <c r="C68" s="177" t="s">
        <v>61</v>
      </c>
      <c r="D68" s="177"/>
      <c r="E68" s="177" t="s">
        <v>86</v>
      </c>
      <c r="F68" s="177" t="s">
        <v>99</v>
      </c>
      <c r="G68" s="177" t="s">
        <v>25</v>
      </c>
      <c r="H68" s="153" t="s">
        <v>14</v>
      </c>
      <c r="I68" s="78" t="s">
        <v>132</v>
      </c>
      <c r="J68" s="78" t="s">
        <v>132</v>
      </c>
      <c r="K68" s="78" t="s">
        <v>132</v>
      </c>
      <c r="L68" s="78" t="s">
        <v>132</v>
      </c>
      <c r="M68" s="78" t="s">
        <v>132</v>
      </c>
      <c r="N68" s="78" t="s">
        <v>132</v>
      </c>
      <c r="O68" s="83"/>
      <c r="P68" s="83"/>
      <c r="Q68" s="83"/>
      <c r="R68" s="83"/>
      <c r="S68" s="83"/>
    </row>
    <row r="69" spans="1:19" ht="15" customHeight="1" x14ac:dyDescent="0.3">
      <c r="A69" s="182"/>
      <c r="B69" s="177" t="s">
        <v>5</v>
      </c>
      <c r="C69" s="177" t="s">
        <v>62</v>
      </c>
      <c r="D69" s="177" t="s">
        <v>7</v>
      </c>
      <c r="E69" s="177" t="s">
        <v>154</v>
      </c>
      <c r="F69" s="177" t="s">
        <v>63</v>
      </c>
      <c r="G69" s="177" t="s">
        <v>25</v>
      </c>
      <c r="H69" s="70" t="s">
        <v>131</v>
      </c>
      <c r="I69" s="100" t="s">
        <v>87</v>
      </c>
      <c r="J69" s="78" t="s">
        <v>132</v>
      </c>
      <c r="K69" s="84">
        <v>0.57999999999999996</v>
      </c>
      <c r="L69" s="85">
        <v>0.5</v>
      </c>
      <c r="M69" s="85">
        <v>0.75</v>
      </c>
      <c r="N69" s="96">
        <v>0.45</v>
      </c>
      <c r="O69" s="85">
        <v>0.75</v>
      </c>
      <c r="P69" s="85">
        <v>0.4</v>
      </c>
      <c r="Q69" s="85">
        <v>0.73</v>
      </c>
      <c r="R69" s="85">
        <v>0.4</v>
      </c>
      <c r="S69" s="85"/>
    </row>
    <row r="70" spans="1:19" ht="15" customHeight="1" x14ac:dyDescent="0.3">
      <c r="A70" s="182"/>
      <c r="B70" s="177"/>
      <c r="C70" s="177" t="s">
        <v>62</v>
      </c>
      <c r="D70" s="177"/>
      <c r="E70" s="177" t="s">
        <v>64</v>
      </c>
      <c r="F70" s="177" t="s">
        <v>63</v>
      </c>
      <c r="G70" s="177" t="s">
        <v>25</v>
      </c>
      <c r="H70" s="153" t="s">
        <v>9</v>
      </c>
      <c r="I70" s="78" t="s">
        <v>132</v>
      </c>
      <c r="J70" s="78" t="s">
        <v>132</v>
      </c>
      <c r="K70" s="147">
        <v>0.55000000000000004</v>
      </c>
      <c r="L70" s="86"/>
      <c r="M70" s="94">
        <v>0.73</v>
      </c>
      <c r="N70" s="148"/>
      <c r="O70" s="95">
        <v>0.73</v>
      </c>
      <c r="P70" s="86"/>
      <c r="Q70" s="86">
        <v>0.71</v>
      </c>
      <c r="R70" s="86"/>
      <c r="S70" s="86"/>
    </row>
    <row r="71" spans="1:19" ht="15" customHeight="1" x14ac:dyDescent="0.3">
      <c r="A71" s="182"/>
      <c r="B71" s="177"/>
      <c r="C71" s="177" t="s">
        <v>62</v>
      </c>
      <c r="D71" s="177"/>
      <c r="E71" s="177" t="s">
        <v>64</v>
      </c>
      <c r="F71" s="177" t="s">
        <v>63</v>
      </c>
      <c r="G71" s="177" t="s">
        <v>25</v>
      </c>
      <c r="H71" s="153" t="s">
        <v>8</v>
      </c>
      <c r="I71" s="78" t="s">
        <v>132</v>
      </c>
      <c r="J71" s="78" t="s">
        <v>132</v>
      </c>
      <c r="K71" s="147">
        <v>0.75</v>
      </c>
      <c r="L71" s="86"/>
      <c r="M71" s="94">
        <v>0.84</v>
      </c>
      <c r="N71" s="148"/>
      <c r="O71" s="95">
        <v>0.91</v>
      </c>
      <c r="P71" s="86"/>
      <c r="Q71" s="86">
        <v>0.85</v>
      </c>
      <c r="R71" s="86"/>
      <c r="S71" s="86"/>
    </row>
    <row r="72" spans="1:19" ht="15" customHeight="1" x14ac:dyDescent="0.3">
      <c r="A72" s="182"/>
      <c r="B72" s="177"/>
      <c r="C72" s="177" t="s">
        <v>62</v>
      </c>
      <c r="D72" s="177"/>
      <c r="E72" s="177" t="s">
        <v>64</v>
      </c>
      <c r="F72" s="177" t="s">
        <v>63</v>
      </c>
      <c r="G72" s="177" t="s">
        <v>25</v>
      </c>
      <c r="H72" s="153" t="s">
        <v>13</v>
      </c>
      <c r="I72" s="78" t="s">
        <v>132</v>
      </c>
      <c r="J72" s="78" t="s">
        <v>132</v>
      </c>
      <c r="K72" s="78" t="s">
        <v>132</v>
      </c>
      <c r="L72" s="78" t="s">
        <v>132</v>
      </c>
      <c r="M72" s="78" t="s">
        <v>132</v>
      </c>
      <c r="N72" s="97"/>
      <c r="O72" s="86"/>
      <c r="P72" s="86"/>
      <c r="Q72" s="86"/>
      <c r="R72" s="86"/>
      <c r="S72" s="86"/>
    </row>
    <row r="73" spans="1:19" ht="38.25" customHeight="1" x14ac:dyDescent="0.3">
      <c r="A73" s="182"/>
      <c r="B73" s="177"/>
      <c r="C73" s="177" t="s">
        <v>62</v>
      </c>
      <c r="D73" s="177"/>
      <c r="E73" s="177" t="s">
        <v>64</v>
      </c>
      <c r="F73" s="177" t="s">
        <v>63</v>
      </c>
      <c r="G73" s="177" t="s">
        <v>25</v>
      </c>
      <c r="H73" s="153" t="s">
        <v>14</v>
      </c>
      <c r="I73" s="78" t="s">
        <v>132</v>
      </c>
      <c r="J73" s="78" t="s">
        <v>132</v>
      </c>
      <c r="K73" s="78" t="s">
        <v>132</v>
      </c>
      <c r="L73" s="78" t="s">
        <v>132</v>
      </c>
      <c r="M73" s="78" t="s">
        <v>132</v>
      </c>
      <c r="N73" s="86"/>
      <c r="O73" s="86"/>
      <c r="P73" s="86"/>
      <c r="Q73" s="86"/>
      <c r="R73" s="86"/>
      <c r="S73" s="86"/>
    </row>
    <row r="74" spans="1:19" ht="55.2" x14ac:dyDescent="0.3">
      <c r="A74" s="182"/>
      <c r="B74" s="177" t="s">
        <v>6</v>
      </c>
      <c r="C74" s="188" t="s">
        <v>117</v>
      </c>
      <c r="D74" s="177" t="s">
        <v>7</v>
      </c>
      <c r="E74" s="177" t="s">
        <v>153</v>
      </c>
      <c r="F74" s="177" t="s">
        <v>85</v>
      </c>
      <c r="G74" s="177" t="s">
        <v>25</v>
      </c>
      <c r="H74" s="70" t="s">
        <v>131</v>
      </c>
      <c r="I74" s="100" t="s">
        <v>88</v>
      </c>
      <c r="J74" s="78" t="s">
        <v>132</v>
      </c>
      <c r="K74" s="84">
        <v>0.61</v>
      </c>
      <c r="L74" s="85">
        <v>0.4</v>
      </c>
      <c r="M74" s="85">
        <v>0.73</v>
      </c>
      <c r="N74" s="85">
        <v>0.4</v>
      </c>
      <c r="O74" s="85">
        <v>0.68</v>
      </c>
      <c r="P74" s="85">
        <v>0.35</v>
      </c>
      <c r="Q74" s="85">
        <v>0.61</v>
      </c>
      <c r="R74" s="85">
        <v>0.35</v>
      </c>
      <c r="S74" s="85"/>
    </row>
    <row r="75" spans="1:19" x14ac:dyDescent="0.3">
      <c r="A75" s="182"/>
      <c r="B75" s="177"/>
      <c r="C75" s="189"/>
      <c r="D75" s="177"/>
      <c r="E75" s="177" t="s">
        <v>118</v>
      </c>
      <c r="F75" s="177" t="s">
        <v>85</v>
      </c>
      <c r="G75" s="177" t="s">
        <v>25</v>
      </c>
      <c r="H75" s="153" t="s">
        <v>9</v>
      </c>
      <c r="I75" s="78" t="s">
        <v>132</v>
      </c>
      <c r="J75" s="78" t="s">
        <v>132</v>
      </c>
      <c r="K75" s="147">
        <v>0.64</v>
      </c>
      <c r="L75" s="83"/>
      <c r="M75" s="83">
        <v>0.78</v>
      </c>
      <c r="N75" s="83"/>
      <c r="O75" s="83">
        <v>0.71</v>
      </c>
      <c r="P75" s="83"/>
      <c r="Q75" s="83">
        <v>0.65</v>
      </c>
      <c r="R75" s="83"/>
      <c r="S75" s="83"/>
    </row>
    <row r="76" spans="1:19" x14ac:dyDescent="0.3">
      <c r="A76" s="182"/>
      <c r="B76" s="177"/>
      <c r="C76" s="189"/>
      <c r="D76" s="177"/>
      <c r="E76" s="177" t="s">
        <v>118</v>
      </c>
      <c r="F76" s="177" t="s">
        <v>85</v>
      </c>
      <c r="G76" s="177" t="s">
        <v>25</v>
      </c>
      <c r="H76" s="153" t="s">
        <v>8</v>
      </c>
      <c r="I76" s="78" t="s">
        <v>132</v>
      </c>
      <c r="J76" s="78" t="s">
        <v>132</v>
      </c>
      <c r="K76" s="147">
        <v>0.44</v>
      </c>
      <c r="L76" s="83"/>
      <c r="M76" s="83">
        <v>0.49</v>
      </c>
      <c r="N76" s="83"/>
      <c r="O76" s="83">
        <v>0.3</v>
      </c>
      <c r="P76" s="83"/>
      <c r="Q76" s="83">
        <v>0.4</v>
      </c>
      <c r="R76" s="83"/>
      <c r="S76" s="83"/>
    </row>
    <row r="77" spans="1:19" x14ac:dyDescent="0.3">
      <c r="A77" s="182"/>
      <c r="B77" s="177"/>
      <c r="C77" s="189"/>
      <c r="D77" s="177"/>
      <c r="E77" s="177" t="s">
        <v>118</v>
      </c>
      <c r="F77" s="177" t="s">
        <v>85</v>
      </c>
      <c r="G77" s="177" t="s">
        <v>25</v>
      </c>
      <c r="H77" s="153" t="s">
        <v>13</v>
      </c>
      <c r="I77" s="78" t="s">
        <v>132</v>
      </c>
      <c r="J77" s="78" t="s">
        <v>132</v>
      </c>
      <c r="K77" s="78" t="s">
        <v>132</v>
      </c>
      <c r="L77" s="78" t="s">
        <v>132</v>
      </c>
      <c r="M77" s="78" t="s">
        <v>132</v>
      </c>
      <c r="N77" s="83"/>
      <c r="O77" s="83"/>
      <c r="P77" s="83"/>
      <c r="Q77" s="83"/>
      <c r="R77" s="83"/>
      <c r="S77" s="83"/>
    </row>
    <row r="78" spans="1:19" x14ac:dyDescent="0.3">
      <c r="A78" s="182"/>
      <c r="B78" s="177"/>
      <c r="C78" s="189"/>
      <c r="D78" s="177"/>
      <c r="E78" s="177" t="s">
        <v>118</v>
      </c>
      <c r="F78" s="177" t="s">
        <v>85</v>
      </c>
      <c r="G78" s="177" t="s">
        <v>25</v>
      </c>
      <c r="H78" s="153" t="s">
        <v>14</v>
      </c>
      <c r="I78" s="78" t="s">
        <v>132</v>
      </c>
      <c r="J78" s="78" t="s">
        <v>132</v>
      </c>
      <c r="K78" s="78" t="s">
        <v>132</v>
      </c>
      <c r="L78" s="78" t="s">
        <v>132</v>
      </c>
      <c r="M78" s="78" t="s">
        <v>132</v>
      </c>
      <c r="N78" s="83"/>
      <c r="O78" s="83"/>
      <c r="P78" s="83"/>
      <c r="Q78" s="83"/>
      <c r="R78" s="83"/>
      <c r="S78" s="83"/>
    </row>
    <row r="79" spans="1:19" x14ac:dyDescent="0.3">
      <c r="A79" s="112"/>
      <c r="B79" s="112"/>
      <c r="C79" s="112"/>
      <c r="D79" s="112"/>
      <c r="E79" s="112"/>
      <c r="F79" s="112"/>
      <c r="G79" s="112"/>
      <c r="H79" s="112"/>
      <c r="I79" s="112"/>
      <c r="J79" s="112"/>
      <c r="K79" s="112"/>
      <c r="L79" s="112"/>
      <c r="M79" s="112"/>
      <c r="N79" s="112"/>
      <c r="O79" s="112"/>
      <c r="P79" s="112"/>
      <c r="Q79" s="112"/>
      <c r="R79" s="112"/>
      <c r="S79" s="112"/>
    </row>
    <row r="80" spans="1:19" x14ac:dyDescent="0.3">
      <c r="A80" s="112"/>
      <c r="B80" s="112"/>
      <c r="C80" s="112"/>
      <c r="D80" s="112"/>
      <c r="E80" s="112"/>
      <c r="F80" s="112"/>
      <c r="G80" s="112"/>
      <c r="H80" s="112"/>
      <c r="I80" s="112"/>
      <c r="J80" s="174">
        <v>2017</v>
      </c>
      <c r="K80" s="175"/>
      <c r="L80" s="176">
        <v>2018</v>
      </c>
      <c r="M80" s="173"/>
      <c r="N80" s="172">
        <v>2019</v>
      </c>
      <c r="O80" s="173"/>
      <c r="P80" s="172">
        <v>2020</v>
      </c>
      <c r="Q80" s="173"/>
      <c r="R80" s="172">
        <v>2021</v>
      </c>
      <c r="S80" s="173"/>
    </row>
    <row r="81" spans="1:20" x14ac:dyDescent="0.3">
      <c r="A81" s="56" t="s">
        <v>124</v>
      </c>
      <c r="B81" s="57" t="s">
        <v>125</v>
      </c>
      <c r="C81" s="53" t="s">
        <v>133</v>
      </c>
      <c r="D81" s="53" t="s">
        <v>3</v>
      </c>
      <c r="E81" s="53" t="s">
        <v>127</v>
      </c>
      <c r="F81" s="53" t="s">
        <v>128</v>
      </c>
      <c r="G81" s="81" t="s">
        <v>0</v>
      </c>
      <c r="H81" s="66" t="s">
        <v>129</v>
      </c>
      <c r="I81" s="67" t="s">
        <v>1</v>
      </c>
      <c r="J81" s="68" t="s">
        <v>42</v>
      </c>
      <c r="K81" s="68" t="s">
        <v>130</v>
      </c>
      <c r="L81" s="68" t="s">
        <v>42</v>
      </c>
      <c r="M81" s="68" t="s">
        <v>130</v>
      </c>
      <c r="N81" s="68" t="s">
        <v>42</v>
      </c>
      <c r="O81" s="68" t="s">
        <v>130</v>
      </c>
      <c r="P81" s="68" t="s">
        <v>42</v>
      </c>
      <c r="Q81" s="68" t="s">
        <v>130</v>
      </c>
      <c r="R81" s="68" t="s">
        <v>42</v>
      </c>
      <c r="S81" s="68" t="s">
        <v>130</v>
      </c>
    </row>
    <row r="82" spans="1:20" ht="75.75" customHeight="1" x14ac:dyDescent="0.3">
      <c r="A82" s="105" t="s">
        <v>170</v>
      </c>
      <c r="B82" s="69" t="s">
        <v>4</v>
      </c>
      <c r="C82" s="69" t="s">
        <v>100</v>
      </c>
      <c r="D82" s="69" t="s">
        <v>24</v>
      </c>
      <c r="E82" s="69" t="s">
        <v>144</v>
      </c>
      <c r="F82" s="69" t="s">
        <v>59</v>
      </c>
      <c r="G82" s="69" t="s">
        <v>25</v>
      </c>
      <c r="H82" s="70" t="s">
        <v>131</v>
      </c>
      <c r="I82" s="71">
        <v>61</v>
      </c>
      <c r="J82" s="72">
        <v>61</v>
      </c>
      <c r="K82" s="72">
        <v>51</v>
      </c>
      <c r="L82" s="72">
        <v>135</v>
      </c>
      <c r="M82" s="72">
        <v>101</v>
      </c>
      <c r="N82" s="72">
        <v>150</v>
      </c>
      <c r="O82" s="72">
        <v>25</v>
      </c>
      <c r="P82" s="72">
        <v>165</v>
      </c>
      <c r="Q82" s="72">
        <v>47</v>
      </c>
      <c r="R82" s="72">
        <v>165</v>
      </c>
      <c r="S82" s="72"/>
    </row>
    <row r="83" spans="1:20" x14ac:dyDescent="0.3">
      <c r="A83" s="112"/>
      <c r="B83" s="112"/>
      <c r="C83" s="112"/>
      <c r="D83" s="112"/>
      <c r="E83" s="112"/>
      <c r="F83" s="112"/>
      <c r="G83" s="112"/>
      <c r="H83" s="112"/>
      <c r="I83" s="112"/>
      <c r="J83" s="112"/>
      <c r="K83" s="112"/>
      <c r="L83" s="112"/>
      <c r="M83" s="112"/>
      <c r="N83" s="112"/>
      <c r="O83" s="112"/>
      <c r="P83" s="112"/>
      <c r="Q83" s="112"/>
      <c r="R83" s="112"/>
      <c r="S83" s="112"/>
    </row>
    <row r="84" spans="1:20" x14ac:dyDescent="0.3">
      <c r="A84" s="114" t="s">
        <v>121</v>
      </c>
      <c r="B84" s="112"/>
      <c r="C84" s="112"/>
      <c r="D84" s="112"/>
      <c r="E84" s="112"/>
      <c r="F84" s="112"/>
      <c r="G84" s="112"/>
      <c r="H84" s="112"/>
      <c r="I84" s="112"/>
      <c r="J84" s="112"/>
      <c r="K84" s="112"/>
      <c r="L84" s="112"/>
      <c r="M84" s="112"/>
      <c r="N84" s="112"/>
      <c r="O84" s="112"/>
      <c r="P84" s="112"/>
      <c r="Q84" s="112"/>
      <c r="R84" s="112"/>
      <c r="S84" s="112"/>
    </row>
    <row r="85" spans="1:20" ht="15" customHeight="1" x14ac:dyDescent="0.3">
      <c r="A85" s="151" t="s">
        <v>55</v>
      </c>
      <c r="B85" s="151"/>
      <c r="C85" s="151"/>
      <c r="D85" s="151"/>
      <c r="E85" s="151"/>
      <c r="F85" s="151"/>
      <c r="G85" s="151"/>
      <c r="H85" s="112"/>
      <c r="I85" s="112"/>
      <c r="J85" s="112"/>
      <c r="K85" s="112"/>
      <c r="L85" s="112"/>
      <c r="M85" s="112"/>
      <c r="N85" s="112"/>
      <c r="O85" s="112"/>
      <c r="P85" s="112"/>
      <c r="Q85" s="112"/>
      <c r="R85" s="112"/>
      <c r="S85" s="112"/>
    </row>
    <row r="86" spans="1:20" ht="15" customHeight="1" x14ac:dyDescent="0.3">
      <c r="A86" s="151" t="s">
        <v>33</v>
      </c>
      <c r="B86" s="151"/>
      <c r="C86" s="151"/>
      <c r="D86" s="151"/>
      <c r="E86" s="151"/>
      <c r="F86" s="151"/>
      <c r="G86" s="151"/>
      <c r="H86" s="112"/>
      <c r="I86" s="112"/>
      <c r="J86" s="112"/>
      <c r="K86" s="112"/>
      <c r="L86" s="112"/>
      <c r="M86" s="112"/>
      <c r="N86" s="112"/>
      <c r="O86" s="112"/>
      <c r="P86" s="112"/>
      <c r="Q86" s="112"/>
      <c r="R86" s="112"/>
      <c r="S86" s="112"/>
    </row>
    <row r="87" spans="1:20" ht="15" customHeight="1" x14ac:dyDescent="0.3">
      <c r="A87" s="151" t="s">
        <v>34</v>
      </c>
      <c r="B87" s="151"/>
      <c r="C87" s="151"/>
      <c r="D87" s="151"/>
      <c r="E87" s="151"/>
      <c r="F87" s="151"/>
      <c r="G87" s="151"/>
      <c r="H87" s="112"/>
      <c r="I87" s="112"/>
      <c r="J87" s="112"/>
      <c r="K87" s="112"/>
      <c r="L87" s="112"/>
      <c r="M87" s="112"/>
      <c r="N87" s="112"/>
      <c r="O87" s="112"/>
      <c r="P87" s="112"/>
      <c r="Q87" s="112"/>
      <c r="R87" s="112"/>
      <c r="S87" s="112"/>
    </row>
    <row r="88" spans="1:20" x14ac:dyDescent="0.3">
      <c r="A88" s="112"/>
      <c r="B88" s="112"/>
      <c r="C88" s="112"/>
      <c r="D88" s="112"/>
      <c r="E88" s="112"/>
      <c r="F88" s="112"/>
      <c r="G88" s="112"/>
      <c r="H88" s="112"/>
      <c r="I88" s="112"/>
      <c r="J88" s="112"/>
      <c r="K88" s="112"/>
      <c r="L88" s="112"/>
      <c r="M88" s="112"/>
      <c r="N88" s="112"/>
      <c r="O88" s="112"/>
      <c r="P88" s="112"/>
      <c r="Q88" s="112"/>
      <c r="R88" s="112"/>
      <c r="S88" s="112"/>
    </row>
    <row r="89" spans="1:20" x14ac:dyDescent="0.3">
      <c r="A89" s="112"/>
      <c r="B89" s="112"/>
      <c r="C89" s="112"/>
      <c r="D89" s="112"/>
      <c r="E89" s="112"/>
      <c r="F89" s="112"/>
      <c r="G89" s="112"/>
      <c r="H89" s="112"/>
      <c r="I89" s="112"/>
      <c r="J89" s="174">
        <v>2017</v>
      </c>
      <c r="K89" s="175"/>
      <c r="L89" s="176">
        <v>2018</v>
      </c>
      <c r="M89" s="173"/>
      <c r="N89" s="172">
        <v>2019</v>
      </c>
      <c r="O89" s="173"/>
      <c r="P89" s="172">
        <v>2020</v>
      </c>
      <c r="Q89" s="173"/>
      <c r="R89" s="172">
        <v>2021</v>
      </c>
      <c r="S89" s="173"/>
    </row>
    <row r="90" spans="1:20" x14ac:dyDescent="0.3">
      <c r="A90" s="56" t="s">
        <v>124</v>
      </c>
      <c r="B90" s="57" t="s">
        <v>125</v>
      </c>
      <c r="C90" s="53" t="s">
        <v>133</v>
      </c>
      <c r="D90" s="53" t="s">
        <v>3</v>
      </c>
      <c r="E90" s="53" t="s">
        <v>127</v>
      </c>
      <c r="F90" s="53" t="s">
        <v>128</v>
      </c>
      <c r="G90" s="81" t="s">
        <v>0</v>
      </c>
      <c r="H90" s="66" t="s">
        <v>129</v>
      </c>
      <c r="I90" s="67" t="s">
        <v>1</v>
      </c>
      <c r="J90" s="68" t="s">
        <v>42</v>
      </c>
      <c r="K90" s="68" t="s">
        <v>130</v>
      </c>
      <c r="L90" s="68" t="s">
        <v>42</v>
      </c>
      <c r="M90" s="68" t="s">
        <v>130</v>
      </c>
      <c r="N90" s="68" t="s">
        <v>42</v>
      </c>
      <c r="O90" s="68" t="s">
        <v>130</v>
      </c>
      <c r="P90" s="68" t="s">
        <v>42</v>
      </c>
      <c r="Q90" s="68" t="s">
        <v>130</v>
      </c>
      <c r="R90" s="68" t="s">
        <v>42</v>
      </c>
      <c r="S90" s="68" t="s">
        <v>130</v>
      </c>
    </row>
    <row r="91" spans="1:20" ht="55.5" customHeight="1" x14ac:dyDescent="0.3">
      <c r="A91" s="180" t="s">
        <v>169</v>
      </c>
      <c r="B91" s="106" t="s">
        <v>4</v>
      </c>
      <c r="C91" s="69" t="s">
        <v>65</v>
      </c>
      <c r="D91" s="69" t="s">
        <v>24</v>
      </c>
      <c r="E91" s="201" t="s">
        <v>167</v>
      </c>
      <c r="F91" s="69" t="s">
        <v>60</v>
      </c>
      <c r="G91" s="69" t="s">
        <v>25</v>
      </c>
      <c r="H91" s="70" t="s">
        <v>139</v>
      </c>
      <c r="I91" s="71">
        <v>146</v>
      </c>
      <c r="J91" s="72">
        <v>251</v>
      </c>
      <c r="K91" s="72">
        <v>341</v>
      </c>
      <c r="L91" s="87">
        <v>251</v>
      </c>
      <c r="M91" s="87">
        <v>232</v>
      </c>
      <c r="N91" s="87">
        <v>270</v>
      </c>
      <c r="O91" s="87">
        <v>67</v>
      </c>
      <c r="P91" s="87">
        <v>290</v>
      </c>
      <c r="Q91" s="87">
        <v>68</v>
      </c>
      <c r="R91" s="87">
        <v>290</v>
      </c>
      <c r="S91" s="87"/>
    </row>
    <row r="92" spans="1:20" x14ac:dyDescent="0.3">
      <c r="A92" s="185"/>
      <c r="B92" s="186" t="s">
        <v>5</v>
      </c>
      <c r="C92" s="187" t="s">
        <v>119</v>
      </c>
      <c r="D92" s="187" t="s">
        <v>134</v>
      </c>
      <c r="E92" s="187" t="s">
        <v>149</v>
      </c>
      <c r="F92" s="187" t="s">
        <v>60</v>
      </c>
      <c r="G92" s="177" t="s">
        <v>25</v>
      </c>
      <c r="H92" s="55" t="s">
        <v>131</v>
      </c>
      <c r="I92" s="58">
        <v>5662</v>
      </c>
      <c r="J92" s="59">
        <v>20000</v>
      </c>
      <c r="K92" s="59">
        <v>50067</v>
      </c>
      <c r="L92" s="88">
        <v>35000</v>
      </c>
      <c r="M92" s="88">
        <f>SUM(M93:M96)</f>
        <v>20157</v>
      </c>
      <c r="N92" s="88">
        <v>40000</v>
      </c>
      <c r="O92" s="88">
        <v>18318</v>
      </c>
      <c r="P92" s="88">
        <v>40000</v>
      </c>
      <c r="Q92" s="88">
        <f>SUM(Q93:Q96)</f>
        <v>40918</v>
      </c>
      <c r="R92" s="88">
        <v>40000</v>
      </c>
      <c r="S92" s="88"/>
    </row>
    <row r="93" spans="1:20" x14ac:dyDescent="0.3">
      <c r="A93" s="185"/>
      <c r="B93" s="186"/>
      <c r="C93" s="187"/>
      <c r="D93" s="187"/>
      <c r="E93" s="187" t="s">
        <v>94</v>
      </c>
      <c r="F93" s="187" t="s">
        <v>60</v>
      </c>
      <c r="G93" s="177" t="s">
        <v>25</v>
      </c>
      <c r="H93" s="153" t="s">
        <v>9</v>
      </c>
      <c r="I93" s="60"/>
      <c r="J93" s="61">
        <f>J92*0.75</f>
        <v>15000</v>
      </c>
      <c r="K93" s="61">
        <v>18208</v>
      </c>
      <c r="L93" s="61">
        <v>26250</v>
      </c>
      <c r="M93" s="89">
        <v>10607</v>
      </c>
      <c r="N93" s="61">
        <v>30000</v>
      </c>
      <c r="O93" s="89"/>
      <c r="P93" s="61">
        <v>30000</v>
      </c>
      <c r="Q93" s="89">
        <f>2799+17417+13+479</f>
        <v>20708</v>
      </c>
      <c r="R93" s="61">
        <v>30000</v>
      </c>
      <c r="S93" s="89"/>
      <c r="T93" s="149"/>
    </row>
    <row r="94" spans="1:20" x14ac:dyDescent="0.3">
      <c r="A94" s="185"/>
      <c r="B94" s="186"/>
      <c r="C94" s="187"/>
      <c r="D94" s="187"/>
      <c r="E94" s="187" t="s">
        <v>94</v>
      </c>
      <c r="F94" s="187" t="s">
        <v>60</v>
      </c>
      <c r="G94" s="177" t="s">
        <v>25</v>
      </c>
      <c r="H94" s="153" t="s">
        <v>8</v>
      </c>
      <c r="I94" s="60"/>
      <c r="J94" s="61">
        <f>J92*0.2</f>
        <v>4000</v>
      </c>
      <c r="K94" s="61">
        <v>22330</v>
      </c>
      <c r="L94" s="61">
        <v>7000</v>
      </c>
      <c r="M94" s="89">
        <v>8152</v>
      </c>
      <c r="N94" s="61">
        <v>8000</v>
      </c>
      <c r="O94" s="89"/>
      <c r="P94" s="61">
        <v>8000</v>
      </c>
      <c r="Q94" s="89">
        <f>3020+13521+34+387</f>
        <v>16962</v>
      </c>
      <c r="R94" s="61">
        <v>8000</v>
      </c>
      <c r="S94" s="89"/>
    </row>
    <row r="95" spans="1:20" x14ac:dyDescent="0.3">
      <c r="A95" s="185"/>
      <c r="B95" s="186"/>
      <c r="C95" s="187"/>
      <c r="D95" s="187"/>
      <c r="E95" s="187" t="s">
        <v>94</v>
      </c>
      <c r="F95" s="187" t="s">
        <v>60</v>
      </c>
      <c r="G95" s="177" t="s">
        <v>25</v>
      </c>
      <c r="H95" s="153" t="s">
        <v>13</v>
      </c>
      <c r="I95" s="60"/>
      <c r="J95" s="61">
        <f>J92*0.035</f>
        <v>700.00000000000011</v>
      </c>
      <c r="K95" s="61">
        <v>7432</v>
      </c>
      <c r="L95" s="61">
        <v>1225.0000000000002</v>
      </c>
      <c r="M95" s="89">
        <v>918</v>
      </c>
      <c r="N95" s="61">
        <v>1400.0000000000002</v>
      </c>
      <c r="O95" s="89"/>
      <c r="P95" s="61">
        <v>1400.0000000000002</v>
      </c>
      <c r="Q95" s="89">
        <f>175+2825+7</f>
        <v>3007</v>
      </c>
      <c r="R95" s="61">
        <v>1400.0000000000002</v>
      </c>
      <c r="S95" s="89"/>
    </row>
    <row r="96" spans="1:20" x14ac:dyDescent="0.3">
      <c r="A96" s="181"/>
      <c r="B96" s="186"/>
      <c r="C96" s="187"/>
      <c r="D96" s="187"/>
      <c r="E96" s="187" t="s">
        <v>94</v>
      </c>
      <c r="F96" s="187" t="s">
        <v>60</v>
      </c>
      <c r="G96" s="177" t="s">
        <v>25</v>
      </c>
      <c r="H96" s="153" t="s">
        <v>14</v>
      </c>
      <c r="I96" s="62"/>
      <c r="J96" s="63">
        <f>J92*0.015</f>
        <v>300</v>
      </c>
      <c r="K96" s="63">
        <v>2097</v>
      </c>
      <c r="L96" s="63">
        <v>525</v>
      </c>
      <c r="M96" s="90">
        <v>480</v>
      </c>
      <c r="N96" s="63">
        <v>600</v>
      </c>
      <c r="O96" s="90"/>
      <c r="P96" s="63">
        <v>600</v>
      </c>
      <c r="Q96" s="90">
        <f>33+152+56</f>
        <v>241</v>
      </c>
      <c r="R96" s="63">
        <v>600</v>
      </c>
      <c r="S96" s="90"/>
    </row>
    <row r="97" spans="1:19" x14ac:dyDescent="0.3">
      <c r="A97" s="112"/>
      <c r="B97" s="112"/>
      <c r="C97" s="112"/>
      <c r="D97" s="112"/>
      <c r="E97" s="112"/>
      <c r="F97" s="112"/>
      <c r="G97" s="112"/>
      <c r="H97" s="112"/>
      <c r="I97" s="112"/>
      <c r="J97" s="112"/>
      <c r="K97" s="112"/>
      <c r="L97" s="112"/>
      <c r="M97" s="112"/>
      <c r="N97" s="112"/>
      <c r="O97" s="112"/>
      <c r="P97" s="112"/>
      <c r="Q97" s="202"/>
      <c r="R97" s="112"/>
      <c r="S97" s="112"/>
    </row>
    <row r="98" spans="1:19" x14ac:dyDescent="0.3">
      <c r="A98" s="114" t="s">
        <v>80</v>
      </c>
      <c r="B98" s="112"/>
      <c r="C98" s="112"/>
      <c r="D98" s="112"/>
      <c r="E98" s="112"/>
      <c r="F98" s="112"/>
      <c r="G98" s="112"/>
      <c r="H98" s="112"/>
      <c r="I98" s="112"/>
      <c r="J98" s="112"/>
      <c r="K98" s="112"/>
      <c r="L98" s="112"/>
      <c r="M98" s="112"/>
      <c r="N98" s="112"/>
      <c r="O98" s="112"/>
      <c r="P98" s="203"/>
      <c r="Q98" s="204"/>
      <c r="R98" s="112"/>
      <c r="S98" s="112"/>
    </row>
    <row r="99" spans="1:19" ht="15" customHeight="1" x14ac:dyDescent="0.3">
      <c r="A99" s="151" t="s">
        <v>54</v>
      </c>
      <c r="B99" s="151"/>
      <c r="C99" s="151"/>
      <c r="D99" s="151"/>
      <c r="E99" s="151"/>
      <c r="F99" s="151"/>
      <c r="G99" s="151"/>
      <c r="H99" s="112"/>
      <c r="I99" s="112"/>
      <c r="J99" s="112"/>
      <c r="K99" s="112"/>
      <c r="L99" s="112"/>
      <c r="M99" s="112"/>
      <c r="N99" s="112"/>
      <c r="O99" s="112"/>
      <c r="P99" s="112"/>
      <c r="Q99" s="204"/>
      <c r="R99" s="112"/>
      <c r="S99" s="112"/>
    </row>
    <row r="100" spans="1:19" x14ac:dyDescent="0.3">
      <c r="A100" s="112"/>
      <c r="B100" s="112"/>
      <c r="C100" s="112"/>
      <c r="D100" s="112"/>
      <c r="E100" s="112"/>
      <c r="F100" s="112"/>
      <c r="G100" s="112"/>
      <c r="H100" s="112"/>
      <c r="I100" s="112"/>
      <c r="J100" s="112"/>
      <c r="K100" s="112"/>
      <c r="L100" s="112"/>
      <c r="M100" s="112"/>
      <c r="N100" s="112"/>
      <c r="O100" s="112"/>
      <c r="P100" s="112"/>
      <c r="Q100" s="112"/>
      <c r="R100" s="112"/>
      <c r="S100" s="112"/>
    </row>
    <row r="101" spans="1:19" x14ac:dyDescent="0.3">
      <c r="A101" s="112"/>
      <c r="B101" s="112"/>
      <c r="C101" s="112"/>
      <c r="D101" s="112"/>
      <c r="E101" s="112"/>
      <c r="F101" s="112"/>
      <c r="G101" s="112"/>
      <c r="H101" s="112"/>
      <c r="I101" s="112"/>
      <c r="J101" s="174">
        <v>2017</v>
      </c>
      <c r="K101" s="175"/>
      <c r="L101" s="176">
        <v>2018</v>
      </c>
      <c r="M101" s="173"/>
      <c r="N101" s="172">
        <v>2019</v>
      </c>
      <c r="O101" s="173"/>
      <c r="P101" s="172">
        <v>2020</v>
      </c>
      <c r="Q101" s="173"/>
      <c r="R101" s="172">
        <v>2021</v>
      </c>
      <c r="S101" s="173"/>
    </row>
    <row r="102" spans="1:19" x14ac:dyDescent="0.3">
      <c r="A102" s="56" t="s">
        <v>124</v>
      </c>
      <c r="B102" s="57" t="s">
        <v>125</v>
      </c>
      <c r="C102" s="53" t="s">
        <v>133</v>
      </c>
      <c r="D102" s="53" t="s">
        <v>3</v>
      </c>
      <c r="E102" s="53" t="s">
        <v>127</v>
      </c>
      <c r="F102" s="53" t="s">
        <v>128</v>
      </c>
      <c r="G102" s="81" t="s">
        <v>0</v>
      </c>
      <c r="H102" s="66" t="s">
        <v>129</v>
      </c>
      <c r="I102" s="67" t="s">
        <v>1</v>
      </c>
      <c r="J102" s="68" t="s">
        <v>42</v>
      </c>
      <c r="K102" s="68" t="s">
        <v>130</v>
      </c>
      <c r="L102" s="68" t="s">
        <v>42</v>
      </c>
      <c r="M102" s="68" t="s">
        <v>130</v>
      </c>
      <c r="N102" s="68" t="s">
        <v>42</v>
      </c>
      <c r="O102" s="68" t="s">
        <v>130</v>
      </c>
      <c r="P102" s="68" t="s">
        <v>42</v>
      </c>
      <c r="Q102" s="68" t="s">
        <v>130</v>
      </c>
      <c r="R102" s="68" t="s">
        <v>42</v>
      </c>
      <c r="S102" s="68" t="s">
        <v>130</v>
      </c>
    </row>
    <row r="103" spans="1:19" ht="41.4" x14ac:dyDescent="0.3">
      <c r="A103" s="183" t="s">
        <v>113</v>
      </c>
      <c r="B103" s="69" t="s">
        <v>4</v>
      </c>
      <c r="C103" s="117" t="s">
        <v>72</v>
      </c>
      <c r="D103" s="69" t="s">
        <v>24</v>
      </c>
      <c r="E103" s="69" t="s">
        <v>74</v>
      </c>
      <c r="F103" s="69" t="s">
        <v>60</v>
      </c>
      <c r="G103" s="69" t="s">
        <v>75</v>
      </c>
      <c r="H103" s="70" t="s">
        <v>131</v>
      </c>
      <c r="I103" s="77">
        <v>35</v>
      </c>
      <c r="J103" s="78" t="s">
        <v>132</v>
      </c>
      <c r="K103" s="78" t="s">
        <v>132</v>
      </c>
      <c r="L103" s="72">
        <v>80</v>
      </c>
      <c r="M103" s="72">
        <v>4</v>
      </c>
      <c r="N103" s="72">
        <v>90</v>
      </c>
      <c r="O103" s="72" t="s">
        <v>183</v>
      </c>
      <c r="P103" s="72">
        <v>100</v>
      </c>
      <c r="Q103" s="72">
        <v>1</v>
      </c>
      <c r="R103" s="72">
        <v>100</v>
      </c>
      <c r="S103" s="72"/>
    </row>
    <row r="104" spans="1:19" ht="41.4" x14ac:dyDescent="0.3">
      <c r="A104" s="184"/>
      <c r="B104" s="69" t="s">
        <v>5</v>
      </c>
      <c r="C104" s="117" t="s">
        <v>73</v>
      </c>
      <c r="D104" s="69" t="s">
        <v>24</v>
      </c>
      <c r="E104" s="69" t="s">
        <v>145</v>
      </c>
      <c r="F104" s="69" t="s">
        <v>60</v>
      </c>
      <c r="G104" s="69" t="s">
        <v>75</v>
      </c>
      <c r="H104" s="70" t="s">
        <v>131</v>
      </c>
      <c r="I104" s="77">
        <v>20</v>
      </c>
      <c r="J104" s="78" t="s">
        <v>132</v>
      </c>
      <c r="K104" s="78" t="s">
        <v>132</v>
      </c>
      <c r="L104" s="82">
        <v>240</v>
      </c>
      <c r="M104" s="72">
        <v>23</v>
      </c>
      <c r="N104" s="82">
        <v>250</v>
      </c>
      <c r="O104" s="72" t="s">
        <v>186</v>
      </c>
      <c r="P104" s="82">
        <v>275</v>
      </c>
      <c r="Q104" s="72">
        <v>19</v>
      </c>
      <c r="R104" s="82">
        <v>275</v>
      </c>
      <c r="S104" s="72"/>
    </row>
    <row r="105" spans="1:19" x14ac:dyDescent="0.3">
      <c r="A105" s="112"/>
      <c r="B105" s="112"/>
      <c r="C105" s="112"/>
      <c r="D105" s="112"/>
      <c r="E105" s="112"/>
      <c r="F105" s="112"/>
      <c r="G105" s="112"/>
      <c r="H105" s="112"/>
      <c r="I105" s="112"/>
      <c r="J105" s="112"/>
      <c r="K105" s="112"/>
      <c r="L105" s="112"/>
      <c r="M105" s="112"/>
      <c r="N105" s="112"/>
      <c r="O105" s="112"/>
      <c r="P105" s="112"/>
      <c r="Q105" s="112"/>
      <c r="R105" s="112"/>
      <c r="S105" s="112"/>
    </row>
    <row r="106" spans="1:19" x14ac:dyDescent="0.3">
      <c r="A106" s="114" t="s">
        <v>79</v>
      </c>
      <c r="B106" s="112"/>
      <c r="C106" s="112"/>
      <c r="D106" s="112"/>
      <c r="E106" s="112"/>
      <c r="F106" s="112"/>
      <c r="G106" s="112"/>
      <c r="H106" s="112"/>
      <c r="I106" s="112"/>
      <c r="J106" s="112"/>
      <c r="K106" s="112"/>
      <c r="L106" s="112"/>
      <c r="M106" s="112"/>
      <c r="N106" s="112"/>
      <c r="O106" s="112"/>
      <c r="P106" s="112"/>
      <c r="Q106" s="112"/>
      <c r="R106" s="112"/>
      <c r="S106" s="112"/>
    </row>
    <row r="107" spans="1:19" ht="15" customHeight="1" x14ac:dyDescent="0.3">
      <c r="A107" s="151" t="s">
        <v>90</v>
      </c>
      <c r="B107" s="151"/>
      <c r="C107" s="151"/>
      <c r="D107" s="151"/>
      <c r="E107" s="151"/>
      <c r="F107" s="151"/>
      <c r="G107" s="151"/>
      <c r="H107" s="112"/>
      <c r="I107" s="112"/>
      <c r="J107" s="112"/>
      <c r="K107" s="112"/>
      <c r="L107" s="112"/>
      <c r="M107" s="112"/>
      <c r="N107" s="112"/>
      <c r="O107" s="112"/>
      <c r="P107" s="112"/>
      <c r="Q107" s="112"/>
      <c r="R107" s="112"/>
      <c r="S107" s="112"/>
    </row>
    <row r="108" spans="1:19" ht="15" customHeight="1" x14ac:dyDescent="0.3">
      <c r="A108" s="151" t="s">
        <v>78</v>
      </c>
      <c r="B108" s="151"/>
      <c r="C108" s="151"/>
      <c r="D108" s="151"/>
      <c r="E108" s="151"/>
      <c r="F108" s="151"/>
      <c r="G108" s="151"/>
      <c r="H108" s="112"/>
      <c r="I108" s="112"/>
      <c r="J108" s="112"/>
      <c r="K108" s="112"/>
      <c r="L108" s="112"/>
      <c r="M108" s="112"/>
      <c r="N108" s="112"/>
      <c r="O108" s="112"/>
      <c r="P108" s="112"/>
      <c r="Q108" s="112"/>
      <c r="R108" s="112"/>
      <c r="S108" s="112"/>
    </row>
    <row r="109" spans="1:19" x14ac:dyDescent="0.3">
      <c r="A109" s="112"/>
      <c r="B109" s="112"/>
      <c r="C109" s="112"/>
      <c r="D109" s="112"/>
      <c r="E109" s="112"/>
      <c r="F109" s="112"/>
      <c r="G109" s="112"/>
      <c r="H109" s="112"/>
      <c r="I109" s="112"/>
      <c r="J109" s="112"/>
      <c r="K109" s="112"/>
      <c r="L109" s="112"/>
      <c r="M109" s="112"/>
      <c r="N109" s="112"/>
      <c r="O109" s="112"/>
      <c r="P109" s="112"/>
      <c r="Q109" s="112"/>
      <c r="R109" s="112"/>
      <c r="S109" s="112"/>
    </row>
    <row r="110" spans="1:19" x14ac:dyDescent="0.3">
      <c r="A110" s="113"/>
      <c r="B110" s="112"/>
      <c r="C110" s="112"/>
      <c r="D110" s="112"/>
      <c r="E110" s="112"/>
      <c r="F110" s="112"/>
      <c r="G110" s="112"/>
      <c r="H110" s="112"/>
      <c r="I110" s="112"/>
      <c r="J110" s="172">
        <v>2017</v>
      </c>
      <c r="K110" s="173"/>
      <c r="L110" s="172">
        <v>2018</v>
      </c>
      <c r="M110" s="173"/>
      <c r="N110" s="172">
        <v>2019</v>
      </c>
      <c r="O110" s="173"/>
      <c r="P110" s="172">
        <v>2020</v>
      </c>
      <c r="Q110" s="173"/>
      <c r="R110" s="172">
        <v>2021</v>
      </c>
      <c r="S110" s="173"/>
    </row>
    <row r="111" spans="1:19" x14ac:dyDescent="0.3">
      <c r="A111" s="51" t="s">
        <v>124</v>
      </c>
      <c r="B111" s="52" t="s">
        <v>125</v>
      </c>
      <c r="C111" s="53" t="s">
        <v>126</v>
      </c>
      <c r="D111" s="53" t="s">
        <v>3</v>
      </c>
      <c r="E111" s="53" t="s">
        <v>127</v>
      </c>
      <c r="F111" s="53" t="s">
        <v>128</v>
      </c>
      <c r="G111" s="52" t="s">
        <v>0</v>
      </c>
      <c r="H111" s="53" t="s">
        <v>129</v>
      </c>
      <c r="I111" s="52" t="s">
        <v>1</v>
      </c>
      <c r="J111" s="54" t="s">
        <v>42</v>
      </c>
      <c r="K111" s="54" t="s">
        <v>130</v>
      </c>
      <c r="L111" s="54" t="s">
        <v>42</v>
      </c>
      <c r="M111" s="54" t="s">
        <v>130</v>
      </c>
      <c r="N111" s="54" t="s">
        <v>42</v>
      </c>
      <c r="O111" s="54" t="s">
        <v>130</v>
      </c>
      <c r="P111" s="54" t="s">
        <v>42</v>
      </c>
      <c r="Q111" s="54" t="s">
        <v>130</v>
      </c>
      <c r="R111" s="54" t="s">
        <v>42</v>
      </c>
      <c r="S111" s="54" t="s">
        <v>130</v>
      </c>
    </row>
    <row r="112" spans="1:19" ht="115.5" customHeight="1" x14ac:dyDescent="0.3">
      <c r="A112" s="182" t="s">
        <v>188</v>
      </c>
      <c r="B112" s="73" t="s">
        <v>4</v>
      </c>
      <c r="C112" s="154" t="s">
        <v>148</v>
      </c>
      <c r="D112" s="153" t="s">
        <v>7</v>
      </c>
      <c r="E112" s="153" t="s">
        <v>156</v>
      </c>
      <c r="F112" s="153" t="s">
        <v>101</v>
      </c>
      <c r="G112" s="153" t="s">
        <v>71</v>
      </c>
      <c r="H112" s="70" t="s">
        <v>131</v>
      </c>
      <c r="I112" s="91">
        <v>0.75</v>
      </c>
      <c r="J112" s="84">
        <v>0.5</v>
      </c>
      <c r="K112" s="92">
        <v>0.41</v>
      </c>
      <c r="L112" s="92">
        <v>0.55000000000000004</v>
      </c>
      <c r="M112" s="84">
        <v>0.46</v>
      </c>
      <c r="N112" s="92">
        <v>0.6</v>
      </c>
      <c r="O112" s="84">
        <v>0.89</v>
      </c>
      <c r="P112" s="84">
        <v>0.65</v>
      </c>
      <c r="Q112" s="84">
        <v>0.78</v>
      </c>
      <c r="R112" s="84">
        <v>0.65</v>
      </c>
      <c r="S112" s="84"/>
    </row>
    <row r="113" spans="1:19" ht="69" x14ac:dyDescent="0.3">
      <c r="A113" s="182"/>
      <c r="B113" s="73" t="s">
        <v>5</v>
      </c>
      <c r="C113" s="154" t="s">
        <v>122</v>
      </c>
      <c r="D113" s="153" t="s">
        <v>24</v>
      </c>
      <c r="E113" s="153" t="s">
        <v>157</v>
      </c>
      <c r="F113" s="153" t="s">
        <v>70</v>
      </c>
      <c r="G113" s="153" t="s">
        <v>71</v>
      </c>
      <c r="H113" s="70" t="s">
        <v>131</v>
      </c>
      <c r="I113" s="80" t="s">
        <v>141</v>
      </c>
      <c r="J113" s="78" t="s">
        <v>132</v>
      </c>
      <c r="K113" s="78" t="s">
        <v>132</v>
      </c>
      <c r="L113" s="76">
        <v>3</v>
      </c>
      <c r="M113" s="75">
        <v>5</v>
      </c>
      <c r="N113" s="76">
        <v>6</v>
      </c>
      <c r="O113" s="75">
        <v>4</v>
      </c>
      <c r="P113" s="75">
        <v>9</v>
      </c>
      <c r="Q113" s="75">
        <v>10</v>
      </c>
      <c r="R113" s="75">
        <v>9</v>
      </c>
      <c r="S113" s="75"/>
    </row>
    <row r="114" spans="1:19" x14ac:dyDescent="0.3">
      <c r="A114" s="112"/>
      <c r="B114" s="112"/>
      <c r="C114" s="112"/>
      <c r="D114" s="112"/>
      <c r="E114" s="112"/>
      <c r="F114" s="112"/>
      <c r="G114" s="112"/>
      <c r="H114" s="112"/>
      <c r="I114" s="112"/>
      <c r="J114" s="112"/>
      <c r="K114" s="112"/>
      <c r="L114" s="112"/>
      <c r="M114" s="112"/>
      <c r="N114" s="112"/>
      <c r="O114" s="112"/>
      <c r="P114" s="112"/>
      <c r="Q114" s="112"/>
      <c r="R114" s="112"/>
      <c r="S114" s="112"/>
    </row>
    <row r="115" spans="1:19" x14ac:dyDescent="0.3">
      <c r="A115" s="112"/>
      <c r="B115" s="112"/>
      <c r="C115" s="112"/>
      <c r="D115" s="112"/>
      <c r="E115" s="112"/>
      <c r="F115" s="112"/>
      <c r="G115" s="112"/>
      <c r="H115" s="112"/>
      <c r="I115" s="112"/>
      <c r="J115" s="174">
        <v>2017</v>
      </c>
      <c r="K115" s="175"/>
      <c r="L115" s="176">
        <v>2018</v>
      </c>
      <c r="M115" s="173"/>
      <c r="N115" s="172">
        <v>2019</v>
      </c>
      <c r="O115" s="173"/>
      <c r="P115" s="172">
        <v>2020</v>
      </c>
      <c r="Q115" s="173"/>
      <c r="R115" s="172">
        <v>2021</v>
      </c>
      <c r="S115" s="173"/>
    </row>
    <row r="116" spans="1:19" x14ac:dyDescent="0.3">
      <c r="A116" s="56" t="s">
        <v>124</v>
      </c>
      <c r="B116" s="57" t="s">
        <v>125</v>
      </c>
      <c r="C116" s="53" t="s">
        <v>133</v>
      </c>
      <c r="D116" s="53" t="s">
        <v>3</v>
      </c>
      <c r="E116" s="53" t="s">
        <v>127</v>
      </c>
      <c r="F116" s="53" t="s">
        <v>128</v>
      </c>
      <c r="G116" s="81" t="s">
        <v>0</v>
      </c>
      <c r="H116" s="66" t="s">
        <v>129</v>
      </c>
      <c r="I116" s="67" t="s">
        <v>1</v>
      </c>
      <c r="J116" s="68" t="s">
        <v>42</v>
      </c>
      <c r="K116" s="68" t="s">
        <v>130</v>
      </c>
      <c r="L116" s="68" t="s">
        <v>42</v>
      </c>
      <c r="M116" s="68" t="s">
        <v>130</v>
      </c>
      <c r="N116" s="68" t="s">
        <v>42</v>
      </c>
      <c r="O116" s="68" t="s">
        <v>130</v>
      </c>
      <c r="P116" s="68" t="s">
        <v>42</v>
      </c>
      <c r="Q116" s="68" t="s">
        <v>130</v>
      </c>
      <c r="R116" s="68" t="s">
        <v>42</v>
      </c>
      <c r="S116" s="68" t="s">
        <v>130</v>
      </c>
    </row>
    <row r="117" spans="1:19" ht="56.25" customHeight="1" x14ac:dyDescent="0.3">
      <c r="A117" s="180" t="s">
        <v>174</v>
      </c>
      <c r="B117" s="106" t="s">
        <v>4</v>
      </c>
      <c r="C117" s="69" t="s">
        <v>120</v>
      </c>
      <c r="D117" s="69" t="s">
        <v>24</v>
      </c>
      <c r="E117" s="69" t="s">
        <v>146</v>
      </c>
      <c r="F117" s="69" t="s">
        <v>66</v>
      </c>
      <c r="G117" s="69" t="s">
        <v>26</v>
      </c>
      <c r="H117" s="70" t="s">
        <v>131</v>
      </c>
      <c r="I117" s="71">
        <v>161</v>
      </c>
      <c r="J117" s="78" t="s">
        <v>132</v>
      </c>
      <c r="K117" s="78" t="s">
        <v>132</v>
      </c>
      <c r="L117" s="87">
        <v>261</v>
      </c>
      <c r="M117" s="87">
        <v>169</v>
      </c>
      <c r="N117" s="87">
        <v>300</v>
      </c>
      <c r="O117" s="87">
        <v>162</v>
      </c>
      <c r="P117" s="87">
        <v>350</v>
      </c>
      <c r="Q117" s="87">
        <v>60</v>
      </c>
      <c r="R117" s="87">
        <v>350</v>
      </c>
      <c r="S117" s="87"/>
    </row>
    <row r="118" spans="1:19" ht="51" customHeight="1" x14ac:dyDescent="0.3">
      <c r="A118" s="181"/>
      <c r="B118" s="155" t="s">
        <v>5</v>
      </c>
      <c r="C118" s="152" t="s">
        <v>39</v>
      </c>
      <c r="D118" s="152" t="s">
        <v>24</v>
      </c>
      <c r="E118" s="152" t="s">
        <v>102</v>
      </c>
      <c r="F118" s="152"/>
      <c r="G118" s="153"/>
      <c r="H118" s="70" t="s">
        <v>131</v>
      </c>
      <c r="I118" s="58">
        <v>14</v>
      </c>
      <c r="J118" s="59">
        <v>10</v>
      </c>
      <c r="K118" s="59">
        <v>9</v>
      </c>
      <c r="L118" s="88">
        <v>11</v>
      </c>
      <c r="M118" s="88">
        <v>10</v>
      </c>
      <c r="N118" s="88">
        <v>18</v>
      </c>
      <c r="O118" s="88" t="s">
        <v>184</v>
      </c>
      <c r="P118" s="88">
        <v>24</v>
      </c>
      <c r="Q118" s="88">
        <v>14</v>
      </c>
      <c r="R118" s="88">
        <v>24</v>
      </c>
      <c r="S118" s="88"/>
    </row>
    <row r="119" spans="1:19" ht="15" customHeight="1" x14ac:dyDescent="0.3">
      <c r="A119" s="112"/>
      <c r="B119" s="112"/>
      <c r="C119" s="112"/>
      <c r="D119" s="112"/>
      <c r="E119" s="112"/>
      <c r="F119" s="112"/>
      <c r="G119" s="112"/>
      <c r="H119" s="112"/>
      <c r="I119" s="112"/>
      <c r="J119" s="112"/>
      <c r="K119" s="112"/>
      <c r="L119" s="112"/>
      <c r="M119" s="112"/>
      <c r="N119" s="112"/>
      <c r="O119" s="112"/>
      <c r="P119" s="112"/>
      <c r="Q119" s="112"/>
      <c r="R119" s="112"/>
      <c r="S119" s="112"/>
    </row>
    <row r="120" spans="1:19" x14ac:dyDescent="0.3">
      <c r="A120" s="114" t="s">
        <v>67</v>
      </c>
      <c r="B120" s="112"/>
      <c r="C120" s="112"/>
      <c r="D120" s="112"/>
      <c r="E120" s="112"/>
      <c r="F120" s="112"/>
      <c r="G120" s="112"/>
      <c r="H120" s="112"/>
      <c r="I120" s="112"/>
      <c r="J120" s="112"/>
      <c r="K120" s="112"/>
      <c r="L120" s="112"/>
      <c r="M120" s="112"/>
      <c r="N120" s="112"/>
      <c r="O120" s="112"/>
      <c r="P120" s="112"/>
      <c r="Q120" s="112"/>
      <c r="R120" s="112"/>
      <c r="S120" s="112"/>
    </row>
    <row r="121" spans="1:19" ht="15" customHeight="1" x14ac:dyDescent="0.3">
      <c r="A121" s="151" t="s">
        <v>40</v>
      </c>
      <c r="B121" s="151"/>
      <c r="C121" s="151"/>
      <c r="D121" s="151"/>
      <c r="E121" s="151"/>
      <c r="F121" s="151"/>
      <c r="G121" s="151"/>
      <c r="H121" s="112"/>
      <c r="I121" s="112"/>
      <c r="J121" s="112"/>
      <c r="K121" s="112"/>
      <c r="L121" s="112"/>
      <c r="M121" s="112"/>
      <c r="N121" s="112"/>
      <c r="O121" s="112"/>
      <c r="P121" s="112"/>
      <c r="Q121" s="112"/>
      <c r="R121" s="112"/>
      <c r="S121" s="112"/>
    </row>
    <row r="122" spans="1:19" ht="15" customHeight="1" x14ac:dyDescent="0.3">
      <c r="A122" s="151" t="s">
        <v>68</v>
      </c>
      <c r="B122" s="151"/>
      <c r="C122" s="151"/>
      <c r="D122" s="151"/>
      <c r="E122" s="151"/>
      <c r="F122" s="151"/>
      <c r="G122" s="151"/>
      <c r="H122" s="112"/>
      <c r="I122" s="112"/>
      <c r="J122" s="112"/>
      <c r="K122" s="112"/>
      <c r="L122" s="112"/>
      <c r="M122" s="112"/>
      <c r="N122" s="112"/>
      <c r="O122" s="112"/>
      <c r="P122" s="112"/>
      <c r="Q122" s="112"/>
      <c r="R122" s="112"/>
      <c r="S122" s="112"/>
    </row>
    <row r="123" spans="1:19" ht="15" customHeight="1" x14ac:dyDescent="0.3">
      <c r="A123" s="151" t="s">
        <v>41</v>
      </c>
      <c r="B123" s="151"/>
      <c r="C123" s="151"/>
      <c r="D123" s="151"/>
      <c r="E123" s="151"/>
      <c r="F123" s="151"/>
      <c r="G123" s="151"/>
      <c r="H123" s="112"/>
      <c r="I123" s="112"/>
      <c r="J123" s="112"/>
      <c r="K123" s="112"/>
      <c r="L123" s="112"/>
      <c r="M123" s="112"/>
      <c r="N123" s="112"/>
      <c r="O123" s="112"/>
      <c r="P123" s="112"/>
      <c r="Q123" s="112"/>
      <c r="R123" s="112"/>
      <c r="S123" s="112"/>
    </row>
    <row r="124" spans="1:19" x14ac:dyDescent="0.3">
      <c r="A124" s="112"/>
      <c r="B124" s="112"/>
      <c r="C124" s="112"/>
      <c r="D124" s="112"/>
      <c r="E124" s="112"/>
      <c r="F124" s="112"/>
      <c r="G124" s="112"/>
      <c r="H124" s="112"/>
      <c r="I124" s="112"/>
      <c r="J124" s="112"/>
      <c r="K124" s="112"/>
      <c r="L124" s="112"/>
      <c r="M124" s="112"/>
      <c r="N124" s="112"/>
      <c r="O124" s="112"/>
      <c r="P124" s="112"/>
      <c r="Q124" s="112"/>
      <c r="R124" s="112"/>
      <c r="S124" s="112"/>
    </row>
    <row r="125" spans="1:19" x14ac:dyDescent="0.3">
      <c r="A125" s="112"/>
      <c r="B125" s="112"/>
      <c r="C125" s="112"/>
      <c r="D125" s="112"/>
      <c r="E125" s="112"/>
      <c r="F125" s="112"/>
      <c r="G125" s="112"/>
      <c r="H125" s="112"/>
      <c r="I125" s="112"/>
      <c r="J125" s="112"/>
      <c r="K125" s="112"/>
      <c r="L125" s="112"/>
      <c r="M125" s="112"/>
      <c r="N125" s="112"/>
      <c r="O125" s="112"/>
      <c r="P125" s="112"/>
      <c r="Q125" s="112"/>
      <c r="R125" s="112"/>
      <c r="S125" s="112"/>
    </row>
    <row r="126" spans="1:19" x14ac:dyDescent="0.3">
      <c r="A126" s="112"/>
      <c r="B126" s="112"/>
      <c r="C126" s="112"/>
      <c r="D126" s="112"/>
      <c r="E126" s="112"/>
      <c r="F126" s="112"/>
      <c r="G126" s="112"/>
      <c r="H126" s="112"/>
      <c r="I126" s="112"/>
      <c r="J126" s="112"/>
      <c r="K126" s="112"/>
      <c r="L126" s="112"/>
      <c r="M126" s="112"/>
      <c r="N126" s="112"/>
      <c r="O126" s="112"/>
      <c r="P126" s="112"/>
      <c r="Q126" s="112"/>
      <c r="R126" s="112"/>
      <c r="S126" s="112"/>
    </row>
    <row r="127" spans="1:19" x14ac:dyDescent="0.3">
      <c r="A127" s="112"/>
      <c r="B127" s="112"/>
      <c r="C127" s="112"/>
      <c r="D127" s="112"/>
      <c r="E127" s="112"/>
      <c r="F127" s="112"/>
      <c r="G127" s="112"/>
      <c r="H127" s="112"/>
      <c r="I127" s="112"/>
      <c r="J127" s="112"/>
      <c r="K127" s="112"/>
      <c r="L127" s="112"/>
      <c r="M127" s="112"/>
      <c r="N127" s="112"/>
      <c r="O127" s="112"/>
      <c r="P127" s="112"/>
      <c r="Q127" s="112"/>
      <c r="R127" s="112"/>
      <c r="S127" s="112"/>
    </row>
    <row r="128" spans="1:19" x14ac:dyDescent="0.3">
      <c r="A128" s="112"/>
      <c r="B128" s="112"/>
      <c r="C128" s="112"/>
      <c r="D128" s="112"/>
      <c r="E128" s="112"/>
      <c r="F128" s="112"/>
      <c r="G128" s="112"/>
      <c r="H128" s="112"/>
      <c r="I128" s="112"/>
      <c r="J128" s="112"/>
      <c r="K128" s="112"/>
      <c r="L128" s="112"/>
      <c r="M128" s="112"/>
      <c r="N128" s="112"/>
      <c r="O128" s="112"/>
      <c r="P128" s="112"/>
      <c r="Q128" s="112"/>
      <c r="R128" s="112"/>
      <c r="S128" s="112"/>
    </row>
  </sheetData>
  <mergeCells count="109">
    <mergeCell ref="A117:A118"/>
    <mergeCell ref="A112:A113"/>
    <mergeCell ref="J115:K115"/>
    <mergeCell ref="L115:M115"/>
    <mergeCell ref="N115:O115"/>
    <mergeCell ref="P115:Q115"/>
    <mergeCell ref="R115:S115"/>
    <mergeCell ref="A103:A104"/>
    <mergeCell ref="J110:K110"/>
    <mergeCell ref="L110:M110"/>
    <mergeCell ref="N110:O110"/>
    <mergeCell ref="P110:Q110"/>
    <mergeCell ref="R110:S110"/>
    <mergeCell ref="G92:G96"/>
    <mergeCell ref="J101:K101"/>
    <mergeCell ref="L101:M101"/>
    <mergeCell ref="N101:O101"/>
    <mergeCell ref="P101:Q101"/>
    <mergeCell ref="R101:S101"/>
    <mergeCell ref="A91:A96"/>
    <mergeCell ref="B92:B96"/>
    <mergeCell ref="C92:C96"/>
    <mergeCell ref="D92:D96"/>
    <mergeCell ref="E92:E96"/>
    <mergeCell ref="F92:F96"/>
    <mergeCell ref="R80:S80"/>
    <mergeCell ref="J89:K89"/>
    <mergeCell ref="L89:M89"/>
    <mergeCell ref="N89:O89"/>
    <mergeCell ref="P89:Q89"/>
    <mergeCell ref="R89:S89"/>
    <mergeCell ref="F74:F78"/>
    <mergeCell ref="G74:G78"/>
    <mergeCell ref="J80:K80"/>
    <mergeCell ref="L80:M80"/>
    <mergeCell ref="N80:O80"/>
    <mergeCell ref="P80:Q80"/>
    <mergeCell ref="G64:G68"/>
    <mergeCell ref="B69:B73"/>
    <mergeCell ref="C69:C73"/>
    <mergeCell ref="D69:D73"/>
    <mergeCell ref="E69:E73"/>
    <mergeCell ref="F69:F73"/>
    <mergeCell ref="G69:G73"/>
    <mergeCell ref="A64:A78"/>
    <mergeCell ref="B64:B68"/>
    <mergeCell ref="C64:C68"/>
    <mergeCell ref="D64:D68"/>
    <mergeCell ref="E64:E68"/>
    <mergeCell ref="F64:F68"/>
    <mergeCell ref="B74:B78"/>
    <mergeCell ref="C74:C78"/>
    <mergeCell ref="D74:D78"/>
    <mergeCell ref="E74:E78"/>
    <mergeCell ref="R54:S54"/>
    <mergeCell ref="A60:G60"/>
    <mergeCell ref="J62:K62"/>
    <mergeCell ref="L62:M62"/>
    <mergeCell ref="N62:O62"/>
    <mergeCell ref="P62:Q62"/>
    <mergeCell ref="R62:S62"/>
    <mergeCell ref="A43:A44"/>
    <mergeCell ref="A51:G51"/>
    <mergeCell ref="J54:K54"/>
    <mergeCell ref="L54:M54"/>
    <mergeCell ref="N54:O54"/>
    <mergeCell ref="P54:Q54"/>
    <mergeCell ref="A39:G39"/>
    <mergeCell ref="J41:K41"/>
    <mergeCell ref="L41:M41"/>
    <mergeCell ref="N41:O41"/>
    <mergeCell ref="P41:Q41"/>
    <mergeCell ref="R41:S41"/>
    <mergeCell ref="A31:G31"/>
    <mergeCell ref="J34:K34"/>
    <mergeCell ref="L34:M34"/>
    <mergeCell ref="N34:O34"/>
    <mergeCell ref="P34:Q34"/>
    <mergeCell ref="R34:S34"/>
    <mergeCell ref="J22:K22"/>
    <mergeCell ref="L22:M22"/>
    <mergeCell ref="N22:O22"/>
    <mergeCell ref="P22:Q22"/>
    <mergeCell ref="R22:S22"/>
    <mergeCell ref="A30:G30"/>
    <mergeCell ref="B15:B19"/>
    <mergeCell ref="C15:C19"/>
    <mergeCell ref="D15:D19"/>
    <mergeCell ref="E15:E19"/>
    <mergeCell ref="F15:F19"/>
    <mergeCell ref="G15:G19"/>
    <mergeCell ref="F5:F9"/>
    <mergeCell ref="G5:G9"/>
    <mergeCell ref="B10:B14"/>
    <mergeCell ref="C10:C14"/>
    <mergeCell ref="D10:D14"/>
    <mergeCell ref="E10:E14"/>
    <mergeCell ref="F10:F14"/>
    <mergeCell ref="G10:G14"/>
    <mergeCell ref="J3:K3"/>
    <mergeCell ref="L3:M3"/>
    <mergeCell ref="N3:O3"/>
    <mergeCell ref="P3:Q3"/>
    <mergeCell ref="R3:S3"/>
    <mergeCell ref="A5:A20"/>
    <mergeCell ref="B5:B9"/>
    <mergeCell ref="C5:C9"/>
    <mergeCell ref="D5:D9"/>
    <mergeCell ref="E5:E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AA6698D5E5EF49BB70C92D661A2074" ma:contentTypeVersion="13" ma:contentTypeDescription="Create a new document." ma:contentTypeScope="" ma:versionID="9234e81a01e91727ea457a4cae547850">
  <xsd:schema xmlns:xsd="http://www.w3.org/2001/XMLSchema" xmlns:xs="http://www.w3.org/2001/XMLSchema" xmlns:p="http://schemas.microsoft.com/office/2006/metadata/properties" xmlns:ns3="200a9967-79c2-4f32-916b-bf2d048c86ca" xmlns:ns4="1ea23e27-1dd4-44ab-8bd4-d9d73a3ad34f" targetNamespace="http://schemas.microsoft.com/office/2006/metadata/properties" ma:root="true" ma:fieldsID="655d293164228409b85ca81fbdb2d651" ns3:_="" ns4:_="">
    <xsd:import namespace="200a9967-79c2-4f32-916b-bf2d048c86ca"/>
    <xsd:import namespace="1ea23e27-1dd4-44ab-8bd4-d9d73a3ad34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a9967-79c2-4f32-916b-bf2d048c86c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a23e27-1dd4-44ab-8bd4-d9d73a3ad34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DCF394-7114-486E-B627-DED4AC9FC259}">
  <ds:schemaRefs>
    <ds:schemaRef ds:uri="http://schemas.microsoft.com/sharepoint/v3/contenttype/forms"/>
  </ds:schemaRefs>
</ds:datastoreItem>
</file>

<file path=customXml/itemProps2.xml><?xml version="1.0" encoding="utf-8"?>
<ds:datastoreItem xmlns:ds="http://schemas.openxmlformats.org/officeDocument/2006/customXml" ds:itemID="{03BBB111-608C-431F-A464-B87878F85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a9967-79c2-4f32-916b-bf2d048c86ca"/>
    <ds:schemaRef ds:uri="1ea23e27-1dd4-44ab-8bd4-d9d73a3ad3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A7B37E-5E29-4814-A829-13D7D4D62811}">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infopath/2007/PartnerControls"/>
    <ds:schemaRef ds:uri="1ea23e27-1dd4-44ab-8bd4-d9d73a3ad34f"/>
    <ds:schemaRef ds:uri="200a9967-79c2-4f32-916b-bf2d048c86c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SoSt LOGFRAME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Hrayr Wannis</dc:creator>
  <cp:lastModifiedBy>Sophie Boutin</cp:lastModifiedBy>
  <cp:lastPrinted>2016-11-01T14:37:32Z</cp:lastPrinted>
  <dcterms:created xsi:type="dcterms:W3CDTF">2014-08-29T13:09:43Z</dcterms:created>
  <dcterms:modified xsi:type="dcterms:W3CDTF">2021-03-25T13:23:49Z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0x0101007DAA6698D5E5EF49BB70C92D661A2074</vt:lpwstr>
  </property>
</Properties>
</file>